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3.xml" ContentType="application/vnd.openxmlformats-officedocument.spreadsheetml.comments+xml"/>
  <Override PartName="/xl/threadedComments/threadedComment2.xml" ContentType="application/vnd.ms-excel.threadedcomments+xml"/>
  <Override PartName="/xl/drawings/drawing3.xml" ContentType="application/vnd.openxmlformats-officedocument.drawing+xml"/>
  <Override PartName="/xl/embeddings/oleObject1.bin" ContentType="application/vnd.openxmlformats-officedocument.oleObject"/>
  <Override PartName="/xl/comments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cyfoethnaturiolcymru.sharepoint.com/teams/Regulatory/Permitting/SE Water Resources/PAN-007482/"/>
    </mc:Choice>
  </mc:AlternateContent>
  <xr:revisionPtr revIDLastSave="0" documentId="13_ncr:1_{58147F18-3751-432D-83F7-F5EE0367B7A9}" xr6:coauthVersionLast="47" xr6:coauthVersionMax="47" xr10:uidLastSave="{00000000-0000-0000-0000-000000000000}"/>
  <bookViews>
    <workbookView xWindow="28680" yWindow="-120" windowWidth="29040" windowHeight="15840" activeTab="1" xr2:uid="{7A37AECB-2F3E-4815-9EE8-D750EC8E9A12}"/>
  </bookViews>
  <sheets>
    <sheet name="QA Sheet" sheetId="10" r:id="rId1"/>
    <sheet name="Total dewatering" sheetId="11" r:id="rId2"/>
    <sheet name="Machen rainfall" sheetId="12" r:id="rId3"/>
    <sheet name="Groundwater inflow" sheetId="14" r:id="rId4"/>
    <sheet name="Daily rainfall data" sheetId="13"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 i="11" l="1"/>
  <c r="B7" i="12"/>
  <c r="P9" i="14" l="1"/>
  <c r="P14" i="14" l="1"/>
  <c r="P15" i="14" s="1"/>
  <c r="P16" i="14" s="1"/>
  <c r="I6" i="13"/>
  <c r="H6" i="13"/>
  <c r="G6" i="12" s="1"/>
  <c r="G6" i="13"/>
  <c r="G5" i="12" s="1"/>
  <c r="F6" i="13"/>
  <c r="F4" i="13"/>
  <c r="G12" i="12" s="1"/>
  <c r="F7" i="11" l="1"/>
  <c r="B9" i="12"/>
  <c r="P17" i="14"/>
  <c r="C8" i="11" s="1"/>
  <c r="G8" i="11"/>
  <c r="G7" i="11"/>
  <c r="H7" i="11" s="1"/>
  <c r="G6" i="11"/>
  <c r="B6" i="12"/>
  <c r="B8" i="12" s="1"/>
  <c r="D6" i="11" s="1"/>
  <c r="H8" i="11" l="1"/>
  <c r="H9" i="11" s="1"/>
  <c r="G9" i="11"/>
  <c r="G5" i="11"/>
  <c r="F5" i="11" l="1"/>
  <c r="F9" i="11" s="1"/>
  <c r="E5" i="11"/>
  <c r="D5" i="11" s="1"/>
  <c r="C5" i="11" l="1"/>
  <c r="C6" i="10"/>
  <c r="C6" i="11"/>
  <c r="C9" i="11" s="1"/>
  <c r="E6"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Paul Daily</author>
  </authors>
  <commentList>
    <comment ref="B14" authorId="0" shapeId="0" xr:uid="{AD524096-3BDF-4D5D-90F5-C4CDF1C595FE}">
      <text>
        <r>
          <rPr>
            <b/>
            <sz val="9"/>
            <color indexed="81"/>
            <rFont val="Tahoma"/>
            <family val="2"/>
          </rPr>
          <t>Paul Daily:</t>
        </r>
        <r>
          <rPr>
            <sz val="9"/>
            <color indexed="81"/>
            <rFont val="Tahoma"/>
            <family val="2"/>
          </rPr>
          <t xml:space="preserve">
Lists files which provide input to the process (source data).  These may be spreadsheet, csv or text file format.</t>
        </r>
      </text>
    </comment>
    <comment ref="B22" authorId="0" shapeId="0" xr:uid="{39ABECF7-4B55-4C47-B332-778B99072C51}">
      <text>
        <r>
          <rPr>
            <b/>
            <sz val="9"/>
            <color indexed="81"/>
            <rFont val="Tahoma"/>
            <family val="2"/>
          </rPr>
          <t>Paul Daily:</t>
        </r>
        <r>
          <rPr>
            <sz val="9"/>
            <color indexed="81"/>
            <rFont val="Tahoma"/>
            <family val="2"/>
          </rPr>
          <t xml:space="preserve">
Insert the name of the self checker</t>
        </r>
      </text>
    </comment>
    <comment ref="B33" authorId="0" shapeId="0" xr:uid="{6BDC6245-8768-45D0-B015-CB92521F3C1B}">
      <text>
        <r>
          <rPr>
            <b/>
            <sz val="9"/>
            <color indexed="81"/>
            <rFont val="Tahoma"/>
            <family val="2"/>
          </rPr>
          <t>Paul Daily:</t>
        </r>
        <r>
          <rPr>
            <sz val="9"/>
            <color indexed="81"/>
            <rFont val="Tahoma"/>
            <family val="2"/>
          </rPr>
          <t xml:space="preserve">
This defines whether an independent chedck is required.  The decision is made by the project manager depednent on the criticality of the calculations in the workbook to the outcome of the project.</t>
        </r>
      </text>
    </comment>
    <comment ref="B34" authorId="0" shapeId="0" xr:uid="{2ED4BFC2-720A-464E-91EF-24B785FA987B}">
      <text>
        <r>
          <rPr>
            <b/>
            <sz val="9"/>
            <color indexed="81"/>
            <rFont val="Tahoma"/>
            <family val="2"/>
          </rPr>
          <t>Paul Daily:</t>
        </r>
        <r>
          <rPr>
            <sz val="9"/>
            <color indexed="81"/>
            <rFont val="Tahoma"/>
            <family val="2"/>
          </rPr>
          <t xml:space="preserve">
The project amanger should insert their name here to confirm the decision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tc={6F3CCAF0-26E8-4C2A-912F-177676DFB0C4}</author>
    <author>tc={7E275592-2765-498C-8AD8-3AF99C8AF05E}</author>
  </authors>
  <commentList>
    <comment ref="G5" authorId="0" shapeId="0" xr:uid="{6F3CCAF0-26E8-4C2A-912F-177676DFB0C4}">
      <text>
        <t>[Threaded comment]
Your version of Excel allows you to read this threaded comment; however, any edits to it will get removed if the file is opened in a newer version of Excel. Learn more: https://go.microsoft.com/fwlink/?linkid=870924
Comment:
    Pump rate: Email from Richard Hunter Quarry Manager 12.07.19</t>
      </text>
    </comment>
    <comment ref="G6" authorId="1" shapeId="0" xr:uid="{7E275592-2765-498C-8AD8-3AF99C8AF05E}">
      <text>
        <t>[Threaded comment]
Your version of Excel allows you to read this threaded comment; however, any edits to it will get removed if the file is opened in a newer version of Excel. Learn more: https://go.microsoft.com/fwlink/?linkid=870924
Comment:
    Pump rate: Email from Richard Hunter Quarry Manager 12.07.19</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tc={74856EFA-1CEF-4C4E-A8C3-408ABB358EDF}</author>
  </authors>
  <commentList>
    <comment ref="E12" authorId="0" shapeId="0" xr:uid="{74856EFA-1CEF-4C4E-A8C3-408ABB358EDF}">
      <text>
        <t>[Threaded comment]
Your version of Excel allows you to read this threaded comment; however, any edits to it will get removed if the file is opened in a newer version of Excel. Learn more: https://go.microsoft.com/fwlink/?linkid=870924
Comment:
    23/09/2012</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Henry Kelly</author>
  </authors>
  <commentList>
    <comment ref="C3" authorId="0" shapeId="0" xr:uid="{22F6D5C7-16AD-43A7-8007-89FFC38E369E}">
      <text>
        <r>
          <rPr>
            <b/>
            <sz val="9"/>
            <color indexed="81"/>
            <rFont val="Tahoma"/>
            <family val="2"/>
          </rPr>
          <t>Henry Kelly:</t>
        </r>
        <r>
          <rPr>
            <sz val="9"/>
            <color indexed="81"/>
            <rFont val="Tahoma"/>
            <family val="2"/>
          </rPr>
          <t xml:space="preserve">
Data from "Synthesised Complete RF Data Sets" in Data&gt;Processed Data&gt;HJK&gt;Rainfall.</t>
        </r>
      </text>
    </comment>
  </commentList>
</comments>
</file>

<file path=xl/sharedStrings.xml><?xml version="1.0" encoding="utf-8"?>
<sst xmlns="http://schemas.openxmlformats.org/spreadsheetml/2006/main" count="119" uniqueCount="98">
  <si>
    <t>Maximum instantaneous rate (l/s)</t>
  </si>
  <si>
    <t>File information and history</t>
  </si>
  <si>
    <t>Checker information</t>
  </si>
  <si>
    <t>File reference</t>
  </si>
  <si>
    <t>Project Manager</t>
  </si>
  <si>
    <t>Independent checker</t>
  </si>
  <si>
    <t>Spot check of calculations</t>
  </si>
  <si>
    <t>Author</t>
  </si>
  <si>
    <t>Check type</t>
  </si>
  <si>
    <t>Comprehensive check of calculations</t>
  </si>
  <si>
    <t>Created date</t>
  </si>
  <si>
    <t>Full check of calculations and outputs/figures</t>
  </si>
  <si>
    <t>Version</t>
  </si>
  <si>
    <t>Check complete</t>
  </si>
  <si>
    <t>Modifier</t>
  </si>
  <si>
    <t>Yes</t>
  </si>
  <si>
    <t>Amended date</t>
  </si>
  <si>
    <t>Checker comments</t>
  </si>
  <si>
    <t>No</t>
  </si>
  <si>
    <t>Not required</t>
  </si>
  <si>
    <t>Source data file information (enter as hyperlinks)</t>
  </si>
  <si>
    <t>Source file 1</t>
  </si>
  <si>
    <t>Source file 2</t>
  </si>
  <si>
    <t>Source file 3</t>
  </si>
  <si>
    <t>Self checking section</t>
  </si>
  <si>
    <t>Checking complete</t>
  </si>
  <si>
    <t>Input data checked</t>
  </si>
  <si>
    <t>Formulas checked</t>
  </si>
  <si>
    <t>Outputs/figures checked</t>
  </si>
  <si>
    <t>Self check comments</t>
  </si>
  <si>
    <t>Independent check required</t>
  </si>
  <si>
    <t>Project Manager confirmation</t>
  </si>
  <si>
    <t>Source file 4</t>
  </si>
  <si>
    <t>Source file 5</t>
  </si>
  <si>
    <t>Check formulas in data tabs and in tables tabs</t>
  </si>
  <si>
    <t>Data calculated</t>
  </si>
  <si>
    <t>KLB</t>
  </si>
  <si>
    <t>Data entered/measured</t>
  </si>
  <si>
    <t>Maximum hourly (m3/hr)</t>
  </si>
  <si>
    <t>Maximum Daily Volume (m3/day)</t>
  </si>
  <si>
    <t>Comment</t>
  </si>
  <si>
    <t>Average daily (m3/day)</t>
  </si>
  <si>
    <t>Area of catchment</t>
  </si>
  <si>
    <t>m2</t>
  </si>
  <si>
    <t>Rainfall (SAAR 1961-1990)</t>
  </si>
  <si>
    <t>m/yr</t>
  </si>
  <si>
    <t>m3/yr</t>
  </si>
  <si>
    <t>Max annual volume  (m3/year)</t>
  </si>
  <si>
    <t>Estimated Annual volume</t>
  </si>
  <si>
    <t xml:space="preserve">Rainfall </t>
  </si>
  <si>
    <t>Margham gauging station (Port Talbot)</t>
  </si>
  <si>
    <t>Annual total (m)</t>
  </si>
  <si>
    <t>Rainfall (Qualifying period maximum) 2012</t>
  </si>
  <si>
    <t>BCH</t>
  </si>
  <si>
    <t>Daily (m)</t>
  </si>
  <si>
    <t>max daily</t>
  </si>
  <si>
    <t>m3/d</t>
  </si>
  <si>
    <t>Based on maximum daily rainfall data (23.09.2012)</t>
  </si>
  <si>
    <t>max</t>
  </si>
  <si>
    <t>Date</t>
  </si>
  <si>
    <t>Cefn Cribwr - Complete (mm)</t>
  </si>
  <si>
    <t>sum</t>
  </si>
  <si>
    <t>Cefn Cribwr station</t>
  </si>
  <si>
    <t>units</t>
  </si>
  <si>
    <t>volume</t>
  </si>
  <si>
    <t>Description</t>
  </si>
  <si>
    <r>
      <rPr>
        <b/>
        <sz val="11"/>
        <color theme="1"/>
        <rFont val="Calibri"/>
        <family val="2"/>
        <scheme val="minor"/>
      </rPr>
      <t>[BOLD]</t>
    </r>
    <r>
      <rPr>
        <sz val="11"/>
        <color theme="1"/>
        <rFont val="Calibri"/>
        <family val="2"/>
        <scheme val="minor"/>
      </rPr>
      <t xml:space="preserve"> used in application</t>
    </r>
  </si>
  <si>
    <t>Groundwater Inflow estimation</t>
  </si>
  <si>
    <t>Para</t>
  </si>
  <si>
    <t xml:space="preserve">Using C value of 2000 </t>
  </si>
  <si>
    <t>With L0 (R0) calculated using Sichardt:</t>
  </si>
  <si>
    <t>Very rough calc based on horizontal flow to a slot along quarry perimeter (ref CIRIA C515 - Groundwater control: design and practice)</t>
  </si>
  <si>
    <t>Quarry perimeter taken as redline boundary:</t>
  </si>
  <si>
    <t>Dewatering depth based on following section:</t>
  </si>
  <si>
    <t>Parameters:</t>
  </si>
  <si>
    <t>Perimeter length</t>
  </si>
  <si>
    <t>m</t>
  </si>
  <si>
    <t>Hydraulic conductivity</t>
  </si>
  <si>
    <t>From redline boundary</t>
  </si>
  <si>
    <t>m/d</t>
  </si>
  <si>
    <t>Upper end of range from Allen et al, 1997</t>
  </si>
  <si>
    <t>Head at L0</t>
  </si>
  <si>
    <t>Head in quarry</t>
  </si>
  <si>
    <t>Estimated drawdown from section</t>
  </si>
  <si>
    <t>Calculations</t>
  </si>
  <si>
    <t>Length of influence</t>
  </si>
  <si>
    <t>m/s</t>
  </si>
  <si>
    <t>Inflow to slot (one side only)</t>
  </si>
  <si>
    <t>m3/s</t>
  </si>
  <si>
    <t>C</t>
  </si>
  <si>
    <t>See comments in sheets.
Note: KLB asked AWT to check the GW inflow sheet on 05/11/19. AWT confirmed the calc is correct (Reslut = 1151 m3/d in cell P14)</t>
  </si>
  <si>
    <t>Average annual rainfall volume</t>
  </si>
  <si>
    <t>Maximum rainfall volume</t>
  </si>
  <si>
    <t>maximum rainfall (daily)</t>
  </si>
  <si>
    <t>Sum of estimated rainfall and groundwater components</t>
  </si>
  <si>
    <t>calculated groundwater ingress (from groundwter inflow tab)</t>
  </si>
  <si>
    <t>Estimated, pumping at max pump rate for 2 hrs/d, 5.5 days per week in the winter months (25 weeks a year).  (Maximum daily calculated per pumping continuously for 24 hrs)</t>
  </si>
  <si>
    <t>Estimated surface water inflows based on max annual rainfall x catchment area (excludes groundwater component) - From Rainfall tab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</si>
</sst>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_-;\-* #,##0_-;_-* &quot;-&quot;??_-;_-@_-"/>
    <numFmt numFmtId="165" formatCode="_(* #,##0.0_);_(* \(#,##0.0\);_(* &quot;-&quot;?_);_(@_)"/>
    <numFmt numFmtId="166" formatCode="_(* #,##0_);_(* \(#,##0\);_(* &quot;-&quot;?_);_(@_)"/>
    <numFmt numFmtId="167" formatCode="0.000"/>
    <numFmt numFmtId="168" formatCode="0.0000"/>
    <numFmt numFmtId="169" formatCode="0.0"/>
  </numFmts>
  <fonts count="10" x14ac:knownFonts="1">
    <font>
      <sz val="11"/>
      <color theme="1"/>
      <name val="Calibri"/>
      <family val="2"/>
      <scheme val="minor"/>
    </font>
    <font>
      <sz val="9"/>
      <color indexed="81"/>
      <name val="Tahoma"/>
      <family val="2"/>
    </font>
    <font>
      <sz val="8"/>
      <color theme="1"/>
      <name val="Arial"/>
      <family val="2"/>
    </font>
    <font>
      <b/>
      <sz val="8"/>
      <color theme="1"/>
      <name val="Arial"/>
      <family val="2"/>
    </font>
    <font>
      <b/>
      <sz val="9"/>
      <color indexed="81"/>
      <name val="Tahoma"/>
      <family val="2"/>
    </font>
    <font>
      <sz val="11"/>
      <color theme="1"/>
      <name val="Calibri"/>
      <family val="2"/>
      <scheme val="minor"/>
    </font>
    <font>
      <sz val="10"/>
      <color theme="1"/>
      <name val="Calibri"/>
      <family val="2"/>
      <scheme val="minor"/>
    </font>
    <font>
      <u/>
      <sz val="11"/>
      <color theme="10"/>
      <name val="Calibri"/>
      <family val="2"/>
      <scheme val="minor"/>
    </font>
    <font>
      <b/>
      <sz val="11"/>
      <color theme="1"/>
      <name val="Calibri"/>
      <family val="2"/>
      <scheme val="minor"/>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rgb="FFFFFF99"/>
        <bgColor indexed="64"/>
      </patternFill>
    </fill>
    <fill>
      <patternFill patternType="solid">
        <fgColor rgb="FF8BF99D"/>
        <bgColor indexed="64"/>
      </patternFill>
    </fill>
  </fills>
  <borders count="26">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medium">
        <color indexed="64"/>
      </bottom>
      <diagonal/>
    </border>
  </borders>
  <cellStyleXfs count="4">
    <xf numFmtId="0" fontId="0" fillId="0" borderId="0"/>
    <xf numFmtId="0" fontId="2" fillId="0" borderId="0"/>
    <xf numFmtId="43" fontId="5" fillId="0" borderId="0" applyFont="0" applyFill="0" applyBorder="0" applyAlignment="0" applyProtection="0"/>
    <xf numFmtId="0" fontId="7" fillId="0" borderId="0" applyNumberFormat="0" applyFill="0" applyBorder="0" applyAlignment="0" applyProtection="0"/>
  </cellStyleXfs>
  <cellXfs count="85">
    <xf numFmtId="0" fontId="0" fillId="0" borderId="0" xfId="0"/>
    <xf numFmtId="0" fontId="2" fillId="0" borderId="0" xfId="1" applyAlignment="1">
      <alignment vertical="center"/>
    </xf>
    <xf numFmtId="0" fontId="3" fillId="3" borderId="3" xfId="1" applyFont="1" applyFill="1" applyBorder="1" applyAlignment="1">
      <alignment vertical="center"/>
    </xf>
    <xf numFmtId="0" fontId="2" fillId="0" borderId="4" xfId="1" applyBorder="1" applyAlignment="1">
      <alignment horizontal="left" vertical="center"/>
    </xf>
    <xf numFmtId="0" fontId="3" fillId="3" borderId="12" xfId="1" applyFont="1" applyFill="1" applyBorder="1" applyAlignment="1">
      <alignment vertical="center"/>
    </xf>
    <xf numFmtId="0" fontId="3" fillId="3" borderId="5" xfId="1" applyFont="1" applyFill="1" applyBorder="1" applyAlignment="1">
      <alignment vertical="center"/>
    </xf>
    <xf numFmtId="0" fontId="2" fillId="0" borderId="7" xfId="1" applyBorder="1" applyAlignment="1">
      <alignment horizontal="left" vertical="center"/>
    </xf>
    <xf numFmtId="0" fontId="2" fillId="0" borderId="0" xfId="1" applyAlignment="1">
      <alignment horizontal="left" vertical="center"/>
    </xf>
    <xf numFmtId="0" fontId="3" fillId="3" borderId="14" xfId="1" applyFont="1" applyFill="1" applyBorder="1" applyAlignment="1">
      <alignment vertical="center"/>
    </xf>
    <xf numFmtId="0" fontId="2" fillId="0" borderId="15" xfId="1" applyBorder="1" applyAlignment="1">
      <alignment horizontal="left" vertical="center"/>
    </xf>
    <xf numFmtId="0" fontId="3" fillId="3" borderId="16" xfId="1" applyFont="1" applyFill="1" applyBorder="1" applyAlignment="1">
      <alignment vertical="center"/>
    </xf>
    <xf numFmtId="0" fontId="3" fillId="0" borderId="0" xfId="1" applyFont="1" applyFill="1" applyBorder="1" applyAlignment="1">
      <alignment vertical="center"/>
    </xf>
    <xf numFmtId="0" fontId="2" fillId="0" borderId="0" xfId="1" applyBorder="1" applyAlignment="1">
      <alignment vertical="center"/>
    </xf>
    <xf numFmtId="0" fontId="3" fillId="3" borderId="10" xfId="1" applyFont="1" applyFill="1" applyBorder="1" applyAlignment="1">
      <alignment vertical="center"/>
    </xf>
    <xf numFmtId="0" fontId="3" fillId="3" borderId="10" xfId="1" applyFont="1" applyFill="1" applyBorder="1" applyAlignment="1">
      <alignment horizontal="left" vertical="center"/>
    </xf>
    <xf numFmtId="0" fontId="2" fillId="0" borderId="21" xfId="1" applyBorder="1" applyAlignment="1">
      <alignment horizontal="left" vertical="center"/>
    </xf>
    <xf numFmtId="0" fontId="3" fillId="3" borderId="17" xfId="1" applyFont="1" applyFill="1" applyBorder="1" applyAlignment="1">
      <alignment vertical="center"/>
    </xf>
    <xf numFmtId="0" fontId="2" fillId="0" borderId="2" xfId="1" applyBorder="1" applyAlignment="1">
      <alignment horizontal="left" vertical="center"/>
    </xf>
    <xf numFmtId="14" fontId="2" fillId="0" borderId="4" xfId="1" applyNumberFormat="1" applyBorder="1" applyAlignment="1">
      <alignment horizontal="left" vertical="center"/>
    </xf>
    <xf numFmtId="0" fontId="6" fillId="0" borderId="0" xfId="0" applyFont="1" applyAlignment="1">
      <alignment wrapText="1"/>
    </xf>
    <xf numFmtId="0" fontId="6" fillId="0" borderId="0" xfId="0" applyFont="1" applyAlignment="1">
      <alignment horizontal="center" vertical="center" wrapText="1"/>
    </xf>
    <xf numFmtId="0" fontId="0" fillId="4" borderId="0" xfId="0" applyFill="1"/>
    <xf numFmtId="0" fontId="0" fillId="5" borderId="0" xfId="0" applyFill="1"/>
    <xf numFmtId="164" fontId="0" fillId="5" borderId="0" xfId="2" applyNumberFormat="1" applyFont="1" applyFill="1"/>
    <xf numFmtId="14" fontId="2" fillId="0" borderId="7" xfId="1" applyNumberFormat="1" applyBorder="1" applyAlignment="1">
      <alignment horizontal="left" vertical="center"/>
    </xf>
    <xf numFmtId="0" fontId="3" fillId="3" borderId="22" xfId="1" applyFont="1" applyFill="1" applyBorder="1" applyAlignment="1">
      <alignment vertical="center"/>
    </xf>
    <xf numFmtId="0" fontId="7" fillId="0" borderId="4" xfId="3" applyBorder="1" applyAlignment="1">
      <alignment horizontal="left" vertical="center"/>
    </xf>
    <xf numFmtId="0" fontId="2" fillId="0" borderId="4" xfId="1" applyFill="1" applyBorder="1" applyAlignment="1">
      <alignment horizontal="left" vertical="center"/>
    </xf>
    <xf numFmtId="164" fontId="0" fillId="0" borderId="0" xfId="0" applyNumberFormat="1"/>
    <xf numFmtId="165" fontId="0" fillId="0" borderId="0" xfId="0" applyNumberFormat="1"/>
    <xf numFmtId="1" fontId="0" fillId="4" borderId="0" xfId="0" applyNumberFormat="1" applyFill="1"/>
    <xf numFmtId="0" fontId="0" fillId="0" borderId="23" xfId="0" applyBorder="1"/>
    <xf numFmtId="0" fontId="0" fillId="0" borderId="6" xfId="0" applyFill="1" applyBorder="1"/>
    <xf numFmtId="164" fontId="0" fillId="4" borderId="0" xfId="2" applyNumberFormat="1" applyFont="1" applyFill="1"/>
    <xf numFmtId="164" fontId="0" fillId="5" borderId="0" xfId="0" applyNumberFormat="1" applyFill="1"/>
    <xf numFmtId="164" fontId="0" fillId="0" borderId="0" xfId="0" applyNumberFormat="1" applyFill="1"/>
    <xf numFmtId="164" fontId="0" fillId="4" borderId="0" xfId="0" applyNumberFormat="1" applyFill="1"/>
    <xf numFmtId="0" fontId="0" fillId="0" borderId="0" xfId="0" applyFill="1" applyBorder="1"/>
    <xf numFmtId="14" fontId="0" fillId="0" borderId="24" xfId="0" applyNumberFormat="1" applyBorder="1"/>
    <xf numFmtId="0" fontId="0" fillId="0" borderId="0" xfId="0" applyBorder="1"/>
    <xf numFmtId="164" fontId="0" fillId="5" borderId="0" xfId="0" applyNumberFormat="1" applyFill="1" applyBorder="1"/>
    <xf numFmtId="164" fontId="0" fillId="5" borderId="6" xfId="0" applyNumberFormat="1" applyFill="1" applyBorder="1"/>
    <xf numFmtId="2" fontId="0" fillId="4" borderId="0" xfId="0" applyNumberFormat="1" applyFill="1"/>
    <xf numFmtId="167" fontId="0" fillId="4" borderId="0" xfId="0" applyNumberFormat="1" applyFill="1"/>
    <xf numFmtId="2" fontId="0" fillId="5" borderId="0" xfId="0" applyNumberFormat="1" applyFill="1"/>
    <xf numFmtId="2" fontId="0" fillId="4" borderId="24" xfId="0" applyNumberFormat="1" applyFill="1" applyBorder="1"/>
    <xf numFmtId="0" fontId="8" fillId="0" borderId="0" xfId="0" applyFont="1"/>
    <xf numFmtId="0" fontId="9" fillId="0" borderId="0" xfId="0" applyFont="1"/>
    <xf numFmtId="0" fontId="0" fillId="0" borderId="0" xfId="0" applyFont="1"/>
    <xf numFmtId="169" fontId="0" fillId="5" borderId="0" xfId="0" applyNumberFormat="1" applyFill="1"/>
    <xf numFmtId="168" fontId="0" fillId="5" borderId="0" xfId="0" applyNumberFormat="1" applyFill="1"/>
    <xf numFmtId="43" fontId="0" fillId="5" borderId="23" xfId="0" applyNumberFormat="1" applyFill="1" applyBorder="1"/>
    <xf numFmtId="166" fontId="0" fillId="4" borderId="0" xfId="0" applyNumberFormat="1" applyFont="1" applyFill="1"/>
    <xf numFmtId="164" fontId="0" fillId="5" borderId="0" xfId="0" applyNumberFormat="1" applyFont="1" applyFill="1"/>
    <xf numFmtId="164" fontId="5" fillId="5" borderId="0" xfId="2" applyNumberFormat="1" applyFont="1" applyFill="1"/>
    <xf numFmtId="0" fontId="0" fillId="0" borderId="25" xfId="0" applyBorder="1"/>
    <xf numFmtId="164" fontId="0" fillId="0" borderId="25" xfId="0" applyNumberFormat="1" applyBorder="1"/>
    <xf numFmtId="0" fontId="0" fillId="0" borderId="0" xfId="0" quotePrefix="1" applyFill="1"/>
    <xf numFmtId="0" fontId="0" fillId="0" borderId="0" xfId="0" applyFill="1"/>
    <xf numFmtId="164" fontId="8" fillId="5" borderId="25" xfId="2" applyNumberFormat="1" applyFont="1" applyFill="1" applyBorder="1"/>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3" borderId="17"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16" xfId="1" applyFont="1" applyFill="1" applyBorder="1" applyAlignment="1">
      <alignment horizontal="center" vertical="center"/>
    </xf>
    <xf numFmtId="0" fontId="2" fillId="0" borderId="18" xfId="1" applyBorder="1" applyAlignment="1">
      <alignment horizontal="left" vertical="center"/>
    </xf>
    <xf numFmtId="0" fontId="2" fillId="0" borderId="1" xfId="1" applyBorder="1" applyAlignment="1">
      <alignment horizontal="left" vertical="center"/>
    </xf>
    <xf numFmtId="0" fontId="2" fillId="0" borderId="2" xfId="1" applyBorder="1" applyAlignment="1">
      <alignment horizontal="left" vertical="center"/>
    </xf>
    <xf numFmtId="0" fontId="2" fillId="0" borderId="19" xfId="1" applyBorder="1" applyAlignment="1">
      <alignment horizontal="left" vertical="center"/>
    </xf>
    <xf numFmtId="0" fontId="2" fillId="0" borderId="0" xfId="1" applyBorder="1" applyAlignment="1">
      <alignment horizontal="left" vertical="center"/>
    </xf>
    <xf numFmtId="0" fontId="2" fillId="0" borderId="4" xfId="1" applyBorder="1" applyAlignment="1">
      <alignment horizontal="left" vertical="center"/>
    </xf>
    <xf numFmtId="0" fontId="2" fillId="0" borderId="20" xfId="1" applyBorder="1" applyAlignment="1">
      <alignment horizontal="left" vertical="center"/>
    </xf>
    <xf numFmtId="0" fontId="2" fillId="0" borderId="6" xfId="1" applyBorder="1" applyAlignment="1">
      <alignment horizontal="left" vertical="center"/>
    </xf>
    <xf numFmtId="0" fontId="2" fillId="0" borderId="7" xfId="1" applyBorder="1" applyAlignment="1">
      <alignment horizontal="left" vertical="center"/>
    </xf>
    <xf numFmtId="0" fontId="2" fillId="0" borderId="0" xfId="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3" borderId="10" xfId="1" applyFont="1" applyFill="1" applyBorder="1" applyAlignment="1">
      <alignment horizontal="left" vertical="center"/>
    </xf>
    <xf numFmtId="0" fontId="3" fillId="3" borderId="12" xfId="1" applyFont="1" applyFill="1" applyBorder="1" applyAlignment="1">
      <alignment horizontal="left" vertical="center"/>
    </xf>
    <xf numFmtId="0" fontId="2" fillId="0" borderId="11" xfId="1" applyBorder="1" applyAlignment="1">
      <alignment horizontal="left" vertical="center" wrapText="1"/>
    </xf>
    <xf numFmtId="0" fontId="2" fillId="0" borderId="13" xfId="1" applyBorder="1" applyAlignment="1">
      <alignment horizontal="left" vertical="center" wrapText="1"/>
    </xf>
    <xf numFmtId="0" fontId="2" fillId="0" borderId="18" xfId="1" applyBorder="1" applyAlignment="1">
      <alignment horizontal="left" vertical="center" wrapText="1"/>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0" fillId="0" borderId="0" xfId="0" applyAlignment="1">
      <alignment wrapText="1"/>
    </xf>
  </cellXfs>
  <cellStyles count="4">
    <cellStyle name="Comma" xfId="2" builtinId="3"/>
    <cellStyle name="Hyperlink" xfId="3" builtinId="8"/>
    <cellStyle name="Normal" xfId="0" builtinId="0"/>
    <cellStyle name="Normal 2" xfId="1" xr:uid="{DC55CA00-BFC0-4D22-8CA5-E107F30152A5}"/>
  </cellStyles>
  <dxfs count="0"/>
  <tableStyles count="0" defaultTableStyle="TableStyleMedium2" defaultPivotStyle="PivotStyleLight16"/>
  <colors>
    <mruColors>
      <color rgb="FF8BF99D"/>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emf"/><Relationship Id="rId1" Type="http://schemas.openxmlformats.org/officeDocument/2006/relationships/image" Target="../media/image3.emf"/><Relationship Id="rId4" Type="http://schemas.openxmlformats.org/officeDocument/2006/relationships/image" Target="../media/image6.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266700</xdr:colOff>
      <xdr:row>0</xdr:row>
      <xdr:rowOff>0</xdr:rowOff>
    </xdr:from>
    <xdr:to>
      <xdr:col>2</xdr:col>
      <xdr:colOff>777240</xdr:colOff>
      <xdr:row>2</xdr:row>
      <xdr:rowOff>228859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0"/>
          <a:ext cx="2539365" cy="7165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98424</xdr:colOff>
      <xdr:row>4</xdr:row>
      <xdr:rowOff>73025</xdr:rowOff>
    </xdr:from>
    <xdr:to>
      <xdr:col>14</xdr:col>
      <xdr:colOff>482600</xdr:colOff>
      <xdr:row>11</xdr:row>
      <xdr:rowOff>92075</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7102474" y="454025"/>
          <a:ext cx="4651376" cy="1365250"/>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Rainfall data:</a:t>
          </a:r>
        </a:p>
        <a:p>
          <a:r>
            <a:rPr lang="en-GB" sz="1100"/>
            <a:t>Annual rainfall data is from Margham station (Near Port Talbot), (2011 - 2017)</a:t>
          </a:r>
        </a:p>
        <a:p>
          <a:r>
            <a:rPr lang="en-GB" sz="1100"/>
            <a:t>Daily</a:t>
          </a:r>
          <a:r>
            <a:rPr lang="en-GB" sz="1100" baseline="0"/>
            <a:t> rainfall data is from Cefn Cribwr (Jan 2010 - Jun 2013)</a:t>
          </a:r>
        </a:p>
        <a:p>
          <a:r>
            <a:rPr lang="en-GB" sz="1100" baseline="0"/>
            <a:t>The sum of values from Cfen Cribwr roughly tally with the anunual totals from Margham and so it seems appropriate to use both.</a:t>
          </a:r>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6</xdr:row>
      <xdr:rowOff>0</xdr:rowOff>
    </xdr:from>
    <xdr:to>
      <xdr:col>7</xdr:col>
      <xdr:colOff>571500</xdr:colOff>
      <xdr:row>10</xdr:row>
      <xdr:rowOff>95420</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90550"/>
          <a:ext cx="4838700" cy="8059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xdr:row>
      <xdr:rowOff>53340</xdr:rowOff>
    </xdr:from>
    <xdr:to>
      <xdr:col>7</xdr:col>
      <xdr:colOff>249555</xdr:colOff>
      <xdr:row>22</xdr:row>
      <xdr:rowOff>155852</xdr:rowOff>
    </xdr:to>
    <xdr:pic>
      <xdr:nvPicPr>
        <xdr:cNvPr id="3" name="Picture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1367790"/>
          <a:ext cx="4520565" cy="22742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24</xdr:row>
          <xdr:rowOff>69850</xdr:rowOff>
        </xdr:from>
        <xdr:to>
          <xdr:col>1</xdr:col>
          <xdr:colOff>603250</xdr:colOff>
          <xdr:row>26</xdr:row>
          <xdr:rowOff>88900</xdr:rowOff>
        </xdr:to>
        <xdr:sp macro="" textlink="">
          <xdr:nvSpPr>
            <xdr:cNvPr id="17411" name="Object 3" hidden="1">
              <a:extLst>
                <a:ext uri="{63B3BB69-23CF-44E3-9099-C40C66FF867C}">
                  <a14:compatExt spid="_x0000_s17411"/>
                </a:ext>
                <a:ext uri="{FF2B5EF4-FFF2-40B4-BE49-F238E27FC236}">
                  <a16:creationId xmlns:a16="http://schemas.microsoft.com/office/drawing/2014/main" id="{00000000-0008-0000-0300-0000034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xdr:from>
      <xdr:col>0</xdr:col>
      <xdr:colOff>0</xdr:colOff>
      <xdr:row>30</xdr:row>
      <xdr:rowOff>0</xdr:rowOff>
    </xdr:from>
    <xdr:to>
      <xdr:col>3</xdr:col>
      <xdr:colOff>426720</xdr:colOff>
      <xdr:row>40</xdr:row>
      <xdr:rowOff>144780</xdr:rowOff>
    </xdr:to>
    <xdr:pic>
      <xdr:nvPicPr>
        <xdr:cNvPr id="5" name="Picture 4" descr="image006">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4983480"/>
          <a:ext cx="2255520" cy="1973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43</xdr:row>
      <xdr:rowOff>0</xdr:rowOff>
    </xdr:from>
    <xdr:to>
      <xdr:col>10</xdr:col>
      <xdr:colOff>493059</xdr:colOff>
      <xdr:row>50</xdr:row>
      <xdr:rowOff>167246</xdr:rowOff>
    </xdr:to>
    <xdr:pic>
      <xdr:nvPicPr>
        <xdr:cNvPr id="6" name="Picture 2" descr="image007">
          <a:extLst>
            <a:ext uri="{FF2B5EF4-FFF2-40B4-BE49-F238E27FC236}">
              <a16:creationId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7216588"/>
          <a:ext cx="6544235" cy="14223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Brady, Kate" id="{178E31E4-512A-4CA8-82DE-973CA1931AC5}" userId="S::kate.brady@stantec.com::d59c783d-90f4-4513-8ec7-c01ad59b41d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5" dT="2019-07-12T11:28:34.92" personId="{178E31E4-512A-4CA8-82DE-973CA1931AC5}" id="{6F3CCAF0-26E8-4C2A-912F-177676DFB0C4}" done="1">
    <text>Pump rate: Email from Richard Hunter Quarry Manager 12.07.19</text>
  </threadedComment>
  <threadedComment ref="G6" dT="2019-07-12T11:28:34.92" personId="{178E31E4-512A-4CA8-82DE-973CA1931AC5}" id="{7E275592-2765-498C-8AD8-3AF99C8AF05E}" done="1">
    <text>Pump rate: Email from Richard Hunter Quarry Manager 12.07.19</text>
  </threadedComment>
</ThreadedComments>
</file>

<file path=xl/threadedComments/threadedComment2.xml><?xml version="1.0" encoding="utf-8"?>
<ThreadedComments xmlns="http://schemas.microsoft.com/office/spreadsheetml/2018/threadedcomments" xmlns:x="http://schemas.openxmlformats.org/spreadsheetml/2006/main">
  <threadedComment ref="E12" dT="2019-10-08T16:55:38.24" personId="{178E31E4-512A-4CA8-82DE-973CA1931AC5}" id="{74856EFA-1CEF-4C4E-A8C3-408ABB358EDF}">
    <text>23/09/2012</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microsoft.com/office/2017/10/relationships/threadedComment" Target="../threadedComments/threadedComment2.xml"/><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4BFC7-BBDD-4B4B-BB0B-3C058B7E0A42}">
  <sheetPr codeName="Sheet1"/>
  <dimension ref="A1:AF34"/>
  <sheetViews>
    <sheetView zoomScale="85" zoomScaleNormal="85" workbookViewId="0">
      <selection activeCell="G12" sqref="G12:J18"/>
    </sheetView>
  </sheetViews>
  <sheetFormatPr defaultColWidth="7.453125" defaultRowHeight="19.5" customHeight="1" x14ac:dyDescent="0.35"/>
  <cols>
    <col min="1" max="1" width="7.453125" style="1"/>
    <col min="2" max="2" width="22.453125" style="1" customWidth="1"/>
    <col min="3" max="3" width="42.453125" style="1" customWidth="1"/>
    <col min="4" max="4" width="7.453125" style="1"/>
    <col min="5" max="5" width="25.81640625" style="1" customWidth="1"/>
    <col min="6" max="6" width="17" style="1" customWidth="1"/>
    <col min="7" max="7" width="31.453125" style="1" customWidth="1"/>
    <col min="8" max="8" width="16.54296875" style="1" customWidth="1"/>
    <col min="9" max="9" width="25.453125" style="1" customWidth="1"/>
    <col min="10" max="10" width="10.54296875" style="1" customWidth="1"/>
    <col min="11" max="11" width="11" style="1" customWidth="1"/>
    <col min="12" max="12" width="12" style="1" customWidth="1"/>
    <col min="13" max="16384" width="7.453125" style="1"/>
  </cols>
  <sheetData>
    <row r="1" spans="1:32" ht="19.5" customHeight="1" x14ac:dyDescent="0.35">
      <c r="A1" s="74"/>
      <c r="B1" s="74"/>
      <c r="C1" s="74"/>
    </row>
    <row r="2" spans="1:32" ht="19.5" customHeight="1" x14ac:dyDescent="0.35">
      <c r="A2" s="74"/>
      <c r="B2" s="74"/>
      <c r="C2" s="74"/>
    </row>
    <row r="3" spans="1:32" ht="19.5" customHeight="1" x14ac:dyDescent="0.35">
      <c r="A3" s="74"/>
      <c r="B3" s="74"/>
      <c r="C3" s="74"/>
    </row>
    <row r="4" spans="1:32" ht="19.5" customHeight="1" thickBot="1" x14ac:dyDescent="0.4"/>
    <row r="5" spans="1:32" ht="19.5" customHeight="1" x14ac:dyDescent="0.35">
      <c r="B5" s="60" t="s">
        <v>1</v>
      </c>
      <c r="C5" s="61"/>
      <c r="F5" s="75" t="s">
        <v>2</v>
      </c>
      <c r="G5" s="76"/>
    </row>
    <row r="6" spans="1:32" ht="18" customHeight="1" x14ac:dyDescent="0.35">
      <c r="B6" s="77" t="s">
        <v>3</v>
      </c>
      <c r="C6" s="79" t="str">
        <f ca="1">CELL("filename")</f>
        <v>https://cyfoethnaturiolcymru-my.sharepoint.com/personal/sarah_senior_cyfoethnaturiolcymru_gov_uk/Documents/Documents/NA Applications/PAN-007482/[PAN-007482 - Supporting Info - Consideration of risk screening.xlsx]SSSIs</v>
      </c>
      <c r="F6" s="2" t="s">
        <v>4</v>
      </c>
      <c r="G6" s="3" t="s">
        <v>36</v>
      </c>
    </row>
    <row r="7" spans="1:32" ht="32.25" customHeight="1" x14ac:dyDescent="0.35">
      <c r="B7" s="78"/>
      <c r="C7" s="80"/>
      <c r="F7" s="2" t="s">
        <v>5</v>
      </c>
      <c r="G7" s="27" t="s">
        <v>53</v>
      </c>
      <c r="AF7" s="1" t="s">
        <v>6</v>
      </c>
    </row>
    <row r="8" spans="1:32" ht="19.5" customHeight="1" thickBot="1" x14ac:dyDescent="0.4">
      <c r="B8" s="4" t="s">
        <v>7</v>
      </c>
      <c r="C8" s="3" t="s">
        <v>36</v>
      </c>
      <c r="F8" s="5" t="s">
        <v>8</v>
      </c>
      <c r="G8" s="6" t="s">
        <v>9</v>
      </c>
      <c r="AF8" s="1" t="s">
        <v>9</v>
      </c>
    </row>
    <row r="9" spans="1:32" ht="19.5" customHeight="1" thickBot="1" x14ac:dyDescent="0.4">
      <c r="B9" s="4" t="s">
        <v>10</v>
      </c>
      <c r="C9" s="18">
        <v>43742</v>
      </c>
      <c r="G9" s="7"/>
      <c r="AF9" s="1" t="s">
        <v>11</v>
      </c>
    </row>
    <row r="10" spans="1:32" ht="19.5" customHeight="1" thickBot="1" x14ac:dyDescent="0.4">
      <c r="B10" s="4" t="s">
        <v>12</v>
      </c>
      <c r="C10" s="3">
        <v>1</v>
      </c>
      <c r="F10" s="8" t="s">
        <v>13</v>
      </c>
      <c r="G10" s="9" t="s">
        <v>15</v>
      </c>
    </row>
    <row r="11" spans="1:32" ht="19.5" customHeight="1" thickBot="1" x14ac:dyDescent="0.4">
      <c r="B11" s="4" t="s">
        <v>14</v>
      </c>
      <c r="C11" s="3"/>
      <c r="AF11" s="1" t="s">
        <v>15</v>
      </c>
    </row>
    <row r="12" spans="1:32" ht="19.5" customHeight="1" thickBot="1" x14ac:dyDescent="0.4">
      <c r="B12" s="10" t="s">
        <v>16</v>
      </c>
      <c r="C12" s="24"/>
      <c r="F12" s="62" t="s">
        <v>17</v>
      </c>
      <c r="G12" s="81" t="s">
        <v>90</v>
      </c>
      <c r="H12" s="66"/>
      <c r="I12" s="66"/>
      <c r="J12" s="67"/>
      <c r="AF12" s="1" t="s">
        <v>18</v>
      </c>
    </row>
    <row r="13" spans="1:32" ht="19.5" customHeight="1" thickBot="1" x14ac:dyDescent="0.4">
      <c r="B13" s="11"/>
      <c r="C13" s="12"/>
      <c r="F13" s="63"/>
      <c r="G13" s="68"/>
      <c r="H13" s="69"/>
      <c r="I13" s="69"/>
      <c r="J13" s="70"/>
      <c r="AF13" s="1" t="s">
        <v>19</v>
      </c>
    </row>
    <row r="14" spans="1:32" ht="19.5" customHeight="1" x14ac:dyDescent="0.35">
      <c r="B14" s="82" t="s">
        <v>20</v>
      </c>
      <c r="C14" s="83"/>
      <c r="F14" s="63"/>
      <c r="G14" s="68"/>
      <c r="H14" s="69"/>
      <c r="I14" s="69"/>
      <c r="J14" s="70"/>
    </row>
    <row r="15" spans="1:32" ht="19.5" customHeight="1" x14ac:dyDescent="0.35">
      <c r="B15" s="13" t="s">
        <v>21</v>
      </c>
      <c r="C15" s="26"/>
      <c r="F15" s="63"/>
      <c r="G15" s="68"/>
      <c r="H15" s="69"/>
      <c r="I15" s="69"/>
      <c r="J15" s="70"/>
    </row>
    <row r="16" spans="1:32" ht="19.5" customHeight="1" x14ac:dyDescent="0.35">
      <c r="B16" s="13" t="s">
        <v>22</v>
      </c>
      <c r="C16" s="26"/>
      <c r="F16" s="63"/>
      <c r="G16" s="68"/>
      <c r="H16" s="69"/>
      <c r="I16" s="69"/>
      <c r="J16" s="70"/>
    </row>
    <row r="17" spans="2:11" ht="19.5" customHeight="1" x14ac:dyDescent="0.35">
      <c r="B17" s="13" t="s">
        <v>23</v>
      </c>
      <c r="C17" s="26"/>
      <c r="F17" s="63"/>
      <c r="G17" s="68"/>
      <c r="H17" s="69"/>
      <c r="I17" s="69"/>
      <c r="J17" s="70"/>
    </row>
    <row r="18" spans="2:11" ht="19.5" customHeight="1" thickBot="1" x14ac:dyDescent="0.4">
      <c r="B18" s="13" t="s">
        <v>32</v>
      </c>
      <c r="C18" s="3"/>
      <c r="F18" s="64"/>
      <c r="G18" s="71"/>
      <c r="H18" s="72"/>
      <c r="I18" s="72"/>
      <c r="J18" s="73"/>
    </row>
    <row r="19" spans="2:11" ht="19.5" customHeight="1" thickBot="1" x14ac:dyDescent="0.4">
      <c r="B19" s="25" t="s">
        <v>33</v>
      </c>
      <c r="C19" s="6"/>
    </row>
    <row r="20" spans="2:11" ht="19.5" customHeight="1" thickBot="1" x14ac:dyDescent="0.4"/>
    <row r="21" spans="2:11" ht="19.5" customHeight="1" x14ac:dyDescent="0.35">
      <c r="B21" s="60" t="s">
        <v>24</v>
      </c>
      <c r="C21" s="61"/>
    </row>
    <row r="22" spans="2:11" ht="19.5" customHeight="1" x14ac:dyDescent="0.35">
      <c r="B22" s="14" t="s">
        <v>25</v>
      </c>
      <c r="C22" s="3" t="s">
        <v>36</v>
      </c>
    </row>
    <row r="23" spans="2:11" ht="19.5" customHeight="1" x14ac:dyDescent="0.35">
      <c r="B23" s="4" t="s">
        <v>26</v>
      </c>
      <c r="C23" s="3" t="s">
        <v>15</v>
      </c>
    </row>
    <row r="24" spans="2:11" ht="19.5" customHeight="1" x14ac:dyDescent="0.35">
      <c r="B24" s="4" t="s">
        <v>27</v>
      </c>
      <c r="C24" s="3" t="s">
        <v>15</v>
      </c>
    </row>
    <row r="25" spans="2:11" ht="19.5" customHeight="1" thickBot="1" x14ac:dyDescent="0.4">
      <c r="B25" s="10" t="s">
        <v>28</v>
      </c>
      <c r="C25" s="15" t="s">
        <v>15</v>
      </c>
    </row>
    <row r="26" spans="2:11" ht="19.5" customHeight="1" thickBot="1" x14ac:dyDescent="0.4">
      <c r="B26" s="11"/>
      <c r="C26" s="12"/>
    </row>
    <row r="27" spans="2:11" ht="19.5" customHeight="1" x14ac:dyDescent="0.35">
      <c r="B27" s="62" t="s">
        <v>29</v>
      </c>
      <c r="C27" s="65" t="s">
        <v>34</v>
      </c>
      <c r="D27" s="66"/>
      <c r="E27" s="66"/>
      <c r="F27" s="67"/>
      <c r="G27" s="12"/>
      <c r="H27" s="12"/>
      <c r="I27" s="12"/>
      <c r="J27" s="12"/>
      <c r="K27" s="12"/>
    </row>
    <row r="28" spans="2:11" ht="19.5" customHeight="1" x14ac:dyDescent="0.35">
      <c r="B28" s="63"/>
      <c r="C28" s="68"/>
      <c r="D28" s="69"/>
      <c r="E28" s="69"/>
      <c r="F28" s="70"/>
      <c r="G28" s="12"/>
      <c r="H28" s="12"/>
      <c r="I28" s="12"/>
      <c r="J28" s="12"/>
      <c r="K28" s="12"/>
    </row>
    <row r="29" spans="2:11" ht="19.5" customHeight="1" x14ac:dyDescent="0.35">
      <c r="B29" s="63"/>
      <c r="C29" s="68"/>
      <c r="D29" s="69"/>
      <c r="E29" s="69"/>
      <c r="F29" s="70"/>
      <c r="G29" s="12"/>
      <c r="H29" s="12"/>
      <c r="I29" s="12"/>
      <c r="J29" s="12"/>
      <c r="K29" s="12"/>
    </row>
    <row r="30" spans="2:11" ht="19.5" customHeight="1" x14ac:dyDescent="0.35">
      <c r="B30" s="63"/>
      <c r="C30" s="68"/>
      <c r="D30" s="69"/>
      <c r="E30" s="69"/>
      <c r="F30" s="70"/>
    </row>
    <row r="31" spans="2:11" ht="19.5" customHeight="1" thickBot="1" x14ac:dyDescent="0.4">
      <c r="B31" s="64"/>
      <c r="C31" s="71"/>
      <c r="D31" s="72"/>
      <c r="E31" s="72"/>
      <c r="F31" s="73"/>
    </row>
    <row r="32" spans="2:11" ht="19.5" customHeight="1" thickBot="1" x14ac:dyDescent="0.4"/>
    <row r="33" spans="2:3" ht="19.5" customHeight="1" x14ac:dyDescent="0.35">
      <c r="B33" s="16" t="s">
        <v>30</v>
      </c>
      <c r="C33" s="17" t="s">
        <v>15</v>
      </c>
    </row>
    <row r="34" spans="2:3" ht="19.5" customHeight="1" thickBot="1" x14ac:dyDescent="0.4">
      <c r="B34" s="10" t="s">
        <v>31</v>
      </c>
      <c r="C34" s="6" t="s">
        <v>36</v>
      </c>
    </row>
  </sheetData>
  <mergeCells count="11">
    <mergeCell ref="B21:C21"/>
    <mergeCell ref="B27:B31"/>
    <mergeCell ref="C27:F31"/>
    <mergeCell ref="A1:C3"/>
    <mergeCell ref="B5:C5"/>
    <mergeCell ref="F5:G5"/>
    <mergeCell ref="B6:B7"/>
    <mergeCell ref="C6:C7"/>
    <mergeCell ref="F12:F18"/>
    <mergeCell ref="G12:J18"/>
    <mergeCell ref="B14:C14"/>
  </mergeCells>
  <dataValidations count="3">
    <dataValidation type="list" allowBlank="1" showInputMessage="1" showErrorMessage="1" sqref="C23:C25" xr:uid="{1DC566D9-1A47-4AA2-8FD4-C0994D5734A6}">
      <formula1>$AF$11:$AF$13</formula1>
    </dataValidation>
    <dataValidation type="list" allowBlank="1" showInputMessage="1" showErrorMessage="1" sqref="C33 G10" xr:uid="{BDDB309C-D6CF-4619-A931-7CFBBCA35A11}">
      <formula1>$AF$11:$AF$12</formula1>
    </dataValidation>
    <dataValidation type="list" allowBlank="1" showInputMessage="1" showErrorMessage="1" sqref="G8" xr:uid="{65024AB8-BE53-4189-9124-75B2C0ABA3DD}">
      <formula1>$AF$7:$AF$9</formula1>
    </dataValidation>
  </dataValidation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DD4D7-9D9D-48F2-8ECA-CCD7E5F8587E}">
  <sheetPr>
    <tabColor theme="7"/>
  </sheetPr>
  <dimension ref="A1:I19"/>
  <sheetViews>
    <sheetView tabSelected="1" workbookViewId="0">
      <selection activeCell="I8" sqref="I8"/>
    </sheetView>
  </sheetViews>
  <sheetFormatPr defaultRowHeight="14.5" x14ac:dyDescent="0.35"/>
  <cols>
    <col min="2" max="2" width="11" customWidth="1"/>
    <col min="3" max="4" width="14" customWidth="1"/>
    <col min="5" max="5" width="10.54296875" customWidth="1"/>
    <col min="6" max="6" width="11.54296875" customWidth="1"/>
    <col min="8" max="8" width="12.81640625" customWidth="1"/>
    <col min="9" max="9" width="50.6328125" customWidth="1"/>
  </cols>
  <sheetData>
    <row r="1" spans="1:9" x14ac:dyDescent="0.35">
      <c r="A1" s="21" t="s">
        <v>37</v>
      </c>
    </row>
    <row r="2" spans="1:9" x14ac:dyDescent="0.35">
      <c r="A2" s="22" t="s">
        <v>35</v>
      </c>
    </row>
    <row r="4" spans="1:9" ht="39.5" x14ac:dyDescent="0.35">
      <c r="B4" s="19"/>
      <c r="C4" s="19" t="s">
        <v>47</v>
      </c>
      <c r="D4" s="19" t="s">
        <v>48</v>
      </c>
      <c r="E4" s="19" t="s">
        <v>41</v>
      </c>
      <c r="F4" s="19" t="s">
        <v>39</v>
      </c>
      <c r="G4" s="19" t="s">
        <v>38</v>
      </c>
      <c r="H4" s="19" t="s">
        <v>0</v>
      </c>
      <c r="I4" s="19" t="s">
        <v>40</v>
      </c>
    </row>
    <row r="5" spans="1:9" ht="58" x14ac:dyDescent="0.35">
      <c r="B5" s="20"/>
      <c r="C5" s="54">
        <f>F5*365</f>
        <v>2522880</v>
      </c>
      <c r="D5" s="23">
        <f>E5*(5.5*25)</f>
        <v>79200</v>
      </c>
      <c r="E5" s="23">
        <f>G5*2</f>
        <v>576</v>
      </c>
      <c r="F5" s="23">
        <f>G5*24</f>
        <v>6912</v>
      </c>
      <c r="G5" s="23">
        <f>H5/1000*60*60</f>
        <v>288</v>
      </c>
      <c r="H5" s="30">
        <v>80</v>
      </c>
      <c r="I5" s="84" t="s">
        <v>96</v>
      </c>
    </row>
    <row r="6" spans="1:9" ht="43.5" x14ac:dyDescent="0.35">
      <c r="C6" s="36">
        <f>D6</f>
        <v>558258.29599999997</v>
      </c>
      <c r="D6" s="33">
        <f>'Machen rainfall'!B8</f>
        <v>558258.29599999997</v>
      </c>
      <c r="E6" s="34">
        <f>D6/260</f>
        <v>2147.1472923076922</v>
      </c>
      <c r="F6" s="35"/>
      <c r="G6" s="23">
        <f>H6/1000*60*60</f>
        <v>288</v>
      </c>
      <c r="H6" s="30">
        <v>80</v>
      </c>
      <c r="I6" s="84" t="s">
        <v>97</v>
      </c>
    </row>
    <row r="7" spans="1:9" x14ac:dyDescent="0.35">
      <c r="E7" s="28"/>
      <c r="F7" s="52">
        <f>'Machen rainfall'!B9</f>
        <v>15480.1978</v>
      </c>
      <c r="G7" s="53">
        <f>F7/24</f>
        <v>645.00824166666666</v>
      </c>
      <c r="H7" s="53">
        <f>G7/60/60*1000</f>
        <v>179.16895601851851</v>
      </c>
      <c r="I7" t="s">
        <v>57</v>
      </c>
    </row>
    <row r="8" spans="1:9" ht="29" x14ac:dyDescent="0.35">
      <c r="C8" s="33">
        <f>'Groundwater inflow'!P17</f>
        <v>420399.36604509049</v>
      </c>
      <c r="E8" s="52">
        <f>'Groundwater inflow'!P16</f>
        <v>1150.9907352363873</v>
      </c>
      <c r="G8" s="53">
        <f>E8/24</f>
        <v>47.957947301516135</v>
      </c>
      <c r="H8" s="53">
        <f>G8/60/60*1000</f>
        <v>13.321652028198928</v>
      </c>
      <c r="I8" s="84" t="s">
        <v>95</v>
      </c>
    </row>
    <row r="9" spans="1:9" ht="15" thickBot="1" x14ac:dyDescent="0.4">
      <c r="C9" s="59">
        <f>C8+C6</f>
        <v>978657.66204509046</v>
      </c>
      <c r="D9" s="55"/>
      <c r="E9" s="56"/>
      <c r="F9" s="59">
        <f>F5</f>
        <v>6912</v>
      </c>
      <c r="G9" s="59">
        <f>G8+G6</f>
        <v>335.95794730151613</v>
      </c>
      <c r="H9" s="59">
        <f>H8+H6</f>
        <v>93.321652028198926</v>
      </c>
      <c r="I9" t="s">
        <v>94</v>
      </c>
    </row>
    <row r="10" spans="1:9" x14ac:dyDescent="0.35">
      <c r="C10" t="s">
        <v>66</v>
      </c>
      <c r="E10" s="29"/>
    </row>
    <row r="11" spans="1:9" x14ac:dyDescent="0.35">
      <c r="E11" s="28"/>
    </row>
    <row r="12" spans="1:9" x14ac:dyDescent="0.35">
      <c r="E12" s="28"/>
    </row>
    <row r="14" spans="1:9" x14ac:dyDescent="0.35">
      <c r="C14" s="57"/>
      <c r="D14" s="58"/>
      <c r="E14" s="58"/>
      <c r="F14" s="58"/>
      <c r="G14" s="58"/>
      <c r="H14" s="58"/>
    </row>
    <row r="15" spans="1:9" x14ac:dyDescent="0.35">
      <c r="C15" s="35"/>
      <c r="D15" s="58"/>
      <c r="E15" s="58"/>
      <c r="F15" s="35"/>
      <c r="G15" s="35"/>
      <c r="H15" s="35"/>
    </row>
    <row r="17" spans="3:3" x14ac:dyDescent="0.35">
      <c r="C17" s="57"/>
    </row>
    <row r="18" spans="3:3" x14ac:dyDescent="0.35">
      <c r="C18" s="35"/>
    </row>
    <row r="19" spans="3:3" x14ac:dyDescent="0.35">
      <c r="C19" s="58"/>
    </row>
  </sheetData>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AD86B-FC78-4DC9-A098-0C91AAA7D8C7}">
  <dimension ref="A1:G12"/>
  <sheetViews>
    <sheetView workbookViewId="0">
      <selection activeCell="F3" sqref="F3"/>
    </sheetView>
  </sheetViews>
  <sheetFormatPr defaultRowHeight="14.5" x14ac:dyDescent="0.35"/>
  <cols>
    <col min="1" max="1" width="37.81640625" customWidth="1"/>
    <col min="2" max="2" width="11.81640625" customWidth="1"/>
    <col min="6" max="6" width="17.1796875" customWidth="1"/>
    <col min="7" max="7" width="17" bestFit="1" customWidth="1"/>
  </cols>
  <sheetData>
    <row r="1" spans="1:7" x14ac:dyDescent="0.35">
      <c r="A1" s="21" t="s">
        <v>37</v>
      </c>
    </row>
    <row r="2" spans="1:7" x14ac:dyDescent="0.35">
      <c r="A2" s="22" t="s">
        <v>35</v>
      </c>
    </row>
    <row r="3" spans="1:7" ht="43.5" x14ac:dyDescent="0.35">
      <c r="A3" t="s">
        <v>65</v>
      </c>
      <c r="B3" t="s">
        <v>64</v>
      </c>
      <c r="C3" t="s">
        <v>63</v>
      </c>
      <c r="F3" s="84" t="s">
        <v>50</v>
      </c>
      <c r="G3" t="s">
        <v>62</v>
      </c>
    </row>
    <row r="4" spans="1:7" x14ac:dyDescent="0.35">
      <c r="A4" t="s">
        <v>42</v>
      </c>
      <c r="B4" s="33">
        <v>334888</v>
      </c>
      <c r="C4" t="s">
        <v>43</v>
      </c>
      <c r="E4" t="s">
        <v>49</v>
      </c>
      <c r="F4" t="s">
        <v>51</v>
      </c>
      <c r="G4" t="s">
        <v>54</v>
      </c>
    </row>
    <row r="5" spans="1:7" x14ac:dyDescent="0.35">
      <c r="A5" t="s">
        <v>44</v>
      </c>
      <c r="B5" s="21">
        <v>1.3029999999999999</v>
      </c>
      <c r="C5" t="s">
        <v>45</v>
      </c>
      <c r="E5">
        <v>2011</v>
      </c>
      <c r="F5" s="21">
        <v>1.0609999999999999</v>
      </c>
      <c r="G5" s="42">
        <f>'Daily rainfall data'!G6</f>
        <v>1130.0399999999995</v>
      </c>
    </row>
    <row r="6" spans="1:7" x14ac:dyDescent="0.35">
      <c r="A6" t="s">
        <v>52</v>
      </c>
      <c r="B6" s="21">
        <f>F6</f>
        <v>1.667</v>
      </c>
      <c r="C6" t="s">
        <v>45</v>
      </c>
      <c r="E6">
        <v>2012</v>
      </c>
      <c r="F6" s="21">
        <v>1.667</v>
      </c>
      <c r="G6" s="42">
        <f>'Daily rainfall data'!H6</f>
        <v>1680.2249999999997</v>
      </c>
    </row>
    <row r="7" spans="1:7" x14ac:dyDescent="0.35">
      <c r="A7" s="31" t="s">
        <v>91</v>
      </c>
      <c r="B7" s="51">
        <f>B4*B5</f>
        <v>436359.06399999995</v>
      </c>
      <c r="C7" s="31" t="s">
        <v>46</v>
      </c>
      <c r="E7">
        <v>2013</v>
      </c>
      <c r="F7" s="21">
        <v>1.077</v>
      </c>
    </row>
    <row r="8" spans="1:7" x14ac:dyDescent="0.35">
      <c r="A8" s="37" t="s">
        <v>92</v>
      </c>
      <c r="B8" s="40">
        <f>B4*B6</f>
        <v>558258.29599999997</v>
      </c>
      <c r="C8" s="39" t="s">
        <v>46</v>
      </c>
      <c r="E8">
        <v>2014</v>
      </c>
      <c r="F8" s="21">
        <v>1.149</v>
      </c>
    </row>
    <row r="9" spans="1:7" ht="15" thickBot="1" x14ac:dyDescent="0.4">
      <c r="A9" s="32" t="s">
        <v>93</v>
      </c>
      <c r="B9" s="41">
        <f>B4*G12</f>
        <v>15480.1978</v>
      </c>
      <c r="C9" s="32" t="s">
        <v>56</v>
      </c>
      <c r="E9">
        <v>2015</v>
      </c>
      <c r="F9" s="21">
        <v>1.0129999999999999</v>
      </c>
    </row>
    <row r="10" spans="1:7" x14ac:dyDescent="0.35">
      <c r="E10">
        <v>2016</v>
      </c>
      <c r="F10" s="21">
        <v>1.272</v>
      </c>
    </row>
    <row r="11" spans="1:7" x14ac:dyDescent="0.35">
      <c r="E11">
        <v>2017</v>
      </c>
      <c r="F11" s="21">
        <v>0.99299999999999999</v>
      </c>
    </row>
    <row r="12" spans="1:7" x14ac:dyDescent="0.35">
      <c r="E12" t="s">
        <v>55</v>
      </c>
      <c r="G12" s="43">
        <f>'Daily rainfall data'!F4/1000</f>
        <v>4.6225000000000002E-2</v>
      </c>
    </row>
  </sheetData>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F32B8-9387-4343-8C1F-458DCE4F3120}">
  <dimension ref="A1:R43"/>
  <sheetViews>
    <sheetView zoomScale="80" zoomScaleNormal="80" workbookViewId="0">
      <selection activeCell="P17" sqref="P17"/>
    </sheetView>
  </sheetViews>
  <sheetFormatPr defaultRowHeight="14.5" x14ac:dyDescent="0.35"/>
  <cols>
    <col min="15" max="15" width="24.54296875" bestFit="1" customWidth="1"/>
    <col min="16" max="16" width="12.453125" bestFit="1" customWidth="1"/>
  </cols>
  <sheetData>
    <row r="1" spans="1:18" x14ac:dyDescent="0.35">
      <c r="A1" s="21" t="s">
        <v>37</v>
      </c>
    </row>
    <row r="2" spans="1:18" x14ac:dyDescent="0.35">
      <c r="A2" s="22" t="s">
        <v>35</v>
      </c>
    </row>
    <row r="3" spans="1:18" ht="18.5" x14ac:dyDescent="0.45">
      <c r="A3" s="47" t="s">
        <v>67</v>
      </c>
    </row>
    <row r="5" spans="1:18" x14ac:dyDescent="0.35">
      <c r="A5" t="s">
        <v>71</v>
      </c>
      <c r="O5" s="46" t="s">
        <v>74</v>
      </c>
    </row>
    <row r="6" spans="1:18" x14ac:dyDescent="0.35">
      <c r="O6" s="48" t="s">
        <v>89</v>
      </c>
      <c r="P6" s="21">
        <v>2000</v>
      </c>
    </row>
    <row r="7" spans="1:18" x14ac:dyDescent="0.35">
      <c r="A7" t="s">
        <v>68</v>
      </c>
      <c r="O7" t="s">
        <v>75</v>
      </c>
      <c r="P7" s="21">
        <v>5221</v>
      </c>
      <c r="Q7" t="s">
        <v>76</v>
      </c>
      <c r="R7" t="s">
        <v>78</v>
      </c>
    </row>
    <row r="8" spans="1:18" x14ac:dyDescent="0.35">
      <c r="O8" t="s">
        <v>77</v>
      </c>
      <c r="P8" s="21">
        <v>0.01</v>
      </c>
      <c r="Q8" t="s">
        <v>79</v>
      </c>
      <c r="R8" t="s">
        <v>80</v>
      </c>
    </row>
    <row r="9" spans="1:18" x14ac:dyDescent="0.35">
      <c r="P9" s="22">
        <f>P8/86400</f>
        <v>1.1574074074074074E-7</v>
      </c>
      <c r="Q9" t="s">
        <v>86</v>
      </c>
    </row>
    <row r="10" spans="1:18" x14ac:dyDescent="0.35">
      <c r="O10" t="s">
        <v>81</v>
      </c>
      <c r="P10" s="21">
        <v>30</v>
      </c>
      <c r="Q10" t="s">
        <v>76</v>
      </c>
      <c r="R10" t="s">
        <v>83</v>
      </c>
    </row>
    <row r="11" spans="1:18" x14ac:dyDescent="0.35">
      <c r="A11" s="46"/>
      <c r="O11" t="s">
        <v>82</v>
      </c>
      <c r="P11" s="21">
        <v>0</v>
      </c>
      <c r="Q11" t="s">
        <v>76</v>
      </c>
    </row>
    <row r="13" spans="1:18" x14ac:dyDescent="0.35">
      <c r="O13" s="46" t="s">
        <v>84</v>
      </c>
    </row>
    <row r="14" spans="1:18" x14ac:dyDescent="0.35">
      <c r="O14" t="s">
        <v>85</v>
      </c>
      <c r="P14" s="49">
        <f>P6*P10*(P9^0.5)</f>
        <v>20.412414523193153</v>
      </c>
    </row>
    <row r="15" spans="1:18" x14ac:dyDescent="0.35">
      <c r="O15" t="s">
        <v>87</v>
      </c>
      <c r="P15" s="50">
        <f>0.5*P9*P7*(P10^2-P11^2)/P14</f>
        <v>1.3321652028198927E-2</v>
      </c>
      <c r="Q15" t="s">
        <v>88</v>
      </c>
    </row>
    <row r="16" spans="1:18" x14ac:dyDescent="0.35">
      <c r="P16" s="23">
        <f>P15*86400</f>
        <v>1150.9907352363873</v>
      </c>
      <c r="Q16" t="s">
        <v>56</v>
      </c>
    </row>
    <row r="17" spans="1:17" x14ac:dyDescent="0.35">
      <c r="P17" s="23">
        <f>P16*365.25</f>
        <v>420399.36604509049</v>
      </c>
      <c r="Q17" t="s">
        <v>46</v>
      </c>
    </row>
    <row r="24" spans="1:17" x14ac:dyDescent="0.35">
      <c r="A24" t="s">
        <v>70</v>
      </c>
    </row>
    <row r="28" spans="1:17" x14ac:dyDescent="0.35">
      <c r="A28" s="37" t="s">
        <v>69</v>
      </c>
      <c r="B28" s="37"/>
      <c r="C28" s="37"/>
      <c r="D28" s="37"/>
      <c r="E28" s="37"/>
      <c r="F28" s="37"/>
      <c r="G28" s="37"/>
      <c r="H28" s="37"/>
    </row>
    <row r="29" spans="1:17" x14ac:dyDescent="0.35">
      <c r="A29" s="37"/>
      <c r="B29" s="37"/>
      <c r="C29" s="37"/>
      <c r="D29" s="37"/>
      <c r="E29" s="37"/>
      <c r="F29" s="37"/>
      <c r="G29" s="37"/>
      <c r="H29" s="37"/>
    </row>
    <row r="30" spans="1:17" x14ac:dyDescent="0.35">
      <c r="A30" s="37" t="s">
        <v>72</v>
      </c>
      <c r="B30" s="37"/>
      <c r="C30" s="37"/>
      <c r="D30" s="37"/>
      <c r="E30" s="37"/>
      <c r="F30" s="37"/>
      <c r="G30" s="37"/>
      <c r="H30" s="37"/>
    </row>
    <row r="31" spans="1:17" x14ac:dyDescent="0.35">
      <c r="A31" s="37"/>
      <c r="B31" s="37"/>
      <c r="C31" s="37"/>
      <c r="D31" s="37"/>
      <c r="E31" s="37"/>
      <c r="F31" s="37"/>
      <c r="G31" s="37"/>
      <c r="H31" s="37"/>
    </row>
    <row r="32" spans="1:17" x14ac:dyDescent="0.35">
      <c r="A32" s="37"/>
      <c r="B32" s="37"/>
      <c r="C32" s="37"/>
      <c r="D32" s="37"/>
      <c r="E32" s="37"/>
      <c r="F32" s="37"/>
      <c r="G32" s="37"/>
      <c r="H32" s="37"/>
    </row>
    <row r="33" spans="1:8" x14ac:dyDescent="0.35">
      <c r="A33" s="37"/>
      <c r="B33" s="37"/>
      <c r="C33" s="37"/>
      <c r="D33" s="37"/>
      <c r="E33" s="37"/>
      <c r="F33" s="37"/>
      <c r="G33" s="37"/>
      <c r="H33" s="37"/>
    </row>
    <row r="34" spans="1:8" x14ac:dyDescent="0.35">
      <c r="A34" s="37"/>
      <c r="B34" s="37"/>
      <c r="C34" s="37"/>
      <c r="D34" s="37"/>
      <c r="E34" s="37"/>
      <c r="F34" s="37"/>
      <c r="G34" s="37"/>
      <c r="H34" s="37"/>
    </row>
    <row r="35" spans="1:8" x14ac:dyDescent="0.35">
      <c r="A35" s="37"/>
      <c r="B35" s="37"/>
      <c r="C35" s="37"/>
      <c r="D35" s="37"/>
      <c r="E35" s="37"/>
      <c r="F35" s="37"/>
      <c r="G35" s="37"/>
      <c r="H35" s="37"/>
    </row>
    <row r="36" spans="1:8" x14ac:dyDescent="0.35">
      <c r="A36" s="37"/>
      <c r="B36" s="37"/>
      <c r="C36" s="37"/>
      <c r="D36" s="37"/>
      <c r="E36" s="37"/>
      <c r="F36" s="37"/>
      <c r="G36" s="37"/>
      <c r="H36" s="37"/>
    </row>
    <row r="37" spans="1:8" x14ac:dyDescent="0.35">
      <c r="A37" s="37"/>
      <c r="B37" s="37"/>
      <c r="C37" s="37"/>
      <c r="D37" s="37"/>
      <c r="E37" s="37"/>
      <c r="F37" s="37"/>
      <c r="G37" s="37"/>
      <c r="H37" s="37"/>
    </row>
    <row r="43" spans="1:8" x14ac:dyDescent="0.35">
      <c r="A43" t="s">
        <v>73</v>
      </c>
    </row>
  </sheetData>
  <pageMargins left="0.7" right="0.7" top="0.75" bottom="0.75" header="0.3" footer="0.3"/>
  <pageSetup paperSize="9" orientation="portrait" verticalDpi="0" r:id="rId1"/>
  <drawing r:id="rId2"/>
  <legacyDrawing r:id="rId3"/>
  <oleObjects>
    <mc:AlternateContent xmlns:mc="http://schemas.openxmlformats.org/markup-compatibility/2006">
      <mc:Choice Requires="x14">
        <oleObject progId="Equation.3" shapeId="17411" r:id="rId4">
          <objectPr defaultSize="0" autoPict="0" r:id="rId5">
            <anchor moveWithCells="1">
              <from>
                <xdr:col>0</xdr:col>
                <xdr:colOff>0</xdr:colOff>
                <xdr:row>24</xdr:row>
                <xdr:rowOff>69850</xdr:rowOff>
              </from>
              <to>
                <xdr:col>1</xdr:col>
                <xdr:colOff>603250</xdr:colOff>
                <xdr:row>26</xdr:row>
                <xdr:rowOff>88900</xdr:rowOff>
              </to>
            </anchor>
          </objectPr>
        </oleObject>
      </mc:Choice>
      <mc:Fallback>
        <oleObject progId="Equation.3" shapeId="17411"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5EB22-EDB1-46A9-A419-1423E20B46A1}">
  <dimension ref="A1:I1277"/>
  <sheetViews>
    <sheetView workbookViewId="0">
      <selection activeCell="I15" sqref="I15"/>
    </sheetView>
  </sheetViews>
  <sheetFormatPr defaultRowHeight="14.5" x14ac:dyDescent="0.35"/>
  <cols>
    <col min="2" max="2" width="15.453125" customWidth="1"/>
    <col min="3" max="3" width="22.453125" customWidth="1"/>
  </cols>
  <sheetData>
    <row r="1" spans="1:9" x14ac:dyDescent="0.35">
      <c r="A1" s="21" t="s">
        <v>37</v>
      </c>
    </row>
    <row r="2" spans="1:9" x14ac:dyDescent="0.35">
      <c r="A2" s="22" t="s">
        <v>35</v>
      </c>
    </row>
    <row r="3" spans="1:9" x14ac:dyDescent="0.35">
      <c r="B3" t="s">
        <v>59</v>
      </c>
      <c r="C3" t="s">
        <v>60</v>
      </c>
    </row>
    <row r="4" spans="1:9" x14ac:dyDescent="0.35">
      <c r="B4" s="38">
        <v>40179</v>
      </c>
      <c r="C4" s="45">
        <v>0</v>
      </c>
      <c r="E4" t="s">
        <v>58</v>
      </c>
      <c r="F4" s="42">
        <f>MAX(C4:C1277)</f>
        <v>46.225000000000001</v>
      </c>
    </row>
    <row r="5" spans="1:9" x14ac:dyDescent="0.35">
      <c r="B5" s="38">
        <v>40180</v>
      </c>
      <c r="C5" s="45">
        <v>0.64499999999999991</v>
      </c>
      <c r="E5" t="s">
        <v>61</v>
      </c>
      <c r="F5">
        <v>2010</v>
      </c>
      <c r="G5">
        <v>2011</v>
      </c>
      <c r="H5">
        <v>2012</v>
      </c>
      <c r="I5">
        <v>2013</v>
      </c>
    </row>
    <row r="6" spans="1:9" x14ac:dyDescent="0.35">
      <c r="B6" s="38">
        <v>40181</v>
      </c>
      <c r="C6" s="45">
        <v>0</v>
      </c>
      <c r="F6" s="44">
        <f>SUM(C4:C368)</f>
        <v>895.90500000000009</v>
      </c>
      <c r="G6" s="44">
        <f>SUM(C369:C733)</f>
        <v>1130.0399999999995</v>
      </c>
      <c r="H6" s="44">
        <f>SUM(C734:C1099)</f>
        <v>1680.2249999999997</v>
      </c>
      <c r="I6" s="44">
        <f>SUM(C1100:C1464)</f>
        <v>550.18499999999983</v>
      </c>
    </row>
    <row r="7" spans="1:9" x14ac:dyDescent="0.35">
      <c r="B7" s="38">
        <v>40182</v>
      </c>
      <c r="C7" s="45">
        <v>0</v>
      </c>
    </row>
    <row r="8" spans="1:9" x14ac:dyDescent="0.35">
      <c r="B8" s="38">
        <v>40183</v>
      </c>
      <c r="C8" s="45">
        <v>2.3650000000000002</v>
      </c>
    </row>
    <row r="9" spans="1:9" x14ac:dyDescent="0.35">
      <c r="B9" s="38">
        <v>40184</v>
      </c>
      <c r="C9" s="45">
        <v>1.5049999999999999</v>
      </c>
    </row>
    <row r="10" spans="1:9" x14ac:dyDescent="0.35">
      <c r="B10" s="38">
        <v>40185</v>
      </c>
      <c r="C10" s="45">
        <v>0</v>
      </c>
    </row>
    <row r="11" spans="1:9" x14ac:dyDescent="0.35">
      <c r="B11" s="38">
        <v>40186</v>
      </c>
      <c r="C11" s="45">
        <v>0</v>
      </c>
    </row>
    <row r="12" spans="1:9" x14ac:dyDescent="0.35">
      <c r="B12" s="38">
        <v>40187</v>
      </c>
      <c r="C12" s="45">
        <v>0</v>
      </c>
    </row>
    <row r="13" spans="1:9" x14ac:dyDescent="0.35">
      <c r="B13" s="38">
        <v>40188</v>
      </c>
      <c r="C13" s="45">
        <v>0</v>
      </c>
    </row>
    <row r="14" spans="1:9" x14ac:dyDescent="0.35">
      <c r="B14" s="38">
        <v>40189</v>
      </c>
      <c r="C14" s="45">
        <v>0</v>
      </c>
    </row>
    <row r="15" spans="1:9" x14ac:dyDescent="0.35">
      <c r="B15" s="38">
        <v>40190</v>
      </c>
      <c r="C15" s="45">
        <v>5.8049999999999997</v>
      </c>
    </row>
    <row r="16" spans="1:9" x14ac:dyDescent="0.35">
      <c r="B16" s="38">
        <v>40191</v>
      </c>
      <c r="C16" s="45">
        <v>8.6</v>
      </c>
    </row>
    <row r="17" spans="2:3" x14ac:dyDescent="0.35">
      <c r="B17" s="38">
        <v>40192</v>
      </c>
      <c r="C17" s="45">
        <v>5.59</v>
      </c>
    </row>
    <row r="18" spans="2:3" x14ac:dyDescent="0.35">
      <c r="B18" s="38">
        <v>40193</v>
      </c>
      <c r="C18" s="45">
        <v>12.04</v>
      </c>
    </row>
    <row r="19" spans="2:3" x14ac:dyDescent="0.35">
      <c r="B19" s="38">
        <v>40194</v>
      </c>
      <c r="C19" s="45">
        <v>20.639999999999997</v>
      </c>
    </row>
    <row r="20" spans="2:3" x14ac:dyDescent="0.35">
      <c r="B20" s="38">
        <v>40195</v>
      </c>
      <c r="C20" s="45">
        <v>0.86</v>
      </c>
    </row>
    <row r="21" spans="2:3" x14ac:dyDescent="0.35">
      <c r="B21" s="38">
        <v>40196</v>
      </c>
      <c r="C21" s="45">
        <v>0.215</v>
      </c>
    </row>
    <row r="22" spans="2:3" x14ac:dyDescent="0.35">
      <c r="B22" s="38">
        <v>40197</v>
      </c>
      <c r="C22" s="45">
        <v>7.0949999999999998</v>
      </c>
    </row>
    <row r="23" spans="2:3" x14ac:dyDescent="0.35">
      <c r="B23" s="38">
        <v>40198</v>
      </c>
      <c r="C23" s="45">
        <v>1.075</v>
      </c>
    </row>
    <row r="24" spans="2:3" x14ac:dyDescent="0.35">
      <c r="B24" s="38">
        <v>40199</v>
      </c>
      <c r="C24" s="45">
        <v>11.18</v>
      </c>
    </row>
    <row r="25" spans="2:3" x14ac:dyDescent="0.35">
      <c r="B25" s="38">
        <v>40200</v>
      </c>
      <c r="C25" s="45">
        <v>0</v>
      </c>
    </row>
    <row r="26" spans="2:3" x14ac:dyDescent="0.35">
      <c r="B26" s="38">
        <v>40201</v>
      </c>
      <c r="C26" s="45">
        <v>0.215</v>
      </c>
    </row>
    <row r="27" spans="2:3" x14ac:dyDescent="0.35">
      <c r="B27" s="38">
        <v>40202</v>
      </c>
      <c r="C27" s="45">
        <v>0.215</v>
      </c>
    </row>
    <row r="28" spans="2:3" x14ac:dyDescent="0.35">
      <c r="B28" s="38">
        <v>40203</v>
      </c>
      <c r="C28" s="45">
        <v>0</v>
      </c>
    </row>
    <row r="29" spans="2:3" x14ac:dyDescent="0.35">
      <c r="B29" s="38">
        <v>40204</v>
      </c>
      <c r="C29" s="45">
        <v>0</v>
      </c>
    </row>
    <row r="30" spans="2:3" x14ac:dyDescent="0.35">
      <c r="B30" s="38">
        <v>40205</v>
      </c>
      <c r="C30" s="45">
        <v>1.2899999999999998</v>
      </c>
    </row>
    <row r="31" spans="2:3" x14ac:dyDescent="0.35">
      <c r="B31" s="38">
        <v>40206</v>
      </c>
      <c r="C31" s="45">
        <v>6.4499999999999993</v>
      </c>
    </row>
    <row r="32" spans="2:3" x14ac:dyDescent="0.35">
      <c r="B32" s="38">
        <v>40207</v>
      </c>
      <c r="C32" s="45">
        <v>0.64499999999999991</v>
      </c>
    </row>
    <row r="33" spans="2:3" x14ac:dyDescent="0.35">
      <c r="B33" s="38">
        <v>40208</v>
      </c>
      <c r="C33" s="45">
        <v>0</v>
      </c>
    </row>
    <row r="34" spans="2:3" x14ac:dyDescent="0.35">
      <c r="B34" s="38">
        <v>40209</v>
      </c>
      <c r="C34" s="45">
        <v>0.43</v>
      </c>
    </row>
    <row r="35" spans="2:3" x14ac:dyDescent="0.35">
      <c r="B35" s="38">
        <v>40210</v>
      </c>
      <c r="C35" s="45">
        <v>2.5799999999999996</v>
      </c>
    </row>
    <row r="36" spans="2:3" x14ac:dyDescent="0.35">
      <c r="B36" s="38">
        <v>40211</v>
      </c>
      <c r="C36" s="45">
        <v>6.4499999999999993</v>
      </c>
    </row>
    <row r="37" spans="2:3" x14ac:dyDescent="0.35">
      <c r="B37" s="38">
        <v>40212</v>
      </c>
      <c r="C37" s="45">
        <v>12.254999999999999</v>
      </c>
    </row>
    <row r="38" spans="2:3" x14ac:dyDescent="0.35">
      <c r="B38" s="38">
        <v>40213</v>
      </c>
      <c r="C38" s="45">
        <v>3.01</v>
      </c>
    </row>
    <row r="39" spans="2:3" x14ac:dyDescent="0.35">
      <c r="B39" s="38">
        <v>40214</v>
      </c>
      <c r="C39" s="45">
        <v>0.64499999999999991</v>
      </c>
    </row>
    <row r="40" spans="2:3" x14ac:dyDescent="0.35">
      <c r="B40" s="38">
        <v>40215</v>
      </c>
      <c r="C40" s="45">
        <v>0</v>
      </c>
    </row>
    <row r="41" spans="2:3" x14ac:dyDescent="0.35">
      <c r="B41" s="38">
        <v>40216</v>
      </c>
      <c r="C41" s="45">
        <v>0</v>
      </c>
    </row>
    <row r="42" spans="2:3" x14ac:dyDescent="0.35">
      <c r="B42" s="38">
        <v>40217</v>
      </c>
      <c r="C42" s="45">
        <v>0</v>
      </c>
    </row>
    <row r="43" spans="2:3" x14ac:dyDescent="0.35">
      <c r="B43" s="38">
        <v>40218</v>
      </c>
      <c r="C43" s="45">
        <v>0</v>
      </c>
    </row>
    <row r="44" spans="2:3" x14ac:dyDescent="0.35">
      <c r="B44" s="38">
        <v>40219</v>
      </c>
      <c r="C44" s="45">
        <v>0</v>
      </c>
    </row>
    <row r="45" spans="2:3" x14ac:dyDescent="0.35">
      <c r="B45" s="38">
        <v>40220</v>
      </c>
      <c r="C45" s="45">
        <v>0</v>
      </c>
    </row>
    <row r="46" spans="2:3" x14ac:dyDescent="0.35">
      <c r="B46" s="38">
        <v>40221</v>
      </c>
      <c r="C46" s="45">
        <v>0</v>
      </c>
    </row>
    <row r="47" spans="2:3" x14ac:dyDescent="0.35">
      <c r="B47" s="38">
        <v>40222</v>
      </c>
      <c r="C47" s="45">
        <v>0</v>
      </c>
    </row>
    <row r="48" spans="2:3" x14ac:dyDescent="0.35">
      <c r="B48" s="38">
        <v>40223</v>
      </c>
      <c r="C48" s="45">
        <v>1.9350000000000001</v>
      </c>
    </row>
    <row r="49" spans="2:3" x14ac:dyDescent="0.35">
      <c r="B49" s="38">
        <v>40224</v>
      </c>
      <c r="C49" s="45">
        <v>5.375</v>
      </c>
    </row>
    <row r="50" spans="2:3" x14ac:dyDescent="0.35">
      <c r="B50" s="38">
        <v>40225</v>
      </c>
      <c r="C50" s="45">
        <v>3.01</v>
      </c>
    </row>
    <row r="51" spans="2:3" x14ac:dyDescent="0.35">
      <c r="B51" s="38">
        <v>40226</v>
      </c>
      <c r="C51" s="45">
        <v>2.5799999999999996</v>
      </c>
    </row>
    <row r="52" spans="2:3" x14ac:dyDescent="0.35">
      <c r="B52" s="38">
        <v>40227</v>
      </c>
      <c r="C52" s="45">
        <v>10.75</v>
      </c>
    </row>
    <row r="53" spans="2:3" x14ac:dyDescent="0.35">
      <c r="B53" s="38">
        <v>40228</v>
      </c>
      <c r="C53" s="45">
        <v>0.215</v>
      </c>
    </row>
    <row r="54" spans="2:3" x14ac:dyDescent="0.35">
      <c r="B54" s="38">
        <v>40229</v>
      </c>
      <c r="C54" s="45">
        <v>5.375</v>
      </c>
    </row>
    <row r="55" spans="2:3" x14ac:dyDescent="0.35">
      <c r="B55" s="38">
        <v>40230</v>
      </c>
      <c r="C55" s="45">
        <v>0.64499999999999991</v>
      </c>
    </row>
    <row r="56" spans="2:3" x14ac:dyDescent="0.35">
      <c r="B56" s="38">
        <v>40231</v>
      </c>
      <c r="C56" s="45">
        <v>0</v>
      </c>
    </row>
    <row r="57" spans="2:3" x14ac:dyDescent="0.35">
      <c r="B57" s="38">
        <v>40232</v>
      </c>
      <c r="C57" s="45">
        <v>4.5149999999999997</v>
      </c>
    </row>
    <row r="58" spans="2:3" x14ac:dyDescent="0.35">
      <c r="B58" s="38">
        <v>40233</v>
      </c>
      <c r="C58" s="45">
        <v>0.86</v>
      </c>
    </row>
    <row r="59" spans="2:3" x14ac:dyDescent="0.35">
      <c r="B59" s="38">
        <v>40234</v>
      </c>
      <c r="C59" s="45">
        <v>1.5049999999999999</v>
      </c>
    </row>
    <row r="60" spans="2:3" x14ac:dyDescent="0.35">
      <c r="B60" s="38">
        <v>40235</v>
      </c>
      <c r="C60" s="45">
        <v>4.085</v>
      </c>
    </row>
    <row r="61" spans="2:3" x14ac:dyDescent="0.35">
      <c r="B61" s="38">
        <v>40236</v>
      </c>
      <c r="C61" s="45">
        <v>0.215</v>
      </c>
    </row>
    <row r="62" spans="2:3" x14ac:dyDescent="0.35">
      <c r="B62" s="38">
        <v>40237</v>
      </c>
      <c r="C62" s="45">
        <v>0.64499999999999991</v>
      </c>
    </row>
    <row r="63" spans="2:3" x14ac:dyDescent="0.35">
      <c r="B63" s="38">
        <v>40238</v>
      </c>
      <c r="C63" s="45">
        <v>0</v>
      </c>
    </row>
    <row r="64" spans="2:3" x14ac:dyDescent="0.35">
      <c r="B64" s="38">
        <v>40239</v>
      </c>
      <c r="C64" s="45">
        <v>0</v>
      </c>
    </row>
    <row r="65" spans="2:3" x14ac:dyDescent="0.35">
      <c r="B65" s="38">
        <v>40240</v>
      </c>
      <c r="C65" s="45">
        <v>0</v>
      </c>
    </row>
    <row r="66" spans="2:3" x14ac:dyDescent="0.35">
      <c r="B66" s="38">
        <v>40241</v>
      </c>
      <c r="C66" s="45">
        <v>0.215</v>
      </c>
    </row>
    <row r="67" spans="2:3" x14ac:dyDescent="0.35">
      <c r="B67" s="38">
        <v>40242</v>
      </c>
      <c r="C67" s="45">
        <v>0</v>
      </c>
    </row>
    <row r="68" spans="2:3" x14ac:dyDescent="0.35">
      <c r="B68" s="38">
        <v>40243</v>
      </c>
      <c r="C68" s="45">
        <v>0</v>
      </c>
    </row>
    <row r="69" spans="2:3" x14ac:dyDescent="0.35">
      <c r="B69" s="38">
        <v>40244</v>
      </c>
      <c r="C69" s="45">
        <v>0</v>
      </c>
    </row>
    <row r="70" spans="2:3" x14ac:dyDescent="0.35">
      <c r="B70" s="38">
        <v>40245</v>
      </c>
      <c r="C70" s="45">
        <v>0</v>
      </c>
    </row>
    <row r="71" spans="2:3" x14ac:dyDescent="0.35">
      <c r="B71" s="38">
        <v>40246</v>
      </c>
      <c r="C71" s="45">
        <v>0</v>
      </c>
    </row>
    <row r="72" spans="2:3" x14ac:dyDescent="0.35">
      <c r="B72" s="38">
        <v>40247</v>
      </c>
      <c r="C72" s="45">
        <v>0</v>
      </c>
    </row>
    <row r="73" spans="2:3" x14ac:dyDescent="0.35">
      <c r="B73" s="38">
        <v>40248</v>
      </c>
      <c r="C73" s="45">
        <v>0.215</v>
      </c>
    </row>
    <row r="74" spans="2:3" x14ac:dyDescent="0.35">
      <c r="B74" s="38">
        <v>40249</v>
      </c>
      <c r="C74" s="45">
        <v>0.215</v>
      </c>
    </row>
    <row r="75" spans="2:3" x14ac:dyDescent="0.35">
      <c r="B75" s="38">
        <v>40250</v>
      </c>
      <c r="C75" s="45">
        <v>0</v>
      </c>
    </row>
    <row r="76" spans="2:3" x14ac:dyDescent="0.35">
      <c r="B76" s="38">
        <v>40251</v>
      </c>
      <c r="C76" s="45">
        <v>0.215</v>
      </c>
    </row>
    <row r="77" spans="2:3" x14ac:dyDescent="0.35">
      <c r="B77" s="38">
        <v>40252</v>
      </c>
      <c r="C77" s="45">
        <v>0</v>
      </c>
    </row>
    <row r="78" spans="2:3" x14ac:dyDescent="0.35">
      <c r="B78" s="38">
        <v>40253</v>
      </c>
      <c r="C78" s="45">
        <v>0.64499999999999991</v>
      </c>
    </row>
    <row r="79" spans="2:3" x14ac:dyDescent="0.35">
      <c r="B79" s="38">
        <v>40254</v>
      </c>
      <c r="C79" s="45">
        <v>0</v>
      </c>
    </row>
    <row r="80" spans="2:3" x14ac:dyDescent="0.35">
      <c r="B80" s="38">
        <v>40255</v>
      </c>
      <c r="C80" s="45">
        <v>7.0949999999999998</v>
      </c>
    </row>
    <row r="81" spans="2:3" x14ac:dyDescent="0.35">
      <c r="B81" s="38">
        <v>40256</v>
      </c>
      <c r="C81" s="45">
        <v>17.845000000000002</v>
      </c>
    </row>
    <row r="82" spans="2:3" x14ac:dyDescent="0.35">
      <c r="B82" s="38">
        <v>40257</v>
      </c>
      <c r="C82" s="45">
        <v>1.5049999999999999</v>
      </c>
    </row>
    <row r="83" spans="2:3" x14ac:dyDescent="0.35">
      <c r="B83" s="38">
        <v>40258</v>
      </c>
      <c r="C83" s="45">
        <v>0</v>
      </c>
    </row>
    <row r="84" spans="2:3" x14ac:dyDescent="0.35">
      <c r="B84" s="38">
        <v>40259</v>
      </c>
      <c r="C84" s="45">
        <v>2.3650000000000002</v>
      </c>
    </row>
    <row r="85" spans="2:3" x14ac:dyDescent="0.35">
      <c r="B85" s="38">
        <v>40260</v>
      </c>
      <c r="C85" s="45">
        <v>8.17</v>
      </c>
    </row>
    <row r="86" spans="2:3" x14ac:dyDescent="0.35">
      <c r="B86" s="38">
        <v>40261</v>
      </c>
      <c r="C86" s="45">
        <v>8.17</v>
      </c>
    </row>
    <row r="87" spans="2:3" x14ac:dyDescent="0.35">
      <c r="B87" s="38">
        <v>40262</v>
      </c>
      <c r="C87" s="45">
        <v>13.76</v>
      </c>
    </row>
    <row r="88" spans="2:3" x14ac:dyDescent="0.35">
      <c r="B88" s="38">
        <v>40263</v>
      </c>
      <c r="C88" s="45">
        <v>6.2349999999999994</v>
      </c>
    </row>
    <row r="89" spans="2:3" x14ac:dyDescent="0.35">
      <c r="B89" s="38">
        <v>40264</v>
      </c>
      <c r="C89" s="45">
        <v>0</v>
      </c>
    </row>
    <row r="90" spans="2:3" x14ac:dyDescent="0.35">
      <c r="B90" s="38">
        <v>40265</v>
      </c>
      <c r="C90" s="45">
        <v>5.1599999999999993</v>
      </c>
    </row>
    <row r="91" spans="2:3" x14ac:dyDescent="0.35">
      <c r="B91" s="38">
        <v>40266</v>
      </c>
      <c r="C91" s="45">
        <v>3.6549999999999998</v>
      </c>
    </row>
    <row r="92" spans="2:3" x14ac:dyDescent="0.35">
      <c r="B92" s="38">
        <v>40267</v>
      </c>
      <c r="C92" s="45">
        <v>7.9550000000000001</v>
      </c>
    </row>
    <row r="93" spans="2:3" x14ac:dyDescent="0.35">
      <c r="B93" s="38">
        <v>40268</v>
      </c>
      <c r="C93" s="45">
        <v>3.2249999999999996</v>
      </c>
    </row>
    <row r="94" spans="2:3" x14ac:dyDescent="0.35">
      <c r="B94" s="38">
        <v>40269</v>
      </c>
      <c r="C94" s="45">
        <v>2.7949999999999999</v>
      </c>
    </row>
    <row r="95" spans="2:3" x14ac:dyDescent="0.35">
      <c r="B95" s="38">
        <v>40270</v>
      </c>
      <c r="C95" s="45">
        <v>8.6</v>
      </c>
    </row>
    <row r="96" spans="2:3" x14ac:dyDescent="0.35">
      <c r="B96" s="38">
        <v>40271</v>
      </c>
      <c r="C96" s="45">
        <v>2.5799999999999996</v>
      </c>
    </row>
    <row r="97" spans="2:3" x14ac:dyDescent="0.35">
      <c r="B97" s="38">
        <v>40272</v>
      </c>
      <c r="C97" s="45">
        <v>0.43</v>
      </c>
    </row>
    <row r="98" spans="2:3" x14ac:dyDescent="0.35">
      <c r="B98" s="38">
        <v>40273</v>
      </c>
      <c r="C98" s="45">
        <v>0</v>
      </c>
    </row>
    <row r="99" spans="2:3" x14ac:dyDescent="0.35">
      <c r="B99" s="38">
        <v>40274</v>
      </c>
      <c r="C99" s="45">
        <v>2.5799999999999996</v>
      </c>
    </row>
    <row r="100" spans="2:3" x14ac:dyDescent="0.35">
      <c r="B100" s="38">
        <v>40275</v>
      </c>
      <c r="C100" s="45">
        <v>0</v>
      </c>
    </row>
    <row r="101" spans="2:3" x14ac:dyDescent="0.35">
      <c r="B101" s="38">
        <v>40276</v>
      </c>
      <c r="C101" s="45">
        <v>0</v>
      </c>
    </row>
    <row r="102" spans="2:3" x14ac:dyDescent="0.35">
      <c r="B102" s="38">
        <v>40277</v>
      </c>
      <c r="C102" s="45">
        <v>0</v>
      </c>
    </row>
    <row r="103" spans="2:3" x14ac:dyDescent="0.35">
      <c r="B103" s="38">
        <v>40278</v>
      </c>
      <c r="C103" s="45">
        <v>0</v>
      </c>
    </row>
    <row r="104" spans="2:3" x14ac:dyDescent="0.35">
      <c r="B104" s="38">
        <v>40279</v>
      </c>
      <c r="C104" s="45">
        <v>0</v>
      </c>
    </row>
    <row r="105" spans="2:3" x14ac:dyDescent="0.35">
      <c r="B105" s="38">
        <v>40280</v>
      </c>
      <c r="C105" s="45">
        <v>0</v>
      </c>
    </row>
    <row r="106" spans="2:3" x14ac:dyDescent="0.35">
      <c r="B106" s="38">
        <v>40281</v>
      </c>
      <c r="C106" s="45">
        <v>0</v>
      </c>
    </row>
    <row r="107" spans="2:3" x14ac:dyDescent="0.35">
      <c r="B107" s="38">
        <v>40282</v>
      </c>
      <c r="C107" s="45">
        <v>0</v>
      </c>
    </row>
    <row r="108" spans="2:3" x14ac:dyDescent="0.35">
      <c r="B108" s="38">
        <v>40283</v>
      </c>
      <c r="C108" s="45">
        <v>0</v>
      </c>
    </row>
    <row r="109" spans="2:3" x14ac:dyDescent="0.35">
      <c r="B109" s="38">
        <v>40284</v>
      </c>
      <c r="C109" s="45">
        <v>0</v>
      </c>
    </row>
    <row r="110" spans="2:3" x14ac:dyDescent="0.35">
      <c r="B110" s="38">
        <v>40285</v>
      </c>
      <c r="C110" s="45">
        <v>0</v>
      </c>
    </row>
    <row r="111" spans="2:3" x14ac:dyDescent="0.35">
      <c r="B111" s="38">
        <v>40286</v>
      </c>
      <c r="C111" s="45">
        <v>0</v>
      </c>
    </row>
    <row r="112" spans="2:3" x14ac:dyDescent="0.35">
      <c r="B112" s="38">
        <v>40287</v>
      </c>
      <c r="C112" s="45">
        <v>0</v>
      </c>
    </row>
    <row r="113" spans="2:3" x14ac:dyDescent="0.35">
      <c r="B113" s="38">
        <v>40288</v>
      </c>
      <c r="C113" s="45">
        <v>0</v>
      </c>
    </row>
    <row r="114" spans="2:3" x14ac:dyDescent="0.35">
      <c r="B114" s="38">
        <v>40289</v>
      </c>
      <c r="C114" s="45">
        <v>0</v>
      </c>
    </row>
    <row r="115" spans="2:3" x14ac:dyDescent="0.35">
      <c r="B115" s="38">
        <v>40290</v>
      </c>
      <c r="C115" s="45">
        <v>0</v>
      </c>
    </row>
    <row r="116" spans="2:3" x14ac:dyDescent="0.35">
      <c r="B116" s="38">
        <v>40291</v>
      </c>
      <c r="C116" s="45">
        <v>0</v>
      </c>
    </row>
    <row r="117" spans="2:3" x14ac:dyDescent="0.35">
      <c r="B117" s="38">
        <v>40292</v>
      </c>
      <c r="C117" s="45">
        <v>5.1599999999999993</v>
      </c>
    </row>
    <row r="118" spans="2:3" x14ac:dyDescent="0.35">
      <c r="B118" s="38">
        <v>40293</v>
      </c>
      <c r="C118" s="45">
        <v>0.215</v>
      </c>
    </row>
    <row r="119" spans="2:3" x14ac:dyDescent="0.35">
      <c r="B119" s="38">
        <v>40294</v>
      </c>
      <c r="C119" s="45">
        <v>0.215</v>
      </c>
    </row>
    <row r="120" spans="2:3" x14ac:dyDescent="0.35">
      <c r="B120" s="38">
        <v>40295</v>
      </c>
      <c r="C120" s="45">
        <v>0</v>
      </c>
    </row>
    <row r="121" spans="2:3" x14ac:dyDescent="0.35">
      <c r="B121" s="38">
        <v>40296</v>
      </c>
      <c r="C121" s="45">
        <v>0.43</v>
      </c>
    </row>
    <row r="122" spans="2:3" x14ac:dyDescent="0.35">
      <c r="B122" s="38">
        <v>40297</v>
      </c>
      <c r="C122" s="45">
        <v>5.8049999999999997</v>
      </c>
    </row>
    <row r="123" spans="2:3" x14ac:dyDescent="0.35">
      <c r="B123" s="38">
        <v>40298</v>
      </c>
      <c r="C123" s="45">
        <v>2.3650000000000002</v>
      </c>
    </row>
    <row r="124" spans="2:3" x14ac:dyDescent="0.35">
      <c r="B124" s="38">
        <v>40299</v>
      </c>
      <c r="C124" s="45">
        <v>5.1599999999999993</v>
      </c>
    </row>
    <row r="125" spans="2:3" x14ac:dyDescent="0.35">
      <c r="B125" s="38">
        <v>40300</v>
      </c>
      <c r="C125" s="45">
        <v>0</v>
      </c>
    </row>
    <row r="126" spans="2:3" x14ac:dyDescent="0.35">
      <c r="B126" s="38">
        <v>40301</v>
      </c>
      <c r="C126" s="45">
        <v>0</v>
      </c>
    </row>
    <row r="127" spans="2:3" x14ac:dyDescent="0.35">
      <c r="B127" s="38">
        <v>40302</v>
      </c>
      <c r="C127" s="45">
        <v>0</v>
      </c>
    </row>
    <row r="128" spans="2:3" x14ac:dyDescent="0.35">
      <c r="B128" s="38">
        <v>40303</v>
      </c>
      <c r="C128" s="45">
        <v>9.0299999999999994</v>
      </c>
    </row>
    <row r="129" spans="2:3" x14ac:dyDescent="0.35">
      <c r="B129" s="38">
        <v>40304</v>
      </c>
      <c r="C129" s="45">
        <v>3.87</v>
      </c>
    </row>
    <row r="130" spans="2:3" x14ac:dyDescent="0.35">
      <c r="B130" s="38">
        <v>40305</v>
      </c>
      <c r="C130" s="45">
        <v>0</v>
      </c>
    </row>
    <row r="131" spans="2:3" x14ac:dyDescent="0.35">
      <c r="B131" s="38">
        <v>40306</v>
      </c>
      <c r="C131" s="45">
        <v>0</v>
      </c>
    </row>
    <row r="132" spans="2:3" x14ac:dyDescent="0.35">
      <c r="B132" s="38">
        <v>40307</v>
      </c>
      <c r="C132" s="45">
        <v>0</v>
      </c>
    </row>
    <row r="133" spans="2:3" x14ac:dyDescent="0.35">
      <c r="B133" s="38">
        <v>40308</v>
      </c>
      <c r="C133" s="45">
        <v>1.075</v>
      </c>
    </row>
    <row r="134" spans="2:3" x14ac:dyDescent="0.35">
      <c r="B134" s="38">
        <v>40309</v>
      </c>
      <c r="C134" s="45">
        <v>3.6549999999999998</v>
      </c>
    </row>
    <row r="135" spans="2:3" x14ac:dyDescent="0.35">
      <c r="B135" s="38">
        <v>40310</v>
      </c>
      <c r="C135" s="45">
        <v>0</v>
      </c>
    </row>
    <row r="136" spans="2:3" x14ac:dyDescent="0.35">
      <c r="B136" s="38">
        <v>40311</v>
      </c>
      <c r="C136" s="45">
        <v>5.1599999999999993</v>
      </c>
    </row>
    <row r="137" spans="2:3" x14ac:dyDescent="0.35">
      <c r="B137" s="38">
        <v>40312</v>
      </c>
      <c r="C137" s="45">
        <v>0.86</v>
      </c>
    </row>
    <row r="138" spans="2:3" x14ac:dyDescent="0.35">
      <c r="B138" s="38">
        <v>40313</v>
      </c>
      <c r="C138" s="45">
        <v>4.5149999999999997</v>
      </c>
    </row>
    <row r="139" spans="2:3" x14ac:dyDescent="0.35">
      <c r="B139" s="38">
        <v>40314</v>
      </c>
      <c r="C139" s="45">
        <v>0.86</v>
      </c>
    </row>
    <row r="140" spans="2:3" x14ac:dyDescent="0.35">
      <c r="B140" s="38">
        <v>40315</v>
      </c>
      <c r="C140" s="45">
        <v>0</v>
      </c>
    </row>
    <row r="141" spans="2:3" x14ac:dyDescent="0.35">
      <c r="B141" s="38">
        <v>40316</v>
      </c>
      <c r="C141" s="45">
        <v>1.5049999999999999</v>
      </c>
    </row>
    <row r="142" spans="2:3" x14ac:dyDescent="0.35">
      <c r="B142" s="38">
        <v>40317</v>
      </c>
      <c r="C142" s="45">
        <v>0</v>
      </c>
    </row>
    <row r="143" spans="2:3" x14ac:dyDescent="0.35">
      <c r="B143" s="38">
        <v>40318</v>
      </c>
      <c r="C143" s="45">
        <v>0</v>
      </c>
    </row>
    <row r="144" spans="2:3" x14ac:dyDescent="0.35">
      <c r="B144" s="38">
        <v>40319</v>
      </c>
      <c r="C144" s="45">
        <v>0</v>
      </c>
    </row>
    <row r="145" spans="2:3" x14ac:dyDescent="0.35">
      <c r="B145" s="38">
        <v>40320</v>
      </c>
      <c r="C145" s="45">
        <v>0</v>
      </c>
    </row>
    <row r="146" spans="2:3" x14ac:dyDescent="0.35">
      <c r="B146" s="38">
        <v>40321</v>
      </c>
      <c r="C146" s="45">
        <v>0</v>
      </c>
    </row>
    <row r="147" spans="2:3" x14ac:dyDescent="0.35">
      <c r="B147" s="38">
        <v>40322</v>
      </c>
      <c r="C147" s="45">
        <v>0</v>
      </c>
    </row>
    <row r="148" spans="2:3" x14ac:dyDescent="0.35">
      <c r="B148" s="38">
        <v>40323</v>
      </c>
      <c r="C148" s="45">
        <v>0</v>
      </c>
    </row>
    <row r="149" spans="2:3" x14ac:dyDescent="0.35">
      <c r="B149" s="38">
        <v>40324</v>
      </c>
      <c r="C149" s="45">
        <v>0</v>
      </c>
    </row>
    <row r="150" spans="2:3" x14ac:dyDescent="0.35">
      <c r="B150" s="38">
        <v>40325</v>
      </c>
      <c r="C150" s="45">
        <v>3.01</v>
      </c>
    </row>
    <row r="151" spans="2:3" x14ac:dyDescent="0.35">
      <c r="B151" s="38">
        <v>40326</v>
      </c>
      <c r="C151" s="45">
        <v>7.9550000000000001</v>
      </c>
    </row>
    <row r="152" spans="2:3" x14ac:dyDescent="0.35">
      <c r="B152" s="38">
        <v>40327</v>
      </c>
      <c r="C152" s="45">
        <v>2.3650000000000002</v>
      </c>
    </row>
    <row r="153" spans="2:3" x14ac:dyDescent="0.35">
      <c r="B153" s="38">
        <v>40328</v>
      </c>
      <c r="C153" s="45">
        <v>0</v>
      </c>
    </row>
    <row r="154" spans="2:3" x14ac:dyDescent="0.35">
      <c r="B154" s="38">
        <v>40329</v>
      </c>
      <c r="C154" s="45">
        <v>6.4499999999999993</v>
      </c>
    </row>
    <row r="155" spans="2:3" x14ac:dyDescent="0.35">
      <c r="B155" s="38">
        <v>40330</v>
      </c>
      <c r="C155" s="45">
        <v>0.43</v>
      </c>
    </row>
    <row r="156" spans="2:3" x14ac:dyDescent="0.35">
      <c r="B156" s="38">
        <v>40331</v>
      </c>
      <c r="C156" s="45">
        <v>0</v>
      </c>
    </row>
    <row r="157" spans="2:3" x14ac:dyDescent="0.35">
      <c r="B157" s="38">
        <v>40332</v>
      </c>
      <c r="C157" s="45">
        <v>0</v>
      </c>
    </row>
    <row r="158" spans="2:3" x14ac:dyDescent="0.35">
      <c r="B158" s="38">
        <v>40333</v>
      </c>
      <c r="C158" s="45">
        <v>0</v>
      </c>
    </row>
    <row r="159" spans="2:3" x14ac:dyDescent="0.35">
      <c r="B159" s="38">
        <v>40334</v>
      </c>
      <c r="C159" s="45">
        <v>0</v>
      </c>
    </row>
    <row r="160" spans="2:3" x14ac:dyDescent="0.35">
      <c r="B160" s="38">
        <v>40335</v>
      </c>
      <c r="C160" s="45">
        <v>0</v>
      </c>
    </row>
    <row r="161" spans="2:3" x14ac:dyDescent="0.35">
      <c r="B161" s="38">
        <v>40336</v>
      </c>
      <c r="C161" s="45">
        <v>14.404999999999999</v>
      </c>
    </row>
    <row r="162" spans="2:3" x14ac:dyDescent="0.35">
      <c r="B162" s="38">
        <v>40337</v>
      </c>
      <c r="C162" s="45">
        <v>4.5149999999999997</v>
      </c>
    </row>
    <row r="163" spans="2:3" x14ac:dyDescent="0.35">
      <c r="B163" s="38">
        <v>40338</v>
      </c>
      <c r="C163" s="45">
        <v>0.215</v>
      </c>
    </row>
    <row r="164" spans="2:3" x14ac:dyDescent="0.35">
      <c r="B164" s="38">
        <v>40339</v>
      </c>
      <c r="C164" s="45">
        <v>0</v>
      </c>
    </row>
    <row r="165" spans="2:3" x14ac:dyDescent="0.35">
      <c r="B165" s="38">
        <v>40340</v>
      </c>
      <c r="C165" s="45">
        <v>0</v>
      </c>
    </row>
    <row r="166" spans="2:3" x14ac:dyDescent="0.35">
      <c r="B166" s="38">
        <v>40341</v>
      </c>
      <c r="C166" s="45">
        <v>0</v>
      </c>
    </row>
    <row r="167" spans="2:3" x14ac:dyDescent="0.35">
      <c r="B167" s="38">
        <v>40342</v>
      </c>
      <c r="C167" s="45">
        <v>1.72</v>
      </c>
    </row>
    <row r="168" spans="2:3" x14ac:dyDescent="0.35">
      <c r="B168" s="38">
        <v>40343</v>
      </c>
      <c r="C168" s="45">
        <v>0</v>
      </c>
    </row>
    <row r="169" spans="2:3" x14ac:dyDescent="0.35">
      <c r="B169" s="38">
        <v>40344</v>
      </c>
      <c r="C169" s="45">
        <v>0</v>
      </c>
    </row>
    <row r="170" spans="2:3" x14ac:dyDescent="0.35">
      <c r="B170" s="38">
        <v>40345</v>
      </c>
      <c r="C170" s="45">
        <v>0</v>
      </c>
    </row>
    <row r="171" spans="2:3" x14ac:dyDescent="0.35">
      <c r="B171" s="38">
        <v>40346</v>
      </c>
      <c r="C171" s="45">
        <v>0</v>
      </c>
    </row>
    <row r="172" spans="2:3" x14ac:dyDescent="0.35">
      <c r="B172" s="38">
        <v>40347</v>
      </c>
      <c r="C172" s="45">
        <v>0</v>
      </c>
    </row>
    <row r="173" spans="2:3" x14ac:dyDescent="0.35">
      <c r="B173" s="38">
        <v>40348</v>
      </c>
      <c r="C173" s="45">
        <v>0</v>
      </c>
    </row>
    <row r="174" spans="2:3" x14ac:dyDescent="0.35">
      <c r="B174" s="38">
        <v>40349</v>
      </c>
      <c r="C174" s="45">
        <v>0</v>
      </c>
    </row>
    <row r="175" spans="2:3" x14ac:dyDescent="0.35">
      <c r="B175" s="38">
        <v>40350</v>
      </c>
      <c r="C175" s="45">
        <v>0</v>
      </c>
    </row>
    <row r="176" spans="2:3" x14ac:dyDescent="0.35">
      <c r="B176" s="38">
        <v>40351</v>
      </c>
      <c r="C176" s="45">
        <v>0</v>
      </c>
    </row>
    <row r="177" spans="2:3" x14ac:dyDescent="0.35">
      <c r="B177" s="38">
        <v>40352</v>
      </c>
      <c r="C177" s="45">
        <v>0</v>
      </c>
    </row>
    <row r="178" spans="2:3" x14ac:dyDescent="0.35">
      <c r="B178" s="38">
        <v>40353</v>
      </c>
      <c r="C178" s="45">
        <v>0</v>
      </c>
    </row>
    <row r="179" spans="2:3" x14ac:dyDescent="0.35">
      <c r="B179" s="38">
        <v>40354</v>
      </c>
      <c r="C179" s="45">
        <v>0</v>
      </c>
    </row>
    <row r="180" spans="2:3" x14ac:dyDescent="0.35">
      <c r="B180" s="38">
        <v>40355</v>
      </c>
      <c r="C180" s="45">
        <v>0</v>
      </c>
    </row>
    <row r="181" spans="2:3" x14ac:dyDescent="0.35">
      <c r="B181" s="38">
        <v>40356</v>
      </c>
      <c r="C181" s="45">
        <v>0</v>
      </c>
    </row>
    <row r="182" spans="2:3" x14ac:dyDescent="0.35">
      <c r="B182" s="38">
        <v>40357</v>
      </c>
      <c r="C182" s="45">
        <v>3.01</v>
      </c>
    </row>
    <row r="183" spans="2:3" x14ac:dyDescent="0.35">
      <c r="B183" s="38">
        <v>40358</v>
      </c>
      <c r="C183" s="45">
        <v>0</v>
      </c>
    </row>
    <row r="184" spans="2:3" x14ac:dyDescent="0.35">
      <c r="B184" s="38">
        <v>40359</v>
      </c>
      <c r="C184" s="45">
        <v>0</v>
      </c>
    </row>
    <row r="185" spans="2:3" x14ac:dyDescent="0.35">
      <c r="B185" s="38">
        <v>40360</v>
      </c>
      <c r="C185" s="45">
        <v>20.21</v>
      </c>
    </row>
    <row r="186" spans="2:3" x14ac:dyDescent="0.35">
      <c r="B186" s="38">
        <v>40361</v>
      </c>
      <c r="C186" s="45">
        <v>0</v>
      </c>
    </row>
    <row r="187" spans="2:3" x14ac:dyDescent="0.35">
      <c r="B187" s="38">
        <v>40362</v>
      </c>
      <c r="C187" s="45">
        <v>0</v>
      </c>
    </row>
    <row r="188" spans="2:3" x14ac:dyDescent="0.35">
      <c r="B188" s="38">
        <v>40363</v>
      </c>
      <c r="C188" s="45">
        <v>0</v>
      </c>
    </row>
    <row r="189" spans="2:3" x14ac:dyDescent="0.35">
      <c r="B189" s="38">
        <v>40364</v>
      </c>
      <c r="C189" s="45">
        <v>0</v>
      </c>
    </row>
    <row r="190" spans="2:3" x14ac:dyDescent="0.35">
      <c r="B190" s="38">
        <v>40365</v>
      </c>
      <c r="C190" s="45">
        <v>3.87</v>
      </c>
    </row>
    <row r="191" spans="2:3" x14ac:dyDescent="0.35">
      <c r="B191" s="38">
        <v>40366</v>
      </c>
      <c r="C191" s="45">
        <v>0.64499999999999991</v>
      </c>
    </row>
    <row r="192" spans="2:3" x14ac:dyDescent="0.35">
      <c r="B192" s="38">
        <v>40367</v>
      </c>
      <c r="C192" s="45">
        <v>0</v>
      </c>
    </row>
    <row r="193" spans="2:3" x14ac:dyDescent="0.35">
      <c r="B193" s="38">
        <v>40368</v>
      </c>
      <c r="C193" s="45">
        <v>0</v>
      </c>
    </row>
    <row r="194" spans="2:3" x14ac:dyDescent="0.35">
      <c r="B194" s="38">
        <v>40369</v>
      </c>
      <c r="C194" s="45">
        <v>4.7300000000000004</v>
      </c>
    </row>
    <row r="195" spans="2:3" x14ac:dyDescent="0.35">
      <c r="B195" s="38">
        <v>40370</v>
      </c>
      <c r="C195" s="45">
        <v>0.43</v>
      </c>
    </row>
    <row r="196" spans="2:3" x14ac:dyDescent="0.35">
      <c r="B196" s="38">
        <v>40371</v>
      </c>
      <c r="C196" s="45">
        <v>0</v>
      </c>
    </row>
    <row r="197" spans="2:3" x14ac:dyDescent="0.35">
      <c r="B197" s="38">
        <v>40372</v>
      </c>
      <c r="C197" s="45">
        <v>3.01</v>
      </c>
    </row>
    <row r="198" spans="2:3" x14ac:dyDescent="0.35">
      <c r="B198" s="38">
        <v>40373</v>
      </c>
      <c r="C198" s="45">
        <v>16.125</v>
      </c>
    </row>
    <row r="199" spans="2:3" x14ac:dyDescent="0.35">
      <c r="B199" s="38">
        <v>40374</v>
      </c>
      <c r="C199" s="45">
        <v>11.18</v>
      </c>
    </row>
    <row r="200" spans="2:3" x14ac:dyDescent="0.35">
      <c r="B200" s="38">
        <v>40375</v>
      </c>
      <c r="C200" s="45">
        <v>4.7300000000000004</v>
      </c>
    </row>
    <row r="201" spans="2:3" x14ac:dyDescent="0.35">
      <c r="B201" s="38">
        <v>40376</v>
      </c>
      <c r="C201" s="45">
        <v>2.7949999999999999</v>
      </c>
    </row>
    <row r="202" spans="2:3" x14ac:dyDescent="0.35">
      <c r="B202" s="38">
        <v>40377</v>
      </c>
      <c r="C202" s="45">
        <v>0.215</v>
      </c>
    </row>
    <row r="203" spans="2:3" x14ac:dyDescent="0.35">
      <c r="B203" s="38">
        <v>40378</v>
      </c>
      <c r="C203" s="45">
        <v>6.4499999999999993</v>
      </c>
    </row>
    <row r="204" spans="2:3" x14ac:dyDescent="0.35">
      <c r="B204" s="38">
        <v>40379</v>
      </c>
      <c r="C204" s="45">
        <v>22.145</v>
      </c>
    </row>
    <row r="205" spans="2:3" x14ac:dyDescent="0.35">
      <c r="B205" s="38">
        <v>40380</v>
      </c>
      <c r="C205" s="45">
        <v>1.075</v>
      </c>
    </row>
    <row r="206" spans="2:3" x14ac:dyDescent="0.35">
      <c r="B206" s="38">
        <v>40381</v>
      </c>
      <c r="C206" s="45">
        <v>2.3650000000000002</v>
      </c>
    </row>
    <row r="207" spans="2:3" x14ac:dyDescent="0.35">
      <c r="B207" s="38">
        <v>40382</v>
      </c>
      <c r="C207" s="45">
        <v>0</v>
      </c>
    </row>
    <row r="208" spans="2:3" x14ac:dyDescent="0.35">
      <c r="B208" s="38">
        <v>40383</v>
      </c>
      <c r="C208" s="45">
        <v>3.87</v>
      </c>
    </row>
    <row r="209" spans="2:3" x14ac:dyDescent="0.35">
      <c r="B209" s="38">
        <v>40384</v>
      </c>
      <c r="C209" s="45">
        <v>0</v>
      </c>
    </row>
    <row r="210" spans="2:3" x14ac:dyDescent="0.35">
      <c r="B210" s="38">
        <v>40385</v>
      </c>
      <c r="C210" s="45">
        <v>0</v>
      </c>
    </row>
    <row r="211" spans="2:3" x14ac:dyDescent="0.35">
      <c r="B211" s="38">
        <v>40386</v>
      </c>
      <c r="C211" s="45">
        <v>0</v>
      </c>
    </row>
    <row r="212" spans="2:3" x14ac:dyDescent="0.35">
      <c r="B212" s="38">
        <v>40387</v>
      </c>
      <c r="C212" s="45">
        <v>0.64499999999999991</v>
      </c>
    </row>
    <row r="213" spans="2:3" x14ac:dyDescent="0.35">
      <c r="B213" s="38">
        <v>40388</v>
      </c>
      <c r="C213" s="45">
        <v>0</v>
      </c>
    </row>
    <row r="214" spans="2:3" x14ac:dyDescent="0.35">
      <c r="B214" s="38">
        <v>40389</v>
      </c>
      <c r="C214" s="45">
        <v>1.72</v>
      </c>
    </row>
    <row r="215" spans="2:3" x14ac:dyDescent="0.35">
      <c r="B215" s="38">
        <v>40390</v>
      </c>
      <c r="C215" s="45">
        <v>0.215</v>
      </c>
    </row>
    <row r="216" spans="2:3" x14ac:dyDescent="0.35">
      <c r="B216" s="38">
        <v>40391</v>
      </c>
      <c r="C216" s="45">
        <v>0</v>
      </c>
    </row>
    <row r="217" spans="2:3" x14ac:dyDescent="0.35">
      <c r="B217" s="38">
        <v>40392</v>
      </c>
      <c r="C217" s="45">
        <v>1.5049999999999999</v>
      </c>
    </row>
    <row r="218" spans="2:3" x14ac:dyDescent="0.35">
      <c r="B218" s="38">
        <v>40393</v>
      </c>
      <c r="C218" s="45">
        <v>5.59</v>
      </c>
    </row>
    <row r="219" spans="2:3" x14ac:dyDescent="0.35">
      <c r="B219" s="38">
        <v>40394</v>
      </c>
      <c r="C219" s="45">
        <v>0</v>
      </c>
    </row>
    <row r="220" spans="2:3" x14ac:dyDescent="0.35">
      <c r="B220" s="38">
        <v>40395</v>
      </c>
      <c r="C220" s="45">
        <v>2.7949999999999999</v>
      </c>
    </row>
    <row r="221" spans="2:3" x14ac:dyDescent="0.35">
      <c r="B221" s="38">
        <v>40396</v>
      </c>
      <c r="C221" s="45">
        <v>6.88</v>
      </c>
    </row>
    <row r="222" spans="2:3" x14ac:dyDescent="0.35">
      <c r="B222" s="38">
        <v>40397</v>
      </c>
      <c r="C222" s="45">
        <v>0.64499999999999991</v>
      </c>
    </row>
    <row r="223" spans="2:3" x14ac:dyDescent="0.35">
      <c r="B223" s="38">
        <v>40398</v>
      </c>
      <c r="C223" s="45">
        <v>0</v>
      </c>
    </row>
    <row r="224" spans="2:3" x14ac:dyDescent="0.35">
      <c r="B224" s="38">
        <v>40399</v>
      </c>
      <c r="C224" s="45">
        <v>11.395</v>
      </c>
    </row>
    <row r="225" spans="2:3" x14ac:dyDescent="0.35">
      <c r="B225" s="38">
        <v>40400</v>
      </c>
      <c r="C225" s="45">
        <v>14.404999999999999</v>
      </c>
    </row>
    <row r="226" spans="2:3" x14ac:dyDescent="0.35">
      <c r="B226" s="38">
        <v>40401</v>
      </c>
      <c r="C226" s="45">
        <v>0</v>
      </c>
    </row>
    <row r="227" spans="2:3" x14ac:dyDescent="0.35">
      <c r="B227" s="38">
        <v>40402</v>
      </c>
      <c r="C227" s="45">
        <v>0</v>
      </c>
    </row>
    <row r="228" spans="2:3" x14ac:dyDescent="0.35">
      <c r="B228" s="38">
        <v>40403</v>
      </c>
      <c r="C228" s="45">
        <v>0</v>
      </c>
    </row>
    <row r="229" spans="2:3" x14ac:dyDescent="0.35">
      <c r="B229" s="38">
        <v>40404</v>
      </c>
      <c r="C229" s="45">
        <v>0.215</v>
      </c>
    </row>
    <row r="230" spans="2:3" x14ac:dyDescent="0.35">
      <c r="B230" s="38">
        <v>40405</v>
      </c>
      <c r="C230" s="45">
        <v>0</v>
      </c>
    </row>
    <row r="231" spans="2:3" x14ac:dyDescent="0.35">
      <c r="B231" s="38">
        <v>40406</v>
      </c>
      <c r="C231" s="45">
        <v>4.5149999999999997</v>
      </c>
    </row>
    <row r="232" spans="2:3" x14ac:dyDescent="0.35">
      <c r="B232" s="38">
        <v>40407</v>
      </c>
      <c r="C232" s="45">
        <v>0.215</v>
      </c>
    </row>
    <row r="233" spans="2:3" x14ac:dyDescent="0.35">
      <c r="B233" s="38">
        <v>40408</v>
      </c>
      <c r="C233" s="45">
        <v>1.075</v>
      </c>
    </row>
    <row r="234" spans="2:3" x14ac:dyDescent="0.35">
      <c r="B234" s="38">
        <v>40409</v>
      </c>
      <c r="C234" s="45">
        <v>33.97</v>
      </c>
    </row>
    <row r="235" spans="2:3" x14ac:dyDescent="0.35">
      <c r="B235" s="38">
        <v>40410</v>
      </c>
      <c r="C235" s="45">
        <v>12.254999999999999</v>
      </c>
    </row>
    <row r="236" spans="2:3" x14ac:dyDescent="0.35">
      <c r="B236" s="38">
        <v>40411</v>
      </c>
      <c r="C236" s="45">
        <v>13.76</v>
      </c>
    </row>
    <row r="237" spans="2:3" x14ac:dyDescent="0.35">
      <c r="B237" s="38">
        <v>40412</v>
      </c>
      <c r="C237" s="45">
        <v>9.0299999999999994</v>
      </c>
    </row>
    <row r="238" spans="2:3" x14ac:dyDescent="0.35">
      <c r="B238" s="38">
        <v>40413</v>
      </c>
      <c r="C238" s="45">
        <v>3.44</v>
      </c>
    </row>
    <row r="239" spans="2:3" x14ac:dyDescent="0.35">
      <c r="B239" s="38">
        <v>40414</v>
      </c>
      <c r="C239" s="45">
        <v>1.2899999999999998</v>
      </c>
    </row>
    <row r="240" spans="2:3" x14ac:dyDescent="0.35">
      <c r="B240" s="38">
        <v>40415</v>
      </c>
      <c r="C240" s="45">
        <v>44.504999999999995</v>
      </c>
    </row>
    <row r="241" spans="2:3" x14ac:dyDescent="0.35">
      <c r="B241" s="38">
        <v>40416</v>
      </c>
      <c r="C241" s="45">
        <v>0.215</v>
      </c>
    </row>
    <row r="242" spans="2:3" x14ac:dyDescent="0.35">
      <c r="B242" s="38">
        <v>40417</v>
      </c>
      <c r="C242" s="45">
        <v>0</v>
      </c>
    </row>
    <row r="243" spans="2:3" x14ac:dyDescent="0.35">
      <c r="B243" s="38">
        <v>40418</v>
      </c>
      <c r="C243" s="45">
        <v>0</v>
      </c>
    </row>
    <row r="244" spans="2:3" x14ac:dyDescent="0.35">
      <c r="B244" s="38">
        <v>40419</v>
      </c>
      <c r="C244" s="45">
        <v>0.64499999999999991</v>
      </c>
    </row>
    <row r="245" spans="2:3" x14ac:dyDescent="0.35">
      <c r="B245" s="38">
        <v>40420</v>
      </c>
      <c r="C245" s="45">
        <v>0</v>
      </c>
    </row>
    <row r="246" spans="2:3" x14ac:dyDescent="0.35">
      <c r="B246" s="38">
        <v>40421</v>
      </c>
      <c r="C246" s="45">
        <v>0</v>
      </c>
    </row>
    <row r="247" spans="2:3" x14ac:dyDescent="0.35">
      <c r="B247" s="38">
        <v>40422</v>
      </c>
      <c r="C247" s="45">
        <v>0</v>
      </c>
    </row>
    <row r="248" spans="2:3" x14ac:dyDescent="0.35">
      <c r="B248" s="38">
        <v>40423</v>
      </c>
      <c r="C248" s="45">
        <v>0</v>
      </c>
    </row>
    <row r="249" spans="2:3" x14ac:dyDescent="0.35">
      <c r="B249" s="38">
        <v>40424</v>
      </c>
      <c r="C249" s="45">
        <v>0</v>
      </c>
    </row>
    <row r="250" spans="2:3" x14ac:dyDescent="0.35">
      <c r="B250" s="38">
        <v>40425</v>
      </c>
      <c r="C250" s="45">
        <v>2.5799999999999996</v>
      </c>
    </row>
    <row r="251" spans="2:3" x14ac:dyDescent="0.35">
      <c r="B251" s="38">
        <v>40426</v>
      </c>
      <c r="C251" s="45">
        <v>2.5799999999999996</v>
      </c>
    </row>
    <row r="252" spans="2:3" x14ac:dyDescent="0.35">
      <c r="B252" s="38">
        <v>40427</v>
      </c>
      <c r="C252" s="45">
        <v>12.685</v>
      </c>
    </row>
    <row r="253" spans="2:3" x14ac:dyDescent="0.35">
      <c r="B253" s="38">
        <v>40428</v>
      </c>
      <c r="C253" s="45">
        <v>1.9350000000000001</v>
      </c>
    </row>
    <row r="254" spans="2:3" x14ac:dyDescent="0.35">
      <c r="B254" s="38">
        <v>40429</v>
      </c>
      <c r="C254" s="45">
        <v>0.215</v>
      </c>
    </row>
    <row r="255" spans="2:3" x14ac:dyDescent="0.35">
      <c r="B255" s="38">
        <v>40430</v>
      </c>
      <c r="C255" s="45">
        <v>0.43</v>
      </c>
    </row>
    <row r="256" spans="2:3" x14ac:dyDescent="0.35">
      <c r="B256" s="38">
        <v>40431</v>
      </c>
      <c r="C256" s="45">
        <v>9.6749999999999989</v>
      </c>
    </row>
    <row r="257" spans="2:3" x14ac:dyDescent="0.35">
      <c r="B257" s="38">
        <v>40432</v>
      </c>
      <c r="C257" s="45">
        <v>0</v>
      </c>
    </row>
    <row r="258" spans="2:3" x14ac:dyDescent="0.35">
      <c r="B258" s="38">
        <v>40433</v>
      </c>
      <c r="C258" s="45">
        <v>1.5049999999999999</v>
      </c>
    </row>
    <row r="259" spans="2:3" x14ac:dyDescent="0.35">
      <c r="B259" s="38">
        <v>40434</v>
      </c>
      <c r="C259" s="45">
        <v>6.665</v>
      </c>
    </row>
    <row r="260" spans="2:3" x14ac:dyDescent="0.35">
      <c r="B260" s="38">
        <v>40435</v>
      </c>
      <c r="C260" s="45">
        <v>5.8049999999999997</v>
      </c>
    </row>
    <row r="261" spans="2:3" x14ac:dyDescent="0.35">
      <c r="B261" s="38">
        <v>40436</v>
      </c>
      <c r="C261" s="45">
        <v>0</v>
      </c>
    </row>
    <row r="262" spans="2:3" x14ac:dyDescent="0.35">
      <c r="B262" s="38">
        <v>40437</v>
      </c>
      <c r="C262" s="45">
        <v>0.215</v>
      </c>
    </row>
    <row r="263" spans="2:3" x14ac:dyDescent="0.35">
      <c r="B263" s="38">
        <v>40438</v>
      </c>
      <c r="C263" s="45">
        <v>0</v>
      </c>
    </row>
    <row r="264" spans="2:3" x14ac:dyDescent="0.35">
      <c r="B264" s="38">
        <v>40439</v>
      </c>
      <c r="C264" s="45">
        <v>0</v>
      </c>
    </row>
    <row r="265" spans="2:3" x14ac:dyDescent="0.35">
      <c r="B265" s="38">
        <v>40440</v>
      </c>
      <c r="C265" s="45">
        <v>3.2249999999999996</v>
      </c>
    </row>
    <row r="266" spans="2:3" x14ac:dyDescent="0.35">
      <c r="B266" s="38">
        <v>40441</v>
      </c>
      <c r="C266" s="45">
        <v>0</v>
      </c>
    </row>
    <row r="267" spans="2:3" x14ac:dyDescent="0.35">
      <c r="B267" s="38">
        <v>40442</v>
      </c>
      <c r="C267" s="45">
        <v>0.215</v>
      </c>
    </row>
    <row r="268" spans="2:3" x14ac:dyDescent="0.35">
      <c r="B268" s="38">
        <v>40443</v>
      </c>
      <c r="C268" s="45">
        <v>14.19</v>
      </c>
    </row>
    <row r="269" spans="2:3" x14ac:dyDescent="0.35">
      <c r="B269" s="38">
        <v>40444</v>
      </c>
      <c r="C269" s="45">
        <v>0.86</v>
      </c>
    </row>
    <row r="270" spans="2:3" x14ac:dyDescent="0.35">
      <c r="B270" s="38">
        <v>40445</v>
      </c>
      <c r="C270" s="45">
        <v>0</v>
      </c>
    </row>
    <row r="271" spans="2:3" x14ac:dyDescent="0.35">
      <c r="B271" s="38">
        <v>40446</v>
      </c>
      <c r="C271" s="45">
        <v>0</v>
      </c>
    </row>
    <row r="272" spans="2:3" x14ac:dyDescent="0.35">
      <c r="B272" s="38">
        <v>40447</v>
      </c>
      <c r="C272" s="45">
        <v>0</v>
      </c>
    </row>
    <row r="273" spans="2:3" x14ac:dyDescent="0.35">
      <c r="B273" s="38">
        <v>40448</v>
      </c>
      <c r="C273" s="45">
        <v>0</v>
      </c>
    </row>
    <row r="274" spans="2:3" x14ac:dyDescent="0.35">
      <c r="B274" s="38">
        <v>40449</v>
      </c>
      <c r="C274" s="45">
        <v>11.61</v>
      </c>
    </row>
    <row r="275" spans="2:3" x14ac:dyDescent="0.35">
      <c r="B275" s="38">
        <v>40450</v>
      </c>
      <c r="C275" s="45">
        <v>0.215</v>
      </c>
    </row>
    <row r="276" spans="2:3" x14ac:dyDescent="0.35">
      <c r="B276" s="38">
        <v>40451</v>
      </c>
      <c r="C276" s="45">
        <v>18.274999999999999</v>
      </c>
    </row>
    <row r="277" spans="2:3" x14ac:dyDescent="0.35">
      <c r="B277" s="38">
        <v>40452</v>
      </c>
      <c r="C277" s="45">
        <v>23.434999999999999</v>
      </c>
    </row>
    <row r="278" spans="2:3" x14ac:dyDescent="0.35">
      <c r="B278" s="38">
        <v>40453</v>
      </c>
      <c r="C278" s="45">
        <v>0</v>
      </c>
    </row>
    <row r="279" spans="2:3" x14ac:dyDescent="0.35">
      <c r="B279" s="38">
        <v>40454</v>
      </c>
      <c r="C279" s="45">
        <v>0</v>
      </c>
    </row>
    <row r="280" spans="2:3" x14ac:dyDescent="0.35">
      <c r="B280" s="38">
        <v>40455</v>
      </c>
      <c r="C280" s="45">
        <v>0</v>
      </c>
    </row>
    <row r="281" spans="2:3" x14ac:dyDescent="0.35">
      <c r="B281" s="38">
        <v>40456</v>
      </c>
      <c r="C281" s="45">
        <v>0</v>
      </c>
    </row>
    <row r="282" spans="2:3" x14ac:dyDescent="0.35">
      <c r="B282" s="38">
        <v>40457</v>
      </c>
      <c r="C282" s="45">
        <v>0</v>
      </c>
    </row>
    <row r="283" spans="2:3" x14ac:dyDescent="0.35">
      <c r="B283" s="38">
        <v>40458</v>
      </c>
      <c r="C283" s="45">
        <v>0</v>
      </c>
    </row>
    <row r="284" spans="2:3" x14ac:dyDescent="0.35">
      <c r="B284" s="38">
        <v>40459</v>
      </c>
      <c r="C284" s="45">
        <v>0</v>
      </c>
    </row>
    <row r="285" spans="2:3" x14ac:dyDescent="0.35">
      <c r="B285" s="38">
        <v>40460</v>
      </c>
      <c r="C285" s="45">
        <v>0</v>
      </c>
    </row>
    <row r="286" spans="2:3" x14ac:dyDescent="0.35">
      <c r="B286" s="38">
        <v>40461</v>
      </c>
      <c r="C286" s="45">
        <v>0</v>
      </c>
    </row>
    <row r="287" spans="2:3" x14ac:dyDescent="0.35">
      <c r="B287" s="38">
        <v>40462</v>
      </c>
      <c r="C287" s="45">
        <v>0</v>
      </c>
    </row>
    <row r="288" spans="2:3" x14ac:dyDescent="0.35">
      <c r="B288" s="38">
        <v>40463</v>
      </c>
      <c r="C288" s="45">
        <v>0</v>
      </c>
    </row>
    <row r="289" spans="2:3" x14ac:dyDescent="0.35">
      <c r="B289" s="38">
        <v>40464</v>
      </c>
      <c r="C289" s="45">
        <v>0</v>
      </c>
    </row>
    <row r="290" spans="2:3" x14ac:dyDescent="0.35">
      <c r="B290" s="38">
        <v>40465</v>
      </c>
      <c r="C290" s="45">
        <v>0</v>
      </c>
    </row>
    <row r="291" spans="2:3" x14ac:dyDescent="0.35">
      <c r="B291" s="38">
        <v>40466</v>
      </c>
      <c r="C291" s="45">
        <v>0</v>
      </c>
    </row>
    <row r="292" spans="2:3" x14ac:dyDescent="0.35">
      <c r="B292" s="38">
        <v>40467</v>
      </c>
      <c r="C292" s="45">
        <v>0</v>
      </c>
    </row>
    <row r="293" spans="2:3" x14ac:dyDescent="0.35">
      <c r="B293" s="38">
        <v>40468</v>
      </c>
      <c r="C293" s="45">
        <v>0</v>
      </c>
    </row>
    <row r="294" spans="2:3" x14ac:dyDescent="0.35">
      <c r="B294" s="38">
        <v>40469</v>
      </c>
      <c r="C294" s="45">
        <v>0</v>
      </c>
    </row>
    <row r="295" spans="2:3" x14ac:dyDescent="0.35">
      <c r="B295" s="38">
        <v>40470</v>
      </c>
      <c r="C295" s="45">
        <v>0</v>
      </c>
    </row>
    <row r="296" spans="2:3" x14ac:dyDescent="0.35">
      <c r="B296" s="38">
        <v>40471</v>
      </c>
      <c r="C296" s="45">
        <v>0</v>
      </c>
    </row>
    <row r="297" spans="2:3" x14ac:dyDescent="0.35">
      <c r="B297" s="38">
        <v>40472</v>
      </c>
      <c r="C297" s="45">
        <v>0</v>
      </c>
    </row>
    <row r="298" spans="2:3" x14ac:dyDescent="0.35">
      <c r="B298" s="38">
        <v>40473</v>
      </c>
      <c r="C298" s="45">
        <v>0</v>
      </c>
    </row>
    <row r="299" spans="2:3" x14ac:dyDescent="0.35">
      <c r="B299" s="38">
        <v>40474</v>
      </c>
      <c r="C299" s="45">
        <v>0</v>
      </c>
    </row>
    <row r="300" spans="2:3" x14ac:dyDescent="0.35">
      <c r="B300" s="38">
        <v>40475</v>
      </c>
      <c r="C300" s="45">
        <v>0</v>
      </c>
    </row>
    <row r="301" spans="2:3" x14ac:dyDescent="0.35">
      <c r="B301" s="38">
        <v>40476</v>
      </c>
      <c r="C301" s="45">
        <v>0</v>
      </c>
    </row>
    <row r="302" spans="2:3" x14ac:dyDescent="0.35">
      <c r="B302" s="38">
        <v>40477</v>
      </c>
      <c r="C302" s="45">
        <v>0</v>
      </c>
    </row>
    <row r="303" spans="2:3" x14ac:dyDescent="0.35">
      <c r="B303" s="38">
        <v>40478</v>
      </c>
      <c r="C303" s="45">
        <v>0</v>
      </c>
    </row>
    <row r="304" spans="2:3" x14ac:dyDescent="0.35">
      <c r="B304" s="38">
        <v>40479</v>
      </c>
      <c r="C304" s="45">
        <v>0</v>
      </c>
    </row>
    <row r="305" spans="2:3" x14ac:dyDescent="0.35">
      <c r="B305" s="38">
        <v>40480</v>
      </c>
      <c r="C305" s="45">
        <v>0</v>
      </c>
    </row>
    <row r="306" spans="2:3" x14ac:dyDescent="0.35">
      <c r="B306" s="38">
        <v>40481</v>
      </c>
      <c r="C306" s="45">
        <v>0</v>
      </c>
    </row>
    <row r="307" spans="2:3" x14ac:dyDescent="0.35">
      <c r="B307" s="38">
        <v>40482</v>
      </c>
      <c r="C307" s="45">
        <v>0</v>
      </c>
    </row>
    <row r="308" spans="2:3" x14ac:dyDescent="0.35">
      <c r="B308" s="38">
        <v>40483</v>
      </c>
      <c r="C308" s="45">
        <v>0</v>
      </c>
    </row>
    <row r="309" spans="2:3" x14ac:dyDescent="0.35">
      <c r="B309" s="38">
        <v>40484</v>
      </c>
      <c r="C309" s="45">
        <v>0</v>
      </c>
    </row>
    <row r="310" spans="2:3" x14ac:dyDescent="0.35">
      <c r="B310" s="38">
        <v>40485</v>
      </c>
      <c r="C310" s="45">
        <v>0</v>
      </c>
    </row>
    <row r="311" spans="2:3" x14ac:dyDescent="0.35">
      <c r="B311" s="38">
        <v>40486</v>
      </c>
      <c r="C311" s="45">
        <v>8.8149999999999995</v>
      </c>
    </row>
    <row r="312" spans="2:3" x14ac:dyDescent="0.35">
      <c r="B312" s="38">
        <v>40487</v>
      </c>
      <c r="C312" s="45">
        <v>14.19</v>
      </c>
    </row>
    <row r="313" spans="2:3" x14ac:dyDescent="0.35">
      <c r="B313" s="38">
        <v>40488</v>
      </c>
      <c r="C313" s="45">
        <v>2.7949999999999999</v>
      </c>
    </row>
    <row r="314" spans="2:3" x14ac:dyDescent="0.35">
      <c r="B314" s="38">
        <v>40489</v>
      </c>
      <c r="C314" s="45">
        <v>4.7300000000000004</v>
      </c>
    </row>
    <row r="315" spans="2:3" x14ac:dyDescent="0.35">
      <c r="B315" s="38">
        <v>40490</v>
      </c>
      <c r="C315" s="45">
        <v>6.2349999999999994</v>
      </c>
    </row>
    <row r="316" spans="2:3" x14ac:dyDescent="0.35">
      <c r="B316" s="38">
        <v>40491</v>
      </c>
      <c r="C316" s="45">
        <v>0</v>
      </c>
    </row>
    <row r="317" spans="2:3" x14ac:dyDescent="0.35">
      <c r="B317" s="38">
        <v>40492</v>
      </c>
      <c r="C317" s="45">
        <v>7.5249999999999995</v>
      </c>
    </row>
    <row r="318" spans="2:3" x14ac:dyDescent="0.35">
      <c r="B318" s="38">
        <v>40493</v>
      </c>
      <c r="C318" s="45">
        <v>3.2249999999999996</v>
      </c>
    </row>
    <row r="319" spans="2:3" x14ac:dyDescent="0.35">
      <c r="B319" s="38">
        <v>40494</v>
      </c>
      <c r="C319" s="45">
        <v>13.33</v>
      </c>
    </row>
    <row r="320" spans="2:3" x14ac:dyDescent="0.35">
      <c r="B320" s="38">
        <v>40495</v>
      </c>
      <c r="C320" s="45">
        <v>3.2249999999999996</v>
      </c>
    </row>
    <row r="321" spans="2:3" x14ac:dyDescent="0.35">
      <c r="B321" s="38">
        <v>40496</v>
      </c>
      <c r="C321" s="45">
        <v>0.215</v>
      </c>
    </row>
    <row r="322" spans="2:3" x14ac:dyDescent="0.35">
      <c r="B322" s="38">
        <v>40497</v>
      </c>
      <c r="C322" s="45">
        <v>3.2249999999999996</v>
      </c>
    </row>
    <row r="323" spans="2:3" x14ac:dyDescent="0.35">
      <c r="B323" s="38">
        <v>40498</v>
      </c>
      <c r="C323" s="45">
        <v>5.375</v>
      </c>
    </row>
    <row r="324" spans="2:3" x14ac:dyDescent="0.35">
      <c r="B324" s="38">
        <v>40499</v>
      </c>
      <c r="C324" s="45">
        <v>5.375</v>
      </c>
    </row>
    <row r="325" spans="2:3" x14ac:dyDescent="0.35">
      <c r="B325" s="38">
        <v>40500</v>
      </c>
      <c r="C325" s="45">
        <v>19.779999999999998</v>
      </c>
    </row>
    <row r="326" spans="2:3" x14ac:dyDescent="0.35">
      <c r="B326" s="38">
        <v>40501</v>
      </c>
      <c r="C326" s="45">
        <v>3.44</v>
      </c>
    </row>
    <row r="327" spans="2:3" x14ac:dyDescent="0.35">
      <c r="B327" s="38">
        <v>40502</v>
      </c>
      <c r="C327" s="45">
        <v>0</v>
      </c>
    </row>
    <row r="328" spans="2:3" x14ac:dyDescent="0.35">
      <c r="B328" s="38">
        <v>40503</v>
      </c>
      <c r="C328" s="45">
        <v>1.075</v>
      </c>
    </row>
    <row r="329" spans="2:3" x14ac:dyDescent="0.35">
      <c r="B329" s="38">
        <v>40504</v>
      </c>
      <c r="C329" s="45">
        <v>0</v>
      </c>
    </row>
    <row r="330" spans="2:3" x14ac:dyDescent="0.35">
      <c r="B330" s="38">
        <v>40505</v>
      </c>
      <c r="C330" s="45">
        <v>0</v>
      </c>
    </row>
    <row r="331" spans="2:3" x14ac:dyDescent="0.35">
      <c r="B331" s="38">
        <v>40506</v>
      </c>
      <c r="C331" s="45">
        <v>0</v>
      </c>
    </row>
    <row r="332" spans="2:3" x14ac:dyDescent="0.35">
      <c r="B332" s="38">
        <v>40507</v>
      </c>
      <c r="C332" s="45">
        <v>0.215</v>
      </c>
    </row>
    <row r="333" spans="2:3" x14ac:dyDescent="0.35">
      <c r="B333" s="38">
        <v>40508</v>
      </c>
      <c r="C333" s="45">
        <v>2.7949999999999999</v>
      </c>
    </row>
    <row r="334" spans="2:3" x14ac:dyDescent="0.35">
      <c r="B334" s="38">
        <v>40509</v>
      </c>
      <c r="C334" s="45">
        <v>2.15</v>
      </c>
    </row>
    <row r="335" spans="2:3" x14ac:dyDescent="0.35">
      <c r="B335" s="38">
        <v>40510</v>
      </c>
      <c r="C335" s="45">
        <v>0</v>
      </c>
    </row>
    <row r="336" spans="2:3" x14ac:dyDescent="0.35">
      <c r="B336" s="38">
        <v>40511</v>
      </c>
      <c r="C336" s="45">
        <v>0</v>
      </c>
    </row>
    <row r="337" spans="2:3" x14ac:dyDescent="0.35">
      <c r="B337" s="38">
        <v>40512</v>
      </c>
      <c r="C337" s="45">
        <v>0.215</v>
      </c>
    </row>
    <row r="338" spans="2:3" x14ac:dyDescent="0.35">
      <c r="B338" s="38">
        <v>40513</v>
      </c>
      <c r="C338" s="45">
        <v>0</v>
      </c>
    </row>
    <row r="339" spans="2:3" x14ac:dyDescent="0.35">
      <c r="B339" s="38">
        <v>40514</v>
      </c>
      <c r="C339" s="45">
        <v>0</v>
      </c>
    </row>
    <row r="340" spans="2:3" x14ac:dyDescent="0.35">
      <c r="B340" s="38">
        <v>40515</v>
      </c>
      <c r="C340" s="45">
        <v>3.87</v>
      </c>
    </row>
    <row r="341" spans="2:3" x14ac:dyDescent="0.35">
      <c r="B341" s="38">
        <v>40516</v>
      </c>
      <c r="C341" s="45">
        <v>7.31</v>
      </c>
    </row>
    <row r="342" spans="2:3" x14ac:dyDescent="0.35">
      <c r="B342" s="38">
        <v>40517</v>
      </c>
      <c r="C342" s="45">
        <v>0</v>
      </c>
    </row>
    <row r="343" spans="2:3" x14ac:dyDescent="0.35">
      <c r="B343" s="38">
        <v>40518</v>
      </c>
      <c r="C343" s="45">
        <v>0</v>
      </c>
    </row>
    <row r="344" spans="2:3" x14ac:dyDescent="0.35">
      <c r="B344" s="38">
        <v>40519</v>
      </c>
      <c r="C344" s="45">
        <v>0</v>
      </c>
    </row>
    <row r="345" spans="2:3" x14ac:dyDescent="0.35">
      <c r="B345" s="38">
        <v>40520</v>
      </c>
      <c r="C345" s="45">
        <v>0</v>
      </c>
    </row>
    <row r="346" spans="2:3" x14ac:dyDescent="0.35">
      <c r="B346" s="38">
        <v>40521</v>
      </c>
      <c r="C346" s="45">
        <v>0.86</v>
      </c>
    </row>
    <row r="347" spans="2:3" x14ac:dyDescent="0.35">
      <c r="B347" s="38">
        <v>40522</v>
      </c>
      <c r="C347" s="45">
        <v>0</v>
      </c>
    </row>
    <row r="348" spans="2:3" x14ac:dyDescent="0.35">
      <c r="B348" s="38">
        <v>40523</v>
      </c>
      <c r="C348" s="45">
        <v>0</v>
      </c>
    </row>
    <row r="349" spans="2:3" x14ac:dyDescent="0.35">
      <c r="B349" s="38">
        <v>40524</v>
      </c>
      <c r="C349" s="45">
        <v>0</v>
      </c>
    </row>
    <row r="350" spans="2:3" x14ac:dyDescent="0.35">
      <c r="B350" s="38">
        <v>40525</v>
      </c>
      <c r="C350" s="45">
        <v>0.215</v>
      </c>
    </row>
    <row r="351" spans="2:3" x14ac:dyDescent="0.35">
      <c r="B351" s="38">
        <v>40526</v>
      </c>
      <c r="C351" s="45">
        <v>0</v>
      </c>
    </row>
    <row r="352" spans="2:3" x14ac:dyDescent="0.35">
      <c r="B352" s="38">
        <v>40527</v>
      </c>
      <c r="C352" s="45">
        <v>0.215</v>
      </c>
    </row>
    <row r="353" spans="2:3" x14ac:dyDescent="0.35">
      <c r="B353" s="38">
        <v>40528</v>
      </c>
      <c r="C353" s="45">
        <v>1.075</v>
      </c>
    </row>
    <row r="354" spans="2:3" x14ac:dyDescent="0.35">
      <c r="B354" s="38">
        <v>40529</v>
      </c>
      <c r="C354" s="45">
        <v>0</v>
      </c>
    </row>
    <row r="355" spans="2:3" x14ac:dyDescent="0.35">
      <c r="B355" s="38">
        <v>40530</v>
      </c>
      <c r="C355" s="45">
        <v>0</v>
      </c>
    </row>
    <row r="356" spans="2:3" x14ac:dyDescent="0.35">
      <c r="B356" s="38">
        <v>40531</v>
      </c>
      <c r="C356" s="45">
        <v>0</v>
      </c>
    </row>
    <row r="357" spans="2:3" x14ac:dyDescent="0.35">
      <c r="B357" s="38">
        <v>40532</v>
      </c>
      <c r="C357" s="45">
        <v>0</v>
      </c>
    </row>
    <row r="358" spans="2:3" x14ac:dyDescent="0.35">
      <c r="B358" s="38">
        <v>40533</v>
      </c>
      <c r="C358" s="45">
        <v>0</v>
      </c>
    </row>
    <row r="359" spans="2:3" x14ac:dyDescent="0.35">
      <c r="B359" s="38">
        <v>40534</v>
      </c>
      <c r="C359" s="45">
        <v>0</v>
      </c>
    </row>
    <row r="360" spans="2:3" x14ac:dyDescent="0.35">
      <c r="B360" s="38">
        <v>40535</v>
      </c>
      <c r="C360" s="45">
        <v>0</v>
      </c>
    </row>
    <row r="361" spans="2:3" x14ac:dyDescent="0.35">
      <c r="B361" s="38">
        <v>40536</v>
      </c>
      <c r="C361" s="45">
        <v>0</v>
      </c>
    </row>
    <row r="362" spans="2:3" x14ac:dyDescent="0.35">
      <c r="B362" s="38">
        <v>40537</v>
      </c>
      <c r="C362" s="45">
        <v>0</v>
      </c>
    </row>
    <row r="363" spans="2:3" x14ac:dyDescent="0.35">
      <c r="B363" s="38">
        <v>40538</v>
      </c>
      <c r="C363" s="45">
        <v>0.215</v>
      </c>
    </row>
    <row r="364" spans="2:3" x14ac:dyDescent="0.35">
      <c r="B364" s="38">
        <v>40539</v>
      </c>
      <c r="C364" s="45">
        <v>25.37</v>
      </c>
    </row>
    <row r="365" spans="2:3" x14ac:dyDescent="0.35">
      <c r="B365" s="38">
        <v>40540</v>
      </c>
      <c r="C365" s="45">
        <v>2.7949999999999999</v>
      </c>
    </row>
    <row r="366" spans="2:3" x14ac:dyDescent="0.35">
      <c r="B366" s="38">
        <v>40541</v>
      </c>
      <c r="C366" s="45">
        <v>3.6549999999999998</v>
      </c>
    </row>
    <row r="367" spans="2:3" x14ac:dyDescent="0.35">
      <c r="B367" s="38">
        <v>40542</v>
      </c>
      <c r="C367" s="45">
        <v>0</v>
      </c>
    </row>
    <row r="368" spans="2:3" x14ac:dyDescent="0.35">
      <c r="B368" s="38">
        <v>40543</v>
      </c>
      <c r="C368" s="45">
        <v>0.215</v>
      </c>
    </row>
    <row r="369" spans="2:3" x14ac:dyDescent="0.35">
      <c r="B369" s="38">
        <v>40544</v>
      </c>
      <c r="C369" s="45">
        <v>2.3650000000000002</v>
      </c>
    </row>
    <row r="370" spans="2:3" x14ac:dyDescent="0.35">
      <c r="B370" s="38">
        <v>40545</v>
      </c>
      <c r="C370" s="45">
        <v>0.215</v>
      </c>
    </row>
    <row r="371" spans="2:3" x14ac:dyDescent="0.35">
      <c r="B371" s="38">
        <v>40546</v>
      </c>
      <c r="C371" s="45">
        <v>0.86</v>
      </c>
    </row>
    <row r="372" spans="2:3" x14ac:dyDescent="0.35">
      <c r="B372" s="38">
        <v>40547</v>
      </c>
      <c r="C372" s="45">
        <v>4.9449999999999994</v>
      </c>
    </row>
    <row r="373" spans="2:3" x14ac:dyDescent="0.35">
      <c r="B373" s="38">
        <v>40548</v>
      </c>
      <c r="C373" s="45">
        <v>4.085</v>
      </c>
    </row>
    <row r="374" spans="2:3" x14ac:dyDescent="0.35">
      <c r="B374" s="38">
        <v>40549</v>
      </c>
      <c r="C374" s="45">
        <v>13.76</v>
      </c>
    </row>
    <row r="375" spans="2:3" x14ac:dyDescent="0.35">
      <c r="B375" s="38">
        <v>40550</v>
      </c>
      <c r="C375" s="45">
        <v>14.62</v>
      </c>
    </row>
    <row r="376" spans="2:3" x14ac:dyDescent="0.35">
      <c r="B376" s="38">
        <v>40551</v>
      </c>
      <c r="C376" s="45">
        <v>0.215</v>
      </c>
    </row>
    <row r="377" spans="2:3" x14ac:dyDescent="0.35">
      <c r="B377" s="38">
        <v>40552</v>
      </c>
      <c r="C377" s="45">
        <v>0.86</v>
      </c>
    </row>
    <row r="378" spans="2:3" x14ac:dyDescent="0.35">
      <c r="B378" s="38">
        <v>40553</v>
      </c>
      <c r="C378" s="45">
        <v>7.0949999999999998</v>
      </c>
    </row>
    <row r="379" spans="2:3" x14ac:dyDescent="0.35">
      <c r="B379" s="38">
        <v>40554</v>
      </c>
      <c r="C379" s="45">
        <v>22.574999999999999</v>
      </c>
    </row>
    <row r="380" spans="2:3" x14ac:dyDescent="0.35">
      <c r="B380" s="38">
        <v>40555</v>
      </c>
      <c r="C380" s="45">
        <v>23.864999999999998</v>
      </c>
    </row>
    <row r="381" spans="2:3" x14ac:dyDescent="0.35">
      <c r="B381" s="38">
        <v>40556</v>
      </c>
      <c r="C381" s="45">
        <v>27.52</v>
      </c>
    </row>
    <row r="382" spans="2:3" x14ac:dyDescent="0.35">
      <c r="B382" s="38">
        <v>40557</v>
      </c>
      <c r="C382" s="45">
        <v>5.8049999999999997</v>
      </c>
    </row>
    <row r="383" spans="2:3" x14ac:dyDescent="0.35">
      <c r="B383" s="38">
        <v>40558</v>
      </c>
      <c r="C383" s="45">
        <v>0</v>
      </c>
    </row>
    <row r="384" spans="2:3" x14ac:dyDescent="0.35">
      <c r="B384" s="38">
        <v>40559</v>
      </c>
      <c r="C384" s="45">
        <v>4.5149999999999997</v>
      </c>
    </row>
    <row r="385" spans="2:3" x14ac:dyDescent="0.35">
      <c r="B385" s="38">
        <v>40560</v>
      </c>
      <c r="C385" s="45">
        <v>6.665</v>
      </c>
    </row>
    <row r="386" spans="2:3" x14ac:dyDescent="0.35">
      <c r="B386" s="38">
        <v>40561</v>
      </c>
      <c r="C386" s="45">
        <v>0.215</v>
      </c>
    </row>
    <row r="387" spans="2:3" x14ac:dyDescent="0.35">
      <c r="B387" s="38">
        <v>40562</v>
      </c>
      <c r="C387" s="45">
        <v>0.215</v>
      </c>
    </row>
    <row r="388" spans="2:3" x14ac:dyDescent="0.35">
      <c r="B388" s="38">
        <v>40563</v>
      </c>
      <c r="C388" s="45">
        <v>0</v>
      </c>
    </row>
    <row r="389" spans="2:3" x14ac:dyDescent="0.35">
      <c r="B389" s="38">
        <v>40564</v>
      </c>
      <c r="C389" s="45">
        <v>0</v>
      </c>
    </row>
    <row r="390" spans="2:3" x14ac:dyDescent="0.35">
      <c r="B390" s="38">
        <v>40565</v>
      </c>
      <c r="C390" s="45">
        <v>0.64499999999999991</v>
      </c>
    </row>
    <row r="391" spans="2:3" x14ac:dyDescent="0.35">
      <c r="B391" s="38">
        <v>40566</v>
      </c>
      <c r="C391" s="45">
        <v>0</v>
      </c>
    </row>
    <row r="392" spans="2:3" x14ac:dyDescent="0.35">
      <c r="B392" s="38">
        <v>40567</v>
      </c>
      <c r="C392" s="45">
        <v>0</v>
      </c>
    </row>
    <row r="393" spans="2:3" x14ac:dyDescent="0.35">
      <c r="B393" s="38">
        <v>40568</v>
      </c>
      <c r="C393" s="45">
        <v>1.9350000000000001</v>
      </c>
    </row>
    <row r="394" spans="2:3" x14ac:dyDescent="0.35">
      <c r="B394" s="38">
        <v>40569</v>
      </c>
      <c r="C394" s="45">
        <v>0</v>
      </c>
    </row>
    <row r="395" spans="2:3" x14ac:dyDescent="0.35">
      <c r="B395" s="38">
        <v>40570</v>
      </c>
      <c r="C395" s="45">
        <v>0</v>
      </c>
    </row>
    <row r="396" spans="2:3" x14ac:dyDescent="0.35">
      <c r="B396" s="38">
        <v>40571</v>
      </c>
      <c r="C396" s="45">
        <v>0</v>
      </c>
    </row>
    <row r="397" spans="2:3" x14ac:dyDescent="0.35">
      <c r="B397" s="38">
        <v>40572</v>
      </c>
      <c r="C397" s="45">
        <v>0</v>
      </c>
    </row>
    <row r="398" spans="2:3" x14ac:dyDescent="0.35">
      <c r="B398" s="38">
        <v>40573</v>
      </c>
      <c r="C398" s="45">
        <v>0</v>
      </c>
    </row>
    <row r="399" spans="2:3" x14ac:dyDescent="0.35">
      <c r="B399" s="38">
        <v>40574</v>
      </c>
      <c r="C399" s="45">
        <v>0.43</v>
      </c>
    </row>
    <row r="400" spans="2:3" x14ac:dyDescent="0.35">
      <c r="B400" s="38">
        <v>40575</v>
      </c>
      <c r="C400" s="45">
        <v>0.215</v>
      </c>
    </row>
    <row r="401" spans="2:3" x14ac:dyDescent="0.35">
      <c r="B401" s="38">
        <v>40576</v>
      </c>
      <c r="C401" s="45">
        <v>2.15</v>
      </c>
    </row>
    <row r="402" spans="2:3" x14ac:dyDescent="0.35">
      <c r="B402" s="38">
        <v>40577</v>
      </c>
      <c r="C402" s="45">
        <v>0</v>
      </c>
    </row>
    <row r="403" spans="2:3" x14ac:dyDescent="0.35">
      <c r="B403" s="38">
        <v>40578</v>
      </c>
      <c r="C403" s="45">
        <v>0.215</v>
      </c>
    </row>
    <row r="404" spans="2:3" x14ac:dyDescent="0.35">
      <c r="B404" s="38">
        <v>40579</v>
      </c>
      <c r="C404" s="45">
        <v>0</v>
      </c>
    </row>
    <row r="405" spans="2:3" x14ac:dyDescent="0.35">
      <c r="B405" s="38">
        <v>40580</v>
      </c>
      <c r="C405" s="45">
        <v>0.215</v>
      </c>
    </row>
    <row r="406" spans="2:3" x14ac:dyDescent="0.35">
      <c r="B406" s="38">
        <v>40581</v>
      </c>
      <c r="C406" s="45">
        <v>0.215</v>
      </c>
    </row>
    <row r="407" spans="2:3" x14ac:dyDescent="0.35">
      <c r="B407" s="38">
        <v>40582</v>
      </c>
      <c r="C407" s="45">
        <v>2.15</v>
      </c>
    </row>
    <row r="408" spans="2:3" x14ac:dyDescent="0.35">
      <c r="B408" s="38">
        <v>40583</v>
      </c>
      <c r="C408" s="45">
        <v>1.2899999999999998</v>
      </c>
    </row>
    <row r="409" spans="2:3" x14ac:dyDescent="0.35">
      <c r="B409" s="38">
        <v>40584</v>
      </c>
      <c r="C409" s="45">
        <v>3.01</v>
      </c>
    </row>
    <row r="410" spans="2:3" x14ac:dyDescent="0.35">
      <c r="B410" s="38">
        <v>40585</v>
      </c>
      <c r="C410" s="45">
        <v>1.9350000000000001</v>
      </c>
    </row>
    <row r="411" spans="2:3" x14ac:dyDescent="0.35">
      <c r="B411" s="38">
        <v>40586</v>
      </c>
      <c r="C411" s="45">
        <v>5.375</v>
      </c>
    </row>
    <row r="412" spans="2:3" x14ac:dyDescent="0.35">
      <c r="B412" s="38">
        <v>40587</v>
      </c>
      <c r="C412" s="45">
        <v>9.2449999999999992</v>
      </c>
    </row>
    <row r="413" spans="2:3" x14ac:dyDescent="0.35">
      <c r="B413" s="38">
        <v>40588</v>
      </c>
      <c r="C413" s="45">
        <v>1.9350000000000001</v>
      </c>
    </row>
    <row r="414" spans="2:3" x14ac:dyDescent="0.35">
      <c r="B414" s="38">
        <v>40589</v>
      </c>
      <c r="C414" s="45">
        <v>4.5149999999999997</v>
      </c>
    </row>
    <row r="415" spans="2:3" x14ac:dyDescent="0.35">
      <c r="B415" s="38">
        <v>40590</v>
      </c>
      <c r="C415" s="45">
        <v>0.215</v>
      </c>
    </row>
    <row r="416" spans="2:3" x14ac:dyDescent="0.35">
      <c r="B416" s="38">
        <v>40591</v>
      </c>
      <c r="C416" s="45">
        <v>0.215</v>
      </c>
    </row>
    <row r="417" spans="2:3" x14ac:dyDescent="0.35">
      <c r="B417" s="38">
        <v>40592</v>
      </c>
      <c r="C417" s="45">
        <v>14.62</v>
      </c>
    </row>
    <row r="418" spans="2:3" x14ac:dyDescent="0.35">
      <c r="B418" s="38">
        <v>40593</v>
      </c>
      <c r="C418" s="45">
        <v>0</v>
      </c>
    </row>
    <row r="419" spans="2:3" x14ac:dyDescent="0.35">
      <c r="B419" s="38">
        <v>40594</v>
      </c>
      <c r="C419" s="45">
        <v>2.3650000000000002</v>
      </c>
    </row>
    <row r="420" spans="2:3" x14ac:dyDescent="0.35">
      <c r="B420" s="38">
        <v>40595</v>
      </c>
      <c r="C420" s="45">
        <v>8.3849999999999998</v>
      </c>
    </row>
    <row r="421" spans="2:3" x14ac:dyDescent="0.35">
      <c r="B421" s="38">
        <v>40596</v>
      </c>
      <c r="C421" s="45">
        <v>14.62</v>
      </c>
    </row>
    <row r="422" spans="2:3" x14ac:dyDescent="0.35">
      <c r="B422" s="38">
        <v>40597</v>
      </c>
      <c r="C422" s="45">
        <v>6.02</v>
      </c>
    </row>
    <row r="423" spans="2:3" x14ac:dyDescent="0.35">
      <c r="B423" s="38">
        <v>40598</v>
      </c>
      <c r="C423" s="45">
        <v>0.86</v>
      </c>
    </row>
    <row r="424" spans="2:3" x14ac:dyDescent="0.35">
      <c r="B424" s="38">
        <v>40599</v>
      </c>
      <c r="C424" s="45">
        <v>22.79</v>
      </c>
    </row>
    <row r="425" spans="2:3" x14ac:dyDescent="0.35">
      <c r="B425" s="38">
        <v>40600</v>
      </c>
      <c r="C425" s="45">
        <v>0.215</v>
      </c>
    </row>
    <row r="426" spans="2:3" x14ac:dyDescent="0.35">
      <c r="B426" s="38">
        <v>40601</v>
      </c>
      <c r="C426" s="45">
        <v>1.075</v>
      </c>
    </row>
    <row r="427" spans="2:3" x14ac:dyDescent="0.35">
      <c r="B427" s="38">
        <v>40602</v>
      </c>
      <c r="C427" s="45">
        <v>0</v>
      </c>
    </row>
    <row r="428" spans="2:3" x14ac:dyDescent="0.35">
      <c r="B428" s="38">
        <v>40603</v>
      </c>
      <c r="C428" s="45">
        <v>0</v>
      </c>
    </row>
    <row r="429" spans="2:3" x14ac:dyDescent="0.35">
      <c r="B429" s="38">
        <v>40604</v>
      </c>
      <c r="C429" s="45">
        <v>0</v>
      </c>
    </row>
    <row r="430" spans="2:3" x14ac:dyDescent="0.35">
      <c r="B430" s="38">
        <v>40605</v>
      </c>
      <c r="C430" s="45">
        <v>0.215</v>
      </c>
    </row>
    <row r="431" spans="2:3" x14ac:dyDescent="0.35">
      <c r="B431" s="38">
        <v>40606</v>
      </c>
      <c r="C431" s="45">
        <v>0</v>
      </c>
    </row>
    <row r="432" spans="2:3" x14ac:dyDescent="0.35">
      <c r="B432" s="38">
        <v>40607</v>
      </c>
      <c r="C432" s="45">
        <v>0</v>
      </c>
    </row>
    <row r="433" spans="2:3" x14ac:dyDescent="0.35">
      <c r="B433" s="38">
        <v>40608</v>
      </c>
      <c r="C433" s="45">
        <v>0</v>
      </c>
    </row>
    <row r="434" spans="2:3" x14ac:dyDescent="0.35">
      <c r="B434" s="38">
        <v>40609</v>
      </c>
      <c r="C434" s="45">
        <v>0</v>
      </c>
    </row>
    <row r="435" spans="2:3" x14ac:dyDescent="0.35">
      <c r="B435" s="38">
        <v>40610</v>
      </c>
      <c r="C435" s="45">
        <v>0.86</v>
      </c>
    </row>
    <row r="436" spans="2:3" x14ac:dyDescent="0.35">
      <c r="B436" s="38">
        <v>40611</v>
      </c>
      <c r="C436" s="45">
        <v>0</v>
      </c>
    </row>
    <row r="437" spans="2:3" x14ac:dyDescent="0.35">
      <c r="B437" s="38">
        <v>40612</v>
      </c>
      <c r="C437" s="45">
        <v>0.43</v>
      </c>
    </row>
    <row r="438" spans="2:3" x14ac:dyDescent="0.35">
      <c r="B438" s="38">
        <v>40613</v>
      </c>
      <c r="C438" s="45">
        <v>0</v>
      </c>
    </row>
    <row r="439" spans="2:3" x14ac:dyDescent="0.35">
      <c r="B439" s="38">
        <v>40614</v>
      </c>
      <c r="C439" s="45">
        <v>5.1599999999999993</v>
      </c>
    </row>
    <row r="440" spans="2:3" x14ac:dyDescent="0.35">
      <c r="B440" s="38">
        <v>40615</v>
      </c>
      <c r="C440" s="45">
        <v>0.215</v>
      </c>
    </row>
    <row r="441" spans="2:3" x14ac:dyDescent="0.35">
      <c r="B441" s="38">
        <v>40616</v>
      </c>
      <c r="C441" s="45">
        <v>0</v>
      </c>
    </row>
    <row r="442" spans="2:3" x14ac:dyDescent="0.35">
      <c r="B442" s="38">
        <v>40617</v>
      </c>
      <c r="C442" s="45">
        <v>0</v>
      </c>
    </row>
    <row r="443" spans="2:3" x14ac:dyDescent="0.35">
      <c r="B443" s="38">
        <v>40618</v>
      </c>
      <c r="C443" s="45">
        <v>0</v>
      </c>
    </row>
    <row r="444" spans="2:3" x14ac:dyDescent="0.35">
      <c r="B444" s="38">
        <v>40619</v>
      </c>
      <c r="C444" s="45">
        <v>0.64499999999999991</v>
      </c>
    </row>
    <row r="445" spans="2:3" x14ac:dyDescent="0.35">
      <c r="B445" s="38">
        <v>40620</v>
      </c>
      <c r="C445" s="45">
        <v>1.2899999999999998</v>
      </c>
    </row>
    <row r="446" spans="2:3" x14ac:dyDescent="0.35">
      <c r="B446" s="38">
        <v>40621</v>
      </c>
      <c r="C446" s="45">
        <v>0</v>
      </c>
    </row>
    <row r="447" spans="2:3" x14ac:dyDescent="0.35">
      <c r="B447" s="38">
        <v>40622</v>
      </c>
      <c r="C447" s="45">
        <v>3.44</v>
      </c>
    </row>
    <row r="448" spans="2:3" x14ac:dyDescent="0.35">
      <c r="B448" s="38">
        <v>40623</v>
      </c>
      <c r="C448" s="45">
        <v>0.43</v>
      </c>
    </row>
    <row r="449" spans="2:3" x14ac:dyDescent="0.35">
      <c r="B449" s="38">
        <v>40624</v>
      </c>
      <c r="C449" s="45">
        <v>0</v>
      </c>
    </row>
    <row r="450" spans="2:3" x14ac:dyDescent="0.35">
      <c r="B450" s="38">
        <v>40625</v>
      </c>
      <c r="C450" s="45">
        <v>0</v>
      </c>
    </row>
    <row r="451" spans="2:3" x14ac:dyDescent="0.35">
      <c r="B451" s="38">
        <v>40626</v>
      </c>
      <c r="C451" s="45">
        <v>0</v>
      </c>
    </row>
    <row r="452" spans="2:3" x14ac:dyDescent="0.35">
      <c r="B452" s="38">
        <v>40627</v>
      </c>
      <c r="C452" s="45">
        <v>0</v>
      </c>
    </row>
    <row r="453" spans="2:3" x14ac:dyDescent="0.35">
      <c r="B453" s="38">
        <v>40628</v>
      </c>
      <c r="C453" s="45">
        <v>0</v>
      </c>
    </row>
    <row r="454" spans="2:3" x14ac:dyDescent="0.35">
      <c r="B454" s="38">
        <v>40629</v>
      </c>
      <c r="C454" s="45">
        <v>0</v>
      </c>
    </row>
    <row r="455" spans="2:3" x14ac:dyDescent="0.35">
      <c r="B455" s="38">
        <v>40630</v>
      </c>
      <c r="C455" s="45">
        <v>1.075</v>
      </c>
    </row>
    <row r="456" spans="2:3" x14ac:dyDescent="0.35">
      <c r="B456" s="38">
        <v>40631</v>
      </c>
      <c r="C456" s="45">
        <v>2.5799999999999996</v>
      </c>
    </row>
    <row r="457" spans="2:3" x14ac:dyDescent="0.35">
      <c r="B457" s="38">
        <v>40632</v>
      </c>
      <c r="C457" s="45">
        <v>14.62</v>
      </c>
    </row>
    <row r="458" spans="2:3" x14ac:dyDescent="0.35">
      <c r="B458" s="38">
        <v>40633</v>
      </c>
      <c r="C458" s="45">
        <v>0.86</v>
      </c>
    </row>
    <row r="459" spans="2:3" x14ac:dyDescent="0.35">
      <c r="B459" s="38">
        <v>40634</v>
      </c>
      <c r="C459" s="45">
        <v>0</v>
      </c>
    </row>
    <row r="460" spans="2:3" x14ac:dyDescent="0.35">
      <c r="B460" s="38">
        <v>40635</v>
      </c>
      <c r="C460" s="45">
        <v>0.43</v>
      </c>
    </row>
    <row r="461" spans="2:3" x14ac:dyDescent="0.35">
      <c r="B461" s="38">
        <v>40636</v>
      </c>
      <c r="C461" s="45">
        <v>0</v>
      </c>
    </row>
    <row r="462" spans="2:3" x14ac:dyDescent="0.35">
      <c r="B462" s="38">
        <v>40637</v>
      </c>
      <c r="C462" s="45">
        <v>6.665</v>
      </c>
    </row>
    <row r="463" spans="2:3" x14ac:dyDescent="0.35">
      <c r="B463" s="38">
        <v>40638</v>
      </c>
      <c r="C463" s="45">
        <v>0.86</v>
      </c>
    </row>
    <row r="464" spans="2:3" x14ac:dyDescent="0.35">
      <c r="B464" s="38">
        <v>40639</v>
      </c>
      <c r="C464" s="45">
        <v>0</v>
      </c>
    </row>
    <row r="465" spans="2:3" x14ac:dyDescent="0.35">
      <c r="B465" s="38">
        <v>40640</v>
      </c>
      <c r="C465" s="45">
        <v>0</v>
      </c>
    </row>
    <row r="466" spans="2:3" x14ac:dyDescent="0.35">
      <c r="B466" s="38">
        <v>40641</v>
      </c>
      <c r="C466" s="45">
        <v>0</v>
      </c>
    </row>
    <row r="467" spans="2:3" x14ac:dyDescent="0.35">
      <c r="B467" s="38">
        <v>40642</v>
      </c>
      <c r="C467" s="45">
        <v>0</v>
      </c>
    </row>
    <row r="468" spans="2:3" x14ac:dyDescent="0.35">
      <c r="B468" s="38">
        <v>40643</v>
      </c>
      <c r="C468" s="45">
        <v>0.215</v>
      </c>
    </row>
    <row r="469" spans="2:3" x14ac:dyDescent="0.35">
      <c r="B469" s="38">
        <v>40644</v>
      </c>
      <c r="C469" s="45">
        <v>0</v>
      </c>
    </row>
    <row r="470" spans="2:3" x14ac:dyDescent="0.35">
      <c r="B470" s="38">
        <v>40645</v>
      </c>
      <c r="C470" s="45">
        <v>0</v>
      </c>
    </row>
    <row r="471" spans="2:3" x14ac:dyDescent="0.35">
      <c r="B471" s="38">
        <v>40646</v>
      </c>
      <c r="C471" s="45">
        <v>4.085</v>
      </c>
    </row>
    <row r="472" spans="2:3" x14ac:dyDescent="0.35">
      <c r="B472" s="38">
        <v>40647</v>
      </c>
      <c r="C472" s="45">
        <v>0</v>
      </c>
    </row>
    <row r="473" spans="2:3" x14ac:dyDescent="0.35">
      <c r="B473" s="38">
        <v>40648</v>
      </c>
      <c r="C473" s="45">
        <v>0</v>
      </c>
    </row>
    <row r="474" spans="2:3" x14ac:dyDescent="0.35">
      <c r="B474" s="38">
        <v>40649</v>
      </c>
      <c r="C474" s="45">
        <v>0</v>
      </c>
    </row>
    <row r="475" spans="2:3" x14ac:dyDescent="0.35">
      <c r="B475" s="38">
        <v>40650</v>
      </c>
      <c r="C475" s="45">
        <v>0</v>
      </c>
    </row>
    <row r="476" spans="2:3" x14ac:dyDescent="0.35">
      <c r="B476" s="38">
        <v>40651</v>
      </c>
      <c r="C476" s="45">
        <v>0</v>
      </c>
    </row>
    <row r="477" spans="2:3" x14ac:dyDescent="0.35">
      <c r="B477" s="38">
        <v>40652</v>
      </c>
      <c r="C477" s="45">
        <v>0</v>
      </c>
    </row>
    <row r="478" spans="2:3" x14ac:dyDescent="0.35">
      <c r="B478" s="38">
        <v>40653</v>
      </c>
      <c r="C478" s="45">
        <v>0</v>
      </c>
    </row>
    <row r="479" spans="2:3" x14ac:dyDescent="0.35">
      <c r="B479" s="38">
        <v>40654</v>
      </c>
      <c r="C479" s="45">
        <v>0</v>
      </c>
    </row>
    <row r="480" spans="2:3" x14ac:dyDescent="0.35">
      <c r="B480" s="38">
        <v>40655</v>
      </c>
      <c r="C480" s="45">
        <v>0.215</v>
      </c>
    </row>
    <row r="481" spans="2:3" x14ac:dyDescent="0.35">
      <c r="B481" s="38">
        <v>40656</v>
      </c>
      <c r="C481" s="45">
        <v>0</v>
      </c>
    </row>
    <row r="482" spans="2:3" x14ac:dyDescent="0.35">
      <c r="B482" s="38">
        <v>40657</v>
      </c>
      <c r="C482" s="45">
        <v>0</v>
      </c>
    </row>
    <row r="483" spans="2:3" x14ac:dyDescent="0.35">
      <c r="B483" s="38">
        <v>40658</v>
      </c>
      <c r="C483" s="45">
        <v>0</v>
      </c>
    </row>
    <row r="484" spans="2:3" x14ac:dyDescent="0.35">
      <c r="B484" s="38">
        <v>40659</v>
      </c>
      <c r="C484" s="45">
        <v>0</v>
      </c>
    </row>
    <row r="485" spans="2:3" x14ac:dyDescent="0.35">
      <c r="B485" s="38">
        <v>40660</v>
      </c>
      <c r="C485" s="45">
        <v>0</v>
      </c>
    </row>
    <row r="486" spans="2:3" x14ac:dyDescent="0.35">
      <c r="B486" s="38">
        <v>40661</v>
      </c>
      <c r="C486" s="45">
        <v>0</v>
      </c>
    </row>
    <row r="487" spans="2:3" x14ac:dyDescent="0.35">
      <c r="B487" s="38">
        <v>40662</v>
      </c>
      <c r="C487" s="45">
        <v>0</v>
      </c>
    </row>
    <row r="488" spans="2:3" x14ac:dyDescent="0.35">
      <c r="B488" s="38">
        <v>40663</v>
      </c>
      <c r="C488" s="45">
        <v>0</v>
      </c>
    </row>
    <row r="489" spans="2:3" x14ac:dyDescent="0.35">
      <c r="B489" s="38">
        <v>40664</v>
      </c>
      <c r="C489" s="45">
        <v>0</v>
      </c>
    </row>
    <row r="490" spans="2:3" x14ac:dyDescent="0.35">
      <c r="B490" s="38">
        <v>40665</v>
      </c>
      <c r="C490" s="45">
        <v>0</v>
      </c>
    </row>
    <row r="491" spans="2:3" x14ac:dyDescent="0.35">
      <c r="B491" s="38">
        <v>40666</v>
      </c>
      <c r="C491" s="45">
        <v>0</v>
      </c>
    </row>
    <row r="492" spans="2:3" x14ac:dyDescent="0.35">
      <c r="B492" s="38">
        <v>40667</v>
      </c>
      <c r="C492" s="45">
        <v>0</v>
      </c>
    </row>
    <row r="493" spans="2:3" x14ac:dyDescent="0.35">
      <c r="B493" s="38">
        <v>40668</v>
      </c>
      <c r="C493" s="45">
        <v>2.7949999999999999</v>
      </c>
    </row>
    <row r="494" spans="2:3" x14ac:dyDescent="0.35">
      <c r="B494" s="38">
        <v>40669</v>
      </c>
      <c r="C494" s="45">
        <v>6.4499999999999993</v>
      </c>
    </row>
    <row r="495" spans="2:3" x14ac:dyDescent="0.35">
      <c r="B495" s="38">
        <v>40670</v>
      </c>
      <c r="C495" s="45">
        <v>10.319999999999999</v>
      </c>
    </row>
    <row r="496" spans="2:3" x14ac:dyDescent="0.35">
      <c r="B496" s="38">
        <v>40671</v>
      </c>
      <c r="C496" s="45">
        <v>0.86</v>
      </c>
    </row>
    <row r="497" spans="2:3" x14ac:dyDescent="0.35">
      <c r="B497" s="38">
        <v>40672</v>
      </c>
      <c r="C497" s="45">
        <v>5.8049999999999997</v>
      </c>
    </row>
    <row r="498" spans="2:3" x14ac:dyDescent="0.35">
      <c r="B498" s="38">
        <v>40673</v>
      </c>
      <c r="C498" s="45">
        <v>0</v>
      </c>
    </row>
    <row r="499" spans="2:3" x14ac:dyDescent="0.35">
      <c r="B499" s="38">
        <v>40674</v>
      </c>
      <c r="C499" s="45">
        <v>0.215</v>
      </c>
    </row>
    <row r="500" spans="2:3" x14ac:dyDescent="0.35">
      <c r="B500" s="38">
        <v>40675</v>
      </c>
      <c r="C500" s="45">
        <v>0</v>
      </c>
    </row>
    <row r="501" spans="2:3" x14ac:dyDescent="0.35">
      <c r="B501" s="38">
        <v>40676</v>
      </c>
      <c r="C501" s="45">
        <v>0</v>
      </c>
    </row>
    <row r="502" spans="2:3" x14ac:dyDescent="0.35">
      <c r="B502" s="38">
        <v>40677</v>
      </c>
      <c r="C502" s="45">
        <v>0</v>
      </c>
    </row>
    <row r="503" spans="2:3" x14ac:dyDescent="0.35">
      <c r="B503" s="38">
        <v>40678</v>
      </c>
      <c r="C503" s="45">
        <v>0</v>
      </c>
    </row>
    <row r="504" spans="2:3" x14ac:dyDescent="0.35">
      <c r="B504" s="38">
        <v>40679</v>
      </c>
      <c r="C504" s="45">
        <v>0</v>
      </c>
    </row>
    <row r="505" spans="2:3" x14ac:dyDescent="0.35">
      <c r="B505" s="38">
        <v>40680</v>
      </c>
      <c r="C505" s="45">
        <v>2.5799999999999996</v>
      </c>
    </row>
    <row r="506" spans="2:3" x14ac:dyDescent="0.35">
      <c r="B506" s="38">
        <v>40681</v>
      </c>
      <c r="C506" s="45">
        <v>0.86</v>
      </c>
    </row>
    <row r="507" spans="2:3" x14ac:dyDescent="0.35">
      <c r="B507" s="38">
        <v>40682</v>
      </c>
      <c r="C507" s="45">
        <v>0</v>
      </c>
    </row>
    <row r="508" spans="2:3" x14ac:dyDescent="0.35">
      <c r="B508" s="38">
        <v>40683</v>
      </c>
      <c r="C508" s="45">
        <v>0</v>
      </c>
    </row>
    <row r="509" spans="2:3" x14ac:dyDescent="0.35">
      <c r="B509" s="38">
        <v>40684</v>
      </c>
      <c r="C509" s="45">
        <v>4.085</v>
      </c>
    </row>
    <row r="510" spans="2:3" x14ac:dyDescent="0.35">
      <c r="B510" s="38">
        <v>40685</v>
      </c>
      <c r="C510" s="45">
        <v>0</v>
      </c>
    </row>
    <row r="511" spans="2:3" x14ac:dyDescent="0.35">
      <c r="B511" s="38">
        <v>40686</v>
      </c>
      <c r="C511" s="45">
        <v>3.44</v>
      </c>
    </row>
    <row r="512" spans="2:3" x14ac:dyDescent="0.35">
      <c r="B512" s="38">
        <v>40687</v>
      </c>
      <c r="C512" s="45">
        <v>0</v>
      </c>
    </row>
    <row r="513" spans="2:3" x14ac:dyDescent="0.35">
      <c r="B513" s="38">
        <v>40688</v>
      </c>
      <c r="C513" s="45">
        <v>3.44</v>
      </c>
    </row>
    <row r="514" spans="2:3" x14ac:dyDescent="0.35">
      <c r="B514" s="38">
        <v>40689</v>
      </c>
      <c r="C514" s="45">
        <v>0.64499999999999991</v>
      </c>
    </row>
    <row r="515" spans="2:3" x14ac:dyDescent="0.35">
      <c r="B515" s="38">
        <v>40690</v>
      </c>
      <c r="C515" s="45">
        <v>1.5049999999999999</v>
      </c>
    </row>
    <row r="516" spans="2:3" x14ac:dyDescent="0.35">
      <c r="B516" s="38">
        <v>40691</v>
      </c>
      <c r="C516" s="45">
        <v>2.15</v>
      </c>
    </row>
    <row r="517" spans="2:3" x14ac:dyDescent="0.35">
      <c r="B517" s="38">
        <v>40692</v>
      </c>
      <c r="C517" s="45">
        <v>9.6749999999999989</v>
      </c>
    </row>
    <row r="518" spans="2:3" x14ac:dyDescent="0.35">
      <c r="B518" s="38">
        <v>40693</v>
      </c>
      <c r="C518" s="45">
        <v>0.64499999999999991</v>
      </c>
    </row>
    <row r="519" spans="2:3" x14ac:dyDescent="0.35">
      <c r="B519" s="38">
        <v>40694</v>
      </c>
      <c r="C519" s="45">
        <v>0</v>
      </c>
    </row>
    <row r="520" spans="2:3" x14ac:dyDescent="0.35">
      <c r="B520" s="38">
        <v>40695</v>
      </c>
      <c r="C520" s="45">
        <v>0</v>
      </c>
    </row>
    <row r="521" spans="2:3" x14ac:dyDescent="0.35">
      <c r="B521" s="38">
        <v>40696</v>
      </c>
      <c r="C521" s="45">
        <v>0</v>
      </c>
    </row>
    <row r="522" spans="2:3" x14ac:dyDescent="0.35">
      <c r="B522" s="38">
        <v>40697</v>
      </c>
      <c r="C522" s="45">
        <v>0</v>
      </c>
    </row>
    <row r="523" spans="2:3" x14ac:dyDescent="0.35">
      <c r="B523" s="38">
        <v>40698</v>
      </c>
      <c r="C523" s="45">
        <v>0.86</v>
      </c>
    </row>
    <row r="524" spans="2:3" x14ac:dyDescent="0.35">
      <c r="B524" s="38">
        <v>40699</v>
      </c>
      <c r="C524" s="45">
        <v>0</v>
      </c>
    </row>
    <row r="525" spans="2:3" x14ac:dyDescent="0.35">
      <c r="B525" s="38">
        <v>40700</v>
      </c>
      <c r="C525" s="45">
        <v>0.64499999999999991</v>
      </c>
    </row>
    <row r="526" spans="2:3" x14ac:dyDescent="0.35">
      <c r="B526" s="38">
        <v>40701</v>
      </c>
      <c r="C526" s="45">
        <v>10.535</v>
      </c>
    </row>
    <row r="527" spans="2:3" x14ac:dyDescent="0.35">
      <c r="B527" s="38">
        <v>40702</v>
      </c>
      <c r="C527" s="45">
        <v>0.215</v>
      </c>
    </row>
    <row r="528" spans="2:3" x14ac:dyDescent="0.35">
      <c r="B528" s="38">
        <v>40703</v>
      </c>
      <c r="C528" s="45">
        <v>6.665</v>
      </c>
    </row>
    <row r="529" spans="2:3" x14ac:dyDescent="0.35">
      <c r="B529" s="38">
        <v>40704</v>
      </c>
      <c r="C529" s="45">
        <v>2.15</v>
      </c>
    </row>
    <row r="530" spans="2:3" x14ac:dyDescent="0.35">
      <c r="B530" s="38">
        <v>40705</v>
      </c>
      <c r="C530" s="45">
        <v>15.91</v>
      </c>
    </row>
    <row r="531" spans="2:3" x14ac:dyDescent="0.35">
      <c r="B531" s="38">
        <v>40706</v>
      </c>
      <c r="C531" s="45">
        <v>23.22</v>
      </c>
    </row>
    <row r="532" spans="2:3" x14ac:dyDescent="0.35">
      <c r="B532" s="38">
        <v>40707</v>
      </c>
      <c r="C532" s="45">
        <v>0</v>
      </c>
    </row>
    <row r="533" spans="2:3" x14ac:dyDescent="0.35">
      <c r="B533" s="38">
        <v>40708</v>
      </c>
      <c r="C533" s="45">
        <v>3.01</v>
      </c>
    </row>
    <row r="534" spans="2:3" x14ac:dyDescent="0.35">
      <c r="B534" s="38">
        <v>40709</v>
      </c>
      <c r="C534" s="45">
        <v>3.6549999999999998</v>
      </c>
    </row>
    <row r="535" spans="2:3" x14ac:dyDescent="0.35">
      <c r="B535" s="38">
        <v>40710</v>
      </c>
      <c r="C535" s="45">
        <v>5.1599999999999993</v>
      </c>
    </row>
    <row r="536" spans="2:3" x14ac:dyDescent="0.35">
      <c r="B536" s="38">
        <v>40711</v>
      </c>
      <c r="C536" s="45">
        <v>12.899999999999999</v>
      </c>
    </row>
    <row r="537" spans="2:3" x14ac:dyDescent="0.35">
      <c r="B537" s="38">
        <v>40712</v>
      </c>
      <c r="C537" s="45">
        <v>1.5049999999999999</v>
      </c>
    </row>
    <row r="538" spans="2:3" x14ac:dyDescent="0.35">
      <c r="B538" s="38">
        <v>40713</v>
      </c>
      <c r="C538" s="45">
        <v>0</v>
      </c>
    </row>
    <row r="539" spans="2:3" x14ac:dyDescent="0.35">
      <c r="B539" s="38">
        <v>40714</v>
      </c>
      <c r="C539" s="45">
        <v>10.535</v>
      </c>
    </row>
    <row r="540" spans="2:3" x14ac:dyDescent="0.35">
      <c r="B540" s="38">
        <v>40715</v>
      </c>
      <c r="C540" s="45">
        <v>1.9350000000000001</v>
      </c>
    </row>
    <row r="541" spans="2:3" x14ac:dyDescent="0.35">
      <c r="B541" s="38">
        <v>40716</v>
      </c>
      <c r="C541" s="45">
        <v>0</v>
      </c>
    </row>
    <row r="542" spans="2:3" x14ac:dyDescent="0.35">
      <c r="B542" s="38">
        <v>40717</v>
      </c>
      <c r="C542" s="45">
        <v>0</v>
      </c>
    </row>
    <row r="543" spans="2:3" x14ac:dyDescent="0.35">
      <c r="B543" s="38">
        <v>40718</v>
      </c>
      <c r="C543" s="45">
        <v>23.22</v>
      </c>
    </row>
    <row r="544" spans="2:3" x14ac:dyDescent="0.35">
      <c r="B544" s="38">
        <v>40719</v>
      </c>
      <c r="C544" s="45">
        <v>0.215</v>
      </c>
    </row>
    <row r="545" spans="2:3" x14ac:dyDescent="0.35">
      <c r="B545" s="38">
        <v>40720</v>
      </c>
      <c r="C545" s="45">
        <v>0</v>
      </c>
    </row>
    <row r="546" spans="2:3" x14ac:dyDescent="0.35">
      <c r="B546" s="38">
        <v>40721</v>
      </c>
      <c r="C546" s="45">
        <v>4.085</v>
      </c>
    </row>
    <row r="547" spans="2:3" x14ac:dyDescent="0.35">
      <c r="B547" s="38">
        <v>40722</v>
      </c>
      <c r="C547" s="45">
        <v>0</v>
      </c>
    </row>
    <row r="548" spans="2:3" x14ac:dyDescent="0.35">
      <c r="B548" s="38">
        <v>40723</v>
      </c>
      <c r="C548" s="45">
        <v>0</v>
      </c>
    </row>
    <row r="549" spans="2:3" x14ac:dyDescent="0.35">
      <c r="B549" s="38">
        <v>40724</v>
      </c>
      <c r="C549" s="45">
        <v>0</v>
      </c>
    </row>
    <row r="550" spans="2:3" x14ac:dyDescent="0.35">
      <c r="B550" s="38">
        <v>40725</v>
      </c>
      <c r="C550" s="45">
        <v>0</v>
      </c>
    </row>
    <row r="551" spans="2:3" x14ac:dyDescent="0.35">
      <c r="B551" s="38">
        <v>40726</v>
      </c>
      <c r="C551" s="45">
        <v>0</v>
      </c>
    </row>
    <row r="552" spans="2:3" x14ac:dyDescent="0.35">
      <c r="B552" s="38">
        <v>40727</v>
      </c>
      <c r="C552" s="45">
        <v>0</v>
      </c>
    </row>
    <row r="553" spans="2:3" x14ac:dyDescent="0.35">
      <c r="B553" s="38">
        <v>40728</v>
      </c>
      <c r="C553" s="45">
        <v>1.72</v>
      </c>
    </row>
    <row r="554" spans="2:3" x14ac:dyDescent="0.35">
      <c r="B554" s="38">
        <v>40729</v>
      </c>
      <c r="C554" s="45">
        <v>5.1599999999999993</v>
      </c>
    </row>
    <row r="555" spans="2:3" x14ac:dyDescent="0.35">
      <c r="B555" s="38">
        <v>40730</v>
      </c>
      <c r="C555" s="45">
        <v>18.059999999999999</v>
      </c>
    </row>
    <row r="556" spans="2:3" x14ac:dyDescent="0.35">
      <c r="B556" s="38">
        <v>40731</v>
      </c>
      <c r="C556" s="45">
        <v>10.964999999999998</v>
      </c>
    </row>
    <row r="557" spans="2:3" x14ac:dyDescent="0.35">
      <c r="B557" s="38">
        <v>40732</v>
      </c>
      <c r="C557" s="45">
        <v>5.8049999999999997</v>
      </c>
    </row>
    <row r="558" spans="2:3" x14ac:dyDescent="0.35">
      <c r="B558" s="38">
        <v>40733</v>
      </c>
      <c r="C558" s="45">
        <v>0</v>
      </c>
    </row>
    <row r="559" spans="2:3" x14ac:dyDescent="0.35">
      <c r="B559" s="38">
        <v>40734</v>
      </c>
      <c r="C559" s="45">
        <v>0</v>
      </c>
    </row>
    <row r="560" spans="2:3" x14ac:dyDescent="0.35">
      <c r="B560" s="38">
        <v>40735</v>
      </c>
      <c r="C560" s="45">
        <v>0</v>
      </c>
    </row>
    <row r="561" spans="2:3" x14ac:dyDescent="0.35">
      <c r="B561" s="38">
        <v>40736</v>
      </c>
      <c r="C561" s="45">
        <v>0.43</v>
      </c>
    </row>
    <row r="562" spans="2:3" x14ac:dyDescent="0.35">
      <c r="B562" s="38">
        <v>40737</v>
      </c>
      <c r="C562" s="45">
        <v>0</v>
      </c>
    </row>
    <row r="563" spans="2:3" x14ac:dyDescent="0.35">
      <c r="B563" s="38">
        <v>40738</v>
      </c>
      <c r="C563" s="45">
        <v>0</v>
      </c>
    </row>
    <row r="564" spans="2:3" x14ac:dyDescent="0.35">
      <c r="B564" s="38">
        <v>40739</v>
      </c>
      <c r="C564" s="45">
        <v>8.17</v>
      </c>
    </row>
    <row r="565" spans="2:3" x14ac:dyDescent="0.35">
      <c r="B565" s="38">
        <v>40740</v>
      </c>
      <c r="C565" s="45">
        <v>14.62</v>
      </c>
    </row>
    <row r="566" spans="2:3" x14ac:dyDescent="0.35">
      <c r="B566" s="38">
        <v>40741</v>
      </c>
      <c r="C566" s="45">
        <v>7.5249999999999995</v>
      </c>
    </row>
    <row r="567" spans="2:3" x14ac:dyDescent="0.35">
      <c r="B567" s="38">
        <v>40742</v>
      </c>
      <c r="C567" s="45">
        <v>3.01</v>
      </c>
    </row>
    <row r="568" spans="2:3" x14ac:dyDescent="0.35">
      <c r="B568" s="38">
        <v>40743</v>
      </c>
      <c r="C568" s="45">
        <v>0.86</v>
      </c>
    </row>
    <row r="569" spans="2:3" x14ac:dyDescent="0.35">
      <c r="B569" s="38">
        <v>40744</v>
      </c>
      <c r="C569" s="45">
        <v>0.86</v>
      </c>
    </row>
    <row r="570" spans="2:3" x14ac:dyDescent="0.35">
      <c r="B570" s="38">
        <v>40745</v>
      </c>
      <c r="C570" s="45">
        <v>16.34</v>
      </c>
    </row>
    <row r="571" spans="2:3" x14ac:dyDescent="0.35">
      <c r="B571" s="38">
        <v>40746</v>
      </c>
      <c r="C571" s="45">
        <v>0.43</v>
      </c>
    </row>
    <row r="572" spans="2:3" x14ac:dyDescent="0.35">
      <c r="B572" s="38">
        <v>40747</v>
      </c>
      <c r="C572" s="45">
        <v>0</v>
      </c>
    </row>
    <row r="573" spans="2:3" x14ac:dyDescent="0.35">
      <c r="B573" s="38">
        <v>40748</v>
      </c>
      <c r="C573" s="45">
        <v>0</v>
      </c>
    </row>
    <row r="574" spans="2:3" x14ac:dyDescent="0.35">
      <c r="B574" s="38">
        <v>40749</v>
      </c>
      <c r="C574" s="45">
        <v>0</v>
      </c>
    </row>
    <row r="575" spans="2:3" x14ac:dyDescent="0.35">
      <c r="B575" s="38">
        <v>40750</v>
      </c>
      <c r="C575" s="45">
        <v>0</v>
      </c>
    </row>
    <row r="576" spans="2:3" x14ac:dyDescent="0.35">
      <c r="B576" s="38">
        <v>40751</v>
      </c>
      <c r="C576" s="45">
        <v>0</v>
      </c>
    </row>
    <row r="577" spans="2:3" x14ac:dyDescent="0.35">
      <c r="B577" s="38">
        <v>40752</v>
      </c>
      <c r="C577" s="45">
        <v>0</v>
      </c>
    </row>
    <row r="578" spans="2:3" x14ac:dyDescent="0.35">
      <c r="B578" s="38">
        <v>40753</v>
      </c>
      <c r="C578" s="45">
        <v>0</v>
      </c>
    </row>
    <row r="579" spans="2:3" x14ac:dyDescent="0.35">
      <c r="B579" s="38">
        <v>40754</v>
      </c>
      <c r="C579" s="45">
        <v>0</v>
      </c>
    </row>
    <row r="580" spans="2:3" x14ac:dyDescent="0.35">
      <c r="B580" s="38">
        <v>40755</v>
      </c>
      <c r="C580" s="45">
        <v>1.5049999999999999</v>
      </c>
    </row>
    <row r="581" spans="2:3" x14ac:dyDescent="0.35">
      <c r="B581" s="38">
        <v>40756</v>
      </c>
      <c r="C581" s="45">
        <v>0</v>
      </c>
    </row>
    <row r="582" spans="2:3" x14ac:dyDescent="0.35">
      <c r="B582" s="38">
        <v>40757</v>
      </c>
      <c r="C582" s="45">
        <v>0</v>
      </c>
    </row>
    <row r="583" spans="2:3" x14ac:dyDescent="0.35">
      <c r="B583" s="38">
        <v>40758</v>
      </c>
      <c r="C583" s="45">
        <v>14.835000000000001</v>
      </c>
    </row>
    <row r="584" spans="2:3" x14ac:dyDescent="0.35">
      <c r="B584" s="38">
        <v>40759</v>
      </c>
      <c r="C584" s="45">
        <v>0.64499999999999991</v>
      </c>
    </row>
    <row r="585" spans="2:3" x14ac:dyDescent="0.35">
      <c r="B585" s="38">
        <v>40760</v>
      </c>
      <c r="C585" s="45">
        <v>0</v>
      </c>
    </row>
    <row r="586" spans="2:3" x14ac:dyDescent="0.35">
      <c r="B586" s="38">
        <v>40761</v>
      </c>
      <c r="C586" s="45">
        <v>7.74</v>
      </c>
    </row>
    <row r="587" spans="2:3" x14ac:dyDescent="0.35">
      <c r="B587" s="38">
        <v>40762</v>
      </c>
      <c r="C587" s="45">
        <v>21.715</v>
      </c>
    </row>
    <row r="588" spans="2:3" x14ac:dyDescent="0.35">
      <c r="B588" s="38">
        <v>40763</v>
      </c>
      <c r="C588" s="45">
        <v>0.215</v>
      </c>
    </row>
    <row r="589" spans="2:3" x14ac:dyDescent="0.35">
      <c r="B589" s="38">
        <v>40764</v>
      </c>
      <c r="C589" s="45">
        <v>0</v>
      </c>
    </row>
    <row r="590" spans="2:3" x14ac:dyDescent="0.35">
      <c r="B590" s="38">
        <v>40765</v>
      </c>
      <c r="C590" s="45">
        <v>4.7300000000000004</v>
      </c>
    </row>
    <row r="591" spans="2:3" x14ac:dyDescent="0.35">
      <c r="B591" s="38">
        <v>40766</v>
      </c>
      <c r="C591" s="45">
        <v>4.3</v>
      </c>
    </row>
    <row r="592" spans="2:3" x14ac:dyDescent="0.35">
      <c r="B592" s="38">
        <v>40767</v>
      </c>
      <c r="C592" s="45">
        <v>8.6</v>
      </c>
    </row>
    <row r="593" spans="2:3" x14ac:dyDescent="0.35">
      <c r="B593" s="38">
        <v>40768</v>
      </c>
      <c r="C593" s="45">
        <v>0.215</v>
      </c>
    </row>
    <row r="594" spans="2:3" x14ac:dyDescent="0.35">
      <c r="B594" s="38">
        <v>40769</v>
      </c>
      <c r="C594" s="45">
        <v>0</v>
      </c>
    </row>
    <row r="595" spans="2:3" x14ac:dyDescent="0.35">
      <c r="B595" s="38">
        <v>40770</v>
      </c>
      <c r="C595" s="45">
        <v>2.7949999999999999</v>
      </c>
    </row>
    <row r="596" spans="2:3" x14ac:dyDescent="0.35">
      <c r="B596" s="38">
        <v>40771</v>
      </c>
      <c r="C596" s="45">
        <v>0</v>
      </c>
    </row>
    <row r="597" spans="2:3" x14ac:dyDescent="0.35">
      <c r="B597" s="38">
        <v>40772</v>
      </c>
      <c r="C597" s="45">
        <v>0</v>
      </c>
    </row>
    <row r="598" spans="2:3" x14ac:dyDescent="0.35">
      <c r="B598" s="38">
        <v>40773</v>
      </c>
      <c r="C598" s="45">
        <v>0.64499999999999991</v>
      </c>
    </row>
    <row r="599" spans="2:3" x14ac:dyDescent="0.35">
      <c r="B599" s="38">
        <v>40774</v>
      </c>
      <c r="C599" s="45">
        <v>1.2899999999999998</v>
      </c>
    </row>
    <row r="600" spans="2:3" x14ac:dyDescent="0.35">
      <c r="B600" s="38">
        <v>40775</v>
      </c>
      <c r="C600" s="45">
        <v>2.3650000000000002</v>
      </c>
    </row>
    <row r="601" spans="2:3" x14ac:dyDescent="0.35">
      <c r="B601" s="38">
        <v>40776</v>
      </c>
      <c r="C601" s="45">
        <v>0</v>
      </c>
    </row>
    <row r="602" spans="2:3" x14ac:dyDescent="0.35">
      <c r="B602" s="38">
        <v>40777</v>
      </c>
      <c r="C602" s="45">
        <v>0</v>
      </c>
    </row>
    <row r="603" spans="2:3" x14ac:dyDescent="0.35">
      <c r="B603" s="38">
        <v>40778</v>
      </c>
      <c r="C603" s="45">
        <v>0</v>
      </c>
    </row>
    <row r="604" spans="2:3" x14ac:dyDescent="0.35">
      <c r="B604" s="38">
        <v>40779</v>
      </c>
      <c r="C604" s="45">
        <v>4.3</v>
      </c>
    </row>
    <row r="605" spans="2:3" x14ac:dyDescent="0.35">
      <c r="B605" s="38">
        <v>40780</v>
      </c>
      <c r="C605" s="45">
        <v>4.5149999999999997</v>
      </c>
    </row>
    <row r="606" spans="2:3" x14ac:dyDescent="0.35">
      <c r="B606" s="38">
        <v>40781</v>
      </c>
      <c r="C606" s="45">
        <v>18.274999999999999</v>
      </c>
    </row>
    <row r="607" spans="2:3" x14ac:dyDescent="0.35">
      <c r="B607" s="38">
        <v>40782</v>
      </c>
      <c r="C607" s="45">
        <v>0.64499999999999991</v>
      </c>
    </row>
    <row r="608" spans="2:3" x14ac:dyDescent="0.35">
      <c r="B608" s="38">
        <v>40783</v>
      </c>
      <c r="C608" s="45">
        <v>0</v>
      </c>
    </row>
    <row r="609" spans="2:3" x14ac:dyDescent="0.35">
      <c r="B609" s="38">
        <v>40784</v>
      </c>
      <c r="C609" s="45">
        <v>0</v>
      </c>
    </row>
    <row r="610" spans="2:3" x14ac:dyDescent="0.35">
      <c r="B610" s="38">
        <v>40785</v>
      </c>
      <c r="C610" s="45">
        <v>0</v>
      </c>
    </row>
    <row r="611" spans="2:3" x14ac:dyDescent="0.35">
      <c r="B611" s="38">
        <v>40786</v>
      </c>
      <c r="C611" s="45">
        <v>0</v>
      </c>
    </row>
    <row r="612" spans="2:3" x14ac:dyDescent="0.35">
      <c r="B612" s="38">
        <v>40787</v>
      </c>
      <c r="C612" s="45">
        <v>0</v>
      </c>
    </row>
    <row r="613" spans="2:3" x14ac:dyDescent="0.35">
      <c r="B613" s="38">
        <v>40788</v>
      </c>
      <c r="C613" s="45">
        <v>0</v>
      </c>
    </row>
    <row r="614" spans="2:3" x14ac:dyDescent="0.35">
      <c r="B614" s="38">
        <v>40789</v>
      </c>
      <c r="C614" s="45">
        <v>5.1599999999999993</v>
      </c>
    </row>
    <row r="615" spans="2:3" x14ac:dyDescent="0.35">
      <c r="B615" s="38">
        <v>40790</v>
      </c>
      <c r="C615" s="45">
        <v>5.8049999999999997</v>
      </c>
    </row>
    <row r="616" spans="2:3" x14ac:dyDescent="0.35">
      <c r="B616" s="38">
        <v>40791</v>
      </c>
      <c r="C616" s="45">
        <v>12.899999999999999</v>
      </c>
    </row>
    <row r="617" spans="2:3" x14ac:dyDescent="0.35">
      <c r="B617" s="38">
        <v>40792</v>
      </c>
      <c r="C617" s="45">
        <v>2.15</v>
      </c>
    </row>
    <row r="618" spans="2:3" x14ac:dyDescent="0.35">
      <c r="B618" s="38">
        <v>40793</v>
      </c>
      <c r="C618" s="45">
        <v>6.02</v>
      </c>
    </row>
    <row r="619" spans="2:3" x14ac:dyDescent="0.35">
      <c r="B619" s="38">
        <v>40794</v>
      </c>
      <c r="C619" s="45">
        <v>11.395</v>
      </c>
    </row>
    <row r="620" spans="2:3" x14ac:dyDescent="0.35">
      <c r="B620" s="38">
        <v>40795</v>
      </c>
      <c r="C620" s="45">
        <v>0.215</v>
      </c>
    </row>
    <row r="621" spans="2:3" x14ac:dyDescent="0.35">
      <c r="B621" s="38">
        <v>40796</v>
      </c>
      <c r="C621" s="45">
        <v>13.545</v>
      </c>
    </row>
    <row r="622" spans="2:3" x14ac:dyDescent="0.35">
      <c r="B622" s="38">
        <v>40797</v>
      </c>
      <c r="C622" s="45">
        <v>5.1599999999999993</v>
      </c>
    </row>
    <row r="623" spans="2:3" x14ac:dyDescent="0.35">
      <c r="B623" s="38">
        <v>40798</v>
      </c>
      <c r="C623" s="45">
        <v>6.665</v>
      </c>
    </row>
    <row r="624" spans="2:3" x14ac:dyDescent="0.35">
      <c r="B624" s="38">
        <v>40799</v>
      </c>
      <c r="C624" s="45">
        <v>0.43</v>
      </c>
    </row>
    <row r="625" spans="2:3" x14ac:dyDescent="0.35">
      <c r="B625" s="38">
        <v>40800</v>
      </c>
      <c r="C625" s="45">
        <v>0</v>
      </c>
    </row>
    <row r="626" spans="2:3" x14ac:dyDescent="0.35">
      <c r="B626" s="38">
        <v>40801</v>
      </c>
      <c r="C626" s="45">
        <v>0</v>
      </c>
    </row>
    <row r="627" spans="2:3" x14ac:dyDescent="0.35">
      <c r="B627" s="38">
        <v>40802</v>
      </c>
      <c r="C627" s="45">
        <v>3.87</v>
      </c>
    </row>
    <row r="628" spans="2:3" x14ac:dyDescent="0.35">
      <c r="B628" s="38">
        <v>40803</v>
      </c>
      <c r="C628" s="45">
        <v>4.3</v>
      </c>
    </row>
    <row r="629" spans="2:3" x14ac:dyDescent="0.35">
      <c r="B629" s="38">
        <v>40804</v>
      </c>
      <c r="C629" s="45">
        <v>4.5149999999999997</v>
      </c>
    </row>
    <row r="630" spans="2:3" x14ac:dyDescent="0.35">
      <c r="B630" s="38">
        <v>40805</v>
      </c>
      <c r="C630" s="45">
        <v>6.4499999999999993</v>
      </c>
    </row>
    <row r="631" spans="2:3" x14ac:dyDescent="0.35">
      <c r="B631" s="38">
        <v>40806</v>
      </c>
      <c r="C631" s="45">
        <v>15.91</v>
      </c>
    </row>
    <row r="632" spans="2:3" x14ac:dyDescent="0.35">
      <c r="B632" s="38">
        <v>40807</v>
      </c>
      <c r="C632" s="45">
        <v>0.215</v>
      </c>
    </row>
    <row r="633" spans="2:3" x14ac:dyDescent="0.35">
      <c r="B633" s="38">
        <v>40808</v>
      </c>
      <c r="C633" s="45">
        <v>0</v>
      </c>
    </row>
    <row r="634" spans="2:3" x14ac:dyDescent="0.35">
      <c r="B634" s="38">
        <v>40809</v>
      </c>
      <c r="C634" s="45">
        <v>0</v>
      </c>
    </row>
    <row r="635" spans="2:3" x14ac:dyDescent="0.35">
      <c r="B635" s="38">
        <v>40810</v>
      </c>
      <c r="C635" s="45">
        <v>8.8149999999999995</v>
      </c>
    </row>
    <row r="636" spans="2:3" x14ac:dyDescent="0.35">
      <c r="B636" s="38">
        <v>40811</v>
      </c>
      <c r="C636" s="45">
        <v>5.375</v>
      </c>
    </row>
    <row r="637" spans="2:3" x14ac:dyDescent="0.35">
      <c r="B637" s="38">
        <v>40812</v>
      </c>
      <c r="C637" s="45">
        <v>0</v>
      </c>
    </row>
    <row r="638" spans="2:3" x14ac:dyDescent="0.35">
      <c r="B638" s="38">
        <v>40813</v>
      </c>
      <c r="C638" s="45">
        <v>0.215</v>
      </c>
    </row>
    <row r="639" spans="2:3" x14ac:dyDescent="0.35">
      <c r="B639" s="38">
        <v>40814</v>
      </c>
      <c r="C639" s="45">
        <v>0</v>
      </c>
    </row>
    <row r="640" spans="2:3" x14ac:dyDescent="0.35">
      <c r="B640" s="38">
        <v>40815</v>
      </c>
      <c r="C640" s="45">
        <v>0</v>
      </c>
    </row>
    <row r="641" spans="2:3" x14ac:dyDescent="0.35">
      <c r="B641" s="38">
        <v>40816</v>
      </c>
      <c r="C641" s="45">
        <v>0</v>
      </c>
    </row>
    <row r="642" spans="2:3" x14ac:dyDescent="0.35">
      <c r="B642" s="38">
        <v>40817</v>
      </c>
      <c r="C642" s="45">
        <v>0</v>
      </c>
    </row>
    <row r="643" spans="2:3" x14ac:dyDescent="0.35">
      <c r="B643" s="38">
        <v>40818</v>
      </c>
      <c r="C643" s="45">
        <v>0</v>
      </c>
    </row>
    <row r="644" spans="2:3" x14ac:dyDescent="0.35">
      <c r="B644" s="38">
        <v>40819</v>
      </c>
      <c r="C644" s="45">
        <v>1.075</v>
      </c>
    </row>
    <row r="645" spans="2:3" x14ac:dyDescent="0.35">
      <c r="B645" s="38">
        <v>40820</v>
      </c>
      <c r="C645" s="45">
        <v>4.7300000000000004</v>
      </c>
    </row>
    <row r="646" spans="2:3" x14ac:dyDescent="0.35">
      <c r="B646" s="38">
        <v>40821</v>
      </c>
      <c r="C646" s="45">
        <v>7.0949999999999998</v>
      </c>
    </row>
    <row r="647" spans="2:3" x14ac:dyDescent="0.35">
      <c r="B647" s="38">
        <v>40822</v>
      </c>
      <c r="C647" s="45">
        <v>0.43</v>
      </c>
    </row>
    <row r="648" spans="2:3" x14ac:dyDescent="0.35">
      <c r="B648" s="38">
        <v>40823</v>
      </c>
      <c r="C648" s="45">
        <v>0</v>
      </c>
    </row>
    <row r="649" spans="2:3" x14ac:dyDescent="0.35">
      <c r="B649" s="38">
        <v>40824</v>
      </c>
      <c r="C649" s="45">
        <v>1.2899999999999998</v>
      </c>
    </row>
    <row r="650" spans="2:3" x14ac:dyDescent="0.35">
      <c r="B650" s="38">
        <v>40825</v>
      </c>
      <c r="C650" s="45">
        <v>4.3</v>
      </c>
    </row>
    <row r="651" spans="2:3" x14ac:dyDescent="0.35">
      <c r="B651" s="38">
        <v>40826</v>
      </c>
      <c r="C651" s="45">
        <v>1.075</v>
      </c>
    </row>
    <row r="652" spans="2:3" x14ac:dyDescent="0.35">
      <c r="B652" s="38">
        <v>40827</v>
      </c>
      <c r="C652" s="45">
        <v>0.86</v>
      </c>
    </row>
    <row r="653" spans="2:3" x14ac:dyDescent="0.35">
      <c r="B653" s="38">
        <v>40828</v>
      </c>
      <c r="C653" s="45">
        <v>4.3</v>
      </c>
    </row>
    <row r="654" spans="2:3" x14ac:dyDescent="0.35">
      <c r="B654" s="38">
        <v>40829</v>
      </c>
      <c r="C654" s="45">
        <v>0</v>
      </c>
    </row>
    <row r="655" spans="2:3" x14ac:dyDescent="0.35">
      <c r="B655" s="38">
        <v>40830</v>
      </c>
      <c r="C655" s="45">
        <v>0</v>
      </c>
    </row>
    <row r="656" spans="2:3" x14ac:dyDescent="0.35">
      <c r="B656" s="38">
        <v>40831</v>
      </c>
      <c r="C656" s="45">
        <v>1.075</v>
      </c>
    </row>
    <row r="657" spans="2:3" x14ac:dyDescent="0.35">
      <c r="B657" s="38">
        <v>40832</v>
      </c>
      <c r="C657" s="45">
        <v>0</v>
      </c>
    </row>
    <row r="658" spans="2:3" x14ac:dyDescent="0.35">
      <c r="B658" s="38">
        <v>40833</v>
      </c>
      <c r="C658" s="45">
        <v>9.2449999999999992</v>
      </c>
    </row>
    <row r="659" spans="2:3" x14ac:dyDescent="0.35">
      <c r="B659" s="38">
        <v>40834</v>
      </c>
      <c r="C659" s="45">
        <v>0.215</v>
      </c>
    </row>
    <row r="660" spans="2:3" x14ac:dyDescent="0.35">
      <c r="B660" s="38">
        <v>40835</v>
      </c>
      <c r="C660" s="45">
        <v>0.64499999999999991</v>
      </c>
    </row>
    <row r="661" spans="2:3" x14ac:dyDescent="0.35">
      <c r="B661" s="38">
        <v>40836</v>
      </c>
      <c r="C661" s="45">
        <v>0</v>
      </c>
    </row>
    <row r="662" spans="2:3" x14ac:dyDescent="0.35">
      <c r="B662" s="38">
        <v>40837</v>
      </c>
      <c r="C662" s="45">
        <v>0</v>
      </c>
    </row>
    <row r="663" spans="2:3" x14ac:dyDescent="0.35">
      <c r="B663" s="38">
        <v>40838</v>
      </c>
      <c r="C663" s="45">
        <v>0</v>
      </c>
    </row>
    <row r="664" spans="2:3" x14ac:dyDescent="0.35">
      <c r="B664" s="38">
        <v>40839</v>
      </c>
      <c r="C664" s="45">
        <v>4.085</v>
      </c>
    </row>
    <row r="665" spans="2:3" x14ac:dyDescent="0.35">
      <c r="B665" s="38">
        <v>40840</v>
      </c>
      <c r="C665" s="45">
        <v>8.8149999999999995</v>
      </c>
    </row>
    <row r="666" spans="2:3" x14ac:dyDescent="0.35">
      <c r="B666" s="38">
        <v>40841</v>
      </c>
      <c r="C666" s="45">
        <v>0.86</v>
      </c>
    </row>
    <row r="667" spans="2:3" x14ac:dyDescent="0.35">
      <c r="B667" s="38">
        <v>40842</v>
      </c>
      <c r="C667" s="45">
        <v>10.319999999999999</v>
      </c>
    </row>
    <row r="668" spans="2:3" x14ac:dyDescent="0.35">
      <c r="B668" s="38">
        <v>40843</v>
      </c>
      <c r="C668" s="45">
        <v>9.0299999999999994</v>
      </c>
    </row>
    <row r="669" spans="2:3" x14ac:dyDescent="0.35">
      <c r="B669" s="38">
        <v>40844</v>
      </c>
      <c r="C669" s="45">
        <v>0</v>
      </c>
    </row>
    <row r="670" spans="2:3" x14ac:dyDescent="0.35">
      <c r="B670" s="38">
        <v>40845</v>
      </c>
      <c r="C670" s="45">
        <v>8.17</v>
      </c>
    </row>
    <row r="671" spans="2:3" x14ac:dyDescent="0.35">
      <c r="B671" s="38">
        <v>40846</v>
      </c>
      <c r="C671" s="45">
        <v>9.2449999999999992</v>
      </c>
    </row>
    <row r="672" spans="2:3" x14ac:dyDescent="0.35">
      <c r="B672" s="38">
        <v>40847</v>
      </c>
      <c r="C672" s="45">
        <v>16.34</v>
      </c>
    </row>
    <row r="673" spans="2:3" x14ac:dyDescent="0.35">
      <c r="B673" s="38">
        <v>40848</v>
      </c>
      <c r="C673" s="45">
        <v>1.5049999999999999</v>
      </c>
    </row>
    <row r="674" spans="2:3" x14ac:dyDescent="0.35">
      <c r="B674" s="38">
        <v>40849</v>
      </c>
      <c r="C674" s="45">
        <v>10.964999999999998</v>
      </c>
    </row>
    <row r="675" spans="2:3" x14ac:dyDescent="0.35">
      <c r="B675" s="38">
        <v>40850</v>
      </c>
      <c r="C675" s="45">
        <v>1.075</v>
      </c>
    </row>
    <row r="676" spans="2:3" x14ac:dyDescent="0.35">
      <c r="B676" s="38">
        <v>40851</v>
      </c>
      <c r="C676" s="45">
        <v>5.59</v>
      </c>
    </row>
    <row r="677" spans="2:3" x14ac:dyDescent="0.35">
      <c r="B677" s="38">
        <v>40852</v>
      </c>
      <c r="C677" s="45">
        <v>0.215</v>
      </c>
    </row>
    <row r="678" spans="2:3" x14ac:dyDescent="0.35">
      <c r="B678" s="38">
        <v>40853</v>
      </c>
      <c r="C678" s="45">
        <v>0.215</v>
      </c>
    </row>
    <row r="679" spans="2:3" x14ac:dyDescent="0.35">
      <c r="B679" s="38">
        <v>40854</v>
      </c>
      <c r="C679" s="45">
        <v>0</v>
      </c>
    </row>
    <row r="680" spans="2:3" x14ac:dyDescent="0.35">
      <c r="B680" s="38">
        <v>40855</v>
      </c>
      <c r="C680" s="45">
        <v>0.86</v>
      </c>
    </row>
    <row r="681" spans="2:3" x14ac:dyDescent="0.35">
      <c r="B681" s="38">
        <v>40856</v>
      </c>
      <c r="C681" s="45">
        <v>8.17</v>
      </c>
    </row>
    <row r="682" spans="2:3" x14ac:dyDescent="0.35">
      <c r="B682" s="38">
        <v>40857</v>
      </c>
      <c r="C682" s="45">
        <v>0</v>
      </c>
    </row>
    <row r="683" spans="2:3" x14ac:dyDescent="0.35">
      <c r="B683" s="38">
        <v>40858</v>
      </c>
      <c r="C683" s="45">
        <v>12.469999999999999</v>
      </c>
    </row>
    <row r="684" spans="2:3" x14ac:dyDescent="0.35">
      <c r="B684" s="38">
        <v>40859</v>
      </c>
      <c r="C684" s="45">
        <v>0</v>
      </c>
    </row>
    <row r="685" spans="2:3" x14ac:dyDescent="0.35">
      <c r="B685" s="38">
        <v>40860</v>
      </c>
      <c r="C685" s="45">
        <v>0</v>
      </c>
    </row>
    <row r="686" spans="2:3" x14ac:dyDescent="0.35">
      <c r="B686" s="38">
        <v>40861</v>
      </c>
      <c r="C686" s="45">
        <v>0</v>
      </c>
    </row>
    <row r="687" spans="2:3" x14ac:dyDescent="0.35">
      <c r="B687" s="38">
        <v>40862</v>
      </c>
      <c r="C687" s="45">
        <v>0</v>
      </c>
    </row>
    <row r="688" spans="2:3" x14ac:dyDescent="0.35">
      <c r="B688" s="38">
        <v>40863</v>
      </c>
      <c r="C688" s="45">
        <v>7.31</v>
      </c>
    </row>
    <row r="689" spans="2:3" x14ac:dyDescent="0.35">
      <c r="B689" s="38">
        <v>40864</v>
      </c>
      <c r="C689" s="45">
        <v>1.2899999999999998</v>
      </c>
    </row>
    <row r="690" spans="2:3" x14ac:dyDescent="0.35">
      <c r="B690" s="38">
        <v>40865</v>
      </c>
      <c r="C690" s="45">
        <v>0.215</v>
      </c>
    </row>
    <row r="691" spans="2:3" x14ac:dyDescent="0.35">
      <c r="B691" s="38">
        <v>40866</v>
      </c>
      <c r="C691" s="45">
        <v>0</v>
      </c>
    </row>
    <row r="692" spans="2:3" x14ac:dyDescent="0.35">
      <c r="B692" s="38">
        <v>40867</v>
      </c>
      <c r="C692" s="45">
        <v>4.5149999999999997</v>
      </c>
    </row>
    <row r="693" spans="2:3" x14ac:dyDescent="0.35">
      <c r="B693" s="38">
        <v>40868</v>
      </c>
      <c r="C693" s="45">
        <v>5.1599999999999993</v>
      </c>
    </row>
    <row r="694" spans="2:3" x14ac:dyDescent="0.35">
      <c r="B694" s="38">
        <v>40869</v>
      </c>
      <c r="C694" s="45">
        <v>0.215</v>
      </c>
    </row>
    <row r="695" spans="2:3" x14ac:dyDescent="0.35">
      <c r="B695" s="38">
        <v>40870</v>
      </c>
      <c r="C695" s="45">
        <v>0</v>
      </c>
    </row>
    <row r="696" spans="2:3" x14ac:dyDescent="0.35">
      <c r="B696" s="38">
        <v>40871</v>
      </c>
      <c r="C696" s="45">
        <v>1.72</v>
      </c>
    </row>
    <row r="697" spans="2:3" x14ac:dyDescent="0.35">
      <c r="B697" s="38">
        <v>40872</v>
      </c>
      <c r="C697" s="45">
        <v>1.9350000000000001</v>
      </c>
    </row>
    <row r="698" spans="2:3" x14ac:dyDescent="0.35">
      <c r="B698" s="38">
        <v>40873</v>
      </c>
      <c r="C698" s="45">
        <v>3.01</v>
      </c>
    </row>
    <row r="699" spans="2:3" x14ac:dyDescent="0.35">
      <c r="B699" s="38">
        <v>40874</v>
      </c>
      <c r="C699" s="45">
        <v>0</v>
      </c>
    </row>
    <row r="700" spans="2:3" x14ac:dyDescent="0.35">
      <c r="B700" s="38">
        <v>40875</v>
      </c>
      <c r="C700" s="45">
        <v>1.9350000000000001</v>
      </c>
    </row>
    <row r="701" spans="2:3" x14ac:dyDescent="0.35">
      <c r="B701" s="38">
        <v>40876</v>
      </c>
      <c r="C701" s="45">
        <v>4.5149999999999997</v>
      </c>
    </row>
    <row r="702" spans="2:3" x14ac:dyDescent="0.35">
      <c r="B702" s="38">
        <v>40877</v>
      </c>
      <c r="C702" s="45">
        <v>13.975</v>
      </c>
    </row>
    <row r="703" spans="2:3" x14ac:dyDescent="0.35">
      <c r="B703" s="38">
        <v>40878</v>
      </c>
      <c r="C703" s="45">
        <v>1.2899999999999998</v>
      </c>
    </row>
    <row r="704" spans="2:3" x14ac:dyDescent="0.35">
      <c r="B704" s="38">
        <v>40879</v>
      </c>
      <c r="C704" s="45">
        <v>8.3849999999999998</v>
      </c>
    </row>
    <row r="705" spans="2:3" x14ac:dyDescent="0.35">
      <c r="B705" s="38">
        <v>40880</v>
      </c>
      <c r="C705" s="45">
        <v>0</v>
      </c>
    </row>
    <row r="706" spans="2:3" x14ac:dyDescent="0.35">
      <c r="B706" s="38">
        <v>40881</v>
      </c>
      <c r="C706" s="45">
        <v>1.075</v>
      </c>
    </row>
    <row r="707" spans="2:3" x14ac:dyDescent="0.35">
      <c r="B707" s="38">
        <v>40882</v>
      </c>
      <c r="C707" s="45">
        <v>0</v>
      </c>
    </row>
    <row r="708" spans="2:3" x14ac:dyDescent="0.35">
      <c r="B708" s="38">
        <v>40883</v>
      </c>
      <c r="C708" s="45">
        <v>5.1599999999999993</v>
      </c>
    </row>
    <row r="709" spans="2:3" x14ac:dyDescent="0.35">
      <c r="B709" s="38">
        <v>40884</v>
      </c>
      <c r="C709" s="45">
        <v>0.215</v>
      </c>
    </row>
    <row r="710" spans="2:3" x14ac:dyDescent="0.35">
      <c r="B710" s="38">
        <v>40885</v>
      </c>
      <c r="C710" s="45">
        <v>6.665</v>
      </c>
    </row>
    <row r="711" spans="2:3" x14ac:dyDescent="0.35">
      <c r="B711" s="38">
        <v>40886</v>
      </c>
      <c r="C711" s="45">
        <v>0</v>
      </c>
    </row>
    <row r="712" spans="2:3" x14ac:dyDescent="0.35">
      <c r="B712" s="38">
        <v>40887</v>
      </c>
      <c r="C712" s="45">
        <v>1.075</v>
      </c>
    </row>
    <row r="713" spans="2:3" x14ac:dyDescent="0.35">
      <c r="B713" s="38">
        <v>40888</v>
      </c>
      <c r="C713" s="45">
        <v>13.545</v>
      </c>
    </row>
    <row r="714" spans="2:3" x14ac:dyDescent="0.35">
      <c r="B714" s="38">
        <v>40889</v>
      </c>
      <c r="C714" s="45">
        <v>11.395</v>
      </c>
    </row>
    <row r="715" spans="2:3" x14ac:dyDescent="0.35">
      <c r="B715" s="38">
        <v>40890</v>
      </c>
      <c r="C715" s="45">
        <v>12.254999999999999</v>
      </c>
    </row>
    <row r="716" spans="2:3" x14ac:dyDescent="0.35">
      <c r="B716" s="38">
        <v>40891</v>
      </c>
      <c r="C716" s="45">
        <v>13.114999999999998</v>
      </c>
    </row>
    <row r="717" spans="2:3" x14ac:dyDescent="0.35">
      <c r="B717" s="38">
        <v>40892</v>
      </c>
      <c r="C717" s="45">
        <v>6.2349999999999994</v>
      </c>
    </row>
    <row r="718" spans="2:3" x14ac:dyDescent="0.35">
      <c r="B718" s="38">
        <v>40893</v>
      </c>
      <c r="C718" s="45">
        <v>0.43</v>
      </c>
    </row>
    <row r="719" spans="2:3" x14ac:dyDescent="0.35">
      <c r="B719" s="38">
        <v>40894</v>
      </c>
      <c r="C719" s="45">
        <v>1.5049999999999999</v>
      </c>
    </row>
    <row r="720" spans="2:3" x14ac:dyDescent="0.35">
      <c r="B720" s="38">
        <v>40895</v>
      </c>
      <c r="C720" s="45">
        <v>1.9350000000000001</v>
      </c>
    </row>
    <row r="721" spans="2:3" x14ac:dyDescent="0.35">
      <c r="B721" s="38">
        <v>40896</v>
      </c>
      <c r="C721" s="45">
        <v>11.61</v>
      </c>
    </row>
    <row r="722" spans="2:3" x14ac:dyDescent="0.35">
      <c r="B722" s="38">
        <v>40897</v>
      </c>
      <c r="C722" s="45">
        <v>10.319999999999999</v>
      </c>
    </row>
    <row r="723" spans="2:3" x14ac:dyDescent="0.35">
      <c r="B723" s="38">
        <v>40898</v>
      </c>
      <c r="C723" s="45">
        <v>0.215</v>
      </c>
    </row>
    <row r="724" spans="2:3" x14ac:dyDescent="0.35">
      <c r="B724" s="38">
        <v>40899</v>
      </c>
      <c r="C724" s="45">
        <v>1.2899999999999998</v>
      </c>
    </row>
    <row r="725" spans="2:3" x14ac:dyDescent="0.35">
      <c r="B725" s="38">
        <v>40900</v>
      </c>
      <c r="C725" s="45">
        <v>9.0299999999999994</v>
      </c>
    </row>
    <row r="726" spans="2:3" x14ac:dyDescent="0.35">
      <c r="B726" s="38">
        <v>40901</v>
      </c>
      <c r="C726" s="45">
        <v>9.4600000000000009</v>
      </c>
    </row>
    <row r="727" spans="2:3" x14ac:dyDescent="0.35">
      <c r="B727" s="38">
        <v>40902</v>
      </c>
      <c r="C727" s="45">
        <v>1.9350000000000001</v>
      </c>
    </row>
    <row r="728" spans="2:3" x14ac:dyDescent="0.35">
      <c r="B728" s="38">
        <v>40903</v>
      </c>
      <c r="C728" s="45">
        <v>0</v>
      </c>
    </row>
    <row r="729" spans="2:3" x14ac:dyDescent="0.35">
      <c r="B729" s="38">
        <v>40904</v>
      </c>
      <c r="C729" s="45">
        <v>1.2899999999999998</v>
      </c>
    </row>
    <row r="730" spans="2:3" x14ac:dyDescent="0.35">
      <c r="B730" s="38">
        <v>40905</v>
      </c>
      <c r="C730" s="45">
        <v>0.43</v>
      </c>
    </row>
    <row r="731" spans="2:3" x14ac:dyDescent="0.35">
      <c r="B731" s="38">
        <v>40906</v>
      </c>
      <c r="C731" s="45">
        <v>7.74</v>
      </c>
    </row>
    <row r="732" spans="2:3" x14ac:dyDescent="0.35">
      <c r="B732" s="38">
        <v>40907</v>
      </c>
      <c r="C732" s="45">
        <v>11.824999999999999</v>
      </c>
    </row>
    <row r="733" spans="2:3" x14ac:dyDescent="0.35">
      <c r="B733" s="38">
        <v>40908</v>
      </c>
      <c r="C733" s="45">
        <v>4.7300000000000004</v>
      </c>
    </row>
    <row r="734" spans="2:3" x14ac:dyDescent="0.35">
      <c r="B734" s="38">
        <v>40909</v>
      </c>
      <c r="C734" s="45">
        <v>3.2249999999999996</v>
      </c>
    </row>
    <row r="735" spans="2:3" x14ac:dyDescent="0.35">
      <c r="B735" s="38">
        <v>40910</v>
      </c>
      <c r="C735" s="45">
        <v>21.5</v>
      </c>
    </row>
    <row r="736" spans="2:3" x14ac:dyDescent="0.35">
      <c r="B736" s="38">
        <v>40911</v>
      </c>
      <c r="C736" s="45">
        <v>6.4499999999999993</v>
      </c>
    </row>
    <row r="737" spans="2:3" x14ac:dyDescent="0.35">
      <c r="B737" s="38">
        <v>40912</v>
      </c>
      <c r="C737" s="45">
        <v>5.59</v>
      </c>
    </row>
    <row r="738" spans="2:3" x14ac:dyDescent="0.35">
      <c r="B738" s="38">
        <v>40913</v>
      </c>
      <c r="C738" s="45">
        <v>0.215</v>
      </c>
    </row>
    <row r="739" spans="2:3" x14ac:dyDescent="0.35">
      <c r="B739" s="38">
        <v>40914</v>
      </c>
      <c r="C739" s="45">
        <v>0.64499999999999991</v>
      </c>
    </row>
    <row r="740" spans="2:3" x14ac:dyDescent="0.35">
      <c r="B740" s="38">
        <v>40915</v>
      </c>
      <c r="C740" s="45">
        <v>0</v>
      </c>
    </row>
    <row r="741" spans="2:3" x14ac:dyDescent="0.35">
      <c r="B741" s="38">
        <v>40916</v>
      </c>
      <c r="C741" s="45">
        <v>0.43</v>
      </c>
    </row>
    <row r="742" spans="2:3" x14ac:dyDescent="0.35">
      <c r="B742" s="38">
        <v>40917</v>
      </c>
      <c r="C742" s="45">
        <v>4.9449999999999994</v>
      </c>
    </row>
    <row r="743" spans="2:3" x14ac:dyDescent="0.35">
      <c r="B743" s="38">
        <v>40918</v>
      </c>
      <c r="C743" s="45">
        <v>0.64499999999999991</v>
      </c>
    </row>
    <row r="744" spans="2:3" x14ac:dyDescent="0.35">
      <c r="B744" s="38">
        <v>40919</v>
      </c>
      <c r="C744" s="45">
        <v>1.2899999999999998</v>
      </c>
    </row>
    <row r="745" spans="2:3" x14ac:dyDescent="0.35">
      <c r="B745" s="38">
        <v>40920</v>
      </c>
      <c r="C745" s="45">
        <v>0.215</v>
      </c>
    </row>
    <row r="746" spans="2:3" x14ac:dyDescent="0.35">
      <c r="B746" s="38">
        <v>40921</v>
      </c>
      <c r="C746" s="45">
        <v>0</v>
      </c>
    </row>
    <row r="747" spans="2:3" x14ac:dyDescent="0.35">
      <c r="B747" s="38">
        <v>40922</v>
      </c>
      <c r="C747" s="45">
        <v>0.215</v>
      </c>
    </row>
    <row r="748" spans="2:3" x14ac:dyDescent="0.35">
      <c r="B748" s="38">
        <v>40923</v>
      </c>
      <c r="C748" s="45">
        <v>0</v>
      </c>
    </row>
    <row r="749" spans="2:3" x14ac:dyDescent="0.35">
      <c r="B749" s="38">
        <v>40924</v>
      </c>
      <c r="C749" s="45">
        <v>0</v>
      </c>
    </row>
    <row r="750" spans="2:3" x14ac:dyDescent="0.35">
      <c r="B750" s="38">
        <v>40925</v>
      </c>
      <c r="C750" s="45">
        <v>7.74</v>
      </c>
    </row>
    <row r="751" spans="2:3" x14ac:dyDescent="0.35">
      <c r="B751" s="38">
        <v>40926</v>
      </c>
      <c r="C751" s="45">
        <v>17.414999999999999</v>
      </c>
    </row>
    <row r="752" spans="2:3" x14ac:dyDescent="0.35">
      <c r="B752" s="38">
        <v>40927</v>
      </c>
      <c r="C752" s="45">
        <v>1.5049999999999999</v>
      </c>
    </row>
    <row r="753" spans="2:3" x14ac:dyDescent="0.35">
      <c r="B753" s="38">
        <v>40928</v>
      </c>
      <c r="C753" s="45">
        <v>0</v>
      </c>
    </row>
    <row r="754" spans="2:3" x14ac:dyDescent="0.35">
      <c r="B754" s="38">
        <v>40929</v>
      </c>
      <c r="C754" s="45">
        <v>0.215</v>
      </c>
    </row>
    <row r="755" spans="2:3" x14ac:dyDescent="0.35">
      <c r="B755" s="38">
        <v>40930</v>
      </c>
      <c r="C755" s="45">
        <v>0</v>
      </c>
    </row>
    <row r="756" spans="2:3" x14ac:dyDescent="0.35">
      <c r="B756" s="38">
        <v>40931</v>
      </c>
      <c r="C756" s="45">
        <v>13.975</v>
      </c>
    </row>
    <row r="757" spans="2:3" x14ac:dyDescent="0.35">
      <c r="B757" s="38">
        <v>40932</v>
      </c>
      <c r="C757" s="45">
        <v>1.5049999999999999</v>
      </c>
    </row>
    <row r="758" spans="2:3" x14ac:dyDescent="0.35">
      <c r="B758" s="38">
        <v>40933</v>
      </c>
      <c r="C758" s="45">
        <v>6.4499999999999993</v>
      </c>
    </row>
    <row r="759" spans="2:3" x14ac:dyDescent="0.35">
      <c r="B759" s="38">
        <v>40934</v>
      </c>
      <c r="C759" s="45">
        <v>12.254999999999999</v>
      </c>
    </row>
    <row r="760" spans="2:3" x14ac:dyDescent="0.35">
      <c r="B760" s="38">
        <v>40935</v>
      </c>
      <c r="C760" s="45">
        <v>0.86</v>
      </c>
    </row>
    <row r="761" spans="2:3" x14ac:dyDescent="0.35">
      <c r="B761" s="38">
        <v>40936</v>
      </c>
      <c r="C761" s="45">
        <v>0.215</v>
      </c>
    </row>
    <row r="762" spans="2:3" x14ac:dyDescent="0.35">
      <c r="B762" s="38">
        <v>40937</v>
      </c>
      <c r="C762" s="45">
        <v>15.049999999999999</v>
      </c>
    </row>
    <row r="763" spans="2:3" x14ac:dyDescent="0.35">
      <c r="B763" s="38">
        <v>40938</v>
      </c>
      <c r="C763" s="45">
        <v>1.075</v>
      </c>
    </row>
    <row r="764" spans="2:3" x14ac:dyDescent="0.35">
      <c r="B764" s="38">
        <v>40939</v>
      </c>
      <c r="C764" s="45">
        <v>0</v>
      </c>
    </row>
    <row r="765" spans="2:3" x14ac:dyDescent="0.35">
      <c r="B765" s="38">
        <v>40940</v>
      </c>
      <c r="C765" s="45">
        <v>0</v>
      </c>
    </row>
    <row r="766" spans="2:3" x14ac:dyDescent="0.35">
      <c r="B766" s="38">
        <v>40941</v>
      </c>
      <c r="C766" s="45">
        <v>0</v>
      </c>
    </row>
    <row r="767" spans="2:3" x14ac:dyDescent="0.35">
      <c r="B767" s="38">
        <v>40942</v>
      </c>
      <c r="C767" s="45">
        <v>0</v>
      </c>
    </row>
    <row r="768" spans="2:3" x14ac:dyDescent="0.35">
      <c r="B768" s="38">
        <v>40943</v>
      </c>
      <c r="C768" s="45">
        <v>28.81</v>
      </c>
    </row>
    <row r="769" spans="2:3" x14ac:dyDescent="0.35">
      <c r="B769" s="38">
        <v>40944</v>
      </c>
      <c r="C769" s="45">
        <v>0.215</v>
      </c>
    </row>
    <row r="770" spans="2:3" x14ac:dyDescent="0.35">
      <c r="B770" s="38">
        <v>40945</v>
      </c>
      <c r="C770" s="45">
        <v>0</v>
      </c>
    </row>
    <row r="771" spans="2:3" x14ac:dyDescent="0.35">
      <c r="B771" s="38">
        <v>40946</v>
      </c>
      <c r="C771" s="45">
        <v>0</v>
      </c>
    </row>
    <row r="772" spans="2:3" x14ac:dyDescent="0.35">
      <c r="B772" s="38">
        <v>40947</v>
      </c>
      <c r="C772" s="45">
        <v>0</v>
      </c>
    </row>
    <row r="773" spans="2:3" x14ac:dyDescent="0.35">
      <c r="B773" s="38">
        <v>40948</v>
      </c>
      <c r="C773" s="45">
        <v>13.545</v>
      </c>
    </row>
    <row r="774" spans="2:3" x14ac:dyDescent="0.35">
      <c r="B774" s="38">
        <v>40949</v>
      </c>
      <c r="C774" s="45">
        <v>0.43</v>
      </c>
    </row>
    <row r="775" spans="2:3" x14ac:dyDescent="0.35">
      <c r="B775" s="38">
        <v>40950</v>
      </c>
      <c r="C775" s="45">
        <v>0.215</v>
      </c>
    </row>
    <row r="776" spans="2:3" x14ac:dyDescent="0.35">
      <c r="B776" s="38">
        <v>40951</v>
      </c>
      <c r="C776" s="45">
        <v>0</v>
      </c>
    </row>
    <row r="777" spans="2:3" x14ac:dyDescent="0.35">
      <c r="B777" s="38">
        <v>40952</v>
      </c>
      <c r="C777" s="45">
        <v>0</v>
      </c>
    </row>
    <row r="778" spans="2:3" x14ac:dyDescent="0.35">
      <c r="B778" s="38">
        <v>40953</v>
      </c>
      <c r="C778" s="45">
        <v>0</v>
      </c>
    </row>
    <row r="779" spans="2:3" x14ac:dyDescent="0.35">
      <c r="B779" s="38">
        <v>40954</v>
      </c>
      <c r="C779" s="45">
        <v>0</v>
      </c>
    </row>
    <row r="780" spans="2:3" x14ac:dyDescent="0.35">
      <c r="B780" s="38">
        <v>40955</v>
      </c>
      <c r="C780" s="45">
        <v>0.86</v>
      </c>
    </row>
    <row r="781" spans="2:3" x14ac:dyDescent="0.35">
      <c r="B781" s="38">
        <v>40956</v>
      </c>
      <c r="C781" s="45">
        <v>0.43</v>
      </c>
    </row>
    <row r="782" spans="2:3" x14ac:dyDescent="0.35">
      <c r="B782" s="38">
        <v>40957</v>
      </c>
      <c r="C782" s="45">
        <v>4.5149999999999997</v>
      </c>
    </row>
    <row r="783" spans="2:3" x14ac:dyDescent="0.35">
      <c r="B783" s="38">
        <v>40958</v>
      </c>
      <c r="C783" s="45">
        <v>0</v>
      </c>
    </row>
    <row r="784" spans="2:3" x14ac:dyDescent="0.35">
      <c r="B784" s="38">
        <v>40959</v>
      </c>
      <c r="C784" s="45">
        <v>0.215</v>
      </c>
    </row>
    <row r="785" spans="2:3" x14ac:dyDescent="0.35">
      <c r="B785" s="38">
        <v>40960</v>
      </c>
      <c r="C785" s="45">
        <v>0</v>
      </c>
    </row>
    <row r="786" spans="2:3" x14ac:dyDescent="0.35">
      <c r="B786" s="38">
        <v>40961</v>
      </c>
      <c r="C786" s="45">
        <v>7.31</v>
      </c>
    </row>
    <row r="787" spans="2:3" x14ac:dyDescent="0.35">
      <c r="B787" s="38">
        <v>40962</v>
      </c>
      <c r="C787" s="45">
        <v>1.9350000000000001</v>
      </c>
    </row>
    <row r="788" spans="2:3" x14ac:dyDescent="0.35">
      <c r="B788" s="38">
        <v>40963</v>
      </c>
      <c r="C788" s="45">
        <v>0.64499999999999991</v>
      </c>
    </row>
    <row r="789" spans="2:3" x14ac:dyDescent="0.35">
      <c r="B789" s="38">
        <v>40964</v>
      </c>
      <c r="C789" s="45">
        <v>0.215</v>
      </c>
    </row>
    <row r="790" spans="2:3" x14ac:dyDescent="0.35">
      <c r="B790" s="38">
        <v>40965</v>
      </c>
      <c r="C790" s="45">
        <v>1.075</v>
      </c>
    </row>
    <row r="791" spans="2:3" x14ac:dyDescent="0.35">
      <c r="B791" s="38">
        <v>40966</v>
      </c>
      <c r="C791" s="45">
        <v>1.5049999999999999</v>
      </c>
    </row>
    <row r="792" spans="2:3" x14ac:dyDescent="0.35">
      <c r="B792" s="38">
        <v>40967</v>
      </c>
      <c r="C792" s="45">
        <v>0</v>
      </c>
    </row>
    <row r="793" spans="2:3" x14ac:dyDescent="0.35">
      <c r="B793" s="38">
        <v>40968</v>
      </c>
      <c r="C793" s="45">
        <v>0</v>
      </c>
    </row>
    <row r="794" spans="2:3" x14ac:dyDescent="0.35">
      <c r="B794" s="38">
        <v>40969</v>
      </c>
      <c r="C794" s="45">
        <v>0.215</v>
      </c>
    </row>
    <row r="795" spans="2:3" x14ac:dyDescent="0.35">
      <c r="B795" s="38">
        <v>40970</v>
      </c>
      <c r="C795" s="45">
        <v>3.2249999999999996</v>
      </c>
    </row>
    <row r="796" spans="2:3" x14ac:dyDescent="0.35">
      <c r="B796" s="38">
        <v>40971</v>
      </c>
      <c r="C796" s="45">
        <v>16.125</v>
      </c>
    </row>
    <row r="797" spans="2:3" x14ac:dyDescent="0.35">
      <c r="B797" s="38">
        <v>40972</v>
      </c>
      <c r="C797" s="45">
        <v>0.64499999999999991</v>
      </c>
    </row>
    <row r="798" spans="2:3" x14ac:dyDescent="0.35">
      <c r="B798" s="38">
        <v>40973</v>
      </c>
      <c r="C798" s="45">
        <v>0.215</v>
      </c>
    </row>
    <row r="799" spans="2:3" x14ac:dyDescent="0.35">
      <c r="B799" s="38">
        <v>40974</v>
      </c>
      <c r="C799" s="45">
        <v>3.2249999999999996</v>
      </c>
    </row>
    <row r="800" spans="2:3" x14ac:dyDescent="0.35">
      <c r="B800" s="38">
        <v>40975</v>
      </c>
      <c r="C800" s="45">
        <v>0.215</v>
      </c>
    </row>
    <row r="801" spans="2:3" x14ac:dyDescent="0.35">
      <c r="B801" s="38">
        <v>40976</v>
      </c>
      <c r="C801" s="45">
        <v>0</v>
      </c>
    </row>
    <row r="802" spans="2:3" x14ac:dyDescent="0.35">
      <c r="B802" s="38">
        <v>40977</v>
      </c>
      <c r="C802" s="45">
        <v>1.075</v>
      </c>
    </row>
    <row r="803" spans="2:3" x14ac:dyDescent="0.35">
      <c r="B803" s="38">
        <v>40978</v>
      </c>
      <c r="C803" s="45">
        <v>0</v>
      </c>
    </row>
    <row r="804" spans="2:3" x14ac:dyDescent="0.35">
      <c r="B804" s="38">
        <v>40979</v>
      </c>
      <c r="C804" s="45">
        <v>0.43</v>
      </c>
    </row>
    <row r="805" spans="2:3" x14ac:dyDescent="0.35">
      <c r="B805" s="38">
        <v>40980</v>
      </c>
      <c r="C805" s="45">
        <v>0</v>
      </c>
    </row>
    <row r="806" spans="2:3" x14ac:dyDescent="0.35">
      <c r="B806" s="38">
        <v>40981</v>
      </c>
      <c r="C806" s="45">
        <v>0</v>
      </c>
    </row>
    <row r="807" spans="2:3" x14ac:dyDescent="0.35">
      <c r="B807" s="38">
        <v>40982</v>
      </c>
      <c r="C807" s="45">
        <v>0</v>
      </c>
    </row>
    <row r="808" spans="2:3" x14ac:dyDescent="0.35">
      <c r="B808" s="38">
        <v>40983</v>
      </c>
      <c r="C808" s="45">
        <v>0</v>
      </c>
    </row>
    <row r="809" spans="2:3" x14ac:dyDescent="0.35">
      <c r="B809" s="38">
        <v>40984</v>
      </c>
      <c r="C809" s="45">
        <v>1.72</v>
      </c>
    </row>
    <row r="810" spans="2:3" x14ac:dyDescent="0.35">
      <c r="B810" s="38">
        <v>40985</v>
      </c>
      <c r="C810" s="45">
        <v>2.7949999999999999</v>
      </c>
    </row>
    <row r="811" spans="2:3" x14ac:dyDescent="0.35">
      <c r="B811" s="38">
        <v>40986</v>
      </c>
      <c r="C811" s="45">
        <v>0</v>
      </c>
    </row>
    <row r="812" spans="2:3" x14ac:dyDescent="0.35">
      <c r="B812" s="38">
        <v>40987</v>
      </c>
      <c r="C812" s="45">
        <v>0</v>
      </c>
    </row>
    <row r="813" spans="2:3" x14ac:dyDescent="0.35">
      <c r="B813" s="38">
        <v>40988</v>
      </c>
      <c r="C813" s="45">
        <v>0</v>
      </c>
    </row>
    <row r="814" spans="2:3" x14ac:dyDescent="0.35">
      <c r="B814" s="38">
        <v>40989</v>
      </c>
      <c r="C814" s="45">
        <v>0</v>
      </c>
    </row>
    <row r="815" spans="2:3" x14ac:dyDescent="0.35">
      <c r="B815" s="38">
        <v>40990</v>
      </c>
      <c r="C815" s="45">
        <v>0</v>
      </c>
    </row>
    <row r="816" spans="2:3" x14ac:dyDescent="0.35">
      <c r="B816" s="38">
        <v>40991</v>
      </c>
      <c r="C816" s="45">
        <v>0</v>
      </c>
    </row>
    <row r="817" spans="2:3" x14ac:dyDescent="0.35">
      <c r="B817" s="38">
        <v>40992</v>
      </c>
      <c r="C817" s="45">
        <v>0</v>
      </c>
    </row>
    <row r="818" spans="2:3" x14ac:dyDescent="0.35">
      <c r="B818" s="38">
        <v>40993</v>
      </c>
      <c r="C818" s="45">
        <v>0</v>
      </c>
    </row>
    <row r="819" spans="2:3" x14ac:dyDescent="0.35">
      <c r="B819" s="38">
        <v>40994</v>
      </c>
      <c r="C819" s="45">
        <v>0</v>
      </c>
    </row>
    <row r="820" spans="2:3" x14ac:dyDescent="0.35">
      <c r="B820" s="38">
        <v>40995</v>
      </c>
      <c r="C820" s="45">
        <v>0</v>
      </c>
    </row>
    <row r="821" spans="2:3" x14ac:dyDescent="0.35">
      <c r="B821" s="38">
        <v>40996</v>
      </c>
      <c r="C821" s="45">
        <v>0</v>
      </c>
    </row>
    <row r="822" spans="2:3" x14ac:dyDescent="0.35">
      <c r="B822" s="38">
        <v>40997</v>
      </c>
      <c r="C822" s="45">
        <v>0</v>
      </c>
    </row>
    <row r="823" spans="2:3" x14ac:dyDescent="0.35">
      <c r="B823" s="38">
        <v>40998</v>
      </c>
      <c r="C823" s="45">
        <v>0</v>
      </c>
    </row>
    <row r="824" spans="2:3" x14ac:dyDescent="0.35">
      <c r="B824" s="38">
        <v>40999</v>
      </c>
      <c r="C824" s="45">
        <v>0</v>
      </c>
    </row>
    <row r="825" spans="2:3" x14ac:dyDescent="0.35">
      <c r="B825" s="38">
        <v>41000</v>
      </c>
      <c r="C825" s="45">
        <v>0</v>
      </c>
    </row>
    <row r="826" spans="2:3" x14ac:dyDescent="0.35">
      <c r="B826" s="38">
        <v>41001</v>
      </c>
      <c r="C826" s="45">
        <v>0.43</v>
      </c>
    </row>
    <row r="827" spans="2:3" x14ac:dyDescent="0.35">
      <c r="B827" s="38">
        <v>41002</v>
      </c>
      <c r="C827" s="45">
        <v>0.215</v>
      </c>
    </row>
    <row r="828" spans="2:3" x14ac:dyDescent="0.35">
      <c r="B828" s="38">
        <v>41003</v>
      </c>
      <c r="C828" s="45">
        <v>0.215</v>
      </c>
    </row>
    <row r="829" spans="2:3" x14ac:dyDescent="0.35">
      <c r="B829" s="38">
        <v>41004</v>
      </c>
      <c r="C829" s="45">
        <v>0.215</v>
      </c>
    </row>
    <row r="830" spans="2:3" x14ac:dyDescent="0.35">
      <c r="B830" s="38">
        <v>41005</v>
      </c>
      <c r="C830" s="45">
        <v>0</v>
      </c>
    </row>
    <row r="831" spans="2:3" x14ac:dyDescent="0.35">
      <c r="B831" s="38">
        <v>41006</v>
      </c>
      <c r="C831" s="45">
        <v>0</v>
      </c>
    </row>
    <row r="832" spans="2:3" x14ac:dyDescent="0.35">
      <c r="B832" s="38">
        <v>41007</v>
      </c>
      <c r="C832" s="45">
        <v>12.899999999999999</v>
      </c>
    </row>
    <row r="833" spans="2:3" x14ac:dyDescent="0.35">
      <c r="B833" s="38">
        <v>41008</v>
      </c>
      <c r="C833" s="45">
        <v>16.555</v>
      </c>
    </row>
    <row r="834" spans="2:3" x14ac:dyDescent="0.35">
      <c r="B834" s="38">
        <v>41009</v>
      </c>
      <c r="C834" s="45">
        <v>1.5049999999999999</v>
      </c>
    </row>
    <row r="835" spans="2:3" x14ac:dyDescent="0.35">
      <c r="B835" s="38">
        <v>41010</v>
      </c>
      <c r="C835" s="45">
        <v>0</v>
      </c>
    </row>
    <row r="836" spans="2:3" x14ac:dyDescent="0.35">
      <c r="B836" s="38">
        <v>41011</v>
      </c>
      <c r="C836" s="45">
        <v>0.215</v>
      </c>
    </row>
    <row r="837" spans="2:3" x14ac:dyDescent="0.35">
      <c r="B837" s="38">
        <v>41012</v>
      </c>
      <c r="C837" s="45">
        <v>0.86</v>
      </c>
    </row>
    <row r="838" spans="2:3" x14ac:dyDescent="0.35">
      <c r="B838" s="38">
        <v>41013</v>
      </c>
      <c r="C838" s="45">
        <v>0</v>
      </c>
    </row>
    <row r="839" spans="2:3" x14ac:dyDescent="0.35">
      <c r="B839" s="38">
        <v>41014</v>
      </c>
      <c r="C839" s="45">
        <v>0</v>
      </c>
    </row>
    <row r="840" spans="2:3" x14ac:dyDescent="0.35">
      <c r="B840" s="38">
        <v>41015</v>
      </c>
      <c r="C840" s="45">
        <v>5.59</v>
      </c>
    </row>
    <row r="841" spans="2:3" x14ac:dyDescent="0.35">
      <c r="B841" s="38">
        <v>41016</v>
      </c>
      <c r="C841" s="45">
        <v>18.059999999999999</v>
      </c>
    </row>
    <row r="842" spans="2:3" x14ac:dyDescent="0.35">
      <c r="B842" s="38">
        <v>41017</v>
      </c>
      <c r="C842" s="45">
        <v>3.87</v>
      </c>
    </row>
    <row r="843" spans="2:3" x14ac:dyDescent="0.35">
      <c r="B843" s="38">
        <v>41018</v>
      </c>
      <c r="C843" s="45">
        <v>2.7949999999999999</v>
      </c>
    </row>
    <row r="844" spans="2:3" x14ac:dyDescent="0.35">
      <c r="B844" s="38">
        <v>41019</v>
      </c>
      <c r="C844" s="45">
        <v>8.8149999999999995</v>
      </c>
    </row>
    <row r="845" spans="2:3" x14ac:dyDescent="0.35">
      <c r="B845" s="38">
        <v>41020</v>
      </c>
      <c r="C845" s="45">
        <v>6.02</v>
      </c>
    </row>
    <row r="846" spans="2:3" x14ac:dyDescent="0.35">
      <c r="B846" s="38">
        <v>41021</v>
      </c>
      <c r="C846" s="45">
        <v>9.2449999999999992</v>
      </c>
    </row>
    <row r="847" spans="2:3" x14ac:dyDescent="0.35">
      <c r="B847" s="38">
        <v>41022</v>
      </c>
      <c r="C847" s="45">
        <v>1.72</v>
      </c>
    </row>
    <row r="848" spans="2:3" x14ac:dyDescent="0.35">
      <c r="B848" s="38">
        <v>41023</v>
      </c>
      <c r="C848" s="45">
        <v>17.845000000000002</v>
      </c>
    </row>
    <row r="849" spans="2:3" x14ac:dyDescent="0.35">
      <c r="B849" s="38">
        <v>41024</v>
      </c>
      <c r="C849" s="45">
        <v>7.9550000000000001</v>
      </c>
    </row>
    <row r="850" spans="2:3" x14ac:dyDescent="0.35">
      <c r="B850" s="38">
        <v>41025</v>
      </c>
      <c r="C850" s="45">
        <v>4.3</v>
      </c>
    </row>
    <row r="851" spans="2:3" x14ac:dyDescent="0.35">
      <c r="B851" s="38">
        <v>41026</v>
      </c>
      <c r="C851" s="45">
        <v>2.5799999999999996</v>
      </c>
    </row>
    <row r="852" spans="2:3" x14ac:dyDescent="0.35">
      <c r="B852" s="38">
        <v>41027</v>
      </c>
      <c r="C852" s="45">
        <v>4.3</v>
      </c>
    </row>
    <row r="853" spans="2:3" x14ac:dyDescent="0.35">
      <c r="B853" s="38">
        <v>41028</v>
      </c>
      <c r="C853" s="45">
        <v>7.0949999999999998</v>
      </c>
    </row>
    <row r="854" spans="2:3" x14ac:dyDescent="0.35">
      <c r="B854" s="38">
        <v>41029</v>
      </c>
      <c r="C854" s="45">
        <v>29.884999999999998</v>
      </c>
    </row>
    <row r="855" spans="2:3" x14ac:dyDescent="0.35">
      <c r="B855" s="38">
        <v>41030</v>
      </c>
      <c r="C855" s="45">
        <v>0</v>
      </c>
    </row>
    <row r="856" spans="2:3" x14ac:dyDescent="0.35">
      <c r="B856" s="38">
        <v>41031</v>
      </c>
      <c r="C856" s="45">
        <v>24.295000000000002</v>
      </c>
    </row>
    <row r="857" spans="2:3" x14ac:dyDescent="0.35">
      <c r="B857" s="38">
        <v>41032</v>
      </c>
      <c r="C857" s="45">
        <v>0.215</v>
      </c>
    </row>
    <row r="858" spans="2:3" x14ac:dyDescent="0.35">
      <c r="B858" s="38">
        <v>41033</v>
      </c>
      <c r="C858" s="45">
        <v>0</v>
      </c>
    </row>
    <row r="859" spans="2:3" x14ac:dyDescent="0.35">
      <c r="B859" s="38">
        <v>41034</v>
      </c>
      <c r="C859" s="45">
        <v>0</v>
      </c>
    </row>
    <row r="860" spans="2:3" x14ac:dyDescent="0.35">
      <c r="B860" s="38">
        <v>41035</v>
      </c>
      <c r="C860" s="45">
        <v>4.9449999999999994</v>
      </c>
    </row>
    <row r="861" spans="2:3" x14ac:dyDescent="0.35">
      <c r="B861" s="38">
        <v>41036</v>
      </c>
      <c r="C861" s="45">
        <v>25.37</v>
      </c>
    </row>
    <row r="862" spans="2:3" x14ac:dyDescent="0.35">
      <c r="B862" s="38">
        <v>41037</v>
      </c>
      <c r="C862" s="45">
        <v>0.86</v>
      </c>
    </row>
    <row r="863" spans="2:3" x14ac:dyDescent="0.35">
      <c r="B863" s="38">
        <v>41038</v>
      </c>
      <c r="C863" s="45">
        <v>28.38</v>
      </c>
    </row>
    <row r="864" spans="2:3" x14ac:dyDescent="0.35">
      <c r="B864" s="38">
        <v>41039</v>
      </c>
      <c r="C864" s="45">
        <v>1.5049999999999999</v>
      </c>
    </row>
    <row r="865" spans="2:3" x14ac:dyDescent="0.35">
      <c r="B865" s="38">
        <v>41040</v>
      </c>
      <c r="C865" s="45">
        <v>0</v>
      </c>
    </row>
    <row r="866" spans="2:3" x14ac:dyDescent="0.35">
      <c r="B866" s="38">
        <v>41041</v>
      </c>
      <c r="C866" s="45">
        <v>0</v>
      </c>
    </row>
    <row r="867" spans="2:3" x14ac:dyDescent="0.35">
      <c r="B867" s="38">
        <v>41042</v>
      </c>
      <c r="C867" s="45">
        <v>3.01</v>
      </c>
    </row>
    <row r="868" spans="2:3" x14ac:dyDescent="0.35">
      <c r="B868" s="38">
        <v>41043</v>
      </c>
      <c r="C868" s="45">
        <v>0.215</v>
      </c>
    </row>
    <row r="869" spans="2:3" x14ac:dyDescent="0.35">
      <c r="B869" s="38">
        <v>41044</v>
      </c>
      <c r="C869" s="45">
        <v>0.43</v>
      </c>
    </row>
    <row r="870" spans="2:3" x14ac:dyDescent="0.35">
      <c r="B870" s="38">
        <v>41045</v>
      </c>
      <c r="C870" s="45">
        <v>0</v>
      </c>
    </row>
    <row r="871" spans="2:3" x14ac:dyDescent="0.35">
      <c r="B871" s="38">
        <v>41046</v>
      </c>
      <c r="C871" s="45">
        <v>0</v>
      </c>
    </row>
    <row r="872" spans="2:3" x14ac:dyDescent="0.35">
      <c r="B872" s="38">
        <v>41047</v>
      </c>
      <c r="C872" s="45">
        <v>0.86</v>
      </c>
    </row>
    <row r="873" spans="2:3" x14ac:dyDescent="0.35">
      <c r="B873" s="38">
        <v>41048</v>
      </c>
      <c r="C873" s="45">
        <v>0</v>
      </c>
    </row>
    <row r="874" spans="2:3" x14ac:dyDescent="0.35">
      <c r="B874" s="38">
        <v>41049</v>
      </c>
      <c r="C874" s="45">
        <v>0</v>
      </c>
    </row>
    <row r="875" spans="2:3" x14ac:dyDescent="0.35">
      <c r="B875" s="38">
        <v>41050</v>
      </c>
      <c r="C875" s="45">
        <v>0</v>
      </c>
    </row>
    <row r="876" spans="2:3" x14ac:dyDescent="0.35">
      <c r="B876" s="38">
        <v>41051</v>
      </c>
      <c r="C876" s="45">
        <v>0</v>
      </c>
    </row>
    <row r="877" spans="2:3" x14ac:dyDescent="0.35">
      <c r="B877" s="38">
        <v>41052</v>
      </c>
      <c r="C877" s="45">
        <v>0</v>
      </c>
    </row>
    <row r="878" spans="2:3" x14ac:dyDescent="0.35">
      <c r="B878" s="38">
        <v>41053</v>
      </c>
      <c r="C878" s="45">
        <v>0</v>
      </c>
    </row>
    <row r="879" spans="2:3" x14ac:dyDescent="0.35">
      <c r="B879" s="38">
        <v>41054</v>
      </c>
      <c r="C879" s="45">
        <v>0</v>
      </c>
    </row>
    <row r="880" spans="2:3" x14ac:dyDescent="0.35">
      <c r="B880" s="38">
        <v>41055</v>
      </c>
      <c r="C880" s="45">
        <v>0</v>
      </c>
    </row>
    <row r="881" spans="2:3" x14ac:dyDescent="0.35">
      <c r="B881" s="38">
        <v>41056</v>
      </c>
      <c r="C881" s="45">
        <v>0</v>
      </c>
    </row>
    <row r="882" spans="2:3" x14ac:dyDescent="0.35">
      <c r="B882" s="38">
        <v>41057</v>
      </c>
      <c r="C882" s="45">
        <v>0</v>
      </c>
    </row>
    <row r="883" spans="2:3" x14ac:dyDescent="0.35">
      <c r="B883" s="38">
        <v>41058</v>
      </c>
      <c r="C883" s="45">
        <v>0</v>
      </c>
    </row>
    <row r="884" spans="2:3" x14ac:dyDescent="0.35">
      <c r="B884" s="38">
        <v>41059</v>
      </c>
      <c r="C884" s="45">
        <v>0</v>
      </c>
    </row>
    <row r="885" spans="2:3" x14ac:dyDescent="0.35">
      <c r="B885" s="38">
        <v>41060</v>
      </c>
      <c r="C885" s="45">
        <v>3.87</v>
      </c>
    </row>
    <row r="886" spans="2:3" x14ac:dyDescent="0.35">
      <c r="B886" s="38">
        <v>41061</v>
      </c>
      <c r="C886" s="45">
        <v>0</v>
      </c>
    </row>
    <row r="887" spans="2:3" x14ac:dyDescent="0.35">
      <c r="B887" s="38">
        <v>41062</v>
      </c>
      <c r="C887" s="45">
        <v>16.125</v>
      </c>
    </row>
    <row r="888" spans="2:3" x14ac:dyDescent="0.35">
      <c r="B888" s="38">
        <v>41063</v>
      </c>
      <c r="C888" s="45">
        <v>5.59</v>
      </c>
    </row>
    <row r="889" spans="2:3" x14ac:dyDescent="0.35">
      <c r="B889" s="38">
        <v>41064</v>
      </c>
      <c r="C889" s="45">
        <v>0.215</v>
      </c>
    </row>
    <row r="890" spans="2:3" x14ac:dyDescent="0.35">
      <c r="B890" s="38">
        <v>41065</v>
      </c>
      <c r="C890" s="45">
        <v>6.02</v>
      </c>
    </row>
    <row r="891" spans="2:3" x14ac:dyDescent="0.35">
      <c r="B891" s="38">
        <v>41066</v>
      </c>
      <c r="C891" s="45">
        <v>11.395</v>
      </c>
    </row>
    <row r="892" spans="2:3" x14ac:dyDescent="0.35">
      <c r="B892" s="38">
        <v>41067</v>
      </c>
      <c r="C892" s="45">
        <v>27.52</v>
      </c>
    </row>
    <row r="893" spans="2:3" x14ac:dyDescent="0.35">
      <c r="B893" s="38">
        <v>41068</v>
      </c>
      <c r="C893" s="45">
        <v>0.215</v>
      </c>
    </row>
    <row r="894" spans="2:3" x14ac:dyDescent="0.35">
      <c r="B894" s="38">
        <v>41069</v>
      </c>
      <c r="C894" s="45">
        <v>0</v>
      </c>
    </row>
    <row r="895" spans="2:3" x14ac:dyDescent="0.35">
      <c r="B895" s="38">
        <v>41070</v>
      </c>
      <c r="C895" s="45">
        <v>0</v>
      </c>
    </row>
    <row r="896" spans="2:3" x14ac:dyDescent="0.35">
      <c r="B896" s="38">
        <v>41071</v>
      </c>
      <c r="C896" s="45">
        <v>12.899999999999999</v>
      </c>
    </row>
    <row r="897" spans="2:3" x14ac:dyDescent="0.35">
      <c r="B897" s="38">
        <v>41072</v>
      </c>
      <c r="C897" s="45">
        <v>0.43</v>
      </c>
    </row>
    <row r="898" spans="2:3" x14ac:dyDescent="0.35">
      <c r="B898" s="38">
        <v>41073</v>
      </c>
      <c r="C898" s="45">
        <v>0</v>
      </c>
    </row>
    <row r="899" spans="2:3" x14ac:dyDescent="0.35">
      <c r="B899" s="38">
        <v>41074</v>
      </c>
      <c r="C899" s="45">
        <v>6.665</v>
      </c>
    </row>
    <row r="900" spans="2:3" x14ac:dyDescent="0.35">
      <c r="B900" s="38">
        <v>41075</v>
      </c>
      <c r="C900" s="45">
        <v>5.59</v>
      </c>
    </row>
    <row r="901" spans="2:3" x14ac:dyDescent="0.35">
      <c r="B901" s="38">
        <v>41076</v>
      </c>
      <c r="C901" s="45">
        <v>2.15</v>
      </c>
    </row>
    <row r="902" spans="2:3" x14ac:dyDescent="0.35">
      <c r="B902" s="38">
        <v>41077</v>
      </c>
      <c r="C902" s="45">
        <v>6.2349999999999994</v>
      </c>
    </row>
    <row r="903" spans="2:3" x14ac:dyDescent="0.35">
      <c r="B903" s="38">
        <v>41078</v>
      </c>
      <c r="C903" s="45">
        <v>3.01</v>
      </c>
    </row>
    <row r="904" spans="2:3" x14ac:dyDescent="0.35">
      <c r="B904" s="38">
        <v>41079</v>
      </c>
      <c r="C904" s="45">
        <v>0</v>
      </c>
    </row>
    <row r="905" spans="2:3" x14ac:dyDescent="0.35">
      <c r="B905" s="38">
        <v>41080</v>
      </c>
      <c r="C905" s="45">
        <v>12.469999999999999</v>
      </c>
    </row>
    <row r="906" spans="2:3" x14ac:dyDescent="0.35">
      <c r="B906" s="38">
        <v>41081</v>
      </c>
      <c r="C906" s="45">
        <v>12.469999999999999</v>
      </c>
    </row>
    <row r="907" spans="2:3" x14ac:dyDescent="0.35">
      <c r="B907" s="38">
        <v>41082</v>
      </c>
      <c r="C907" s="45">
        <v>0</v>
      </c>
    </row>
    <row r="908" spans="2:3" x14ac:dyDescent="0.35">
      <c r="B908" s="38">
        <v>41083</v>
      </c>
      <c r="C908" s="45">
        <v>27.734999999999999</v>
      </c>
    </row>
    <row r="909" spans="2:3" x14ac:dyDescent="0.35">
      <c r="B909" s="38">
        <v>41084</v>
      </c>
      <c r="C909" s="45">
        <v>0</v>
      </c>
    </row>
    <row r="910" spans="2:3" x14ac:dyDescent="0.35">
      <c r="B910" s="38">
        <v>41085</v>
      </c>
      <c r="C910" s="45">
        <v>0.215</v>
      </c>
    </row>
    <row r="911" spans="2:3" x14ac:dyDescent="0.35">
      <c r="B911" s="38">
        <v>41086</v>
      </c>
      <c r="C911" s="45">
        <v>8.3849999999999998</v>
      </c>
    </row>
    <row r="912" spans="2:3" x14ac:dyDescent="0.35">
      <c r="B912" s="38">
        <v>41087</v>
      </c>
      <c r="C912" s="45">
        <v>0.64499999999999991</v>
      </c>
    </row>
    <row r="913" spans="2:3" x14ac:dyDescent="0.35">
      <c r="B913" s="38">
        <v>41088</v>
      </c>
      <c r="C913" s="45">
        <v>0.215</v>
      </c>
    </row>
    <row r="914" spans="2:3" x14ac:dyDescent="0.35">
      <c r="B914" s="38">
        <v>41089</v>
      </c>
      <c r="C914" s="45">
        <v>10.535</v>
      </c>
    </row>
    <row r="915" spans="2:3" x14ac:dyDescent="0.35">
      <c r="B915" s="38">
        <v>41090</v>
      </c>
      <c r="C915" s="45">
        <v>8.6</v>
      </c>
    </row>
    <row r="916" spans="2:3" x14ac:dyDescent="0.35">
      <c r="B916" s="38">
        <v>41091</v>
      </c>
      <c r="C916" s="45">
        <v>18.274999999999999</v>
      </c>
    </row>
    <row r="917" spans="2:3" x14ac:dyDescent="0.35">
      <c r="B917" s="38">
        <v>41092</v>
      </c>
      <c r="C917" s="45">
        <v>13.545</v>
      </c>
    </row>
    <row r="918" spans="2:3" x14ac:dyDescent="0.35">
      <c r="B918" s="38">
        <v>41093</v>
      </c>
      <c r="C918" s="45">
        <v>7.0949999999999998</v>
      </c>
    </row>
    <row r="919" spans="2:3" x14ac:dyDescent="0.35">
      <c r="B919" s="38">
        <v>41094</v>
      </c>
      <c r="C919" s="45">
        <v>1.2899999999999998</v>
      </c>
    </row>
    <row r="920" spans="2:3" x14ac:dyDescent="0.35">
      <c r="B920" s="38">
        <v>41095</v>
      </c>
      <c r="C920" s="45">
        <v>0</v>
      </c>
    </row>
    <row r="921" spans="2:3" x14ac:dyDescent="0.35">
      <c r="B921" s="38">
        <v>41096</v>
      </c>
      <c r="C921" s="45">
        <v>30.099999999999998</v>
      </c>
    </row>
    <row r="922" spans="2:3" x14ac:dyDescent="0.35">
      <c r="B922" s="38">
        <v>41097</v>
      </c>
      <c r="C922" s="45">
        <v>6.02</v>
      </c>
    </row>
    <row r="923" spans="2:3" x14ac:dyDescent="0.35">
      <c r="B923" s="38">
        <v>41098</v>
      </c>
      <c r="C923" s="45">
        <v>0.64499999999999991</v>
      </c>
    </row>
    <row r="924" spans="2:3" x14ac:dyDescent="0.35">
      <c r="B924" s="38">
        <v>41099</v>
      </c>
      <c r="C924" s="45">
        <v>8.6</v>
      </c>
    </row>
    <row r="925" spans="2:3" x14ac:dyDescent="0.35">
      <c r="B925" s="38">
        <v>41100</v>
      </c>
      <c r="C925" s="45">
        <v>0</v>
      </c>
    </row>
    <row r="926" spans="2:3" x14ac:dyDescent="0.35">
      <c r="B926" s="38">
        <v>41101</v>
      </c>
      <c r="C926" s="45">
        <v>0</v>
      </c>
    </row>
    <row r="927" spans="2:3" x14ac:dyDescent="0.35">
      <c r="B927" s="38">
        <v>41102</v>
      </c>
      <c r="C927" s="45">
        <v>21.715</v>
      </c>
    </row>
    <row r="928" spans="2:3" x14ac:dyDescent="0.35">
      <c r="B928" s="38">
        <v>41103</v>
      </c>
      <c r="C928" s="45">
        <v>0.43</v>
      </c>
    </row>
    <row r="929" spans="2:3" x14ac:dyDescent="0.35">
      <c r="B929" s="38">
        <v>41104</v>
      </c>
      <c r="C929" s="45">
        <v>3.6549999999999998</v>
      </c>
    </row>
    <row r="930" spans="2:3" x14ac:dyDescent="0.35">
      <c r="B930" s="38">
        <v>41105</v>
      </c>
      <c r="C930" s="45">
        <v>7.9550000000000001</v>
      </c>
    </row>
    <row r="931" spans="2:3" x14ac:dyDescent="0.35">
      <c r="B931" s="38">
        <v>41106</v>
      </c>
      <c r="C931" s="45">
        <v>6.2349999999999994</v>
      </c>
    </row>
    <row r="932" spans="2:3" x14ac:dyDescent="0.35">
      <c r="B932" s="38">
        <v>41107</v>
      </c>
      <c r="C932" s="45">
        <v>10.319999999999999</v>
      </c>
    </row>
    <row r="933" spans="2:3" x14ac:dyDescent="0.35">
      <c r="B933" s="38">
        <v>41108</v>
      </c>
      <c r="C933" s="45">
        <v>2.7949999999999999</v>
      </c>
    </row>
    <row r="934" spans="2:3" x14ac:dyDescent="0.35">
      <c r="B934" s="38">
        <v>41109</v>
      </c>
      <c r="C934" s="45">
        <v>0</v>
      </c>
    </row>
    <row r="935" spans="2:3" x14ac:dyDescent="0.35">
      <c r="B935" s="38">
        <v>41110</v>
      </c>
      <c r="C935" s="45">
        <v>0</v>
      </c>
    </row>
    <row r="936" spans="2:3" x14ac:dyDescent="0.35">
      <c r="B936" s="38">
        <v>41111</v>
      </c>
      <c r="C936" s="45">
        <v>0</v>
      </c>
    </row>
    <row r="937" spans="2:3" x14ac:dyDescent="0.35">
      <c r="B937" s="38">
        <v>41112</v>
      </c>
      <c r="C937" s="45">
        <v>0</v>
      </c>
    </row>
    <row r="938" spans="2:3" x14ac:dyDescent="0.35">
      <c r="B938" s="38">
        <v>41113</v>
      </c>
      <c r="C938" s="45">
        <v>0</v>
      </c>
    </row>
    <row r="939" spans="2:3" x14ac:dyDescent="0.35">
      <c r="B939" s="38">
        <v>41114</v>
      </c>
      <c r="C939" s="45">
        <v>0</v>
      </c>
    </row>
    <row r="940" spans="2:3" x14ac:dyDescent="0.35">
      <c r="B940" s="38">
        <v>41115</v>
      </c>
      <c r="C940" s="45">
        <v>0</v>
      </c>
    </row>
    <row r="941" spans="2:3" x14ac:dyDescent="0.35">
      <c r="B941" s="38">
        <v>41116</v>
      </c>
      <c r="C941" s="45">
        <v>0</v>
      </c>
    </row>
    <row r="942" spans="2:3" x14ac:dyDescent="0.35">
      <c r="B942" s="38">
        <v>41117</v>
      </c>
      <c r="C942" s="45">
        <v>0</v>
      </c>
    </row>
    <row r="943" spans="2:3" x14ac:dyDescent="0.35">
      <c r="B943" s="38">
        <v>41118</v>
      </c>
      <c r="C943" s="45">
        <v>0.43</v>
      </c>
    </row>
    <row r="944" spans="2:3" x14ac:dyDescent="0.35">
      <c r="B944" s="38">
        <v>41119</v>
      </c>
      <c r="C944" s="45">
        <v>12.685</v>
      </c>
    </row>
    <row r="945" spans="2:3" x14ac:dyDescent="0.35">
      <c r="B945" s="38">
        <v>41120</v>
      </c>
      <c r="C945" s="45">
        <v>11.18</v>
      </c>
    </row>
    <row r="946" spans="2:3" x14ac:dyDescent="0.35">
      <c r="B946" s="38">
        <v>41121</v>
      </c>
      <c r="C946" s="45">
        <v>1.2899999999999998</v>
      </c>
    </row>
    <row r="947" spans="2:3" x14ac:dyDescent="0.35">
      <c r="B947" s="38">
        <v>41122</v>
      </c>
      <c r="C947" s="45">
        <v>1.72</v>
      </c>
    </row>
    <row r="948" spans="2:3" x14ac:dyDescent="0.35">
      <c r="B948" s="38">
        <v>41123</v>
      </c>
      <c r="C948" s="45">
        <v>0</v>
      </c>
    </row>
    <row r="949" spans="2:3" x14ac:dyDescent="0.35">
      <c r="B949" s="38">
        <v>41124</v>
      </c>
      <c r="C949" s="45">
        <v>8.8149999999999995</v>
      </c>
    </row>
    <row r="950" spans="2:3" x14ac:dyDescent="0.35">
      <c r="B950" s="38">
        <v>41125</v>
      </c>
      <c r="C950" s="45">
        <v>5.375</v>
      </c>
    </row>
    <row r="951" spans="2:3" x14ac:dyDescent="0.35">
      <c r="B951" s="38">
        <v>41126</v>
      </c>
      <c r="C951" s="45">
        <v>0.215</v>
      </c>
    </row>
    <row r="952" spans="2:3" x14ac:dyDescent="0.35">
      <c r="B952" s="38">
        <v>41127</v>
      </c>
      <c r="C952" s="45">
        <v>1.72</v>
      </c>
    </row>
    <row r="953" spans="2:3" x14ac:dyDescent="0.35">
      <c r="B953" s="38">
        <v>41128</v>
      </c>
      <c r="C953" s="45">
        <v>6.665</v>
      </c>
    </row>
    <row r="954" spans="2:3" x14ac:dyDescent="0.35">
      <c r="B954" s="38">
        <v>41129</v>
      </c>
      <c r="C954" s="45">
        <v>0</v>
      </c>
    </row>
    <row r="955" spans="2:3" x14ac:dyDescent="0.35">
      <c r="B955" s="38">
        <v>41130</v>
      </c>
      <c r="C955" s="45">
        <v>0</v>
      </c>
    </row>
    <row r="956" spans="2:3" x14ac:dyDescent="0.35">
      <c r="B956" s="38">
        <v>41131</v>
      </c>
      <c r="C956" s="45">
        <v>0</v>
      </c>
    </row>
    <row r="957" spans="2:3" x14ac:dyDescent="0.35">
      <c r="B957" s="38">
        <v>41132</v>
      </c>
      <c r="C957" s="45">
        <v>5.375</v>
      </c>
    </row>
    <row r="958" spans="2:3" x14ac:dyDescent="0.35">
      <c r="B958" s="38">
        <v>41133</v>
      </c>
      <c r="C958" s="45">
        <v>1.72</v>
      </c>
    </row>
    <row r="959" spans="2:3" x14ac:dyDescent="0.35">
      <c r="B959" s="38">
        <v>41134</v>
      </c>
      <c r="C959" s="45">
        <v>0.215</v>
      </c>
    </row>
    <row r="960" spans="2:3" x14ac:dyDescent="0.35">
      <c r="B960" s="38">
        <v>41135</v>
      </c>
      <c r="C960" s="45">
        <v>0.43</v>
      </c>
    </row>
    <row r="961" spans="2:3" x14ac:dyDescent="0.35">
      <c r="B961" s="38">
        <v>41136</v>
      </c>
      <c r="C961" s="45">
        <v>8.17</v>
      </c>
    </row>
    <row r="962" spans="2:3" x14ac:dyDescent="0.35">
      <c r="B962" s="38">
        <v>41137</v>
      </c>
      <c r="C962" s="45">
        <v>9.6749999999999989</v>
      </c>
    </row>
    <row r="963" spans="2:3" x14ac:dyDescent="0.35">
      <c r="B963" s="38">
        <v>41138</v>
      </c>
      <c r="C963" s="45">
        <v>14.404999999999999</v>
      </c>
    </row>
    <row r="964" spans="2:3" x14ac:dyDescent="0.35">
      <c r="B964" s="38">
        <v>41139</v>
      </c>
      <c r="C964" s="45">
        <v>2.15</v>
      </c>
    </row>
    <row r="965" spans="2:3" x14ac:dyDescent="0.35">
      <c r="B965" s="38">
        <v>41140</v>
      </c>
      <c r="C965" s="45">
        <v>5.1599999999999993</v>
      </c>
    </row>
    <row r="966" spans="2:3" x14ac:dyDescent="0.35">
      <c r="B966" s="38">
        <v>41141</v>
      </c>
      <c r="C966" s="45">
        <v>0</v>
      </c>
    </row>
    <row r="967" spans="2:3" x14ac:dyDescent="0.35">
      <c r="B967" s="38">
        <v>41142</v>
      </c>
      <c r="C967" s="45">
        <v>1.9350000000000001</v>
      </c>
    </row>
    <row r="968" spans="2:3" x14ac:dyDescent="0.35">
      <c r="B968" s="38">
        <v>41143</v>
      </c>
      <c r="C968" s="45">
        <v>0.215</v>
      </c>
    </row>
    <row r="969" spans="2:3" x14ac:dyDescent="0.35">
      <c r="B969" s="38">
        <v>41144</v>
      </c>
      <c r="C969" s="45">
        <v>0</v>
      </c>
    </row>
    <row r="970" spans="2:3" x14ac:dyDescent="0.35">
      <c r="B970" s="38">
        <v>41145</v>
      </c>
      <c r="C970" s="45">
        <v>13.33</v>
      </c>
    </row>
    <row r="971" spans="2:3" x14ac:dyDescent="0.35">
      <c r="B971" s="38">
        <v>41146</v>
      </c>
      <c r="C971" s="45">
        <v>0.64499999999999991</v>
      </c>
    </row>
    <row r="972" spans="2:3" x14ac:dyDescent="0.35">
      <c r="B972" s="38">
        <v>41147</v>
      </c>
      <c r="C972" s="45">
        <v>5.8049999999999997</v>
      </c>
    </row>
    <row r="973" spans="2:3" x14ac:dyDescent="0.35">
      <c r="B973" s="38">
        <v>41148</v>
      </c>
      <c r="C973" s="45">
        <v>10.105</v>
      </c>
    </row>
    <row r="974" spans="2:3" x14ac:dyDescent="0.35">
      <c r="B974" s="38">
        <v>41149</v>
      </c>
      <c r="C974" s="45">
        <v>5.375</v>
      </c>
    </row>
    <row r="975" spans="2:3" x14ac:dyDescent="0.35">
      <c r="B975" s="38">
        <v>41150</v>
      </c>
      <c r="C975" s="45">
        <v>9.2449999999999992</v>
      </c>
    </row>
    <row r="976" spans="2:3" x14ac:dyDescent="0.35">
      <c r="B976" s="38">
        <v>41151</v>
      </c>
      <c r="C976" s="45">
        <v>0</v>
      </c>
    </row>
    <row r="977" spans="2:3" x14ac:dyDescent="0.35">
      <c r="B977" s="38">
        <v>41152</v>
      </c>
      <c r="C977" s="45">
        <v>0.215</v>
      </c>
    </row>
    <row r="978" spans="2:3" x14ac:dyDescent="0.35">
      <c r="B978" s="38">
        <v>41153</v>
      </c>
      <c r="C978" s="45">
        <v>3.44</v>
      </c>
    </row>
    <row r="979" spans="2:3" x14ac:dyDescent="0.35">
      <c r="B979" s="38">
        <v>41154</v>
      </c>
      <c r="C979" s="45">
        <v>0.215</v>
      </c>
    </row>
    <row r="980" spans="2:3" x14ac:dyDescent="0.35">
      <c r="B980" s="38">
        <v>41155</v>
      </c>
      <c r="C980" s="45">
        <v>0</v>
      </c>
    </row>
    <row r="981" spans="2:3" x14ac:dyDescent="0.35">
      <c r="B981" s="38">
        <v>41156</v>
      </c>
      <c r="C981" s="45">
        <v>0</v>
      </c>
    </row>
    <row r="982" spans="2:3" x14ac:dyDescent="0.35">
      <c r="B982" s="38">
        <v>41157</v>
      </c>
      <c r="C982" s="45">
        <v>0</v>
      </c>
    </row>
    <row r="983" spans="2:3" x14ac:dyDescent="0.35">
      <c r="B983" s="38">
        <v>41158</v>
      </c>
      <c r="C983" s="45">
        <v>0</v>
      </c>
    </row>
    <row r="984" spans="2:3" x14ac:dyDescent="0.35">
      <c r="B984" s="38">
        <v>41159</v>
      </c>
      <c r="C984" s="45">
        <v>0.215</v>
      </c>
    </row>
    <row r="985" spans="2:3" x14ac:dyDescent="0.35">
      <c r="B985" s="38">
        <v>41160</v>
      </c>
      <c r="C985" s="45">
        <v>0</v>
      </c>
    </row>
    <row r="986" spans="2:3" x14ac:dyDescent="0.35">
      <c r="B986" s="38">
        <v>41161</v>
      </c>
      <c r="C986" s="45">
        <v>2.5799999999999996</v>
      </c>
    </row>
    <row r="987" spans="2:3" x14ac:dyDescent="0.35">
      <c r="B987" s="38">
        <v>41162</v>
      </c>
      <c r="C987" s="45">
        <v>5.375</v>
      </c>
    </row>
    <row r="988" spans="2:3" x14ac:dyDescent="0.35">
      <c r="B988" s="38">
        <v>41163</v>
      </c>
      <c r="C988" s="45">
        <v>6.88</v>
      </c>
    </row>
    <row r="989" spans="2:3" x14ac:dyDescent="0.35">
      <c r="B989" s="38">
        <v>41164</v>
      </c>
      <c r="C989" s="45">
        <v>2.7949999999999999</v>
      </c>
    </row>
    <row r="990" spans="2:3" x14ac:dyDescent="0.35">
      <c r="B990" s="38">
        <v>41165</v>
      </c>
      <c r="C990" s="45">
        <v>0.215</v>
      </c>
    </row>
    <row r="991" spans="2:3" x14ac:dyDescent="0.35">
      <c r="B991" s="38">
        <v>41166</v>
      </c>
      <c r="C991" s="45">
        <v>0</v>
      </c>
    </row>
    <row r="992" spans="2:3" x14ac:dyDescent="0.35">
      <c r="B992" s="38">
        <v>41167</v>
      </c>
      <c r="C992" s="45">
        <v>0.43</v>
      </c>
    </row>
    <row r="993" spans="2:3" x14ac:dyDescent="0.35">
      <c r="B993" s="38">
        <v>41168</v>
      </c>
      <c r="C993" s="45">
        <v>1.075</v>
      </c>
    </row>
    <row r="994" spans="2:3" x14ac:dyDescent="0.35">
      <c r="B994" s="38">
        <v>41169</v>
      </c>
      <c r="C994" s="45">
        <v>0.43</v>
      </c>
    </row>
    <row r="995" spans="2:3" x14ac:dyDescent="0.35">
      <c r="B995" s="38">
        <v>41170</v>
      </c>
      <c r="C995" s="45">
        <v>0.215</v>
      </c>
    </row>
    <row r="996" spans="2:3" x14ac:dyDescent="0.35">
      <c r="B996" s="38">
        <v>41171</v>
      </c>
      <c r="C996" s="45">
        <v>11.824999999999999</v>
      </c>
    </row>
    <row r="997" spans="2:3" x14ac:dyDescent="0.35">
      <c r="B997" s="38">
        <v>41172</v>
      </c>
      <c r="C997" s="45">
        <v>0.86</v>
      </c>
    </row>
    <row r="998" spans="2:3" x14ac:dyDescent="0.35">
      <c r="B998" s="38">
        <v>41173</v>
      </c>
      <c r="C998" s="45">
        <v>0</v>
      </c>
    </row>
    <row r="999" spans="2:3" x14ac:dyDescent="0.35">
      <c r="B999" s="38">
        <v>41174</v>
      </c>
      <c r="C999" s="45">
        <v>0.86</v>
      </c>
    </row>
    <row r="1000" spans="2:3" x14ac:dyDescent="0.35">
      <c r="B1000" s="38">
        <v>41175</v>
      </c>
      <c r="C1000" s="45">
        <v>46.225000000000001</v>
      </c>
    </row>
    <row r="1001" spans="2:3" x14ac:dyDescent="0.35">
      <c r="B1001" s="38">
        <v>41176</v>
      </c>
      <c r="C1001" s="45">
        <v>6.02</v>
      </c>
    </row>
    <row r="1002" spans="2:3" x14ac:dyDescent="0.35">
      <c r="B1002" s="38">
        <v>41177</v>
      </c>
      <c r="C1002" s="45">
        <v>12.469999999999999</v>
      </c>
    </row>
    <row r="1003" spans="2:3" x14ac:dyDescent="0.35">
      <c r="B1003" s="38">
        <v>41178</v>
      </c>
      <c r="C1003" s="45">
        <v>8.6</v>
      </c>
    </row>
    <row r="1004" spans="2:3" x14ac:dyDescent="0.35">
      <c r="B1004" s="38">
        <v>41179</v>
      </c>
      <c r="C1004" s="45">
        <v>3.6549999999999998</v>
      </c>
    </row>
    <row r="1005" spans="2:3" x14ac:dyDescent="0.35">
      <c r="B1005" s="38">
        <v>41180</v>
      </c>
      <c r="C1005" s="45">
        <v>0.86</v>
      </c>
    </row>
    <row r="1006" spans="2:3" x14ac:dyDescent="0.35">
      <c r="B1006" s="38">
        <v>41181</v>
      </c>
      <c r="C1006" s="45">
        <v>0</v>
      </c>
    </row>
    <row r="1007" spans="2:3" x14ac:dyDescent="0.35">
      <c r="B1007" s="38">
        <v>41182</v>
      </c>
      <c r="C1007" s="45">
        <v>4.5149999999999997</v>
      </c>
    </row>
    <row r="1008" spans="2:3" x14ac:dyDescent="0.35">
      <c r="B1008" s="38">
        <v>41183</v>
      </c>
      <c r="C1008" s="45">
        <v>12.254999999999999</v>
      </c>
    </row>
    <row r="1009" spans="2:3" x14ac:dyDescent="0.35">
      <c r="B1009" s="38">
        <v>41184</v>
      </c>
      <c r="C1009" s="45">
        <v>19.349999999999998</v>
      </c>
    </row>
    <row r="1010" spans="2:3" x14ac:dyDescent="0.35">
      <c r="B1010" s="38">
        <v>41185</v>
      </c>
      <c r="C1010" s="45">
        <v>5.375</v>
      </c>
    </row>
    <row r="1011" spans="2:3" x14ac:dyDescent="0.35">
      <c r="B1011" s="38">
        <v>41186</v>
      </c>
      <c r="C1011" s="45">
        <v>15.264999999999999</v>
      </c>
    </row>
    <row r="1012" spans="2:3" x14ac:dyDescent="0.35">
      <c r="B1012" s="38">
        <v>41187</v>
      </c>
      <c r="C1012" s="45">
        <v>18.489999999999998</v>
      </c>
    </row>
    <row r="1013" spans="2:3" x14ac:dyDescent="0.35">
      <c r="B1013" s="38">
        <v>41188</v>
      </c>
      <c r="C1013" s="45">
        <v>0.215</v>
      </c>
    </row>
    <row r="1014" spans="2:3" x14ac:dyDescent="0.35">
      <c r="B1014" s="38">
        <v>41189</v>
      </c>
      <c r="C1014" s="45">
        <v>4.085</v>
      </c>
    </row>
    <row r="1015" spans="2:3" x14ac:dyDescent="0.35">
      <c r="B1015" s="38">
        <v>41190</v>
      </c>
      <c r="C1015" s="45">
        <v>1.72</v>
      </c>
    </row>
    <row r="1016" spans="2:3" x14ac:dyDescent="0.35">
      <c r="B1016" s="38">
        <v>41191</v>
      </c>
      <c r="C1016" s="45">
        <v>4.3</v>
      </c>
    </row>
    <row r="1017" spans="2:3" x14ac:dyDescent="0.35">
      <c r="B1017" s="38">
        <v>41192</v>
      </c>
      <c r="C1017" s="45">
        <v>2.5799999999999996</v>
      </c>
    </row>
    <row r="1018" spans="2:3" x14ac:dyDescent="0.35">
      <c r="B1018" s="38">
        <v>41193</v>
      </c>
      <c r="C1018" s="45">
        <v>33.11</v>
      </c>
    </row>
    <row r="1019" spans="2:3" x14ac:dyDescent="0.35">
      <c r="B1019" s="38">
        <v>41194</v>
      </c>
      <c r="C1019" s="45">
        <v>5.8049999999999997</v>
      </c>
    </row>
    <row r="1020" spans="2:3" x14ac:dyDescent="0.35">
      <c r="B1020" s="38">
        <v>41195</v>
      </c>
      <c r="C1020" s="45">
        <v>0.215</v>
      </c>
    </row>
    <row r="1021" spans="2:3" x14ac:dyDescent="0.35">
      <c r="B1021" s="38">
        <v>41196</v>
      </c>
      <c r="C1021" s="45">
        <v>2.5799999999999996</v>
      </c>
    </row>
    <row r="1022" spans="2:3" x14ac:dyDescent="0.35">
      <c r="B1022" s="38">
        <v>41197</v>
      </c>
      <c r="C1022" s="45">
        <v>14.404999999999999</v>
      </c>
    </row>
    <row r="1023" spans="2:3" x14ac:dyDescent="0.35">
      <c r="B1023" s="38">
        <v>41198</v>
      </c>
      <c r="C1023" s="45">
        <v>3.6549999999999998</v>
      </c>
    </row>
    <row r="1024" spans="2:3" x14ac:dyDescent="0.35">
      <c r="B1024" s="38">
        <v>41199</v>
      </c>
      <c r="C1024" s="45">
        <v>0.215</v>
      </c>
    </row>
    <row r="1025" spans="2:3" x14ac:dyDescent="0.35">
      <c r="B1025" s="38">
        <v>41200</v>
      </c>
      <c r="C1025" s="45">
        <v>3.87</v>
      </c>
    </row>
    <row r="1026" spans="2:3" x14ac:dyDescent="0.35">
      <c r="B1026" s="38">
        <v>41201</v>
      </c>
      <c r="C1026" s="45">
        <v>0.215</v>
      </c>
    </row>
    <row r="1027" spans="2:3" x14ac:dyDescent="0.35">
      <c r="B1027" s="38">
        <v>41202</v>
      </c>
      <c r="C1027" s="45">
        <v>0</v>
      </c>
    </row>
    <row r="1028" spans="2:3" x14ac:dyDescent="0.35">
      <c r="B1028" s="38">
        <v>41203</v>
      </c>
      <c r="C1028" s="45">
        <v>0</v>
      </c>
    </row>
    <row r="1029" spans="2:3" x14ac:dyDescent="0.35">
      <c r="B1029" s="38">
        <v>41204</v>
      </c>
      <c r="C1029" s="45">
        <v>0</v>
      </c>
    </row>
    <row r="1030" spans="2:3" x14ac:dyDescent="0.35">
      <c r="B1030" s="38">
        <v>41205</v>
      </c>
      <c r="C1030" s="45">
        <v>0</v>
      </c>
    </row>
    <row r="1031" spans="2:3" x14ac:dyDescent="0.35">
      <c r="B1031" s="38">
        <v>41206</v>
      </c>
      <c r="C1031" s="45">
        <v>0</v>
      </c>
    </row>
    <row r="1032" spans="2:3" x14ac:dyDescent="0.35">
      <c r="B1032" s="38">
        <v>41207</v>
      </c>
      <c r="C1032" s="45">
        <v>0.43</v>
      </c>
    </row>
    <row r="1033" spans="2:3" x14ac:dyDescent="0.35">
      <c r="B1033" s="38">
        <v>41208</v>
      </c>
      <c r="C1033" s="45">
        <v>0</v>
      </c>
    </row>
    <row r="1034" spans="2:3" x14ac:dyDescent="0.35">
      <c r="B1034" s="38">
        <v>41209</v>
      </c>
      <c r="C1034" s="45">
        <v>1.5049999999999999</v>
      </c>
    </row>
    <row r="1035" spans="2:3" x14ac:dyDescent="0.35">
      <c r="B1035" s="38">
        <v>41210</v>
      </c>
      <c r="C1035" s="45">
        <v>20.425000000000001</v>
      </c>
    </row>
    <row r="1036" spans="2:3" x14ac:dyDescent="0.35">
      <c r="B1036" s="38">
        <v>41211</v>
      </c>
      <c r="C1036" s="45">
        <v>1.075</v>
      </c>
    </row>
    <row r="1037" spans="2:3" x14ac:dyDescent="0.35">
      <c r="B1037" s="38">
        <v>41212</v>
      </c>
      <c r="C1037" s="45">
        <v>4.085</v>
      </c>
    </row>
    <row r="1038" spans="2:3" x14ac:dyDescent="0.35">
      <c r="B1038" s="38">
        <v>41213</v>
      </c>
      <c r="C1038" s="45">
        <v>23.004999999999999</v>
      </c>
    </row>
    <row r="1039" spans="2:3" x14ac:dyDescent="0.35">
      <c r="B1039" s="38">
        <v>41214</v>
      </c>
      <c r="C1039" s="45">
        <v>20.21</v>
      </c>
    </row>
    <row r="1040" spans="2:3" x14ac:dyDescent="0.35">
      <c r="B1040" s="38">
        <v>41215</v>
      </c>
      <c r="C1040" s="45">
        <v>18.920000000000002</v>
      </c>
    </row>
    <row r="1041" spans="2:3" x14ac:dyDescent="0.35">
      <c r="B1041" s="38">
        <v>41216</v>
      </c>
      <c r="C1041" s="45">
        <v>2.3650000000000002</v>
      </c>
    </row>
    <row r="1042" spans="2:3" x14ac:dyDescent="0.35">
      <c r="B1042" s="38">
        <v>41217</v>
      </c>
      <c r="C1042" s="45">
        <v>8.6</v>
      </c>
    </row>
    <row r="1043" spans="2:3" x14ac:dyDescent="0.35">
      <c r="B1043" s="38">
        <v>41218</v>
      </c>
      <c r="C1043" s="45">
        <v>0</v>
      </c>
    </row>
    <row r="1044" spans="2:3" x14ac:dyDescent="0.35">
      <c r="B1044" s="38">
        <v>41219</v>
      </c>
      <c r="C1044" s="45">
        <v>0.43</v>
      </c>
    </row>
    <row r="1045" spans="2:3" x14ac:dyDescent="0.35">
      <c r="B1045" s="38">
        <v>41220</v>
      </c>
      <c r="C1045" s="45">
        <v>0.43</v>
      </c>
    </row>
    <row r="1046" spans="2:3" x14ac:dyDescent="0.35">
      <c r="B1046" s="38">
        <v>41221</v>
      </c>
      <c r="C1046" s="45">
        <v>0.215</v>
      </c>
    </row>
    <row r="1047" spans="2:3" x14ac:dyDescent="0.35">
      <c r="B1047" s="38">
        <v>41222</v>
      </c>
      <c r="C1047" s="45">
        <v>10.964999999999998</v>
      </c>
    </row>
    <row r="1048" spans="2:3" x14ac:dyDescent="0.35">
      <c r="B1048" s="38">
        <v>41223</v>
      </c>
      <c r="C1048" s="45">
        <v>2.15</v>
      </c>
    </row>
    <row r="1049" spans="2:3" x14ac:dyDescent="0.35">
      <c r="B1049" s="38">
        <v>41224</v>
      </c>
      <c r="C1049" s="45">
        <v>10.105</v>
      </c>
    </row>
    <row r="1050" spans="2:3" x14ac:dyDescent="0.35">
      <c r="B1050" s="38">
        <v>41225</v>
      </c>
      <c r="C1050" s="45">
        <v>1.72</v>
      </c>
    </row>
    <row r="1051" spans="2:3" x14ac:dyDescent="0.35">
      <c r="B1051" s="38">
        <v>41226</v>
      </c>
      <c r="C1051" s="45">
        <v>0.43</v>
      </c>
    </row>
    <row r="1052" spans="2:3" x14ac:dyDescent="0.35">
      <c r="B1052" s="38">
        <v>41227</v>
      </c>
      <c r="C1052" s="45">
        <v>0</v>
      </c>
    </row>
    <row r="1053" spans="2:3" x14ac:dyDescent="0.35">
      <c r="B1053" s="38">
        <v>41228</v>
      </c>
      <c r="C1053" s="45">
        <v>0</v>
      </c>
    </row>
    <row r="1054" spans="2:3" x14ac:dyDescent="0.35">
      <c r="B1054" s="38">
        <v>41229</v>
      </c>
      <c r="C1054" s="45">
        <v>7.31</v>
      </c>
    </row>
    <row r="1055" spans="2:3" x14ac:dyDescent="0.35">
      <c r="B1055" s="38">
        <v>41230</v>
      </c>
      <c r="C1055" s="45">
        <v>0</v>
      </c>
    </row>
    <row r="1056" spans="2:3" x14ac:dyDescent="0.35">
      <c r="B1056" s="38">
        <v>41231</v>
      </c>
      <c r="C1056" s="45">
        <v>0.215</v>
      </c>
    </row>
    <row r="1057" spans="2:3" x14ac:dyDescent="0.35">
      <c r="B1057" s="38">
        <v>41232</v>
      </c>
      <c r="C1057" s="45">
        <v>7.31</v>
      </c>
    </row>
    <row r="1058" spans="2:3" x14ac:dyDescent="0.35">
      <c r="B1058" s="38">
        <v>41233</v>
      </c>
      <c r="C1058" s="45">
        <v>19.564999999999998</v>
      </c>
    </row>
    <row r="1059" spans="2:3" x14ac:dyDescent="0.35">
      <c r="B1059" s="38">
        <v>41234</v>
      </c>
      <c r="C1059" s="45">
        <v>0.215</v>
      </c>
    </row>
    <row r="1060" spans="2:3" x14ac:dyDescent="0.35">
      <c r="B1060" s="38">
        <v>41235</v>
      </c>
      <c r="C1060" s="45">
        <v>20.21</v>
      </c>
    </row>
    <row r="1061" spans="2:3" x14ac:dyDescent="0.35">
      <c r="B1061" s="38">
        <v>41236</v>
      </c>
      <c r="C1061" s="45">
        <v>2.3650000000000002</v>
      </c>
    </row>
    <row r="1062" spans="2:3" x14ac:dyDescent="0.35">
      <c r="B1062" s="38">
        <v>41237</v>
      </c>
      <c r="C1062" s="45">
        <v>29.454999999999998</v>
      </c>
    </row>
    <row r="1063" spans="2:3" x14ac:dyDescent="0.35">
      <c r="B1063" s="38">
        <v>41238</v>
      </c>
      <c r="C1063" s="45">
        <v>8.17</v>
      </c>
    </row>
    <row r="1064" spans="2:3" x14ac:dyDescent="0.35">
      <c r="B1064" s="38">
        <v>41239</v>
      </c>
      <c r="C1064" s="45">
        <v>1.075</v>
      </c>
    </row>
    <row r="1065" spans="2:3" x14ac:dyDescent="0.35">
      <c r="B1065" s="38">
        <v>41240</v>
      </c>
      <c r="C1065" s="45">
        <v>0</v>
      </c>
    </row>
    <row r="1066" spans="2:3" x14ac:dyDescent="0.35">
      <c r="B1066" s="38">
        <v>41241</v>
      </c>
      <c r="C1066" s="45">
        <v>0</v>
      </c>
    </row>
    <row r="1067" spans="2:3" x14ac:dyDescent="0.35">
      <c r="B1067" s="38">
        <v>41242</v>
      </c>
      <c r="C1067" s="45">
        <v>0</v>
      </c>
    </row>
    <row r="1068" spans="2:3" x14ac:dyDescent="0.35">
      <c r="B1068" s="38">
        <v>41243</v>
      </c>
      <c r="C1068" s="45">
        <v>0.215</v>
      </c>
    </row>
    <row r="1069" spans="2:3" x14ac:dyDescent="0.35">
      <c r="B1069" s="38">
        <v>41244</v>
      </c>
      <c r="C1069" s="45">
        <v>0.43</v>
      </c>
    </row>
    <row r="1070" spans="2:3" x14ac:dyDescent="0.35">
      <c r="B1070" s="38">
        <v>41245</v>
      </c>
      <c r="C1070" s="45">
        <v>10.964999999999998</v>
      </c>
    </row>
    <row r="1071" spans="2:3" x14ac:dyDescent="0.35">
      <c r="B1071" s="38">
        <v>41246</v>
      </c>
      <c r="C1071" s="45">
        <v>0</v>
      </c>
    </row>
    <row r="1072" spans="2:3" x14ac:dyDescent="0.35">
      <c r="B1072" s="38">
        <v>41247</v>
      </c>
      <c r="C1072" s="45">
        <v>5.1599999999999993</v>
      </c>
    </row>
    <row r="1073" spans="2:3" x14ac:dyDescent="0.35">
      <c r="B1073" s="38">
        <v>41248</v>
      </c>
      <c r="C1073" s="45">
        <v>0</v>
      </c>
    </row>
    <row r="1074" spans="2:3" x14ac:dyDescent="0.35">
      <c r="B1074" s="38">
        <v>41249</v>
      </c>
      <c r="C1074" s="45">
        <v>10.964999999999998</v>
      </c>
    </row>
    <row r="1075" spans="2:3" x14ac:dyDescent="0.35">
      <c r="B1075" s="38">
        <v>41250</v>
      </c>
      <c r="C1075" s="45">
        <v>0.43</v>
      </c>
    </row>
    <row r="1076" spans="2:3" x14ac:dyDescent="0.35">
      <c r="B1076" s="38">
        <v>41251</v>
      </c>
      <c r="C1076" s="45">
        <v>0.215</v>
      </c>
    </row>
    <row r="1077" spans="2:3" x14ac:dyDescent="0.35">
      <c r="B1077" s="38">
        <v>41252</v>
      </c>
      <c r="C1077" s="45">
        <v>0</v>
      </c>
    </row>
    <row r="1078" spans="2:3" x14ac:dyDescent="0.35">
      <c r="B1078" s="38">
        <v>41253</v>
      </c>
      <c r="C1078" s="45">
        <v>0.215</v>
      </c>
    </row>
    <row r="1079" spans="2:3" x14ac:dyDescent="0.35">
      <c r="B1079" s="38">
        <v>41254</v>
      </c>
      <c r="C1079" s="45">
        <v>0</v>
      </c>
    </row>
    <row r="1080" spans="2:3" x14ac:dyDescent="0.35">
      <c r="B1080" s="38">
        <v>41255</v>
      </c>
      <c r="C1080" s="45">
        <v>0.215</v>
      </c>
    </row>
    <row r="1081" spans="2:3" x14ac:dyDescent="0.35">
      <c r="B1081" s="38">
        <v>41256</v>
      </c>
      <c r="C1081" s="45">
        <v>3.44</v>
      </c>
    </row>
    <row r="1082" spans="2:3" x14ac:dyDescent="0.35">
      <c r="B1082" s="38">
        <v>41257</v>
      </c>
      <c r="C1082" s="45">
        <v>13.545</v>
      </c>
    </row>
    <row r="1083" spans="2:3" x14ac:dyDescent="0.35">
      <c r="B1083" s="38">
        <v>41258</v>
      </c>
      <c r="C1083" s="45">
        <v>12.254999999999999</v>
      </c>
    </row>
    <row r="1084" spans="2:3" x14ac:dyDescent="0.35">
      <c r="B1084" s="38">
        <v>41259</v>
      </c>
      <c r="C1084" s="45">
        <v>4.5149999999999997</v>
      </c>
    </row>
    <row r="1085" spans="2:3" x14ac:dyDescent="0.35">
      <c r="B1085" s="38">
        <v>41260</v>
      </c>
      <c r="C1085" s="45">
        <v>3.01</v>
      </c>
    </row>
    <row r="1086" spans="2:3" x14ac:dyDescent="0.35">
      <c r="B1086" s="38">
        <v>41261</v>
      </c>
      <c r="C1086" s="45">
        <v>4.7300000000000004</v>
      </c>
    </row>
    <row r="1087" spans="2:3" x14ac:dyDescent="0.35">
      <c r="B1087" s="38">
        <v>41262</v>
      </c>
      <c r="C1087" s="45">
        <v>33.754999999999995</v>
      </c>
    </row>
    <row r="1088" spans="2:3" x14ac:dyDescent="0.35">
      <c r="B1088" s="38">
        <v>41263</v>
      </c>
      <c r="C1088" s="45">
        <v>19.995000000000001</v>
      </c>
    </row>
    <row r="1089" spans="2:3" x14ac:dyDescent="0.35">
      <c r="B1089" s="38">
        <v>41264</v>
      </c>
      <c r="C1089" s="45">
        <v>36.549999999999997</v>
      </c>
    </row>
    <row r="1090" spans="2:3" x14ac:dyDescent="0.35">
      <c r="B1090" s="38">
        <v>41265</v>
      </c>
      <c r="C1090" s="45">
        <v>18.704999999999998</v>
      </c>
    </row>
    <row r="1091" spans="2:3" x14ac:dyDescent="0.35">
      <c r="B1091" s="38">
        <v>41266</v>
      </c>
      <c r="C1091" s="45">
        <v>8.3849999999999998</v>
      </c>
    </row>
    <row r="1092" spans="2:3" x14ac:dyDescent="0.35">
      <c r="B1092" s="38">
        <v>41267</v>
      </c>
      <c r="C1092" s="45">
        <v>5.8049999999999997</v>
      </c>
    </row>
    <row r="1093" spans="2:3" x14ac:dyDescent="0.35">
      <c r="B1093" s="38">
        <v>41268</v>
      </c>
      <c r="C1093" s="45">
        <v>2.5799999999999996</v>
      </c>
    </row>
    <row r="1094" spans="2:3" x14ac:dyDescent="0.35">
      <c r="B1094" s="38">
        <v>41269</v>
      </c>
      <c r="C1094" s="45">
        <v>13.114999999999998</v>
      </c>
    </row>
    <row r="1095" spans="2:3" x14ac:dyDescent="0.35">
      <c r="B1095" s="38">
        <v>41270</v>
      </c>
      <c r="C1095" s="45">
        <v>14.835000000000001</v>
      </c>
    </row>
    <row r="1096" spans="2:3" x14ac:dyDescent="0.35">
      <c r="B1096" s="38">
        <v>41271</v>
      </c>
      <c r="C1096" s="45">
        <v>4.5149999999999997</v>
      </c>
    </row>
    <row r="1097" spans="2:3" x14ac:dyDescent="0.35">
      <c r="B1097" s="38">
        <v>41272</v>
      </c>
      <c r="C1097" s="45">
        <v>10.535</v>
      </c>
    </row>
    <row r="1098" spans="2:3" x14ac:dyDescent="0.35">
      <c r="B1098" s="38">
        <v>41273</v>
      </c>
      <c r="C1098" s="45">
        <v>4.085</v>
      </c>
    </row>
    <row r="1099" spans="2:3" x14ac:dyDescent="0.35">
      <c r="B1099" s="38">
        <v>41274</v>
      </c>
      <c r="C1099" s="45">
        <v>5.8049999999999997</v>
      </c>
    </row>
    <row r="1100" spans="2:3" x14ac:dyDescent="0.35">
      <c r="B1100" s="38">
        <v>41275</v>
      </c>
      <c r="C1100" s="45">
        <v>0</v>
      </c>
    </row>
    <row r="1101" spans="2:3" x14ac:dyDescent="0.35">
      <c r="B1101" s="38">
        <v>41276</v>
      </c>
      <c r="C1101" s="45">
        <v>4.5149999999999997</v>
      </c>
    </row>
    <row r="1102" spans="2:3" x14ac:dyDescent="0.35">
      <c r="B1102" s="38">
        <v>41277</v>
      </c>
      <c r="C1102" s="45">
        <v>0.86</v>
      </c>
    </row>
    <row r="1103" spans="2:3" x14ac:dyDescent="0.35">
      <c r="B1103" s="38">
        <v>41278</v>
      </c>
      <c r="C1103" s="45">
        <v>0.215</v>
      </c>
    </row>
    <row r="1104" spans="2:3" x14ac:dyDescent="0.35">
      <c r="B1104" s="38">
        <v>41279</v>
      </c>
      <c r="C1104" s="45">
        <v>0.215</v>
      </c>
    </row>
    <row r="1105" spans="2:3" x14ac:dyDescent="0.35">
      <c r="B1105" s="38">
        <v>41280</v>
      </c>
      <c r="C1105" s="45">
        <v>0.43</v>
      </c>
    </row>
    <row r="1106" spans="2:3" x14ac:dyDescent="0.35">
      <c r="B1106" s="38">
        <v>41281</v>
      </c>
      <c r="C1106" s="45">
        <v>0</v>
      </c>
    </row>
    <row r="1107" spans="2:3" x14ac:dyDescent="0.35">
      <c r="B1107" s="38">
        <v>41282</v>
      </c>
      <c r="C1107" s="45">
        <v>8.6</v>
      </c>
    </row>
    <row r="1108" spans="2:3" x14ac:dyDescent="0.35">
      <c r="B1108" s="38">
        <v>41283</v>
      </c>
      <c r="C1108" s="45">
        <v>0</v>
      </c>
    </row>
    <row r="1109" spans="2:3" x14ac:dyDescent="0.35">
      <c r="B1109" s="38">
        <v>41284</v>
      </c>
      <c r="C1109" s="45">
        <v>4.9449999999999994</v>
      </c>
    </row>
    <row r="1110" spans="2:3" x14ac:dyDescent="0.35">
      <c r="B1110" s="38">
        <v>41285</v>
      </c>
      <c r="C1110" s="45">
        <v>3.2249999999999996</v>
      </c>
    </row>
    <row r="1111" spans="2:3" x14ac:dyDescent="0.35">
      <c r="B1111" s="38">
        <v>41286</v>
      </c>
      <c r="C1111" s="45">
        <v>1.72</v>
      </c>
    </row>
    <row r="1112" spans="2:3" x14ac:dyDescent="0.35">
      <c r="B1112" s="38">
        <v>41287</v>
      </c>
      <c r="C1112" s="45">
        <v>0.43</v>
      </c>
    </row>
    <row r="1113" spans="2:3" x14ac:dyDescent="0.35">
      <c r="B1113" s="38">
        <v>41288</v>
      </c>
      <c r="C1113" s="45">
        <v>6.2349999999999994</v>
      </c>
    </row>
    <row r="1114" spans="2:3" x14ac:dyDescent="0.35">
      <c r="B1114" s="38">
        <v>41289</v>
      </c>
      <c r="C1114" s="45">
        <v>0.215</v>
      </c>
    </row>
    <row r="1115" spans="2:3" x14ac:dyDescent="0.35">
      <c r="B1115" s="38">
        <v>41290</v>
      </c>
      <c r="C1115" s="45">
        <v>0.215</v>
      </c>
    </row>
    <row r="1116" spans="2:3" x14ac:dyDescent="0.35">
      <c r="B1116" s="38">
        <v>41291</v>
      </c>
      <c r="C1116" s="45">
        <v>6.02</v>
      </c>
    </row>
    <row r="1117" spans="2:3" x14ac:dyDescent="0.35">
      <c r="B1117" s="38">
        <v>41292</v>
      </c>
      <c r="C1117" s="45">
        <v>4.085</v>
      </c>
    </row>
    <row r="1118" spans="2:3" x14ac:dyDescent="0.35">
      <c r="B1118" s="38">
        <v>41293</v>
      </c>
      <c r="C1118" s="45">
        <v>1.72</v>
      </c>
    </row>
    <row r="1119" spans="2:3" x14ac:dyDescent="0.35">
      <c r="B1119" s="38">
        <v>41294</v>
      </c>
      <c r="C1119" s="45">
        <v>0</v>
      </c>
    </row>
    <row r="1120" spans="2:3" x14ac:dyDescent="0.35">
      <c r="B1120" s="38">
        <v>41295</v>
      </c>
      <c r="C1120" s="45">
        <v>13.33</v>
      </c>
    </row>
    <row r="1121" spans="2:3" x14ac:dyDescent="0.35">
      <c r="B1121" s="38">
        <v>41296</v>
      </c>
      <c r="C1121" s="45">
        <v>12.04</v>
      </c>
    </row>
    <row r="1122" spans="2:3" x14ac:dyDescent="0.35">
      <c r="B1122" s="38">
        <v>41297</v>
      </c>
      <c r="C1122" s="45">
        <v>2.7949999999999999</v>
      </c>
    </row>
    <row r="1123" spans="2:3" x14ac:dyDescent="0.35">
      <c r="B1123" s="38">
        <v>41298</v>
      </c>
      <c r="C1123" s="45">
        <v>0</v>
      </c>
    </row>
    <row r="1124" spans="2:3" x14ac:dyDescent="0.35">
      <c r="B1124" s="38">
        <v>41299</v>
      </c>
      <c r="C1124" s="45">
        <v>21.5</v>
      </c>
    </row>
    <row r="1125" spans="2:3" x14ac:dyDescent="0.35">
      <c r="B1125" s="38">
        <v>41300</v>
      </c>
      <c r="C1125" s="45">
        <v>12.469999999999999</v>
      </c>
    </row>
    <row r="1126" spans="2:3" x14ac:dyDescent="0.35">
      <c r="B1126" s="38">
        <v>41301</v>
      </c>
      <c r="C1126" s="45">
        <v>8.3849999999999998</v>
      </c>
    </row>
    <row r="1127" spans="2:3" x14ac:dyDescent="0.35">
      <c r="B1127" s="38">
        <v>41302</v>
      </c>
      <c r="C1127" s="45">
        <v>19.779999999999998</v>
      </c>
    </row>
    <row r="1128" spans="2:3" x14ac:dyDescent="0.35">
      <c r="B1128" s="38">
        <v>41303</v>
      </c>
      <c r="C1128" s="45">
        <v>13.76</v>
      </c>
    </row>
    <row r="1129" spans="2:3" x14ac:dyDescent="0.35">
      <c r="B1129" s="38">
        <v>41304</v>
      </c>
      <c r="C1129" s="45">
        <v>2.3650000000000002</v>
      </c>
    </row>
    <row r="1130" spans="2:3" x14ac:dyDescent="0.35">
      <c r="B1130" s="38">
        <v>41305</v>
      </c>
      <c r="C1130" s="45">
        <v>26.445</v>
      </c>
    </row>
    <row r="1131" spans="2:3" x14ac:dyDescent="0.35">
      <c r="B1131" s="38">
        <v>41306</v>
      </c>
      <c r="C1131" s="45">
        <v>0.64499999999999991</v>
      </c>
    </row>
    <row r="1132" spans="2:3" x14ac:dyDescent="0.35">
      <c r="B1132" s="38">
        <v>41307</v>
      </c>
      <c r="C1132" s="45">
        <v>4.9449999999999994</v>
      </c>
    </row>
    <row r="1133" spans="2:3" x14ac:dyDescent="0.35">
      <c r="B1133" s="38">
        <v>41308</v>
      </c>
      <c r="C1133" s="45">
        <v>0.64499999999999991</v>
      </c>
    </row>
    <row r="1134" spans="2:3" x14ac:dyDescent="0.35">
      <c r="B1134" s="38">
        <v>41309</v>
      </c>
      <c r="C1134" s="45">
        <v>2.5799999999999996</v>
      </c>
    </row>
    <row r="1135" spans="2:3" x14ac:dyDescent="0.35">
      <c r="B1135" s="38">
        <v>41310</v>
      </c>
      <c r="C1135" s="45">
        <v>1.9350000000000001</v>
      </c>
    </row>
    <row r="1136" spans="2:3" x14ac:dyDescent="0.35">
      <c r="B1136" s="38">
        <v>41311</v>
      </c>
      <c r="C1136" s="45">
        <v>0</v>
      </c>
    </row>
    <row r="1137" spans="2:3" x14ac:dyDescent="0.35">
      <c r="B1137" s="38">
        <v>41312</v>
      </c>
      <c r="C1137" s="45">
        <v>7.31</v>
      </c>
    </row>
    <row r="1138" spans="2:3" x14ac:dyDescent="0.35">
      <c r="B1138" s="38">
        <v>41313</v>
      </c>
      <c r="C1138" s="45">
        <v>1.5049999999999999</v>
      </c>
    </row>
    <row r="1139" spans="2:3" x14ac:dyDescent="0.35">
      <c r="B1139" s="38">
        <v>41314</v>
      </c>
      <c r="C1139" s="45">
        <v>10.105</v>
      </c>
    </row>
    <row r="1140" spans="2:3" x14ac:dyDescent="0.35">
      <c r="B1140" s="38">
        <v>41315</v>
      </c>
      <c r="C1140" s="45">
        <v>19.564999999999998</v>
      </c>
    </row>
    <row r="1141" spans="2:3" x14ac:dyDescent="0.35">
      <c r="B1141" s="38">
        <v>41316</v>
      </c>
      <c r="C1141" s="45">
        <v>0</v>
      </c>
    </row>
    <row r="1142" spans="2:3" x14ac:dyDescent="0.35">
      <c r="B1142" s="38">
        <v>41317</v>
      </c>
      <c r="C1142" s="45">
        <v>0.43</v>
      </c>
    </row>
    <row r="1143" spans="2:3" x14ac:dyDescent="0.35">
      <c r="B1143" s="38">
        <v>41318</v>
      </c>
      <c r="C1143" s="45">
        <v>23.864999999999998</v>
      </c>
    </row>
    <row r="1144" spans="2:3" x14ac:dyDescent="0.35">
      <c r="B1144" s="38">
        <v>41319</v>
      </c>
      <c r="C1144" s="45">
        <v>0.215</v>
      </c>
    </row>
    <row r="1145" spans="2:3" x14ac:dyDescent="0.35">
      <c r="B1145" s="38">
        <v>41320</v>
      </c>
      <c r="C1145" s="45">
        <v>0.215</v>
      </c>
    </row>
    <row r="1146" spans="2:3" x14ac:dyDescent="0.35">
      <c r="B1146" s="38">
        <v>41321</v>
      </c>
      <c r="C1146" s="45">
        <v>0</v>
      </c>
    </row>
    <row r="1147" spans="2:3" x14ac:dyDescent="0.35">
      <c r="B1147" s="38">
        <v>41322</v>
      </c>
      <c r="C1147" s="45">
        <v>0</v>
      </c>
    </row>
    <row r="1148" spans="2:3" x14ac:dyDescent="0.35">
      <c r="B1148" s="38">
        <v>41323</v>
      </c>
      <c r="C1148" s="45">
        <v>0</v>
      </c>
    </row>
    <row r="1149" spans="2:3" x14ac:dyDescent="0.35">
      <c r="B1149" s="38">
        <v>41324</v>
      </c>
      <c r="C1149" s="45">
        <v>0.215</v>
      </c>
    </row>
    <row r="1150" spans="2:3" x14ac:dyDescent="0.35">
      <c r="B1150" s="38">
        <v>41325</v>
      </c>
      <c r="C1150" s="45">
        <v>0</v>
      </c>
    </row>
    <row r="1151" spans="2:3" x14ac:dyDescent="0.35">
      <c r="B1151" s="38">
        <v>41326</v>
      </c>
      <c r="C1151" s="45">
        <v>0</v>
      </c>
    </row>
    <row r="1152" spans="2:3" x14ac:dyDescent="0.35">
      <c r="B1152" s="38">
        <v>41327</v>
      </c>
      <c r="C1152" s="45">
        <v>0</v>
      </c>
    </row>
    <row r="1153" spans="2:3" x14ac:dyDescent="0.35">
      <c r="B1153" s="38">
        <v>41328</v>
      </c>
      <c r="C1153" s="45">
        <v>0</v>
      </c>
    </row>
    <row r="1154" spans="2:3" x14ac:dyDescent="0.35">
      <c r="B1154" s="38">
        <v>41329</v>
      </c>
      <c r="C1154" s="45">
        <v>0</v>
      </c>
    </row>
    <row r="1155" spans="2:3" x14ac:dyDescent="0.35">
      <c r="B1155" s="38">
        <v>41330</v>
      </c>
      <c r="C1155" s="45">
        <v>0</v>
      </c>
    </row>
    <row r="1156" spans="2:3" x14ac:dyDescent="0.35">
      <c r="B1156" s="38">
        <v>41331</v>
      </c>
      <c r="C1156" s="45">
        <v>0</v>
      </c>
    </row>
    <row r="1157" spans="2:3" x14ac:dyDescent="0.35">
      <c r="B1157" s="38">
        <v>41332</v>
      </c>
      <c r="C1157" s="45">
        <v>0</v>
      </c>
    </row>
    <row r="1158" spans="2:3" x14ac:dyDescent="0.35">
      <c r="B1158" s="38">
        <v>41333</v>
      </c>
      <c r="C1158" s="45">
        <v>0</v>
      </c>
    </row>
    <row r="1159" spans="2:3" x14ac:dyDescent="0.35">
      <c r="B1159" s="38">
        <v>41334</v>
      </c>
      <c r="C1159" s="45">
        <v>0</v>
      </c>
    </row>
    <row r="1160" spans="2:3" x14ac:dyDescent="0.35">
      <c r="B1160" s="38">
        <v>41335</v>
      </c>
      <c r="C1160" s="45">
        <v>0</v>
      </c>
    </row>
    <row r="1161" spans="2:3" x14ac:dyDescent="0.35">
      <c r="B1161" s="38">
        <v>41336</v>
      </c>
      <c r="C1161" s="45">
        <v>0</v>
      </c>
    </row>
    <row r="1162" spans="2:3" x14ac:dyDescent="0.35">
      <c r="B1162" s="38">
        <v>41337</v>
      </c>
      <c r="C1162" s="45">
        <v>0</v>
      </c>
    </row>
    <row r="1163" spans="2:3" x14ac:dyDescent="0.35">
      <c r="B1163" s="38">
        <v>41338</v>
      </c>
      <c r="C1163" s="45">
        <v>0.215</v>
      </c>
    </row>
    <row r="1164" spans="2:3" x14ac:dyDescent="0.35">
      <c r="B1164" s="38">
        <v>41339</v>
      </c>
      <c r="C1164" s="45">
        <v>1.075</v>
      </c>
    </row>
    <row r="1165" spans="2:3" x14ac:dyDescent="0.35">
      <c r="B1165" s="38">
        <v>41340</v>
      </c>
      <c r="C1165" s="45">
        <v>6.2349999999999994</v>
      </c>
    </row>
    <row r="1166" spans="2:3" x14ac:dyDescent="0.35">
      <c r="B1166" s="38">
        <v>41341</v>
      </c>
      <c r="C1166" s="45">
        <v>4.5149999999999997</v>
      </c>
    </row>
    <row r="1167" spans="2:3" x14ac:dyDescent="0.35">
      <c r="B1167" s="38">
        <v>41342</v>
      </c>
      <c r="C1167" s="45">
        <v>0.215</v>
      </c>
    </row>
    <row r="1168" spans="2:3" x14ac:dyDescent="0.35">
      <c r="B1168" s="38">
        <v>41343</v>
      </c>
      <c r="C1168" s="45">
        <v>0</v>
      </c>
    </row>
    <row r="1169" spans="2:3" x14ac:dyDescent="0.35">
      <c r="B1169" s="38">
        <v>41344</v>
      </c>
      <c r="C1169" s="45">
        <v>0</v>
      </c>
    </row>
    <row r="1170" spans="2:3" x14ac:dyDescent="0.35">
      <c r="B1170" s="38">
        <v>41345</v>
      </c>
      <c r="C1170" s="45">
        <v>0</v>
      </c>
    </row>
    <row r="1171" spans="2:3" x14ac:dyDescent="0.35">
      <c r="B1171" s="38">
        <v>41346</v>
      </c>
      <c r="C1171" s="45">
        <v>0.215</v>
      </c>
    </row>
    <row r="1172" spans="2:3" x14ac:dyDescent="0.35">
      <c r="B1172" s="38">
        <v>41347</v>
      </c>
      <c r="C1172" s="45">
        <v>1.9350000000000001</v>
      </c>
    </row>
    <row r="1173" spans="2:3" x14ac:dyDescent="0.35">
      <c r="B1173" s="38">
        <v>41348</v>
      </c>
      <c r="C1173" s="45">
        <v>27.09</v>
      </c>
    </row>
    <row r="1174" spans="2:3" x14ac:dyDescent="0.35">
      <c r="B1174" s="38">
        <v>41349</v>
      </c>
      <c r="C1174" s="45">
        <v>11.395</v>
      </c>
    </row>
    <row r="1175" spans="2:3" x14ac:dyDescent="0.35">
      <c r="B1175" s="38">
        <v>41350</v>
      </c>
      <c r="C1175" s="45">
        <v>0</v>
      </c>
    </row>
    <row r="1176" spans="2:3" x14ac:dyDescent="0.35">
      <c r="B1176" s="38">
        <v>41351</v>
      </c>
      <c r="C1176" s="45">
        <v>0.215</v>
      </c>
    </row>
    <row r="1177" spans="2:3" x14ac:dyDescent="0.35">
      <c r="B1177" s="38">
        <v>41352</v>
      </c>
      <c r="C1177" s="45">
        <v>7.5249999999999995</v>
      </c>
    </row>
    <row r="1178" spans="2:3" x14ac:dyDescent="0.35">
      <c r="B1178" s="38">
        <v>41353</v>
      </c>
      <c r="C1178" s="45">
        <v>0.215</v>
      </c>
    </row>
    <row r="1179" spans="2:3" x14ac:dyDescent="0.35">
      <c r="B1179" s="38">
        <v>41354</v>
      </c>
      <c r="C1179" s="45">
        <v>30.099999999999998</v>
      </c>
    </row>
    <row r="1180" spans="2:3" x14ac:dyDescent="0.35">
      <c r="B1180" s="38">
        <v>41355</v>
      </c>
      <c r="C1180" s="45">
        <v>12.469999999999999</v>
      </c>
    </row>
    <row r="1181" spans="2:3" x14ac:dyDescent="0.35">
      <c r="B1181" s="38">
        <v>41356</v>
      </c>
      <c r="C1181" s="45">
        <v>0</v>
      </c>
    </row>
    <row r="1182" spans="2:3" x14ac:dyDescent="0.35">
      <c r="B1182" s="38">
        <v>41357</v>
      </c>
      <c r="C1182" s="45">
        <v>0</v>
      </c>
    </row>
    <row r="1183" spans="2:3" x14ac:dyDescent="0.35">
      <c r="B1183" s="38">
        <v>41358</v>
      </c>
      <c r="C1183" s="45">
        <v>0</v>
      </c>
    </row>
    <row r="1184" spans="2:3" x14ac:dyDescent="0.35">
      <c r="B1184" s="38">
        <v>41359</v>
      </c>
      <c r="C1184" s="45">
        <v>0</v>
      </c>
    </row>
    <row r="1185" spans="2:3" x14ac:dyDescent="0.35">
      <c r="B1185" s="38">
        <v>41360</v>
      </c>
      <c r="C1185" s="45">
        <v>0</v>
      </c>
    </row>
    <row r="1186" spans="2:3" x14ac:dyDescent="0.35">
      <c r="B1186" s="38">
        <v>41361</v>
      </c>
      <c r="C1186" s="45">
        <v>0</v>
      </c>
    </row>
    <row r="1187" spans="2:3" x14ac:dyDescent="0.35">
      <c r="B1187" s="38">
        <v>41362</v>
      </c>
      <c r="C1187" s="45">
        <v>0</v>
      </c>
    </row>
    <row r="1188" spans="2:3" x14ac:dyDescent="0.35">
      <c r="B1188" s="38">
        <v>41363</v>
      </c>
      <c r="C1188" s="45">
        <v>0</v>
      </c>
    </row>
    <row r="1189" spans="2:3" x14ac:dyDescent="0.35">
      <c r="B1189" s="38">
        <v>41364</v>
      </c>
      <c r="C1189" s="45">
        <v>0</v>
      </c>
    </row>
    <row r="1190" spans="2:3" x14ac:dyDescent="0.35">
      <c r="B1190" s="38">
        <v>41365</v>
      </c>
      <c r="C1190" s="45">
        <v>0</v>
      </c>
    </row>
    <row r="1191" spans="2:3" x14ac:dyDescent="0.35">
      <c r="B1191" s="38">
        <v>41366</v>
      </c>
      <c r="C1191" s="45">
        <v>0</v>
      </c>
    </row>
    <row r="1192" spans="2:3" x14ac:dyDescent="0.35">
      <c r="B1192" s="38">
        <v>41367</v>
      </c>
      <c r="C1192" s="45">
        <v>0</v>
      </c>
    </row>
    <row r="1193" spans="2:3" x14ac:dyDescent="0.35">
      <c r="B1193" s="38">
        <v>41368</v>
      </c>
      <c r="C1193" s="45">
        <v>0</v>
      </c>
    </row>
    <row r="1194" spans="2:3" x14ac:dyDescent="0.35">
      <c r="B1194" s="38">
        <v>41369</v>
      </c>
      <c r="C1194" s="45">
        <v>0</v>
      </c>
    </row>
    <row r="1195" spans="2:3" x14ac:dyDescent="0.35">
      <c r="B1195" s="38">
        <v>41370</v>
      </c>
      <c r="C1195" s="45">
        <v>0</v>
      </c>
    </row>
    <row r="1196" spans="2:3" x14ac:dyDescent="0.35">
      <c r="B1196" s="38">
        <v>41371</v>
      </c>
      <c r="C1196" s="45">
        <v>0</v>
      </c>
    </row>
    <row r="1197" spans="2:3" x14ac:dyDescent="0.35">
      <c r="B1197" s="38">
        <v>41372</v>
      </c>
      <c r="C1197" s="45">
        <v>0.43</v>
      </c>
    </row>
    <row r="1198" spans="2:3" x14ac:dyDescent="0.35">
      <c r="B1198" s="38">
        <v>41373</v>
      </c>
      <c r="C1198" s="45">
        <v>0</v>
      </c>
    </row>
    <row r="1199" spans="2:3" x14ac:dyDescent="0.35">
      <c r="B1199" s="38">
        <v>41374</v>
      </c>
      <c r="C1199" s="45">
        <v>1.72</v>
      </c>
    </row>
    <row r="1200" spans="2:3" x14ac:dyDescent="0.35">
      <c r="B1200" s="38">
        <v>41375</v>
      </c>
      <c r="C1200" s="45">
        <v>16.34</v>
      </c>
    </row>
    <row r="1201" spans="2:3" x14ac:dyDescent="0.35">
      <c r="B1201" s="38">
        <v>41376</v>
      </c>
      <c r="C1201" s="45">
        <v>0.43</v>
      </c>
    </row>
    <row r="1202" spans="2:3" x14ac:dyDescent="0.35">
      <c r="B1202" s="38">
        <v>41377</v>
      </c>
      <c r="C1202" s="45">
        <v>9.4600000000000009</v>
      </c>
    </row>
    <row r="1203" spans="2:3" x14ac:dyDescent="0.35">
      <c r="B1203" s="38">
        <v>41378</v>
      </c>
      <c r="C1203" s="45">
        <v>1.5049999999999999</v>
      </c>
    </row>
    <row r="1204" spans="2:3" x14ac:dyDescent="0.35">
      <c r="B1204" s="38">
        <v>41379</v>
      </c>
      <c r="C1204" s="45">
        <v>3.6549999999999998</v>
      </c>
    </row>
    <row r="1205" spans="2:3" x14ac:dyDescent="0.35">
      <c r="B1205" s="38">
        <v>41380</v>
      </c>
      <c r="C1205" s="45">
        <v>1.075</v>
      </c>
    </row>
    <row r="1206" spans="2:3" x14ac:dyDescent="0.35">
      <c r="B1206" s="38">
        <v>41381</v>
      </c>
      <c r="C1206" s="45">
        <v>0</v>
      </c>
    </row>
    <row r="1207" spans="2:3" x14ac:dyDescent="0.35">
      <c r="B1207" s="38">
        <v>41382</v>
      </c>
      <c r="C1207" s="45">
        <v>0</v>
      </c>
    </row>
    <row r="1208" spans="2:3" x14ac:dyDescent="0.35">
      <c r="B1208" s="38">
        <v>41383</v>
      </c>
      <c r="C1208" s="45">
        <v>0</v>
      </c>
    </row>
    <row r="1209" spans="2:3" x14ac:dyDescent="0.35">
      <c r="B1209" s="38">
        <v>41384</v>
      </c>
      <c r="C1209" s="45">
        <v>0</v>
      </c>
    </row>
    <row r="1210" spans="2:3" x14ac:dyDescent="0.35">
      <c r="B1210" s="38">
        <v>41385</v>
      </c>
      <c r="C1210" s="45">
        <v>3.01</v>
      </c>
    </row>
    <row r="1211" spans="2:3" x14ac:dyDescent="0.35">
      <c r="B1211" s="38">
        <v>41386</v>
      </c>
      <c r="C1211" s="45">
        <v>0.64499999999999991</v>
      </c>
    </row>
    <row r="1212" spans="2:3" x14ac:dyDescent="0.35">
      <c r="B1212" s="38">
        <v>41387</v>
      </c>
      <c r="C1212" s="45">
        <v>0.86</v>
      </c>
    </row>
    <row r="1213" spans="2:3" x14ac:dyDescent="0.35">
      <c r="B1213" s="38">
        <v>41388</v>
      </c>
      <c r="C1213" s="45">
        <v>1.075</v>
      </c>
    </row>
    <row r="1214" spans="2:3" x14ac:dyDescent="0.35">
      <c r="B1214" s="38">
        <v>41389</v>
      </c>
      <c r="C1214" s="45">
        <v>1.72</v>
      </c>
    </row>
    <row r="1215" spans="2:3" x14ac:dyDescent="0.35">
      <c r="B1215" s="38">
        <v>41390</v>
      </c>
      <c r="C1215" s="45">
        <v>0</v>
      </c>
    </row>
    <row r="1216" spans="2:3" x14ac:dyDescent="0.35">
      <c r="B1216" s="38">
        <v>41391</v>
      </c>
      <c r="C1216" s="45">
        <v>0</v>
      </c>
    </row>
    <row r="1217" spans="2:3" x14ac:dyDescent="0.35">
      <c r="B1217" s="38">
        <v>41392</v>
      </c>
      <c r="C1217" s="45">
        <v>0.215</v>
      </c>
    </row>
    <row r="1218" spans="2:3" x14ac:dyDescent="0.35">
      <c r="B1218" s="38">
        <v>41393</v>
      </c>
      <c r="C1218" s="45">
        <v>0</v>
      </c>
    </row>
    <row r="1219" spans="2:3" x14ac:dyDescent="0.35">
      <c r="B1219" s="38">
        <v>41394</v>
      </c>
      <c r="C1219" s="45">
        <v>0</v>
      </c>
    </row>
    <row r="1220" spans="2:3" x14ac:dyDescent="0.35">
      <c r="B1220" s="38">
        <v>41395</v>
      </c>
      <c r="C1220" s="45">
        <v>0.215</v>
      </c>
    </row>
    <row r="1221" spans="2:3" x14ac:dyDescent="0.35">
      <c r="B1221" s="38">
        <v>41396</v>
      </c>
      <c r="C1221" s="45">
        <v>0</v>
      </c>
    </row>
    <row r="1222" spans="2:3" x14ac:dyDescent="0.35">
      <c r="B1222" s="38">
        <v>41397</v>
      </c>
      <c r="C1222" s="45">
        <v>1.5049999999999999</v>
      </c>
    </row>
    <row r="1223" spans="2:3" x14ac:dyDescent="0.35">
      <c r="B1223" s="38">
        <v>41398</v>
      </c>
      <c r="C1223" s="45">
        <v>0.215</v>
      </c>
    </row>
    <row r="1224" spans="2:3" x14ac:dyDescent="0.35">
      <c r="B1224" s="38">
        <v>41399</v>
      </c>
      <c r="C1224" s="45">
        <v>0</v>
      </c>
    </row>
    <row r="1225" spans="2:3" x14ac:dyDescent="0.35">
      <c r="B1225" s="38">
        <v>41400</v>
      </c>
      <c r="C1225" s="45">
        <v>0</v>
      </c>
    </row>
    <row r="1226" spans="2:3" x14ac:dyDescent="0.35">
      <c r="B1226" s="38">
        <v>41401</v>
      </c>
      <c r="C1226" s="45">
        <v>2.15</v>
      </c>
    </row>
    <row r="1227" spans="2:3" x14ac:dyDescent="0.35">
      <c r="B1227" s="38">
        <v>41402</v>
      </c>
      <c r="C1227" s="45">
        <v>1.5049999999999999</v>
      </c>
    </row>
    <row r="1228" spans="2:3" x14ac:dyDescent="0.35">
      <c r="B1228" s="38">
        <v>41403</v>
      </c>
      <c r="C1228" s="45">
        <v>6.665</v>
      </c>
    </row>
    <row r="1229" spans="2:3" x14ac:dyDescent="0.35">
      <c r="B1229" s="38">
        <v>41404</v>
      </c>
      <c r="C1229" s="45">
        <v>2.5799999999999996</v>
      </c>
    </row>
    <row r="1230" spans="2:3" x14ac:dyDescent="0.35">
      <c r="B1230" s="38">
        <v>41405</v>
      </c>
      <c r="C1230" s="45">
        <v>1.075</v>
      </c>
    </row>
    <row r="1231" spans="2:3" x14ac:dyDescent="0.35">
      <c r="B1231" s="38">
        <v>41406</v>
      </c>
      <c r="C1231" s="45">
        <v>2.3650000000000002</v>
      </c>
    </row>
    <row r="1232" spans="2:3" x14ac:dyDescent="0.35">
      <c r="B1232" s="38">
        <v>41407</v>
      </c>
      <c r="C1232" s="45">
        <v>1.9350000000000001</v>
      </c>
    </row>
    <row r="1233" spans="2:3" x14ac:dyDescent="0.35">
      <c r="B1233" s="38">
        <v>41408</v>
      </c>
      <c r="C1233" s="45">
        <v>38.055</v>
      </c>
    </row>
    <row r="1234" spans="2:3" x14ac:dyDescent="0.35">
      <c r="B1234" s="38">
        <v>41409</v>
      </c>
      <c r="C1234" s="45">
        <v>0.43</v>
      </c>
    </row>
    <row r="1235" spans="2:3" x14ac:dyDescent="0.35">
      <c r="B1235" s="38">
        <v>41410</v>
      </c>
      <c r="C1235" s="45">
        <v>0</v>
      </c>
    </row>
    <row r="1236" spans="2:3" x14ac:dyDescent="0.35">
      <c r="B1236" s="38">
        <v>41411</v>
      </c>
      <c r="C1236" s="45">
        <v>0</v>
      </c>
    </row>
    <row r="1237" spans="2:3" x14ac:dyDescent="0.35">
      <c r="B1237" s="38">
        <v>41412</v>
      </c>
      <c r="C1237" s="45">
        <v>0</v>
      </c>
    </row>
    <row r="1238" spans="2:3" x14ac:dyDescent="0.35">
      <c r="B1238" s="38">
        <v>41413</v>
      </c>
      <c r="C1238" s="45">
        <v>0</v>
      </c>
    </row>
    <row r="1239" spans="2:3" x14ac:dyDescent="0.35">
      <c r="B1239" s="38">
        <v>41414</v>
      </c>
      <c r="C1239" s="45">
        <v>0</v>
      </c>
    </row>
    <row r="1240" spans="2:3" x14ac:dyDescent="0.35">
      <c r="B1240" s="38">
        <v>41415</v>
      </c>
      <c r="C1240" s="45">
        <v>0</v>
      </c>
    </row>
    <row r="1241" spans="2:3" x14ac:dyDescent="0.35">
      <c r="B1241" s="38">
        <v>41416</v>
      </c>
      <c r="C1241" s="45">
        <v>0.215</v>
      </c>
    </row>
    <row r="1242" spans="2:3" x14ac:dyDescent="0.35">
      <c r="B1242" s="38">
        <v>41417</v>
      </c>
      <c r="C1242" s="45">
        <v>1.72</v>
      </c>
    </row>
    <row r="1243" spans="2:3" x14ac:dyDescent="0.35">
      <c r="B1243" s="38">
        <v>41418</v>
      </c>
      <c r="C1243" s="45">
        <v>0</v>
      </c>
    </row>
    <row r="1244" spans="2:3" x14ac:dyDescent="0.35">
      <c r="B1244" s="38">
        <v>41419</v>
      </c>
      <c r="C1244" s="45">
        <v>0</v>
      </c>
    </row>
    <row r="1245" spans="2:3" x14ac:dyDescent="0.35">
      <c r="B1245" s="38">
        <v>41420</v>
      </c>
      <c r="C1245" s="45">
        <v>0</v>
      </c>
    </row>
    <row r="1246" spans="2:3" x14ac:dyDescent="0.35">
      <c r="B1246" s="38">
        <v>41421</v>
      </c>
      <c r="C1246" s="45">
        <v>13.975</v>
      </c>
    </row>
    <row r="1247" spans="2:3" x14ac:dyDescent="0.35">
      <c r="B1247" s="38">
        <v>41422</v>
      </c>
      <c r="C1247" s="45">
        <v>14.19</v>
      </c>
    </row>
    <row r="1248" spans="2:3" x14ac:dyDescent="0.35">
      <c r="B1248" s="38">
        <v>41423</v>
      </c>
      <c r="C1248" s="45">
        <v>0</v>
      </c>
    </row>
    <row r="1249" spans="2:3" x14ac:dyDescent="0.35">
      <c r="B1249" s="38">
        <v>41424</v>
      </c>
      <c r="C1249" s="45">
        <v>0</v>
      </c>
    </row>
    <row r="1250" spans="2:3" x14ac:dyDescent="0.35">
      <c r="B1250" s="38">
        <v>41425</v>
      </c>
      <c r="C1250" s="45">
        <v>0</v>
      </c>
    </row>
    <row r="1251" spans="2:3" x14ac:dyDescent="0.35">
      <c r="B1251" s="38">
        <v>41426</v>
      </c>
      <c r="C1251" s="45">
        <v>0</v>
      </c>
    </row>
    <row r="1252" spans="2:3" x14ac:dyDescent="0.35">
      <c r="B1252" s="38">
        <v>41427</v>
      </c>
      <c r="C1252" s="45">
        <v>0</v>
      </c>
    </row>
    <row r="1253" spans="2:3" x14ac:dyDescent="0.35">
      <c r="B1253" s="38">
        <v>41428</v>
      </c>
      <c r="C1253" s="45">
        <v>0</v>
      </c>
    </row>
    <row r="1254" spans="2:3" x14ac:dyDescent="0.35">
      <c r="B1254" s="38">
        <v>41429</v>
      </c>
      <c r="C1254" s="45">
        <v>0</v>
      </c>
    </row>
    <row r="1255" spans="2:3" x14ac:dyDescent="0.35">
      <c r="B1255" s="38">
        <v>41430</v>
      </c>
      <c r="C1255" s="45">
        <v>0</v>
      </c>
    </row>
    <row r="1256" spans="2:3" x14ac:dyDescent="0.35">
      <c r="B1256" s="38">
        <v>41431</v>
      </c>
      <c r="C1256" s="45">
        <v>0</v>
      </c>
    </row>
    <row r="1257" spans="2:3" x14ac:dyDescent="0.35">
      <c r="B1257" s="38">
        <v>41432</v>
      </c>
      <c r="C1257" s="45">
        <v>0</v>
      </c>
    </row>
    <row r="1258" spans="2:3" x14ac:dyDescent="0.35">
      <c r="B1258" s="38">
        <v>41433</v>
      </c>
      <c r="C1258" s="45">
        <v>0</v>
      </c>
    </row>
    <row r="1259" spans="2:3" x14ac:dyDescent="0.35">
      <c r="B1259" s="38">
        <v>41434</v>
      </c>
      <c r="C1259" s="45">
        <v>0</v>
      </c>
    </row>
    <row r="1260" spans="2:3" x14ac:dyDescent="0.35">
      <c r="B1260" s="38">
        <v>41435</v>
      </c>
      <c r="C1260" s="45">
        <v>3.44</v>
      </c>
    </row>
    <row r="1261" spans="2:3" x14ac:dyDescent="0.35">
      <c r="B1261" s="38">
        <v>41436</v>
      </c>
      <c r="C1261" s="45">
        <v>0.64499999999999991</v>
      </c>
    </row>
    <row r="1262" spans="2:3" x14ac:dyDescent="0.35">
      <c r="B1262" s="38">
        <v>41437</v>
      </c>
      <c r="C1262" s="45">
        <v>12.254999999999999</v>
      </c>
    </row>
    <row r="1263" spans="2:3" x14ac:dyDescent="0.35">
      <c r="B1263" s="38">
        <v>41438</v>
      </c>
      <c r="C1263" s="45">
        <v>9.2449999999999992</v>
      </c>
    </row>
    <row r="1264" spans="2:3" x14ac:dyDescent="0.35">
      <c r="B1264" s="38">
        <v>41439</v>
      </c>
      <c r="C1264" s="45">
        <v>5.59</v>
      </c>
    </row>
    <row r="1265" spans="2:3" x14ac:dyDescent="0.35">
      <c r="B1265" s="38">
        <v>41440</v>
      </c>
      <c r="C1265" s="45">
        <v>2.15</v>
      </c>
    </row>
    <row r="1266" spans="2:3" x14ac:dyDescent="0.35">
      <c r="B1266" s="38">
        <v>41441</v>
      </c>
      <c r="C1266" s="45">
        <v>3.2249999999999996</v>
      </c>
    </row>
    <row r="1267" spans="2:3" x14ac:dyDescent="0.35">
      <c r="B1267" s="38">
        <v>41442</v>
      </c>
      <c r="C1267" s="45">
        <v>0</v>
      </c>
    </row>
    <row r="1268" spans="2:3" x14ac:dyDescent="0.35">
      <c r="B1268" s="38">
        <v>41443</v>
      </c>
      <c r="C1268" s="45">
        <v>0</v>
      </c>
    </row>
    <row r="1269" spans="2:3" x14ac:dyDescent="0.35">
      <c r="B1269" s="38">
        <v>41444</v>
      </c>
      <c r="C1269" s="45">
        <v>19.995000000000001</v>
      </c>
    </row>
    <row r="1270" spans="2:3" x14ac:dyDescent="0.35">
      <c r="B1270" s="38">
        <v>41445</v>
      </c>
      <c r="C1270" s="45">
        <v>1.72</v>
      </c>
    </row>
    <row r="1271" spans="2:3" x14ac:dyDescent="0.35">
      <c r="B1271" s="38">
        <v>41446</v>
      </c>
      <c r="C1271" s="45">
        <v>6.02</v>
      </c>
    </row>
    <row r="1272" spans="2:3" x14ac:dyDescent="0.35">
      <c r="B1272" s="38">
        <v>41447</v>
      </c>
      <c r="C1272" s="45">
        <v>0.43</v>
      </c>
    </row>
    <row r="1273" spans="2:3" x14ac:dyDescent="0.35">
      <c r="B1273" s="38">
        <v>41448</v>
      </c>
      <c r="C1273" s="45">
        <v>0.215</v>
      </c>
    </row>
    <row r="1274" spans="2:3" x14ac:dyDescent="0.35">
      <c r="B1274" s="38">
        <v>41449</v>
      </c>
      <c r="C1274" s="45">
        <v>0</v>
      </c>
    </row>
    <row r="1275" spans="2:3" x14ac:dyDescent="0.35">
      <c r="B1275" s="38">
        <v>41450</v>
      </c>
      <c r="C1275" s="45">
        <v>0</v>
      </c>
    </row>
    <row r="1276" spans="2:3" x14ac:dyDescent="0.35">
      <c r="B1276" s="38">
        <v>41451</v>
      </c>
      <c r="C1276" s="45">
        <v>0</v>
      </c>
    </row>
    <row r="1277" spans="2:3" x14ac:dyDescent="0.35">
      <c r="B1277" s="38">
        <v>41452</v>
      </c>
      <c r="C1277" s="45">
        <v>0.215</v>
      </c>
    </row>
  </sheetData>
  <pageMargins left="0.7" right="0.7" top="0.75" bottom="0.75" header="0.3" footer="0.3"/>
  <ignoredErrors>
    <ignoredError sqref="F6:I6" formulaRange="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910EB6A6E165A4394DB53AC26A8CD2C" ma:contentTypeVersion="772" ma:contentTypeDescription="Permitting &amp; Compliance Word Document" ma:contentTypeScope="" ma:versionID="f372b3af99377e102bb6af6fe8b68c45">
  <xsd:schema xmlns:xsd="http://www.w3.org/2001/XMLSchema" xmlns:xs="http://www.w3.org/2001/XMLSchema" xmlns:p="http://schemas.microsoft.com/office/2006/metadata/properties" xmlns:ns2="859f7ad6-93f6-4205-b62b-a17f28acbbac" xmlns:ns4="6e121689-de5b-41b9-a751-bfeda7fa2b07" xmlns:ns5="e202e59e-189e-41b6-bd39-f74b16acc618" xmlns:ns6="http://schemas.microsoft.com/sharepoint/v4" xmlns:ns7="9be56660-2c31-41ef-bc00-23e72f632f2a" targetNamespace="http://schemas.microsoft.com/office/2006/metadata/properties" ma:root="true" ma:fieldsID="c9b7459c4cdfe1e5672e87fa16e3dcc7" ns2:_="" ns4:_="" ns5:_="" ns6:_="" ns7:_="">
    <xsd:import namespace="859f7ad6-93f6-4205-b62b-a17f28acbbac"/>
    <xsd:import namespace="6e121689-de5b-41b9-a751-bfeda7fa2b07"/>
    <xsd:import namespace="e202e59e-189e-41b6-bd39-f74b16acc618"/>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5:MediaServiceOCR" minOccurs="0"/>
                <xsd:element ref="ns5:MediaServiceGenerationTime" minOccurs="0"/>
                <xsd:element ref="ns5:MediaServiceEventHashCode" minOccurs="0"/>
                <xsd:element ref="ns5:MediaServiceDateTaken" minOccurs="0"/>
                <xsd:element ref="ns5:MediaServiceAutoTags" minOccurs="0"/>
                <xsd:element ref="ns5:MediaServiceLocation" minOccurs="0"/>
                <xsd:element ref="ns5:MediaServiceAutoKeyPoints" minOccurs="0"/>
                <xsd:element ref="ns5:MediaServiceKeyPoints" minOccurs="0"/>
                <xsd:element ref="ns6:IconOverlay"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e202e59e-189e-41b6-bd39-f74b16acc618"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description="" ma:hidden="true" ma:internalName="MediaServiceDateTaken" ma:readOnly="true">
      <xsd:simpleType>
        <xsd:restriction base="dms:Text"/>
      </xsd:simpleType>
    </xsd:element>
    <xsd:element name="MediaServiceAutoTags" ma:index="32" nillable="true" ma:displayName="MediaServiceAutoTags" ma:description="" ma:internalName="MediaServiceAutoTags" ma:readOnly="true">
      <xsd:simpleType>
        <xsd:restriction base="dms:Text"/>
      </xsd:simpleType>
    </xsd:element>
    <xsd:element name="MediaServiceLocation" ma:index="33" nillable="true" ma:displayName="MediaServiceLocation" ma:description="" ma:internalName="MediaServiceLocation" ma:readOnly="true">
      <xsd:simpleType>
        <xsd:restriction base="dms:Text"/>
      </xsd:simpleType>
    </xsd:element>
    <xsd:element name="MediaServiceAutoKeyPoints" ma:index="34" nillable="true" ma:displayName="MediaServiceAutoKeyPoints" ma:hidden="true" ma:internalName="MediaServiceAutoKeyPoints" ma:readOnly="true">
      <xsd:simpleType>
        <xsd:restriction base="dms:Note"/>
      </xsd:simpleType>
    </xsd:element>
    <xsd:element name="MediaServiceKeyPoints" ma:index="3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Machen Quarry</Site_x0020_Name>
    <Internal_x002f_External xmlns="859f7ad6-93f6-4205-b62b-a17f28acbbac">Incoming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Caerphilly CBC</Welsh_x0020_Local_x0020_Authority>
    <Disclosure_x0020_Status xmlns="859f7ad6-93f6-4205-b62b-a17f28acbbac">Public register</Disclosure_x0020_Status>
    <Addressee xmlns="859f7ad6-93f6-4205-b62b-a17f28acbbac">Hanson House, 14 Castle Hill, Maidenhead, SL6 4JJ</Addressee>
    <Process_x0020_Type xmlns="859f7ad6-93f6-4205-b62b-a17f28acbbac">Application</Process_x0020_Type>
    <License_x002f_Activity_x0020_Type xmlns="859f7ad6-93f6-4205-b62b-a17f28acbbac">5. WRA Water Resources Regulations</License_x002f_Activity_x0020_Type>
    <Surrendered_x002f_Expired xmlns="859f7ad6-93f6-4205-b62b-a17f28acbbac" xsi:nil="true"/>
    <Document_x0020_Date xmlns="859f7ad6-93f6-4205-b62b-a17f28acbbac">2019-11-29T00:00:00+00:00</Document_x0020_Date>
    <Facility_x0020_Address xmlns="859f7ad6-93f6-4205-b62b-a17f28acbbac">Machen</Facility_x0020_Address>
    <Environment_x0020_Sub_x0020_Folder xmlns="859f7ad6-93f6-4205-b62b-a17f28acbbac">Licences applications</Environment_x0020_Sub_x0020_Folder>
    <Customer_x0020_Name xmlns="859f7ad6-93f6-4205-b62b-a17f28acbbac">Hanson Quarry Products Europe Ltd</Customer_x0020_Name>
    <Surrendered_x002f_Expired_x0020_Date xmlns="859f7ad6-93f6-4205-b62b-a17f28acbbac" xsi:nil="true"/>
    <_dlc_DocId xmlns="9be56660-2c31-41ef-bc00-23e72f632f2a">REGU-426-176695</_dlc_DocId>
    <_dlc_DocIdUrl xmlns="9be56660-2c31-41ef-bc00-23e72f632f2a">
      <Url>https://cyfoethnaturiolcymru.sharepoint.com/teams/Regulatory/Permitting/_layouts/15/DocIdRedir.aspx?ID=REGU-426-176695</Url>
      <Description>REGU-426-176695</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915AF28-2A3E-4F8F-AB0D-0133555F0018}">
  <ds:schemaRefs>
    <ds:schemaRef ds:uri="Microsoft.SharePoint.Taxonomy.ContentTypeSync"/>
  </ds:schemaRefs>
</ds:datastoreItem>
</file>

<file path=customXml/itemProps2.xml><?xml version="1.0" encoding="utf-8"?>
<ds:datastoreItem xmlns:ds="http://schemas.openxmlformats.org/officeDocument/2006/customXml" ds:itemID="{AEAD0AD8-6F35-47E8-916A-E5975F18AC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6e121689-de5b-41b9-a751-bfeda7fa2b07"/>
    <ds:schemaRef ds:uri="e202e59e-189e-41b6-bd39-f74b16acc618"/>
    <ds:schemaRef ds:uri="http://schemas.microsoft.com/sharepoint/v4"/>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7114F25-4E81-4F1D-A538-192F88758BA4}">
  <ds:schemaRefs>
    <ds:schemaRef ds:uri="http://schemas.microsoft.com/office/2006/metadata/properties"/>
    <ds:schemaRef ds:uri="http://schemas.microsoft.com/office/infopath/2007/PartnerControls"/>
    <ds:schemaRef ds:uri="e202e59e-189e-41b6-bd39-f74b16acc618"/>
    <ds:schemaRef ds:uri="http://schemas.microsoft.com/office/2006/documentManagement/types"/>
    <ds:schemaRef ds:uri="http://purl.org/dc/terms/"/>
    <ds:schemaRef ds:uri="http://purl.org/dc/dcmitype/"/>
    <ds:schemaRef ds:uri="859f7ad6-93f6-4205-b62b-a17f28acbbac"/>
    <ds:schemaRef ds:uri="http://schemas.openxmlformats.org/package/2006/metadata/core-properties"/>
    <ds:schemaRef ds:uri="6e121689-de5b-41b9-a751-bfeda7fa2b07"/>
    <ds:schemaRef ds:uri="http://purl.org/dc/elements/1.1/"/>
    <ds:schemaRef ds:uri="9be56660-2c31-41ef-bc00-23e72f632f2a"/>
    <ds:schemaRef ds:uri="http://schemas.microsoft.com/sharepoint/v4"/>
    <ds:schemaRef ds:uri="http://www.w3.org/XML/1998/namespace"/>
  </ds:schemaRefs>
</ds:datastoreItem>
</file>

<file path=customXml/itemProps4.xml><?xml version="1.0" encoding="utf-8"?>
<ds:datastoreItem xmlns:ds="http://schemas.openxmlformats.org/officeDocument/2006/customXml" ds:itemID="{0CBA6542-4072-4759-BFF5-EA0271C4A60D}">
  <ds:schemaRefs>
    <ds:schemaRef ds:uri="http://schemas.microsoft.com/sharepoint/v3/contenttype/forms"/>
  </ds:schemaRefs>
</ds:datastoreItem>
</file>

<file path=customXml/itemProps5.xml><?xml version="1.0" encoding="utf-8"?>
<ds:datastoreItem xmlns:ds="http://schemas.openxmlformats.org/officeDocument/2006/customXml" ds:itemID="{77192421-8127-4CBD-BD29-6125DA8578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QA Sheet</vt:lpstr>
      <vt:lpstr>Total dewatering</vt:lpstr>
      <vt:lpstr>Machen rainfall</vt:lpstr>
      <vt:lpstr>Groundwater inflow</vt:lpstr>
      <vt:lpstr>Daily rainfall 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Senior, Sarah</cp:lastModifiedBy>
  <dcterms:created xsi:type="dcterms:W3CDTF">2019-06-10T15:26:20Z</dcterms:created>
  <dcterms:modified xsi:type="dcterms:W3CDTF">2022-06-01T07:49:46Z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0x01010067EB80C5FE939D4A9B3D8BA62129B7F50102002910EB6A6E165A4394DB53AC26A8CD2C</vt:lpwstr>
  </property>
  <property fmtid="{D5CDD505-2E9C-101B-9397-08002B2CF9AE}" pid="3" name="_dlc_DocIdItemGuid">
    <vt:lpwstr>1113fc41-39e4-4e8f-afac-75df757bd9ba</vt:lpwstr>
  </property>
</Properties>
</file>