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ttps://cyfoethnaturiolcymru.sharepoint.com/teams/Regulatory/wip/WIP Regulated Industry Permitting Team LTD/Non-ferrous metals BRef/Toyota/"/>
    </mc:Choice>
  </mc:AlternateContent>
  <bookViews>
    <workbookView xWindow="0" yWindow="0" windowWidth="19200" windowHeight="12885"/>
  </bookViews>
  <sheets>
    <sheet name="Response" sheetId="1" r:id="rId1"/>
    <sheet name="1. Summary" sheetId="4" r:id="rId2"/>
    <sheet name="1. Checklist" sheetId="2" r:id="rId3"/>
    <sheet name="7. S&amp;G summary report" sheetId="3" r:id="rId4"/>
  </sheets>
  <externalReferences>
    <externalReference r:id="rId5"/>
  </externalReferences>
  <definedNames>
    <definedName name="_xlnm._FilterDatabase" localSheetId="2" hidden="1">'1. Checklist'!$A$2:$L$206</definedName>
    <definedName name="_xlnm.Print_Area" localSheetId="2">'1. Checklist'!$A$1:$K$201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6" i="4" l="1"/>
  <c r="D35" i="4"/>
  <c r="D34" i="4"/>
  <c r="D33" i="4"/>
  <c r="D32" i="4"/>
  <c r="D31" i="4"/>
  <c r="D30" i="4"/>
  <c r="D29" i="4"/>
  <c r="D28" i="4"/>
  <c r="D27" i="4"/>
  <c r="D26" i="4"/>
  <c r="D25" i="4"/>
  <c r="D24" i="4"/>
  <c r="D23" i="4"/>
  <c r="D22" i="4"/>
  <c r="D21" i="4"/>
  <c r="D20" i="4"/>
  <c r="D19" i="4"/>
  <c r="D18" i="4"/>
  <c r="D17" i="4"/>
  <c r="D16" i="4"/>
  <c r="D15" i="4"/>
  <c r="D14" i="4"/>
  <c r="D13" i="4"/>
  <c r="D12" i="4"/>
  <c r="D11" i="4"/>
  <c r="D10" i="4"/>
  <c r="D9" i="4"/>
  <c r="D8" i="4"/>
  <c r="D7" i="4"/>
  <c r="D6" i="4"/>
  <c r="D5" i="4"/>
  <c r="D4" i="4"/>
  <c r="H208" i="2"/>
  <c r="H205" i="2"/>
  <c r="H203" i="2"/>
  <c r="H202" i="2"/>
  <c r="H204" i="2" s="1"/>
  <c r="K201" i="2"/>
  <c r="K200" i="2"/>
  <c r="K199" i="2"/>
  <c r="K198" i="2"/>
  <c r="K197" i="2"/>
  <c r="L197" i="2" s="1"/>
  <c r="K196" i="2"/>
  <c r="K195" i="2"/>
  <c r="K194" i="2"/>
  <c r="L193" i="2"/>
  <c r="K193" i="2"/>
  <c r="L192" i="2"/>
  <c r="K192" i="2"/>
  <c r="L191" i="2"/>
  <c r="K191" i="2"/>
  <c r="K186" i="2" s="1"/>
  <c r="L190" i="2"/>
  <c r="K190" i="2"/>
  <c r="K189" i="2"/>
  <c r="K188" i="2"/>
  <c r="K187" i="2"/>
  <c r="L185" i="2"/>
  <c r="K185" i="2"/>
  <c r="L184" i="2"/>
  <c r="L183" i="2"/>
  <c r="K182" i="2"/>
  <c r="K181" i="2"/>
  <c r="K180" i="2"/>
  <c r="K179" i="2"/>
  <c r="K178" i="2"/>
  <c r="K177" i="2"/>
  <c r="L177" i="2" s="1"/>
  <c r="K176" i="2"/>
  <c r="L176" i="2" s="1"/>
  <c r="K174" i="2"/>
  <c r="L171" i="2"/>
  <c r="K171" i="2"/>
  <c r="L170" i="2"/>
  <c r="K170" i="2"/>
  <c r="L169" i="2"/>
  <c r="L168" i="2"/>
  <c r="K167" i="2"/>
  <c r="K166" i="2"/>
  <c r="K165" i="2"/>
  <c r="K164" i="2"/>
  <c r="L164" i="2" s="1"/>
  <c r="K163" i="2"/>
  <c r="K162" i="2"/>
  <c r="K161" i="2"/>
  <c r="K160" i="2"/>
  <c r="K159" i="2"/>
  <c r="L158" i="2"/>
  <c r="K158" i="2"/>
  <c r="K157" i="2"/>
  <c r="K156" i="2"/>
  <c r="L155" i="2"/>
  <c r="K155" i="2"/>
  <c r="L154" i="2"/>
  <c r="K154" i="2"/>
  <c r="K153" i="2"/>
  <c r="K152" i="2"/>
  <c r="K151" i="2"/>
  <c r="K150" i="2"/>
  <c r="L150" i="2" s="1"/>
  <c r="K149" i="2"/>
  <c r="K148" i="2"/>
  <c r="K147" i="2"/>
  <c r="L146" i="2"/>
  <c r="K146" i="2"/>
  <c r="K145" i="2"/>
  <c r="K144" i="2"/>
  <c r="K143" i="2"/>
  <c r="K142" i="2"/>
  <c r="L141" i="2"/>
  <c r="K141" i="2"/>
  <c r="K140" i="2"/>
  <c r="K139" i="2"/>
  <c r="K138" i="2"/>
  <c r="K137" i="2"/>
  <c r="K136" i="2"/>
  <c r="K135" i="2"/>
  <c r="L135" i="2" s="1"/>
  <c r="K134" i="2"/>
  <c r="K133" i="2"/>
  <c r="K132" i="2"/>
  <c r="K131" i="2"/>
  <c r="K130" i="2"/>
  <c r="K129" i="2"/>
  <c r="K128" i="2"/>
  <c r="L127" i="2"/>
  <c r="K127" i="2"/>
  <c r="L125" i="2"/>
  <c r="K125" i="2"/>
  <c r="L117" i="2"/>
  <c r="K117" i="2"/>
  <c r="L112" i="2"/>
  <c r="K107" i="2"/>
  <c r="L107" i="2" s="1"/>
  <c r="K106" i="2"/>
  <c r="L106" i="2" s="1"/>
  <c r="K105" i="2"/>
  <c r="L105" i="2" s="1"/>
  <c r="K104" i="2"/>
  <c r="L104" i="2" s="1"/>
  <c r="K103" i="2"/>
  <c r="L103" i="2" s="1"/>
  <c r="K102" i="2"/>
  <c r="L102" i="2" s="1"/>
  <c r="K101" i="2"/>
  <c r="L101" i="2" s="1"/>
  <c r="K100" i="2"/>
  <c r="L100" i="2" s="1"/>
  <c r="K99" i="2"/>
  <c r="L99" i="2" s="1"/>
  <c r="K98" i="2"/>
  <c r="L98" i="2" s="1"/>
  <c r="K97" i="2"/>
  <c r="L97" i="2" s="1"/>
  <c r="K96" i="2"/>
  <c r="L96" i="2" s="1"/>
  <c r="K95" i="2"/>
  <c r="L95" i="2" s="1"/>
  <c r="K94" i="2"/>
  <c r="K93" i="2" s="1"/>
  <c r="K92" i="2"/>
  <c r="K91" i="2"/>
  <c r="K90" i="2"/>
  <c r="K89" i="2"/>
  <c r="K88" i="2"/>
  <c r="K87" i="2"/>
  <c r="K86" i="2"/>
  <c r="K85" i="2"/>
  <c r="K84" i="2"/>
  <c r="K83" i="2"/>
  <c r="L83" i="2" s="1"/>
  <c r="K82" i="2"/>
  <c r="K81" i="2"/>
  <c r="K80" i="2"/>
  <c r="K79" i="2"/>
  <c r="K78" i="2"/>
  <c r="K77" i="2"/>
  <c r="K76" i="2"/>
  <c r="K75" i="2"/>
  <c r="K74" i="2"/>
  <c r="K73" i="2"/>
  <c r="K72" i="2"/>
  <c r="K71" i="2"/>
  <c r="K70" i="2"/>
  <c r="K69" i="2"/>
  <c r="K68" i="2"/>
  <c r="K67" i="2"/>
  <c r="K66" i="2"/>
  <c r="L65" i="2"/>
  <c r="K65" i="2"/>
  <c r="K64" i="2"/>
  <c r="K63" i="2"/>
  <c r="K62" i="2"/>
  <c r="K61" i="2"/>
  <c r="K60" i="2"/>
  <c r="K59" i="2"/>
  <c r="K58" i="2"/>
  <c r="K57" i="2"/>
  <c r="K56" i="2"/>
  <c r="K55" i="2"/>
  <c r="K54" i="2"/>
  <c r="K53" i="2"/>
  <c r="K52" i="2"/>
  <c r="K51" i="2"/>
  <c r="K50" i="2"/>
  <c r="K49" i="2"/>
  <c r="K48" i="2"/>
  <c r="K47" i="2"/>
  <c r="L46" i="2"/>
  <c r="K46" i="2"/>
  <c r="L45" i="2"/>
  <c r="L44" i="2"/>
  <c r="L42" i="2"/>
  <c r="K42" i="2"/>
  <c r="L41" i="2"/>
  <c r="K41" i="2"/>
  <c r="K40" i="2"/>
  <c r="K39" i="2"/>
  <c r="K38" i="2"/>
  <c r="K37" i="2"/>
  <c r="K36" i="2"/>
  <c r="K35" i="2"/>
  <c r="K34" i="2"/>
  <c r="K33" i="2"/>
  <c r="K32" i="2"/>
  <c r="K31" i="2"/>
  <c r="K30" i="2"/>
  <c r="K29" i="2"/>
  <c r="L29" i="2" s="1"/>
  <c r="K28" i="2"/>
  <c r="K27" i="2"/>
  <c r="K26" i="2"/>
  <c r="K25" i="2"/>
  <c r="K24" i="2"/>
  <c r="K23" i="2"/>
  <c r="K22" i="2"/>
  <c r="K21" i="2"/>
  <c r="K20" i="2"/>
  <c r="K19" i="2"/>
  <c r="K18" i="2"/>
  <c r="K17" i="2"/>
  <c r="K16" i="2"/>
  <c r="K15" i="2"/>
  <c r="K14" i="2"/>
  <c r="K13" i="2"/>
  <c r="L13" i="2" s="1"/>
  <c r="L12" i="2"/>
  <c r="K12" i="2"/>
  <c r="K11" i="2"/>
  <c r="L11" i="2" s="1"/>
  <c r="L10" i="2"/>
  <c r="K10" i="2"/>
  <c r="K9" i="2"/>
  <c r="L9" i="2" s="1"/>
  <c r="L8" i="2"/>
  <c r="K8" i="2"/>
  <c r="K7" i="2"/>
  <c r="L7" i="2" s="1"/>
  <c r="L6" i="2"/>
  <c r="K6" i="2"/>
  <c r="K5" i="2"/>
  <c r="L5" i="2" s="1"/>
  <c r="L4" i="2"/>
  <c r="K4" i="2"/>
  <c r="K3" i="2"/>
  <c r="L3" i="2" s="1"/>
  <c r="H206" i="2" l="1"/>
  <c r="H209" i="2"/>
  <c r="H210" i="2" s="1"/>
  <c r="H207" i="2"/>
  <c r="L203" i="2"/>
  <c r="L94" i="2"/>
  <c r="L202" i="2" s="1"/>
  <c r="L204" i="2" s="1"/>
  <c r="K172" i="2"/>
  <c r="L172" i="2" s="1"/>
  <c r="K175" i="2"/>
  <c r="K173" i="2"/>
</calcChain>
</file>

<file path=xl/sharedStrings.xml><?xml version="1.0" encoding="utf-8"?>
<sst xmlns="http://schemas.openxmlformats.org/spreadsheetml/2006/main" count="1039" uniqueCount="479">
  <si>
    <t>No.</t>
  </si>
  <si>
    <t>Requirement</t>
  </si>
  <si>
    <t>Status</t>
  </si>
  <si>
    <t>N/A</t>
  </si>
  <si>
    <t>BAT Review Check List</t>
  </si>
  <si>
    <t>Section</t>
  </si>
  <si>
    <t>Sub-section</t>
  </si>
  <si>
    <t>Individual / combination?</t>
  </si>
  <si>
    <t>Clause</t>
  </si>
  <si>
    <t>Requirement / technique</t>
  </si>
  <si>
    <t>Applicability</t>
  </si>
  <si>
    <t>In place?</t>
  </si>
  <si>
    <t>General / Casting</t>
  </si>
  <si>
    <t>Facilities</t>
  </si>
  <si>
    <t>General</t>
  </si>
  <si>
    <t>EMS</t>
  </si>
  <si>
    <t>Individual</t>
  </si>
  <si>
    <t>In order to improve the overall environmental performance, BAT is to implement and adhere to an environmental management system (EMS) that incorporates all of the following features:</t>
  </si>
  <si>
    <t>ISO14001 accredited &amp; T-EMS</t>
  </si>
  <si>
    <t>a</t>
  </si>
  <si>
    <t>Commitment of the management, including senior management</t>
  </si>
  <si>
    <t>y</t>
  </si>
  <si>
    <t>b</t>
  </si>
  <si>
    <t>definition of an environmental policy that includes the continuous improvement of the installation by the management</t>
  </si>
  <si>
    <t>-</t>
  </si>
  <si>
    <t>c</t>
  </si>
  <si>
    <t>planning and establishing the necessary procedures, objectives and targets, in conjunction with financial planning and investment</t>
  </si>
  <si>
    <t>d</t>
  </si>
  <si>
    <t>implementation of procedures paying particular attention to</t>
  </si>
  <si>
    <t>e</t>
  </si>
  <si>
    <t>checking performance and taking corrective action, paying particular attention to</t>
  </si>
  <si>
    <t>f</t>
  </si>
  <si>
    <t>review of the EMS and its continuing suitability, adequacy and effectiveness by senior management</t>
  </si>
  <si>
    <t>g</t>
  </si>
  <si>
    <t>following the development of cleaner technologies</t>
  </si>
  <si>
    <t>TME PE</t>
  </si>
  <si>
    <t>h</t>
  </si>
  <si>
    <t>consideration for the environmental impacts from the eventual decommissioning of the installation at the stage of designing a new plant, and throughout its operating life</t>
  </si>
  <si>
    <t>i</t>
  </si>
  <si>
    <t>application of sectoral benchmarking on a regular basis</t>
  </si>
  <si>
    <t>Energy management</t>
  </si>
  <si>
    <t>Combination</t>
  </si>
  <si>
    <t>In order to use energy efficiently, BAT is to use one or a combination of the techniques given below.</t>
  </si>
  <si>
    <t>Energy efficiency management system (e.g. ISO 50001)</t>
  </si>
  <si>
    <t>Generally applicable</t>
  </si>
  <si>
    <t>ISO50001 accredited</t>
  </si>
  <si>
    <t>Regenerative or recuperative burners</t>
  </si>
  <si>
    <t>Recuperative on the melt towers. Not anywhere else</t>
  </si>
  <si>
    <t>C</t>
  </si>
  <si>
    <t>Heat recovery (e.g. steam, hot water, hot air) from waste process heat</t>
  </si>
  <si>
    <t>Only applicable for pyrometallurgical processes</t>
  </si>
  <si>
    <t>n/a</t>
  </si>
  <si>
    <t>Regenerative thermal oxidiser</t>
  </si>
  <si>
    <t>Only applicable when the abatement of a combustible pollutant is required</t>
  </si>
  <si>
    <t>n</t>
  </si>
  <si>
    <t>Only an incinerator on sand mixing.</t>
  </si>
  <si>
    <t>Preheat the furnace charge, combustion air or fuel using the heat recovered from hot gases from the melting stage</t>
  </si>
  <si>
    <t>Only applicable for roasting or smelting of sulphide ore/concentrate and for other pyrometallurgical processes</t>
  </si>
  <si>
    <t>Raise the temperature of the leaching liquors using steam or hot water from waste heat recovery</t>
  </si>
  <si>
    <t>Only applicable for alumina or hydrometallurgical processes</t>
  </si>
  <si>
    <t>Use hot gases from the launder as preheated combustion air</t>
  </si>
  <si>
    <t>Use oxygen-enriched air or pure oxygen in the burners to reduce energy consumption by allowing autogenous smelting or the complete combustion of carbonaceous material</t>
  </si>
  <si>
    <t>Only applicable for furnaces that use raw materials containing sulphur or carbon</t>
  </si>
  <si>
    <t>No sulphur or carbon content in raw materials (DM)</t>
  </si>
  <si>
    <t>Dry concentrates and wet raw materials at low temperatures</t>
  </si>
  <si>
    <t>Only applicable when drying is performed</t>
  </si>
  <si>
    <t>Swarf dried at 45 degrees, although it's not particularly wet to begin with.</t>
  </si>
  <si>
    <t>C/F</t>
  </si>
  <si>
    <t>j</t>
  </si>
  <si>
    <t>Recover the chemical energy content of the carbon monoxide produced in an electric or shaft/blast furnace by using the exhaust gases as a fuel, after the removal of metals, in other production processes or to produce steam/hot water or electricity</t>
  </si>
  <si>
    <t>Only applicable to exhaust gases with a CO content &gt; 10 vol-%. Applicability is also influenced by the composition of the exhaust gas and the unavailability of a continuous flow (i.e. batch processes)</t>
  </si>
  <si>
    <t>k</t>
  </si>
  <si>
    <t>Recirculate the flue-gas back through an oxy-fuel burner to recover the energy contained in the total organic carbon present</t>
  </si>
  <si>
    <t>We don't have oxy-fuel burners</t>
  </si>
  <si>
    <t>l</t>
  </si>
  <si>
    <t>Suitable insulation for high temperature equipment such as steam and hot water pipes</t>
  </si>
  <si>
    <t>All areas of high temp have insulation. Insulating paint being rolled out on holding furnaces.</t>
  </si>
  <si>
    <t>m</t>
  </si>
  <si>
    <t>Use the heat generated from the production of sulphuric acid from sulphur dioxide to preheat gas directed to the sulphuric acid plant or to generate steam and/or hot water</t>
  </si>
  <si>
    <t>Only applicable for non-ferrous metals plants including sulphuric acid or liquid SO 2 production</t>
  </si>
  <si>
    <t>Use high efficiency electric motors equipped with variable-frequency drive, for equipment such as fans</t>
  </si>
  <si>
    <t>Baghouse, T6 filter, compressor cooling, large pumps, AHU's, T6 circulation fans, cooling towers, odour scrubber (good example). Being steadily rolled out everywhere.</t>
  </si>
  <si>
    <t>o</t>
  </si>
  <si>
    <t>Use control systems that automatically activate the air extraction system or adjust the extraction rate depending on actual emissions</t>
  </si>
  <si>
    <t>Most processes are either on or off and do not vary when running e.g. T6, T5 run 24/5, sand is batch. Only process that varies during operation are Low Pressure and Melt.
Both bag-house and odour scrubber are fitted with VSD's.</t>
  </si>
  <si>
    <t>T20 use V-notch that automatically regulates flow based on amount of water being treated.</t>
  </si>
  <si>
    <t>Process control</t>
  </si>
  <si>
    <t>In order to improve overall environmental performance, BAT is to ensure stable process operation by using a process control system together with a combination of the techniques given below.</t>
  </si>
  <si>
    <t>Process Control System is in place at all permitted processes, setting clear standards on how the processes should be run.</t>
  </si>
  <si>
    <t>Inspect and select input materials according to the process and the abatement techniques applied</t>
  </si>
  <si>
    <t>Melt = Al analysed on a daily basis, checked against quality standards. Swarf is tested for moisture. Airbus scrap tested visually.
Sand = tested for AFS, mix ratio of virgin sand manually set @ 5% &amp; chemical use set accordingly.</t>
  </si>
  <si>
    <t>Daily tests of contents in main tanks are tested and mixing ratios set accordingly in process tanks (T4, T9-12). Dump requests filled out by production areas sending abnormal waste. Liquids tested before being accepted into WWTP.</t>
  </si>
  <si>
    <t>Good mixing of the feed materials to achieve optimum conversion efficiency and reduce emissions and rejects</t>
  </si>
  <si>
    <t>?</t>
  </si>
  <si>
    <t>Chemistry of the bath is monitored regularly to maintain quality, therefore reducing rejects. Addition of reclaimed parts, gates, pigs etc is staggered to maintain bath chemistry.
Sand is 95% reclaimed, mixed with 5% virgin, to reduce rejects.</t>
  </si>
  <si>
    <t>Feed weighing and metering systems</t>
  </si>
  <si>
    <t>Melt = yes
Sand = yes</t>
  </si>
  <si>
    <t>Processors to control material feed rate, critical process parameters and conditions including the alarm, combustion conditions and gas additions</t>
  </si>
  <si>
    <t>Melt = PLC's that monitor temperatures, door positions, bath level, tower level etc, and activate alarms, modulate burner strength and allow/restrict charging.
Swarf is set at constant, steady feed rate into bath.
Sand has high temperature alarms on the furnace and the incinerator which modulate the temperature, and sound alarms.</t>
  </si>
  <si>
    <t>Control board highlights fill level of tanks and flow rate, which is set by operators.
Monitors external flow from T20 and alarms accordingly for all parameters.</t>
  </si>
  <si>
    <t>On-line monitoring of the furnace temperature, furnace pressure and gas flow</t>
  </si>
  <si>
    <t>Gas flow and temperature measured in all furnaces. For furnace pressure:
Melt = no
Sand = yes
T6 = no
T5 = no</t>
  </si>
  <si>
    <t>Monitor the critical process parameters of the air emission abatement plant such as gas temperature, reagent metering, pressure drop, ESP current and voltage, scrubbing liquid flow and pH and gaseous components (e.g. O2 , CO, VOC)</t>
  </si>
  <si>
    <r>
      <rPr>
        <sz val="11"/>
        <color theme="1"/>
        <rFont val="Calibri"/>
        <family val="2"/>
      </rPr>
      <t>Δ</t>
    </r>
    <r>
      <rPr>
        <sz val="11"/>
        <color theme="1"/>
        <rFont val="Calibri"/>
        <family val="2"/>
        <scheme val="minor"/>
      </rPr>
      <t xml:space="preserve">P &amp; input temperature on the bag-house, sand bag-house &amp; T6 filter. </t>
    </r>
    <r>
      <rPr>
        <sz val="11"/>
        <color theme="1"/>
        <rFont val="Calibri"/>
        <family val="2"/>
      </rPr>
      <t>ΔP on knock out filter. Odour scrubber tracks dP, reagents use and various others</t>
    </r>
  </si>
  <si>
    <t>Control dust and mercury in the exhaust gas before transfer to the sulphuric acid plant for plants including sulphuric acid or liquid SO 2 production</t>
  </si>
  <si>
    <t>On-line monitoring of vibrations to detect blockages and possible equipment failure</t>
  </si>
  <si>
    <t>On-line monitoring of the current, voltage and electrical contact temperatures in electrolytic processes</t>
  </si>
  <si>
    <t>Temperature monitoring and control at melting and smelting furnaces to prevent the generation of metal and metal oxide fumes through overheating</t>
  </si>
  <si>
    <t>Waste gas temp sensor shuts burners off at high temp to avoid corundum (Al2O3) being created/gas being wasted/reduce maintenance.</t>
  </si>
  <si>
    <t>Processor to control the reagents feeding and the performance of the waste water treatment plant, through on-line monitoring of temperature, turbidity, pH, conductivity and flow</t>
  </si>
  <si>
    <t>Only item controlled directly from on-line monitoring is the pH dosing.
Flow is monitored on-line, and effectively auto-adjusts via the v-notch, but doesn't affect the reagents feeding.
Temperature isn't monitored at all.
Others periodically, but not on-line</t>
  </si>
  <si>
    <t>F</t>
  </si>
  <si>
    <t>In order to reduce channelled dust and metal emissions to air, BAT is to apply a maintenance management system which especially addresses the performance of dust abatement systems as part of the environmental management system (see BAT 1).</t>
  </si>
  <si>
    <t>Casting maintenance system. Bag-houses/major filters are identified as KSE, included as a separate piece of equipment in the database, specifically maintained, and associated documentation is highlighted to show it's environmental significance.</t>
  </si>
  <si>
    <t>Diffuse emissions</t>
  </si>
  <si>
    <t>In order to prevent or, where this is not practicable, to reduce diffuse emissions to air and water, BAT is to collect diffuse emissions as much as possible nearest to the source and treat them.</t>
  </si>
  <si>
    <t>Very few visible diffuse emissions in casting. Several bag house systems from dust processes, all enclosed and chanelled through stacks to atmosphere.</t>
  </si>
  <si>
    <t xml:space="preserve"> Swarf &amp; WWTP both mostly wet processes with no visible dut emissions and very few areas that could potentially cause any emissions</t>
  </si>
  <si>
    <r>
      <t xml:space="preserve">In order to prevent or, where this is not practicable, to reduce diffuse dust emissions to air, </t>
    </r>
    <r>
      <rPr>
        <sz val="11"/>
        <rFont val="Calibri"/>
        <family val="2"/>
        <scheme val="minor"/>
      </rPr>
      <t xml:space="preserve">BAT is to set up and implement an action plan </t>
    </r>
    <r>
      <rPr>
        <sz val="11"/>
        <color theme="1"/>
        <rFont val="Calibri"/>
        <family val="2"/>
        <scheme val="minor"/>
      </rPr>
      <t>on diffuse dust emissions, as part of the environmental management system (see BAT 1), that incorporates both of the following measures:</t>
    </r>
  </si>
  <si>
    <t>Fugitive dust emissions previously monitored. Found to be negligible/zero, agreed with EA to remove requirement to test from permit.
H&amp;S continue to monitor exposure limits inside, well below legal limts.</t>
  </si>
  <si>
    <t>identify the most relevant diffuse dust emission sources (using e.g. EN 15445);</t>
  </si>
  <si>
    <t>E</t>
  </si>
  <si>
    <t>define and implement appropriate actions and techniques to prevent or reduce diffuse emissions over a given time frame.</t>
  </si>
  <si>
    <t>In order to prevent diffuse emissions from the storage of raw materials, BAT is to use a combination of the techniques given below.</t>
  </si>
  <si>
    <t>Enclosed buildings or silos/bins for storing dust-forming materials such as concentrates, fluxes and fine materials</t>
  </si>
  <si>
    <t>All buildings for material storage are enclosed. Lime stored in a cabinet. Flux stored in cupboard next to towers.
Calcium stearate &amp; hexamine stored in closed, metal bin.</t>
  </si>
  <si>
    <t>Sulphamic acid is held in closed cabinet max 50kg for Loft evaporator unit.</t>
  </si>
  <si>
    <t>Covered storage of non-dust-forming materials such as concentrates, fluxes, solid fuels, bulk materials and coke and secondary materials that contain water-soluble organic compounds</t>
  </si>
  <si>
    <t>All raw materials stored indoors</t>
  </si>
  <si>
    <t>Sealed packaging of dust-forming materials or secondary materials that contain water-soluble organic compounds</t>
  </si>
  <si>
    <t>Organic compounds delivered in sealed bags. All raw materials stored indoors</t>
  </si>
  <si>
    <t>F/C/?</t>
  </si>
  <si>
    <t>Covered bays for storing material which has been pelletised or agglomerated</t>
  </si>
  <si>
    <t>In the swarf area, where it's collected together in the large hoppers.</t>
  </si>
  <si>
    <t>Use water sprays and fog sprays with or without additives such as latex for dust-forming materials</t>
  </si>
  <si>
    <t>Not applicable to processes that require dry materials or ores/concentrates that naturally contain sufficient humidity to prevent dust formation. The applicability may be limited in regions with water shortages or with very low temperatures</t>
  </si>
  <si>
    <t>Not suitable for melt area, nor sand (too close to melt)</t>
  </si>
  <si>
    <t>No visible emissions. Sufficiently humid operations</t>
  </si>
  <si>
    <t>F/E</t>
  </si>
  <si>
    <t>Dust/gas extraction devices placed at the transfer and tipping points for dust-forming materials</t>
  </si>
  <si>
    <t>See 9d.</t>
  </si>
  <si>
    <t>Certified pressure vessels for storing chlorine gas or mixtures that contain chlorine</t>
  </si>
  <si>
    <t>Chlorine not used</t>
  </si>
  <si>
    <t>Chlorine is used as part of the biocide regime in our cooling water processes but is not held as a gas in any pressure vessels .Chlorine is generated by combining x 2 chemicals to treat these systems.</t>
  </si>
  <si>
    <t>F/C</t>
  </si>
  <si>
    <t>Tank construction materials that are resistant to the contained materials</t>
  </si>
  <si>
    <t>Odour scrubber chemical tanks x 4. All in good condition and bunds recently recoated</t>
  </si>
  <si>
    <t>WWTP chemical tanks x 2, swarf wash tank. All in good condition.</t>
  </si>
  <si>
    <t>Reliable leak detection systems and display of tank’s level, with an alarm to prevent overfills</t>
  </si>
  <si>
    <t>Leak detection system in Casting is the daily level monitoring on the odour scrubber, leaks are auto-pumped to the neutralisation tank. No alarms, just member present when filling to alert driver when tank is overflowing.
For HP oil tanks, daily leak checks are done. Tanks are equipped with level display that is monitored when being filled by maintenance</t>
  </si>
  <si>
    <t>For swarf, no alarms, just daily checks. Tank level not "displayed", tank is open top and level gauged by member visually. All WWTP tanks monitored in control room and have alarms</t>
  </si>
  <si>
    <t>Store reactive materials in double-walled tanks or tanks placed in chemical-resistant bunds of the same capacity and use a storage area that is impermeable and resistant to the material stored</t>
  </si>
  <si>
    <t>Design storage areas so that — any leaks from tanks and delivery systems are intercepted and contained in bunds that have a capacity capable of containing at least the volume of the largest storage tank within the bund; — delivery points are within the bund to collect any spilled material</t>
  </si>
  <si>
    <t>All overground storage areas comply with 110% rule. Delivery points for odour scrubber and WWTP are captured by drip trays/bunds separate from the main tank bund.</t>
  </si>
  <si>
    <t>Use inert gas blanketing for the storage of materials that react with air</t>
  </si>
  <si>
    <t>Only during welding in kaizen/die maintenance areas. Do not store any materials that react with air</t>
  </si>
  <si>
    <t>Do not store any materials that react with air</t>
  </si>
  <si>
    <t>F/C/E/PC</t>
  </si>
  <si>
    <t>Collect and treat emissions from storage with an abatement system designed to treat the compounds stored. Collect and treat before discharge any water that washes dust away.</t>
  </si>
  <si>
    <t>Any odour scrubber chemical leaks would be pumped to the WWTP. Any areas where oil leaks could occur are captured by an oil interceptor before release to surface water system.</t>
  </si>
  <si>
    <t>Any leaks would be captured and either recovered or pumped back into the WWTP</t>
  </si>
  <si>
    <t>Regular cleaning of the storage area and, when needed, moistening with water</t>
  </si>
  <si>
    <t>Normal 4S standards.</t>
  </si>
  <si>
    <t>Place the longitudinal axis of the heap parallel to the prevailing wind direction in the case of outdoor storage</t>
  </si>
  <si>
    <t>p</t>
  </si>
  <si>
    <t>Protective planting, windbreak fences or upwind mounts to lower the wind velocity in the case of outdoor storage</t>
  </si>
  <si>
    <t>q</t>
  </si>
  <si>
    <t>One heap instead of several where feasible in the case of outdoor storage</t>
  </si>
  <si>
    <t>r</t>
  </si>
  <si>
    <t>Use oil and solid interceptors for the drainage of open outdoor storage areas. Use of concreted areas that have kerbs or other containment devices for the storage of material that can release oil, such as swarf</t>
  </si>
  <si>
    <t>Swarf area is contained separately. Drains on the SE and SW sides of WWTP drain into an oil interceptor.</t>
  </si>
  <si>
    <t>In order to prevent diffuse emissions from the handling and transport of raw materials, BAT is to use a combination of the techniques given below.</t>
  </si>
  <si>
    <t>Enclosed conveyors or pneumatic systems to transfer and handle dust-forming concentrates and fluxes and fine-grained material</t>
  </si>
  <si>
    <t>Lime sucked into exhaust system. Flux pumped into bath with pneumatic pump. Enclosed conveyors on sand reclaim and mixing</t>
  </si>
  <si>
    <t>Swarf is moved via conveyor in the swarf wash area</t>
  </si>
  <si>
    <t>Covered conveyors to handle non-dust-forming solid materials</t>
  </si>
  <si>
    <t>Only process that has conveyors is sand, which are all covered.</t>
  </si>
  <si>
    <t>Extraction of dust from delivery points, silo vents, pneumatic transfer systems and conveyor transfer points, and connection to a filtration system (for dust-forming materials)</t>
  </si>
  <si>
    <t>Closed bags or drums to handle materials with dispersible or water-soluble components</t>
  </si>
  <si>
    <t>Suitable containers to handle pelletised materials</t>
  </si>
  <si>
    <t>Sprinkling to moisten the materials at handling points</t>
  </si>
  <si>
    <t>Minimise transport distances</t>
  </si>
  <si>
    <t>Standard practice of TPS</t>
  </si>
  <si>
    <t>Reduce the drop height of conveyor belts, mechanical shovels or grabs</t>
  </si>
  <si>
    <t>Very minimal drop heights on swarf and sand</t>
  </si>
  <si>
    <t>Adjust the speed of open belt conveyors (&lt; 3,5 m/s)</t>
  </si>
  <si>
    <t>Minimise the speed of descent or free fall height of the materials</t>
  </si>
  <si>
    <t>Place transfer conveyors and pipelines in safe, open areas above ground so that leaks can be detected quickly and damage from vehicles and other equipment can be prevented. If buried pipelines are used for non-hazardous materials, document and mark their course and adopt safe excavation systems</t>
  </si>
  <si>
    <t>Overground pipes on odour scrubber, swarf and in WWTP. Minimal traffic in those areas. Only underground pipe is the water pipe for incoming fresh water and sewer. No raw materials supplied by pipeline or conveyor.</t>
  </si>
  <si>
    <t>Automatic resealing of delivery connections for handling liquid and liquefied gas</t>
  </si>
  <si>
    <t>Delivered in IBC's</t>
  </si>
  <si>
    <t>All deliveries to WWTP are manually connected and sealed by manual valve connections.</t>
  </si>
  <si>
    <t>Back-vent displaced gases to the delivery vehicle to reduce emissions of VOC</t>
  </si>
  <si>
    <t>No back-venting, only delivered in IBC's</t>
  </si>
  <si>
    <t>Caustic soda, OX 1272, OX 1201, genguard 8253. None are back-vented</t>
  </si>
  <si>
    <t>Wash wheels and chassis of vehicles used to deliver or handle dusty materials</t>
  </si>
  <si>
    <t>may not be applicable when ice could be formed.</t>
  </si>
  <si>
    <t>Use planned campaigns for road sweeping</t>
  </si>
  <si>
    <t>Segregate incompatible materials (e.g. oxidising agents and organic materials)</t>
  </si>
  <si>
    <t>COSHH risk assessments &amp; procedures</t>
  </si>
  <si>
    <t>Minimise material transfers between processes</t>
  </si>
  <si>
    <r>
      <t xml:space="preserve">In order to prevent or, where this is not practicable, to reduce diffuse emissions from </t>
    </r>
    <r>
      <rPr>
        <sz val="11"/>
        <color rgb="FFFF0000"/>
        <rFont val="Calibri"/>
        <family val="2"/>
        <scheme val="minor"/>
      </rPr>
      <t>metal production</t>
    </r>
    <r>
      <rPr>
        <sz val="11"/>
        <color theme="1"/>
        <rFont val="Calibri"/>
        <family val="2"/>
        <scheme val="minor"/>
      </rPr>
      <t>, BAT is to optimise the efficiency of off-gas collection and treatment by using a combination of the techniques given below.</t>
    </r>
  </si>
  <si>
    <t>Not included sand in this section, due to it being specifically about metal production</t>
  </si>
  <si>
    <t>Thermal or mechanical pretreatment of secondary raw material to minimise organic contamination of the furnace feed</t>
  </si>
  <si>
    <t>Mechanical - wash and centrifuge for swarf, parts wash by maintenance for scrap. Thermal - 1t pot melter &amp; swarf dryer next to 2.5 melt tower.
Airbus scrap just visually inspected</t>
  </si>
  <si>
    <t>Use a closed furnace with a properly designed dedusting system or seal the furnace and other process units with an adequate vent system</t>
  </si>
  <si>
    <t>The applicability may be restricted by safety constraints (e.g. type/design of the furnace, risk of explosion)</t>
  </si>
  <si>
    <t>All melt towers extracted to the bag-house</t>
  </si>
  <si>
    <t>Use a secondary hood for furnace operations such as charging and tapping</t>
  </si>
  <si>
    <t>Yes for charging, drossing, swarf injection, no for tapping</t>
  </si>
  <si>
    <t>Dust or fume collection where dusty material transfers take place (e.g. furnace charging and tapping points, covered launders)</t>
  </si>
  <si>
    <t>Baghouse dust collected in drum in sealed system. Lime loading has designated chamber. Hood over dross door for drossing activity.
All other material transfers not adjudged to be dusty (e.g. dross skip transfers)</t>
  </si>
  <si>
    <t>Optimise the design and operation of hooding and ductwork to capture fumes arising from the feed port and from hot metal, matte or slag tapping and transfers in covered launders</t>
  </si>
  <si>
    <t>For existing plants, the applicability may be limited by space and plant configuration restrictions</t>
  </si>
  <si>
    <t>GBF added on 1.5 side. V little / no fumes on 2.5 from ladles. No other areas producing significant emissions.</t>
  </si>
  <si>
    <t>Furnace/reactor enclosures such as ‘house-in-house’ or ‘doghouse’ for tapping and charging operations</t>
  </si>
  <si>
    <t>Minimal emissions. Restricted by existing installation/layout</t>
  </si>
  <si>
    <t>Optimise the off-gas flow from the furnace through computerised fluid dynamics studies and tracers</t>
  </si>
  <si>
    <t>Charging systems for semi-closed furnaces to add raw materials in small amounts</t>
  </si>
  <si>
    <t>Swarf and charging lift</t>
  </si>
  <si>
    <t>Treat the collected emissions in an adequate abatement system</t>
  </si>
  <si>
    <t>Bag-house</t>
  </si>
  <si>
    <t>Monitoring of emissions to air</t>
  </si>
  <si>
    <t>BAT is to monitor the stack emissions to air with at least the frequency given below and in accordance with EN standards. If EN standards are not available, BAT is to use ISO, national or other international standards that ensure the provision of data of an equivalent scientific quality.</t>
  </si>
  <si>
    <t>Dust</t>
  </si>
  <si>
    <t>Dust - Aluminium: BAT 80, BAT 81, BAT 82 - Continuous / once per year</t>
  </si>
  <si>
    <t>BAT 81 &amp; 82 = ok. BAT 80 = n/a</t>
  </si>
  <si>
    <t>Hg</t>
  </si>
  <si>
    <t>BAT 11 - Continuous or once per year</t>
  </si>
  <si>
    <t>Not a pyrometallurgical process</t>
  </si>
  <si>
    <r>
      <t>SO</t>
    </r>
    <r>
      <rPr>
        <vertAlign val="subscript"/>
        <sz val="11"/>
        <color theme="1"/>
        <rFont val="Calibri"/>
        <family val="2"/>
        <scheme val="minor"/>
      </rPr>
      <t>2</t>
    </r>
  </si>
  <si>
    <t>Aluminium: BAT 60, BAT 69 - Continuous or once per year</t>
  </si>
  <si>
    <t>Only applicable for primary aluminium production</t>
  </si>
  <si>
    <r>
      <t>NO</t>
    </r>
    <r>
      <rPr>
        <vertAlign val="subscript"/>
        <sz val="11"/>
        <color theme="1"/>
        <rFont val="Calibri"/>
        <family val="2"/>
        <scheme val="minor"/>
      </rPr>
      <t>x</t>
    </r>
  </si>
  <si>
    <t>BAT 13 - Continuous or once per year</t>
  </si>
  <si>
    <t>TVOC</t>
  </si>
  <si>
    <t>Aluminium: BAT 83 - Continuous or once per year</t>
  </si>
  <si>
    <t>No previous limit, no sources of VOC in raw or secondary materials.</t>
  </si>
  <si>
    <t>PCDD/F</t>
  </si>
  <si>
    <t>Aluminium: BAT 83 - Once per year</t>
  </si>
  <si>
    <t>Previously exempt; see report from 2010, measured result of 0.05. No pre-cursors and carbon injection implemented as precautionary measure.</t>
  </si>
  <si>
    <r>
      <t>NH</t>
    </r>
    <r>
      <rPr>
        <vertAlign val="subscript"/>
        <sz val="11"/>
        <color theme="1"/>
        <rFont val="Calibri"/>
        <family val="2"/>
        <scheme val="minor"/>
      </rPr>
      <t>3</t>
    </r>
  </si>
  <si>
    <t>Aluminium: BAT 89 - Once per year</t>
  </si>
  <si>
    <t>Only relevant for salt slag recovery</t>
  </si>
  <si>
    <t>Benzo-a-pyrene</t>
  </si>
  <si>
    <t>Aluminium: BAT 59, BAT 60, BAT 61 - Once per year</t>
  </si>
  <si>
    <t>HF</t>
  </si>
  <si>
    <t>Aluminium: BAT 60, BAT 61, BAT 67 - Continuous
Aluminium: BAT 60, BAT 67, BAT 84 - Once per year</t>
  </si>
  <si>
    <t>BAT 84: once per year, permit &amp; trending records</t>
  </si>
  <si>
    <t>Total fluorides</t>
  </si>
  <si>
    <t>Aluminium: BAT 60, BAT 67 - Once per year</t>
  </si>
  <si>
    <t>HCl</t>
  </si>
  <si>
    <t>Aluminium: BAT 84 - Continuous or once per year</t>
  </si>
  <si>
    <t>Once. Permit &amp; trending records</t>
  </si>
  <si>
    <r>
      <t>Cl</t>
    </r>
    <r>
      <rPr>
        <vertAlign val="subscript"/>
        <sz val="11"/>
        <color theme="1"/>
        <rFont val="Calibri"/>
        <family val="2"/>
        <scheme val="minor"/>
      </rPr>
      <t>2</t>
    </r>
  </si>
  <si>
    <t>Aluminium: BAT 84 - Once per year</t>
  </si>
  <si>
    <t>Only applicable to emissions from refining processes carried out with chemicals containing chlorine.</t>
  </si>
  <si>
    <r>
      <t>H</t>
    </r>
    <r>
      <rPr>
        <vertAlign val="subscript"/>
        <sz val="11"/>
        <color theme="1"/>
        <rFont val="Calibri"/>
        <family val="2"/>
        <scheme val="minor"/>
      </rPr>
      <t>2</t>
    </r>
    <r>
      <rPr>
        <sz val="11"/>
        <color theme="1"/>
        <rFont val="Calibri"/>
        <family val="2"/>
        <scheme val="minor"/>
      </rPr>
      <t>S</t>
    </r>
  </si>
  <si>
    <r>
      <t>PH</t>
    </r>
    <r>
      <rPr>
        <vertAlign val="subscript"/>
        <sz val="11"/>
        <color theme="1"/>
        <rFont val="Calibri"/>
        <family val="2"/>
        <scheme val="minor"/>
      </rPr>
      <t>3</t>
    </r>
  </si>
  <si>
    <t>Mercury emissions</t>
  </si>
  <si>
    <t>In order to reduce mercury emissions to air (other than those that are routed to the sulphuric acid plant) from a pyrometallurgical process, BAT is to use one or both of the techniques given below.EN 30.6.2016 Official Journal of the European Union L 174/</t>
  </si>
  <si>
    <t>We don't carry out a pyrometallurgical process</t>
  </si>
  <si>
    <t>Use raw materials with a low mercury content, including by cooperating with providers in order to remove mercury from secondary materials.</t>
  </si>
  <si>
    <t>Use adsorbents (e.g. activated carbon, selenium) in combination with dust filtration</t>
  </si>
  <si>
    <t>Limit</t>
  </si>
  <si>
    <r>
      <t>Hg = 0.01 - 0.05 mg/Nm</t>
    </r>
    <r>
      <rPr>
        <vertAlign val="superscript"/>
        <sz val="11"/>
        <color theme="1"/>
        <rFont val="Calibri"/>
        <family val="2"/>
        <scheme val="minor"/>
      </rPr>
      <t>3</t>
    </r>
  </si>
  <si>
    <t>Sulphur dioxide emissions</t>
  </si>
  <si>
    <t>In order to reduce emissions of SO 2 from off-gases with a high SO 2 content and to avoid the generation of waste from the flue-gas cleaning system, BAT is to recover sulphur by producing sulphuric acid or liquid SO 2 .</t>
  </si>
  <si>
    <t>Only applicable to plants producing copper, lead, primary zinc, silver, nickel and/or molybdenum.</t>
  </si>
  <si>
    <r>
      <t>NO</t>
    </r>
    <r>
      <rPr>
        <vertAlign val="subscript"/>
        <sz val="11"/>
        <color theme="1"/>
        <rFont val="Calibri"/>
        <family val="2"/>
        <scheme val="minor"/>
      </rPr>
      <t>x</t>
    </r>
    <r>
      <rPr>
        <sz val="11"/>
        <color theme="1"/>
        <rFont val="Calibri"/>
        <family val="2"/>
        <scheme val="minor"/>
      </rPr>
      <t xml:space="preserve"> emissions</t>
    </r>
  </si>
  <si>
    <t>In order to prevent NO X emissions to air from a pyrometallurgical process, BAT is to use one of the techniques given below.</t>
  </si>
  <si>
    <t>Low-NO X burners</t>
  </si>
  <si>
    <t>Oxy-fuel burners</t>
  </si>
  <si>
    <t>Flue-gas recirculation (back through the burner to reduce the temperature of the flame) in the case of oxy-fuel burners</t>
  </si>
  <si>
    <t>Emissions to water including their monitoring</t>
  </si>
  <si>
    <t>In order to prevent or reduce the generation of waste water, BAT is to use one or a combination of the techniques given below.</t>
  </si>
  <si>
    <t>Measure the amount of fresh water used and the amount of waste water discharged</t>
  </si>
  <si>
    <t>Reuse waste water from cleaning operations (including anode and cathode rinse water) and spills in the same process</t>
  </si>
  <si>
    <t>Jet washing by AMSS. Tank cleaning by GMUK.</t>
  </si>
  <si>
    <t>Reuse weak acid streams generated in a wet ESP and wet scrubbers</t>
  </si>
  <si>
    <t>Applicability may be restricted depending on the metal and solid content of the waste water</t>
  </si>
  <si>
    <t>Reuse waste water from slag granulation</t>
  </si>
  <si>
    <t>Reuse surface run-off water</t>
  </si>
  <si>
    <t>Rainwater collected from compressor and Casting roofs, used in odour scrubber and compressor cooling systems.</t>
  </si>
  <si>
    <t>Use a closed circuit cooling system</t>
  </si>
  <si>
    <t>Applicability may be restricted when a low temperature is required for process reasons</t>
  </si>
  <si>
    <t>Yes for Facilities, 2 x adiabatic cooling towers. Old cooling tower still in Casting is also closed system.</t>
  </si>
  <si>
    <t>Reuse treated water from the waste water treatment plant</t>
  </si>
  <si>
    <t>Applicability may be restricted by the salt content</t>
  </si>
  <si>
    <t>Need to study, reusing would possibly cause COD issues with increased concentrations or have adverse effects on processes ie Legionella.</t>
  </si>
  <si>
    <t>In order to prevent the contamination of water and to reduce emissions to water, BAT is to segregate uncontaminated waste water streams from waste water streams requiring treatment.</t>
  </si>
  <si>
    <t>The segregation of uncontaminated rainwater may not be applicable in the case of existing waste water collection systems.</t>
  </si>
  <si>
    <t>Rainwater either stored for use (in the odour scrubber) or ejected directly to the surface water drain.</t>
  </si>
  <si>
    <t>IWG kept separate from O, C &amp; M and fed into WWTP at later stage.</t>
  </si>
  <si>
    <t>BAT is to use ISO 5667 for water sampling and to monitor the emissions to water at the point where the emission leaves the installation at least once per month ( 1 ) and in accordance with EN standards. If EN standards are not available, BAT is to use ISO, national or other international standards that ensure the provision of data of an equivalent scientific quality.</t>
  </si>
  <si>
    <t>In order to reduce emissions to water, BAT is to treat the leakages from the storage of liquids and the waste water from non-ferrous metals production, including from the washing stage in the Waelz kiln process, and to remove metals and sulphates by using a combination of the techniques given below.</t>
  </si>
  <si>
    <t>Does the Loft evaporation unit fit into one of these categories?</t>
  </si>
  <si>
    <t>Chemical precipitation</t>
  </si>
  <si>
    <t>Coag and floc</t>
  </si>
  <si>
    <t>Sedimentation</t>
  </si>
  <si>
    <t>Filtration</t>
  </si>
  <si>
    <t>Flotation</t>
  </si>
  <si>
    <t>DAF</t>
  </si>
  <si>
    <t>Ultrafiltration</t>
  </si>
  <si>
    <t>Only applicable to specific streams in non-ferrous metals production</t>
  </si>
  <si>
    <t>Activated carbon filtration</t>
  </si>
  <si>
    <t>Reverse osmosis</t>
  </si>
  <si>
    <t>Used in compressor house</t>
  </si>
  <si>
    <t>Noise</t>
  </si>
  <si>
    <t>In order to reduce noise emissions, BAT is to use one or a combination of the techniques given below.</t>
  </si>
  <si>
    <t>No current/recent issues, refer to noise model</t>
  </si>
  <si>
    <t>Use embankments to screen the source of noise</t>
  </si>
  <si>
    <t>Enclose noisy plants or components in sound-absorbing structures</t>
  </si>
  <si>
    <t xml:space="preserve">Majority of noise generating equipment situated indoors. </t>
  </si>
  <si>
    <t>Use anti-vibration supports and interconnections for equipment</t>
  </si>
  <si>
    <t>On bag-house fan. Motors for the pumps at the back of HP</t>
  </si>
  <si>
    <t>Flexibel bellows &amp; flanges used in key areas of WWTP. No antivibration supports.</t>
  </si>
  <si>
    <t>Orientation of noise-emitting machinery</t>
  </si>
  <si>
    <t>Change the frequency of the sound</t>
  </si>
  <si>
    <t>Whisper nozzles on LP core making</t>
  </si>
  <si>
    <t>Odour</t>
  </si>
  <si>
    <t>In order to reduce odour emissions, BAT is to use one or a combination of the techniques given below.</t>
  </si>
  <si>
    <t>H4 screening tests for ZR application found no issues</t>
  </si>
  <si>
    <t>Appropriate storage and handling of odorous materials</t>
  </si>
  <si>
    <t>All chemicals in stores, bags of chemicals/compounds kept in Casting are all in sealed bags, and kept in lockable containers when open.</t>
  </si>
  <si>
    <t>The worst odorous material held in WWTP is ferric sludge which is bagged and stored for drying on the WWTP yard. Naturally very wet so minimises odour</t>
  </si>
  <si>
    <t>Minimise the use of odorous materials</t>
  </si>
  <si>
    <t>PCS system controls how much material is used. Materials development in Japan working on projects such as use of inorganic sand to reduce chemical use</t>
  </si>
  <si>
    <t>Careful design, operation and maintenance of any equipment that could generate odour emissions</t>
  </si>
  <si>
    <t>Operation and maintenance is well controlled. Process control standards &amp; maintenance database</t>
  </si>
  <si>
    <t>Afterburner or filtration techniques, including biofilters</t>
  </si>
  <si>
    <t>Applicable only in limited cases (e.g. in the impregnation stage during speciality production in the carbon and graphite sector)</t>
  </si>
  <si>
    <t>Incinerator on sand mixing. Odour scrubber on low pressure emissions.</t>
  </si>
  <si>
    <t>Aluminium production</t>
  </si>
  <si>
    <t>Secondary aluminium production</t>
  </si>
  <si>
    <t>In order to increase the raw materials’ yield, BAT is to separate non-metallic constituents and metals other than aluminium by using one or a combination of the techniques given below depending on the constituents of the treated materials.</t>
  </si>
  <si>
    <t>Processes that produce swarf do not mix steel with aluminium. Foreign objects are removed manually, staff highly disciplined not to contaminate this waste stream. All feed is pure Al so minimal separation is required</t>
  </si>
  <si>
    <t>Magnetic separation of ferrous metals</t>
  </si>
  <si>
    <t>Eddy current separation (using moving electromagnetic fields) of aluminium from the other constituents</t>
  </si>
  <si>
    <t>Relative density separation (using a fluid with a different density) of different metals and non-metallic constituents</t>
  </si>
  <si>
    <t>Done in the 1t pot melter, steel liners are filtered out of molten aluminium</t>
  </si>
  <si>
    <t>Preheating of the furnace charge with the exhaust gas</t>
  </si>
  <si>
    <t>Only applicable for non-rotating furnaces</t>
  </si>
  <si>
    <t>When the tower's full, the Al at the top is being pre-heated from all burners' exhaust gases. First charges are pre-heated from holding burner exhaust gases only.</t>
  </si>
  <si>
    <t>Recirculation of the gases with unburnt hydrocarbons back into the burner system</t>
  </si>
  <si>
    <t>Only applicable for reverberatory furnaces and dryers</t>
  </si>
  <si>
    <t>Supply the liquid metal for direct moulding</t>
  </si>
  <si>
    <t>Applicability is limited by the time needed for the transportation (maximum 4-5 hours)</t>
  </si>
  <si>
    <t>Does it count when taking metal directly from the 1t to the lines, or pouring it directly into the bath, rather than making pig moulds?</t>
  </si>
  <si>
    <t>In order to prevent or reduce emissions to air, BAT is to remove oil and organic compounds from the swarf before the smelting stage using centrifugation and/or drying</t>
  </si>
  <si>
    <t>Swarf wash and centrifuge dryer</t>
  </si>
  <si>
    <t>In order to prevent or reduce diffuse emissions from the pretreatment of scraps, BAT is to use one or both of the techniques given below.</t>
  </si>
  <si>
    <t>Closed or pneumatic conveyor, with an air extraction system</t>
  </si>
  <si>
    <t>Enclosures or hoods for the charging and for the discharge points, with an air extraction system</t>
  </si>
  <si>
    <t>One large hood over entire 1t furnace</t>
  </si>
  <si>
    <t>In order to prevent or reduce diffuse emissions from the charging and discharging/tapping of melting furnaces, BAT is to use one or a combination of the techniques given below.</t>
  </si>
  <si>
    <t>Placing a hood on top of the furnace door and at the taphole with off-gas extraction connected to a filtration system</t>
  </si>
  <si>
    <t>Extraction for the tower, but not for the tapping off area - no need, tap off is pure molten metal from bottom of bath.</t>
  </si>
  <si>
    <t>Fume collection enclosure that covers both the charging and tapping zones</t>
  </si>
  <si>
    <t>Only applicable for stationary drum furnaces</t>
  </si>
  <si>
    <t>Sealed furnace door</t>
  </si>
  <si>
    <t>Doors at top of charge tower do not seal. Furnace under negative pressure preventing diffuse emissions from door</t>
  </si>
  <si>
    <t>Sealed charging carriage</t>
  </si>
  <si>
    <t>Boosted suction system that can be modified according to the process needed</t>
  </si>
  <si>
    <t>Bag-house fan modulates according to door positions and burner strength</t>
  </si>
  <si>
    <t>In order to reduce emissions from skimmings/dross treatment, BAT is to use one or a combination of the techniques given below.</t>
  </si>
  <si>
    <t>Cooling of skimmings/dross, as soon as they are skimmed from the furnace, in sealed containers under inert gas</t>
  </si>
  <si>
    <t>Fall into bin below, covered but inert gas not used.</t>
  </si>
  <si>
    <t>Prevention of wetting of the skimmings/dross</t>
  </si>
  <si>
    <t>Y</t>
  </si>
  <si>
    <t>Enclosed bin below the deck</t>
  </si>
  <si>
    <t>Compaction of skimmings/dross with an air extraction and dust abatement system</t>
  </si>
  <si>
    <t>Left to gravity settle in the melt area, with only the roof AHU as extraction. No dedicated extraction for this process</t>
  </si>
  <si>
    <t>In order to reduce dust and metal emissions from the swarf drying and the removal of oil and organic compounds from the swarf, from the crushing, milling and dry separation of non-metallic constituents and metals other than aluminium, and from the storage, handling and transport in secondary aluminium production, BAT is to use a bag filter.</t>
  </si>
  <si>
    <t>Swarf is washed and dried in a separate location - wet process so no risk of diffuse emissions. It is transported in rolling bins that are covered for weather protection, so no risk of diffuse emisssions. When brought to Casting, it is stored in bins before being loaded into a hopper, at which point there may be a small risk of diffuse emissions, but inspection of the process and area will show that any emissions are negligible. The swarf is fed into a dryer, which is completely contained, and then fed into the vortex, where there is an extraction hood to a small, internal filter that exhausts inside the plant.</t>
  </si>
  <si>
    <r>
      <t>Dust &lt;= 5 mg/Nm</t>
    </r>
    <r>
      <rPr>
        <vertAlign val="superscript"/>
        <sz val="11"/>
        <color theme="1"/>
        <rFont val="Calibri"/>
        <family val="2"/>
        <scheme val="minor"/>
      </rPr>
      <t>3</t>
    </r>
  </si>
  <si>
    <t>In order to reduce dust and metal emissions to air from furnace processes such as charging, melting, tapping and molten metal treatment in secondary aluminium production, BAT is to use a bag filter.</t>
  </si>
  <si>
    <t>Some areas not extracted to this filter (e.g. tapping off point, ladle drossing point, see BAT 78 and 79)</t>
  </si>
  <si>
    <r>
      <t>Dust = 2 - 5 mg/Nm</t>
    </r>
    <r>
      <rPr>
        <vertAlign val="superscript"/>
        <sz val="11"/>
        <color theme="1"/>
        <rFont val="Calibri"/>
        <family val="2"/>
        <scheme val="minor"/>
      </rPr>
      <t>3</t>
    </r>
  </si>
  <si>
    <t>In order to reduce dust and metal emissions to air from remelting in secondary aluminium production, BAT is to use one or a combination of the techniques given below.</t>
  </si>
  <si>
    <t>Use of uncontaminated aluminium material i.e. solid material free of substances such as paint, plastic or oil (e.g. billets)</t>
  </si>
  <si>
    <t>Parts stripped down before remelting</t>
  </si>
  <si>
    <t>Optimise combustion conditions to reduce the emissions of dust</t>
  </si>
  <si>
    <t>Burners set up and serviced annually, temperatures and pressures monitored daily</t>
  </si>
  <si>
    <t>Bag filter</t>
  </si>
  <si>
    <t>In order to reduce emissions to air of organic compounds and PCDD/F from the thermal treatment of contaminated secondary raw materials (e.g. swarf) and from the melting furnace, BAT is to use a bag filter in combination with at least one of the techniques given below.</t>
  </si>
  <si>
    <t>Bag filter is installed already</t>
  </si>
  <si>
    <t>Select and feed the raw materials according to the furnace and the abatement techniques used</t>
  </si>
  <si>
    <t>Raw Al tested for quality (acceptance standards)</t>
  </si>
  <si>
    <t>Internal burner system for melting furnaces</t>
  </si>
  <si>
    <t>Decided against this, something to do with de novo synthesis. Very expensive</t>
  </si>
  <si>
    <t>Afterburner</t>
  </si>
  <si>
    <t>Rapid quenching</t>
  </si>
  <si>
    <t>Of the gas, to prevent PCDD/F forming</t>
  </si>
  <si>
    <t>Activated carbon injection</t>
  </si>
  <si>
    <t>Carbon mixed in with lime - check with Casting</t>
  </si>
  <si>
    <r>
      <t>TVOC &lt;= 10 - 30 mg/Nm</t>
    </r>
    <r>
      <rPr>
        <vertAlign val="superscript"/>
        <sz val="11"/>
        <color theme="1"/>
        <rFont val="Calibri"/>
        <family val="2"/>
        <scheme val="minor"/>
      </rPr>
      <t>3</t>
    </r>
  </si>
  <si>
    <t>See BAT 10</t>
  </si>
  <si>
    <t>O</t>
  </si>
  <si>
    <r>
      <t>PCDD/F &lt;= 0.1 ng I-TEQ/Nm</t>
    </r>
    <r>
      <rPr>
        <vertAlign val="superscript"/>
        <sz val="11"/>
        <color theme="1"/>
        <rFont val="Calibri"/>
        <family val="2"/>
        <scheme val="minor"/>
      </rPr>
      <t>3</t>
    </r>
  </si>
  <si>
    <t>In order to reduce emissions to air of HCl, Cl 2 and HF from the thermal treatment of contaminated secondary raw materials (e.g. swarf), the melting furnace, and remelting and molten metal treatment, BAT is to use one or a combination of the techniques given below.</t>
  </si>
  <si>
    <t>Select and feed the raw materials according to the furnace and the abatement techniques used ( 1 )</t>
  </si>
  <si>
    <t>Raw Al tested for quality</t>
  </si>
  <si>
    <t>Ca(OH) 2 or sodium bicarbonate injection in combination with a bag filter ( 1 )</t>
  </si>
  <si>
    <t>Lime injected into exhaust system before bag-house</t>
  </si>
  <si>
    <t>Control of the refining process, adapting the quantity of refining gas used to remove the contaminants present into the molten metals</t>
  </si>
  <si>
    <t>Use of dilute chlorine with inert gas in the refining process</t>
  </si>
  <si>
    <r>
      <t>HCl &lt;= 5 - 10 mg/Nm</t>
    </r>
    <r>
      <rPr>
        <vertAlign val="superscript"/>
        <sz val="11"/>
        <color theme="1"/>
        <rFont val="Calibri"/>
        <family val="2"/>
        <scheme val="minor"/>
      </rPr>
      <t>3</t>
    </r>
  </si>
  <si>
    <r>
      <t>Cl</t>
    </r>
    <r>
      <rPr>
        <vertAlign val="subscript"/>
        <sz val="11"/>
        <color theme="1"/>
        <rFont val="Calibri"/>
        <family val="2"/>
        <scheme val="minor"/>
      </rPr>
      <t>2</t>
    </r>
    <r>
      <rPr>
        <sz val="11"/>
        <color theme="1"/>
        <rFont val="Calibri"/>
        <family val="2"/>
        <scheme val="minor"/>
      </rPr>
      <t xml:space="preserve"> &lt;= 1 mg/Nm</t>
    </r>
    <r>
      <rPr>
        <vertAlign val="superscript"/>
        <sz val="11"/>
        <color theme="1"/>
        <rFont val="Calibri"/>
        <family val="2"/>
        <scheme val="minor"/>
      </rPr>
      <t>3</t>
    </r>
  </si>
  <si>
    <r>
      <t>HF &lt;= 1 mg/Nm</t>
    </r>
    <r>
      <rPr>
        <vertAlign val="superscript"/>
        <sz val="11"/>
        <color theme="1"/>
        <rFont val="Calibri"/>
        <family val="2"/>
        <scheme val="minor"/>
      </rPr>
      <t>3</t>
    </r>
  </si>
  <si>
    <t>In order to reduce the quantities of waste sent for disposal from secondary aluminium production, BAT is to organise operations on site so as to facilitate process residues reuse or, failing that, process residues recycling, including by using one or a combination of the techniques given below.</t>
  </si>
  <si>
    <t>Reuse collected dust in the process in the case of a melting furnace using salt cover or in the salt slag recovery process</t>
  </si>
  <si>
    <t>Full recycling of the salt slag</t>
  </si>
  <si>
    <t>Apply skimmings/dross treatment to recover aluminium in the case of furnaces that do not use salt cover</t>
  </si>
  <si>
    <t>Gravity settling bin (Phil Drew) that recovers Al</t>
  </si>
  <si>
    <t>In order to reduce the quantities of salt slag produced from secondary aluminium production, BAT is to use one or a combination of the techniques given below.</t>
  </si>
  <si>
    <t>Increase the quality of raw material used through the separation of the non-metallic constituents and metals other than aluminium for scraps where aluminium is mixed with other constituents</t>
  </si>
  <si>
    <t>Pure Al used. Foreign objects removed from bins in rare cases, by members</t>
  </si>
  <si>
    <t>Remove oil and organic constituents from contaminated swarf before melting</t>
  </si>
  <si>
    <t>Metal pumping or stirring</t>
  </si>
  <si>
    <t>Not applicable for rotary furnaces</t>
  </si>
  <si>
    <t>Unless this means the drossing off….?</t>
  </si>
  <si>
    <t>Tilting rotary furnace</t>
  </si>
  <si>
    <t>There may be restrictions on the use of this furnace due to the size of the feed materials</t>
  </si>
  <si>
    <t>Total techniques</t>
  </si>
  <si>
    <t>Non-applicable techniques</t>
  </si>
  <si>
    <t>Applicable techniques</t>
  </si>
  <si>
    <t>Techniques in place</t>
  </si>
  <si>
    <t>Gap</t>
  </si>
  <si>
    <t>Where your activity involves the use, production or release of relevant hazardous substances (as defnined in Article 3(18) of the Industrial Emissions Directive) carry out a risk assessment considering the possibility of soil and groundwater contamination at the installation with substances.</t>
  </si>
  <si>
    <t>Current Status</t>
  </si>
  <si>
    <t>British Geological Survey conducted a PPC application site report for the Toyota Deeside site in April 2007 at the time of introducing the ZR engine, which was the last major permit change. There have been no major changes to this report since 2007 that would adversely affect soil &amp; groundwater pollution.
Since this time there have been some minor additions to the site operations, detailed in Table 1, which are deemed as presenting either a neutral or reduced risk of soil &amp; groundwater contamination.</t>
  </si>
  <si>
    <t>Table 1 - New installations and relative change in risk to soil &amp; groundwater</t>
  </si>
  <si>
    <t>Item</t>
  </si>
  <si>
    <t>Risk change</t>
  </si>
  <si>
    <t>Adiabatic cooling tower in Facilities x 2</t>
  </si>
  <si>
    <t>Lower</t>
  </si>
  <si>
    <t>Swarf washing system</t>
  </si>
  <si>
    <t>Neutral</t>
  </si>
  <si>
    <t>Above ground diesel tank for Facilities</t>
  </si>
  <si>
    <t>New diesel tank for QA</t>
  </si>
  <si>
    <t>Solar field</t>
  </si>
  <si>
    <t>Hard standing for the rally</t>
  </si>
  <si>
    <t>Rainwater harvesting on compressor house and Casting</t>
  </si>
  <si>
    <t>LOFT oil purification evaporator</t>
  </si>
  <si>
    <t>Pollution monitoring</t>
  </si>
  <si>
    <t>Conclusion</t>
  </si>
  <si>
    <t>BAT number</t>
  </si>
  <si>
    <t>Query</t>
  </si>
  <si>
    <t>All</t>
  </si>
  <si>
    <t>Previously agreed with EA to remove requirement from our permit to test for fugitive emissions, given the low levels already found in previous tests, as of 2008</t>
  </si>
  <si>
    <t>VOC</t>
  </si>
  <si>
    <t>Not monitored, and no intention to introduce: no previous limit, no sources of VOC in raw or secondary materials.</t>
  </si>
  <si>
    <t>Not monitored, and no intention to introduce: previously justified no monitoring due to no chlorine pre-cursors, and carbon injection implemented. Commisioning results for 3rd party scrap (last major change point) show dioxins below Bref limit.</t>
  </si>
  <si>
    <t>Response</t>
  </si>
  <si>
    <t>Non-ferrous metals industries Bref document review: TMUK Deeside</t>
  </si>
  <si>
    <t>Confirm whether or not you currently comply with the requirements of the BAT Conclusion, including any associated emission levels, providing a description of the techniques in place and how they meet the standard.</t>
  </si>
  <si>
    <t>All items assessed from sections:
- 11.1 General
- 11.3.5 Secondary aluminium production</t>
  </si>
  <si>
    <t>Summary of responses to items 1-7 of Schedule 1: Information required (from NRW notice issued on 25/6/16)</t>
  </si>
  <si>
    <t>If you do not comply with the BAT conclusion, carry out the BAT Assessment.</t>
  </si>
  <si>
    <t>Where there is a BAT Associated Emission Level (BAT AEL) specified in the BAT conclusion, with which you will not comply, you must provide sufficient teachnical and commercial information to demonstrate that achieving that BAT AEL would lead to costs that are disproportionately high, compared with environmental benefits.</t>
  </si>
  <si>
    <t>No BAT AEL's that we are not compliant with.</t>
  </si>
  <si>
    <t>No assessments necessary.</t>
  </si>
  <si>
    <t>Where compliance with the BAT conclusions leads to the substantial refurbishment or installation of new combustion plant with an aggregate thermal input of greater than 20MWth, ….you must provide sufficient technical and commercial evidence to demonstrate compliance with Article 14, paragraph 5 of directive 2012/27/EU on Energy Efficiency.</t>
  </si>
  <si>
    <t>For all discharges to surface waters from the site, you must provide emissions data for the following hazardous pollutants: Cd, Hg, Ni, Pb, benzene, polyaromatic hydrocarbons &amp; any other relevant substances. The emissions monitoring for these substances should be carried out using the methods and standards described in the M18 guidance on "Monitoring of discharges to water and sewer".</t>
  </si>
  <si>
    <t>Where your activity involves the use, production or release of relevant hazardous substance (as defined in Article 3(18) of the Industrial Emissions Directive) carry out a risk assessment considering the possibility of soil and groundwater contaminatoin at the installation with substances. Where any risk of such contamination is established either:
- Prepare and submit a baseline report containing information necessary to determine the current state of soil and groundwater contamination.
or
- Provide a summary report referring to information previously submitted where you are satisfied that such information represents the current state of soil and groundwater contamination.</t>
  </si>
  <si>
    <t>Given the low risk nature of the changes specified, and the reduction in pollution detections and concentrations in the soil &amp; groundwater on the Deeside site, it is deemed unneccessary to conduct a new site report for the purposes of the Industrial Emissions Directive request.
The current 2007 report, coupled with the data specified above, remains an accurate representation of the current risk to soil &amp; groundwater posed by the Deeside installation.</t>
  </si>
  <si>
    <t xml:space="preserve">Summary report attached, detailing the minor changes to the site since the previous 2007 site report and the decrease in pollution detections and concentrations since this time.
Conclusion is that the current 2007 report, coupled with the data specified above, remains an accurate representation of the current risk to soil &amp; groundwater posed by the Deeside installation.
</t>
  </si>
  <si>
    <t>With reference to the risk assessment guidance on the gov.uk website entitled "Surface water pollution risk assessment for you environmental permit", carry out the following assessments:
- Screening tests for Hg, Cd, Ni, Pb, benzene, TPH and any other relvant substances
- Screening tests for the following priority hazardous pollutants: Hg, Cd, TPH and any other relevant priority hazardous substances
- For any substance which is not screened out by the screening tests you will need to carry out modelling, as described in the risk assessment guidance "Surface water pollution risk assessment for your environmental permit"
You must provide us with the results from the emissions monitoring, the results from the screeing tests and the results from any modelling.</t>
  </si>
  <si>
    <t>Technique applies to surface water discharges only.
TMUK's surface water system is clean, uncontaminated rain water and completely separate from the waste water system on site. Does not come into contact with hazardous substances listed.</t>
  </si>
  <si>
    <t>No requirement to monitor discharges direct to surface water. Surface water is clean, uncontaminated rain water and completely separate from the waste water system. Does not come into contact with hazardous substances listed.
Plan to gather emissions data for the discharge to sewer only (see details below).</t>
  </si>
  <si>
    <t>Attached document</t>
  </si>
  <si>
    <t>Soil &amp; groundwater risk: Summary report</t>
  </si>
  <si>
    <t>Soil &amp; grounwater risk: Summary report
Borehole concentration data 2003-2015
Borehole detection data 2003-2015</t>
  </si>
  <si>
    <t xml:space="preserve"> -</t>
  </si>
  <si>
    <t>BAT Review Summary</t>
  </si>
  <si>
    <t>BAT Review Summary
BAT Review Check List</t>
  </si>
  <si>
    <t>BGS carries out borehole monitoring on the Deeside site on behalf of Toyota, with boreholes 1-4 having been monitored since 2003 (see attached Borehole detection data). Analysis of the detections in BH 1-4, pre and post 2007 site report, shows an overall decrease in detections per test from 0.33 to 0.027.
Correspondingly, borehole monitoring data (see attached Borehole concentration data) also shows a stable or decreasing trend in concentration levels at these locations since the previous site report in 2007.
Boreholes 5-8 were added in 2009 and the results from these further confirm the low levels of soil and groundwater pollution found on the Deeside site.</t>
  </si>
  <si>
    <t>List of all relevant substances used on site to be compiled and cross referenced with specified risk assessment guidance and schedule 1 of EPR.
Sampling and testing plan to begin in new year, lasting for 6-12 months.</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</si>
</sst>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u/>
      <sz val="26"/>
      <color theme="1"/>
      <name val="Calibri"/>
      <family val="2"/>
      <scheme val="minor"/>
    </font>
    <font>
      <b/>
      <sz val="8"/>
      <color theme="1"/>
      <name val="Calibri"/>
      <family val="2"/>
      <scheme val="minor"/>
    </font>
    <font>
      <sz val="20"/>
      <color theme="1"/>
      <name val="Calibri"/>
      <family val="2"/>
      <scheme val="minor"/>
    </font>
    <font>
      <sz val="20"/>
      <name val="Calibri"/>
      <family val="2"/>
      <scheme val="minor"/>
    </font>
    <font>
      <sz val="20"/>
      <color theme="0"/>
      <name val="Calibri"/>
      <family val="2"/>
      <scheme val="minor"/>
    </font>
    <font>
      <sz val="11"/>
      <color theme="1"/>
      <name val="Calibri"/>
      <family val="2"/>
    </font>
    <font>
      <sz val="11"/>
      <name val="Calibri"/>
      <family val="2"/>
      <scheme val="minor"/>
    </font>
    <font>
      <i/>
      <sz val="11"/>
      <color theme="1"/>
      <name val="Calibri"/>
      <family val="2"/>
      <scheme val="minor"/>
    </font>
    <font>
      <vertAlign val="subscript"/>
      <sz val="11"/>
      <color theme="1"/>
      <name val="Calibri"/>
      <family val="2"/>
      <scheme val="minor"/>
    </font>
    <font>
      <vertAlign val="superscript"/>
      <sz val="11"/>
      <color theme="1"/>
      <name val="Calibri"/>
      <family val="2"/>
      <scheme val="minor"/>
    </font>
    <font>
      <sz val="12"/>
      <color theme="1"/>
      <name val="Calibri"/>
      <family val="2"/>
      <scheme val="minor"/>
    </font>
    <font>
      <u/>
      <sz val="24"/>
      <color theme="1"/>
      <name val="Calibri"/>
      <family val="2"/>
      <scheme val="minor"/>
    </font>
    <font>
      <u/>
      <sz val="11"/>
      <color theme="1"/>
      <name val="Calibri"/>
      <family val="2"/>
      <scheme val="minor"/>
    </font>
    <font>
      <sz val="16"/>
      <color theme="1"/>
      <name val="Calibri"/>
      <family val="2"/>
      <scheme val="minor"/>
    </font>
    <font>
      <sz val="11"/>
      <color theme="1"/>
      <name val="Wingdings 3"/>
      <family val="1"/>
      <charset val="2"/>
    </font>
    <font>
      <sz val="8"/>
      <color theme="1"/>
      <name val="Calibri"/>
      <family val="2"/>
      <scheme val="minor"/>
    </font>
    <font>
      <u/>
      <sz val="16"/>
      <color theme="1"/>
      <name val="Calibri"/>
      <family val="2"/>
      <scheme val="minor"/>
    </font>
    <font>
      <u/>
      <sz val="18"/>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rgb="FFFFFF00"/>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right/>
      <top/>
      <bottom style="thin">
        <color auto="1"/>
      </bottom>
      <diagonal/>
    </border>
    <border>
      <left style="thin">
        <color auto="1"/>
      </left>
      <right style="thin">
        <color auto="1"/>
      </right>
      <top style="thin">
        <color auto="1"/>
      </top>
      <bottom style="medium">
        <color indexed="64"/>
      </bottom>
      <diagonal/>
    </border>
    <border>
      <left style="thin">
        <color auto="1"/>
      </left>
      <right/>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thin">
        <color auto="1"/>
      </right>
      <top style="medium">
        <color indexed="64"/>
      </top>
      <bottom style="hair">
        <color auto="1"/>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
      <left style="thin">
        <color auto="1"/>
      </left>
      <right style="thin">
        <color auto="1"/>
      </right>
      <top style="hair">
        <color auto="1"/>
      </top>
      <bottom style="medium">
        <color indexed="64"/>
      </bottom>
      <diagonal/>
    </border>
    <border>
      <left style="thin">
        <color auto="1"/>
      </left>
      <right style="thin">
        <color auto="1"/>
      </right>
      <top/>
      <bottom/>
      <diagonal/>
    </border>
    <border>
      <left style="thin">
        <color auto="1"/>
      </left>
      <right style="thin">
        <color auto="1"/>
      </right>
      <top/>
      <bottom style="medium">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medium">
        <color indexed="64"/>
      </top>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2">
    <xf numFmtId="0" fontId="0" fillId="0" borderId="0"/>
    <xf numFmtId="9" fontId="1" fillId="0" borderId="0" applyFont="0" applyFill="0" applyBorder="0" applyAlignment="0" applyProtection="0"/>
  </cellStyleXfs>
  <cellXfs count="136">
    <xf numFmtId="0" fontId="0" fillId="0" borderId="0" xfId="0"/>
    <xf numFmtId="0" fontId="0" fillId="0" borderId="0" xfId="0" applyAlignment="1">
      <alignmen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0" fontId="3" fillId="0" borderId="6" xfId="0" applyFont="1" applyBorder="1" applyAlignment="1">
      <alignment horizontal="center" vertical="top" wrapText="1"/>
    </xf>
    <xf numFmtId="0" fontId="5" fillId="0" borderId="6" xfId="0" applyFont="1" applyBorder="1" applyAlignment="1">
      <alignment horizontal="center" vertical="top"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0" fillId="0" borderId="9" xfId="0" applyBorder="1" applyAlignment="1">
      <alignment horizontal="center" vertical="center" wrapText="1"/>
    </xf>
    <xf numFmtId="0" fontId="0" fillId="2" borderId="9" xfId="0" applyFill="1" applyBorder="1" applyAlignment="1">
      <alignment horizontal="center" vertical="center" wrapText="1"/>
    </xf>
    <xf numFmtId="0" fontId="6" fillId="2" borderId="9" xfId="0" applyFont="1" applyFill="1" applyBorder="1" applyAlignment="1">
      <alignment horizontal="center" vertical="top" wrapText="1"/>
    </xf>
    <xf numFmtId="0" fontId="0" fillId="0" borderId="0" xfId="0" applyAlignment="1">
      <alignment horizontal="center" vertical="top" wrapText="1"/>
    </xf>
    <xf numFmtId="0" fontId="0" fillId="0" borderId="0" xfId="0" applyBorder="1" applyAlignment="1">
      <alignment horizontal="center" vertical="center" wrapText="1"/>
    </xf>
    <xf numFmtId="0" fontId="6" fillId="0" borderId="3" xfId="0" applyFont="1" applyBorder="1" applyAlignment="1">
      <alignment horizontal="center" vertical="top" wrapText="1"/>
    </xf>
    <xf numFmtId="0" fontId="0" fillId="0" borderId="11" xfId="0" applyBorder="1" applyAlignment="1">
      <alignment horizontal="center" vertical="center" wrapText="1"/>
    </xf>
    <xf numFmtId="0" fontId="6" fillId="0" borderId="4" xfId="0" applyFont="1" applyBorder="1" applyAlignment="1">
      <alignment horizontal="center" vertical="top" wrapText="1"/>
    </xf>
    <xf numFmtId="0" fontId="0" fillId="3" borderId="2" xfId="0" applyFill="1" applyBorder="1" applyAlignment="1">
      <alignment horizontal="center" vertical="center" wrapText="1"/>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0" fillId="0" borderId="3" xfId="0" applyFill="1" applyBorder="1" applyAlignment="1">
      <alignment horizontal="center" vertical="center" wrapText="1"/>
    </xf>
    <xf numFmtId="0" fontId="8" fillId="0" borderId="3" xfId="0" applyFont="1" applyFill="1" applyBorder="1" applyAlignment="1">
      <alignment horizontal="center" vertical="center" wrapText="1"/>
    </xf>
    <xf numFmtId="0" fontId="0" fillId="0" borderId="4" xfId="0" applyFill="1" applyBorder="1" applyAlignment="1">
      <alignment horizontal="center" vertical="center" wrapText="1"/>
    </xf>
    <xf numFmtId="0" fontId="8" fillId="0" borderId="4" xfId="0" applyFont="1" applyFill="1" applyBorder="1" applyAlignment="1">
      <alignment horizontal="center" vertical="center" wrapText="1"/>
    </xf>
    <xf numFmtId="0" fontId="0" fillId="2" borderId="2" xfId="0" applyFill="1" applyBorder="1" applyAlignment="1">
      <alignment horizontal="center" vertical="center" wrapText="1"/>
    </xf>
    <xf numFmtId="0" fontId="7" fillId="0" borderId="13" xfId="0" applyFont="1" applyBorder="1" applyAlignment="1">
      <alignment horizontal="center" vertical="center" wrapText="1"/>
    </xf>
    <xf numFmtId="0" fontId="8" fillId="0" borderId="13" xfId="0" applyFont="1" applyFill="1" applyBorder="1" applyAlignment="1">
      <alignment horizontal="center" vertical="center" wrapText="1"/>
    </xf>
    <xf numFmtId="0" fontId="8" fillId="0" borderId="13" xfId="0" applyFont="1" applyBorder="1" applyAlignment="1">
      <alignment horizontal="center" vertical="center" wrapText="1"/>
    </xf>
    <xf numFmtId="0" fontId="0" fillId="4" borderId="0" xfId="0" applyFill="1" applyBorder="1" applyAlignment="1">
      <alignment horizontal="center" vertical="center" wrapText="1"/>
    </xf>
    <xf numFmtId="0" fontId="8" fillId="0" borderId="10" xfId="0" applyFont="1" applyFill="1" applyBorder="1" applyAlignment="1">
      <alignment horizontal="center" vertical="center" wrapText="1"/>
    </xf>
    <xf numFmtId="0" fontId="0" fillId="0" borderId="4" xfId="0" applyBorder="1" applyAlignment="1">
      <alignment horizontal="center" vertical="top" wrapText="1"/>
    </xf>
    <xf numFmtId="0" fontId="0" fillId="0" borderId="2" xfId="0" applyBorder="1" applyAlignment="1">
      <alignment horizontal="center" vertical="top" wrapText="1"/>
    </xf>
    <xf numFmtId="0" fontId="0" fillId="0" borderId="10" xfId="0" applyBorder="1" applyAlignment="1">
      <alignment horizontal="center" vertical="center" wrapText="1"/>
    </xf>
    <xf numFmtId="0" fontId="6" fillId="0" borderId="10" xfId="0" applyFont="1" applyBorder="1" applyAlignment="1">
      <alignment horizontal="center" vertical="top" wrapText="1"/>
    </xf>
    <xf numFmtId="0" fontId="0" fillId="2" borderId="3" xfId="0" applyFill="1" applyBorder="1" applyAlignment="1">
      <alignment horizontal="center" vertical="center" wrapText="1"/>
    </xf>
    <xf numFmtId="0" fontId="6" fillId="2" borderId="3"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11" xfId="0" applyFont="1" applyBorder="1" applyAlignment="1">
      <alignment horizontal="center" vertical="center" wrapText="1"/>
    </xf>
    <xf numFmtId="0" fontId="0" fillId="4" borderId="0" xfId="0" applyFill="1" applyAlignment="1">
      <alignment horizontal="center" vertical="top" wrapText="1"/>
    </xf>
    <xf numFmtId="0" fontId="8"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11" fillId="2" borderId="3"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8" fillId="0" borderId="15" xfId="0" applyFont="1" applyBorder="1" applyAlignment="1">
      <alignment horizontal="center" vertical="center" wrapText="1"/>
    </xf>
    <xf numFmtId="0" fontId="6" fillId="2" borderId="10" xfId="0" applyFont="1" applyFill="1" applyBorder="1" applyAlignment="1">
      <alignment horizontal="center" vertical="top" wrapText="1"/>
    </xf>
    <xf numFmtId="0" fontId="11" fillId="2" borderId="2" xfId="0" applyFont="1" applyFill="1" applyBorder="1" applyAlignment="1">
      <alignment horizontal="center" vertical="center" wrapText="1"/>
    </xf>
    <xf numFmtId="0" fontId="0" fillId="0" borderId="15" xfId="0" applyBorder="1" applyAlignment="1">
      <alignment horizontal="center" vertical="top" wrapText="1"/>
    </xf>
    <xf numFmtId="0" fontId="14" fillId="0" borderId="4" xfId="0" applyFont="1" applyBorder="1" applyAlignment="1">
      <alignment horizontal="center" vertical="top" wrapText="1"/>
    </xf>
    <xf numFmtId="0" fontId="0" fillId="0" borderId="1" xfId="0" applyBorder="1" applyAlignment="1">
      <alignment horizontal="center" vertical="top" wrapText="1"/>
    </xf>
    <xf numFmtId="0" fontId="0" fillId="0" borderId="1" xfId="0" applyBorder="1" applyAlignment="1">
      <alignment horizontal="center" vertical="center" wrapText="1"/>
    </xf>
    <xf numFmtId="0" fontId="6" fillId="0" borderId="3" xfId="0" applyFont="1" applyBorder="1" applyAlignment="1">
      <alignment vertical="top" wrapText="1"/>
    </xf>
    <xf numFmtId="0" fontId="0" fillId="0" borderId="0" xfId="0" applyFill="1" applyAlignment="1">
      <alignment horizontal="center" vertical="center" wrapText="1"/>
    </xf>
    <xf numFmtId="0" fontId="6" fillId="0" borderId="3" xfId="0" applyFont="1" applyFill="1" applyBorder="1" applyAlignment="1">
      <alignment vertical="top" wrapText="1"/>
    </xf>
    <xf numFmtId="0" fontId="0" fillId="0" borderId="3" xfId="0" applyBorder="1" applyAlignment="1">
      <alignment horizontal="center" vertical="top" wrapText="1"/>
    </xf>
    <xf numFmtId="0" fontId="7" fillId="0" borderId="11" xfId="0" applyFont="1" applyBorder="1" applyAlignment="1">
      <alignment horizontal="center" vertical="top" wrapText="1"/>
    </xf>
    <xf numFmtId="0" fontId="8" fillId="0" borderId="11" xfId="0" applyFont="1" applyBorder="1" applyAlignment="1">
      <alignment horizontal="center" vertical="top" wrapText="1"/>
    </xf>
    <xf numFmtId="0" fontId="11" fillId="2" borderId="10" xfId="0" applyFont="1" applyFill="1" applyBorder="1" applyAlignment="1">
      <alignment horizontal="center" vertical="center" wrapText="1"/>
    </xf>
    <xf numFmtId="0" fontId="0" fillId="2" borderId="10" xfId="0" applyFill="1" applyBorder="1" applyAlignment="1">
      <alignment horizontal="center" vertical="center" wrapText="1"/>
    </xf>
    <xf numFmtId="0" fontId="7" fillId="0" borderId="16" xfId="0" applyFont="1" applyBorder="1" applyAlignment="1">
      <alignment horizontal="center" vertical="center" wrapText="1"/>
    </xf>
    <xf numFmtId="0" fontId="0" fillId="0" borderId="12" xfId="0" applyBorder="1" applyAlignment="1">
      <alignment horizontal="center" vertical="center" wrapText="1"/>
    </xf>
    <xf numFmtId="0" fontId="8" fillId="0" borderId="14" xfId="0" applyFont="1" applyBorder="1" applyAlignment="1">
      <alignment horizontal="center" vertical="center" wrapText="1"/>
    </xf>
    <xf numFmtId="0" fontId="7" fillId="0" borderId="17" xfId="0" applyFont="1" applyBorder="1" applyAlignment="1">
      <alignment horizontal="center" vertical="center" wrapText="1"/>
    </xf>
    <xf numFmtId="0" fontId="0" fillId="0" borderId="11" xfId="0" applyBorder="1" applyAlignment="1">
      <alignment horizontal="center" vertical="top" wrapText="1"/>
    </xf>
    <xf numFmtId="0" fontId="14" fillId="0" borderId="3" xfId="0" applyFont="1" applyBorder="1" applyAlignment="1">
      <alignment horizontal="center" vertical="top" wrapText="1"/>
    </xf>
    <xf numFmtId="0" fontId="0" fillId="0" borderId="0" xfId="0" applyAlignment="1">
      <alignment horizontal="right" vertical="center" wrapText="1"/>
    </xf>
    <xf numFmtId="9" fontId="0" fillId="0" borderId="0" xfId="1" applyFont="1" applyAlignment="1">
      <alignment horizontal="center" vertical="center" wrapText="1"/>
    </xf>
    <xf numFmtId="0" fontId="0" fillId="0" borderId="0" xfId="0" applyAlignment="1">
      <alignment vertical="center"/>
    </xf>
    <xf numFmtId="0" fontId="0" fillId="0" borderId="0" xfId="0" applyFont="1" applyAlignment="1">
      <alignment vertical="center"/>
    </xf>
    <xf numFmtId="0" fontId="0" fillId="0" borderId="0" xfId="0" applyFont="1" applyAlignment="1">
      <alignment horizontal="center" vertical="center"/>
    </xf>
    <xf numFmtId="0" fontId="16" fillId="0" borderId="0" xfId="0" applyFont="1" applyAlignment="1">
      <alignment horizontal="center" vertical="center"/>
    </xf>
    <xf numFmtId="0" fontId="3" fillId="0" borderId="0" xfId="0" applyFont="1" applyAlignment="1">
      <alignment vertical="center"/>
    </xf>
    <xf numFmtId="0" fontId="0" fillId="0" borderId="0" xfId="0" applyFont="1" applyAlignment="1">
      <alignment horizontal="left" vertical="center" wrapText="1"/>
    </xf>
    <xf numFmtId="0" fontId="16" fillId="0" borderId="0" xfId="0" applyFont="1" applyAlignment="1">
      <alignment vertical="center"/>
    </xf>
    <xf numFmtId="0" fontId="17" fillId="0" borderId="0" xfId="0" applyFont="1" applyAlignment="1">
      <alignment vertical="center"/>
    </xf>
    <xf numFmtId="0" fontId="3" fillId="0" borderId="18" xfId="0" applyFont="1" applyBorder="1" applyAlignment="1">
      <alignment horizontal="center" vertical="center"/>
    </xf>
    <xf numFmtId="0" fontId="3" fillId="0" borderId="8" xfId="0" applyFont="1" applyBorder="1" applyAlignment="1">
      <alignment horizontal="center" vertical="center"/>
    </xf>
    <xf numFmtId="0" fontId="3" fillId="0" borderId="8" xfId="0" applyFont="1" applyBorder="1" applyAlignment="1">
      <alignment horizontal="center" vertical="center" wrapText="1"/>
    </xf>
    <xf numFmtId="0" fontId="3" fillId="0" borderId="19" xfId="0" applyFont="1" applyBorder="1" applyAlignment="1">
      <alignment horizontal="center" vertical="center"/>
    </xf>
    <xf numFmtId="0" fontId="0" fillId="0" borderId="0" xfId="0" applyAlignment="1">
      <alignment horizontal="center" vertical="center"/>
    </xf>
    <xf numFmtId="0" fontId="0" fillId="0" borderId="0" xfId="0" applyFill="1" applyBorder="1" applyAlignment="1">
      <alignment horizontal="center" vertical="center"/>
    </xf>
    <xf numFmtId="9" fontId="0" fillId="0" borderId="0" xfId="1" applyFont="1" applyFill="1" applyBorder="1" applyAlignment="1">
      <alignment horizontal="center" vertical="center"/>
    </xf>
    <xf numFmtId="0" fontId="18" fillId="0" borderId="0" xfId="0" applyFont="1" applyFill="1" applyBorder="1" applyAlignment="1">
      <alignment horizontal="center" vertical="center"/>
    </xf>
    <xf numFmtId="0" fontId="18" fillId="0" borderId="0" xfId="0" applyFont="1" applyFill="1" applyBorder="1" applyAlignment="1">
      <alignment vertical="center"/>
    </xf>
    <xf numFmtId="0" fontId="0" fillId="0" borderId="0" xfId="0" applyAlignment="1">
      <alignment horizontal="left" vertical="center" wrapText="1"/>
    </xf>
    <xf numFmtId="0" fontId="19" fillId="0" borderId="2" xfId="0" applyFont="1" applyBorder="1" applyAlignment="1">
      <alignment vertical="center" wrapText="1"/>
    </xf>
    <xf numFmtId="0" fontId="19" fillId="0" borderId="3" xfId="0" applyFont="1" applyBorder="1" applyAlignment="1">
      <alignment vertical="center" wrapText="1"/>
    </xf>
    <xf numFmtId="0" fontId="19" fillId="0" borderId="4" xfId="0" applyFont="1" applyBorder="1" applyAlignment="1">
      <alignment vertical="center" wrapText="1"/>
    </xf>
    <xf numFmtId="0" fontId="19" fillId="0" borderId="3"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20" xfId="0" applyFont="1" applyBorder="1" applyAlignment="1">
      <alignment horizontal="center" vertical="center"/>
    </xf>
    <xf numFmtId="0" fontId="19" fillId="0" borderId="15" xfId="0" applyFont="1" applyBorder="1" applyAlignment="1">
      <alignment horizontal="center" vertical="center"/>
    </xf>
    <xf numFmtId="0" fontId="19" fillId="0" borderId="15" xfId="0" applyFont="1" applyBorder="1" applyAlignment="1">
      <alignment horizontal="left" vertical="center" wrapText="1"/>
    </xf>
    <xf numFmtId="0" fontId="19" fillId="0" borderId="21" xfId="0" applyFont="1" applyBorder="1" applyAlignment="1">
      <alignment horizontal="center" vertical="center"/>
    </xf>
    <xf numFmtId="0" fontId="19" fillId="0" borderId="22" xfId="0" applyFont="1"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left" vertical="center" wrapText="1"/>
    </xf>
    <xf numFmtId="0" fontId="19" fillId="0" borderId="23" xfId="0" applyFont="1" applyBorder="1" applyAlignment="1">
      <alignment horizontal="center" vertical="center"/>
    </xf>
    <xf numFmtId="0" fontId="19" fillId="0" borderId="2" xfId="0" applyFont="1" applyBorder="1" applyAlignment="1">
      <alignment horizontal="center" vertical="center"/>
    </xf>
    <xf numFmtId="0" fontId="19" fillId="0" borderId="2" xfId="0" applyFont="1" applyBorder="1" applyAlignment="1">
      <alignment horizontal="left" vertical="center" wrapText="1"/>
    </xf>
    <xf numFmtId="0" fontId="19" fillId="0" borderId="4" xfId="0" applyFont="1" applyBorder="1" applyAlignment="1">
      <alignment horizontal="center" vertical="center"/>
    </xf>
    <xf numFmtId="0" fontId="19" fillId="0" borderId="4" xfId="0" applyFont="1" applyBorder="1" applyAlignment="1">
      <alignment horizontal="left" vertical="center" wrapText="1"/>
    </xf>
    <xf numFmtId="0" fontId="19" fillId="0" borderId="24" xfId="0" applyFont="1" applyBorder="1" applyAlignment="1">
      <alignment horizontal="center" vertical="center"/>
    </xf>
    <xf numFmtId="0" fontId="19" fillId="0" borderId="6" xfId="0" applyFont="1" applyBorder="1" applyAlignment="1">
      <alignment horizontal="center" vertical="center"/>
    </xf>
    <xf numFmtId="0" fontId="19" fillId="0" borderId="6" xfId="0" applyFont="1" applyBorder="1" applyAlignment="1">
      <alignment horizontal="left" vertical="center" wrapText="1"/>
    </xf>
    <xf numFmtId="0" fontId="19" fillId="0" borderId="25" xfId="0" applyFont="1" applyBorder="1" applyAlignment="1">
      <alignment horizontal="center" vertical="center"/>
    </xf>
    <xf numFmtId="0" fontId="22" fillId="0" borderId="1" xfId="0"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lignment vertical="center"/>
    </xf>
    <xf numFmtId="0" fontId="22" fillId="0" borderId="1" xfId="0" applyFont="1" applyBorder="1" applyAlignment="1">
      <alignment horizontal="center" vertical="center" wrapText="1"/>
    </xf>
    <xf numFmtId="0" fontId="21" fillId="0" borderId="0" xfId="0" applyFont="1" applyAlignment="1">
      <alignment horizontal="center" vertical="center" wrapText="1"/>
    </xf>
    <xf numFmtId="0" fontId="11" fillId="0" borderId="0" xfId="0" applyFont="1" applyAlignment="1">
      <alignment horizontal="center" vertical="center" wrapText="1"/>
    </xf>
    <xf numFmtId="0" fontId="19" fillId="0" borderId="22" xfId="0" applyFont="1" applyBorder="1" applyAlignment="1">
      <alignment horizontal="center" vertical="center"/>
    </xf>
    <xf numFmtId="0" fontId="20" fillId="0" borderId="0" xfId="0" applyFont="1" applyAlignment="1">
      <alignment horizontal="center" vertical="center"/>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11" xfId="0" applyBorder="1" applyAlignment="1">
      <alignment horizontal="center" vertical="top" wrapText="1"/>
    </xf>
    <xf numFmtId="0" fontId="0" fillId="0" borderId="13" xfId="0" applyBorder="1" applyAlignment="1">
      <alignment horizontal="center" vertical="top" wrapText="1"/>
    </xf>
    <xf numFmtId="0" fontId="0" fillId="0" borderId="10" xfId="0" applyBorder="1" applyAlignment="1">
      <alignment horizontal="center" vertical="top" wrapText="1"/>
    </xf>
    <xf numFmtId="0" fontId="0" fillId="0" borderId="9" xfId="0" applyBorder="1" applyAlignment="1">
      <alignment horizontal="center" vertical="top" wrapText="1"/>
    </xf>
    <xf numFmtId="0" fontId="0" fillId="0" borderId="16" xfId="0" applyBorder="1" applyAlignment="1">
      <alignment horizontal="center" vertical="top" wrapText="1"/>
    </xf>
    <xf numFmtId="0" fontId="0" fillId="0" borderId="15" xfId="0" applyBorder="1" applyAlignment="1">
      <alignment horizontal="center" vertical="top" wrapText="1"/>
    </xf>
    <xf numFmtId="0" fontId="0" fillId="0" borderId="14" xfId="0" applyBorder="1" applyAlignment="1">
      <alignment horizontal="center" vertical="top" wrapText="1"/>
    </xf>
    <xf numFmtId="0" fontId="6" fillId="0" borderId="13" xfId="0" applyFont="1" applyBorder="1" applyAlignment="1">
      <alignment horizontal="center" vertical="top" wrapText="1"/>
    </xf>
    <xf numFmtId="0" fontId="0" fillId="0" borderId="6" xfId="0" applyBorder="1" applyAlignment="1">
      <alignment horizontal="center" vertical="top" wrapText="1"/>
    </xf>
    <xf numFmtId="0" fontId="6" fillId="0" borderId="16" xfId="0" applyFont="1" applyBorder="1" applyAlignment="1">
      <alignment horizontal="center" vertical="top" wrapText="1"/>
    </xf>
    <xf numFmtId="0" fontId="6" fillId="0" borderId="15" xfId="0" applyFont="1" applyBorder="1" applyAlignment="1">
      <alignment horizontal="center" vertical="top" wrapText="1"/>
    </xf>
    <xf numFmtId="0" fontId="0" fillId="0" borderId="2" xfId="0" applyBorder="1" applyAlignment="1">
      <alignment horizontal="center" vertical="top" wrapText="1"/>
    </xf>
    <xf numFmtId="0" fontId="0" fillId="0" borderId="12" xfId="0" applyBorder="1" applyAlignment="1">
      <alignment horizontal="center" vertical="top" wrapText="1"/>
    </xf>
    <xf numFmtId="0" fontId="4" fillId="0" borderId="5" xfId="0" applyFont="1" applyBorder="1" applyAlignment="1">
      <alignment horizontal="center" vertical="center" wrapText="1"/>
    </xf>
    <xf numFmtId="0" fontId="0" fillId="0" borderId="8" xfId="0" applyBorder="1" applyAlignment="1">
      <alignment horizontal="center" vertical="top" wrapText="1"/>
    </xf>
    <xf numFmtId="0" fontId="0" fillId="0" borderId="0" xfId="0" applyAlignment="1">
      <alignment horizontal="left" vertical="top" wrapText="1"/>
    </xf>
    <xf numFmtId="0" fontId="15" fillId="0" borderId="0" xfId="0" applyFont="1" applyAlignment="1">
      <alignment horizontal="center" vertical="center"/>
    </xf>
    <xf numFmtId="0" fontId="0" fillId="0" borderId="0" xfId="0" applyFont="1" applyAlignment="1">
      <alignment horizontal="left" vertical="top" wrapText="1"/>
    </xf>
    <xf numFmtId="0" fontId="3" fillId="0" borderId="0" xfId="0" applyFont="1" applyAlignment="1">
      <alignment horizontal="left" vertical="center" wrapText="1"/>
    </xf>
  </cellXfs>
  <cellStyles count="2">
    <cellStyle name="Normal" xfId="0" builtinId="0"/>
    <cellStyle name="Percent" xfId="1" builtinId="5"/>
  </cellStyles>
  <dxfs count="4">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W:\UKDEESIDE\Data1\DEPEMF\000%20Engineering\000%20Environment\Compliance\BRef%20review\BAT%20evaluat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gn off sheet"/>
      <sheetName val="Response"/>
      <sheetName val="1. Checklist"/>
      <sheetName val="1. Summary"/>
      <sheetName val="7. Site changes"/>
      <sheetName val="7. Borehole detections"/>
      <sheetName val="List data"/>
    </sheetNames>
    <sheetDataSet>
      <sheetData sheetId="0"/>
      <sheetData sheetId="1"/>
      <sheetData sheetId="2">
        <row r="3">
          <cell r="C3">
            <v>1</v>
          </cell>
          <cell r="D3" t="str">
            <v>Individual</v>
          </cell>
          <cell r="E3">
            <v>0</v>
          </cell>
          <cell r="F3" t="str">
            <v>In order to improve the overall environmental performance, BAT is to implement and adhere to an environmental management system (EMS) that incorporates all of the following features:</v>
          </cell>
          <cell r="G3">
            <v>0</v>
          </cell>
          <cell r="H3">
            <v>0</v>
          </cell>
          <cell r="I3" t="str">
            <v>ISO14001 accredited &amp; T-EMS</v>
          </cell>
          <cell r="J3">
            <v>0</v>
          </cell>
          <cell r="K3" t="str">
            <v>O</v>
          </cell>
          <cell r="L3" t="str">
            <v>O</v>
          </cell>
        </row>
        <row r="4">
          <cell r="C4">
            <v>0</v>
          </cell>
          <cell r="D4">
            <v>0</v>
          </cell>
          <cell r="E4" t="str">
            <v>a</v>
          </cell>
          <cell r="F4" t="str">
            <v>Commitment of the management, including senior management</v>
          </cell>
          <cell r="G4">
            <v>0</v>
          </cell>
          <cell r="H4" t="str">
            <v>y</v>
          </cell>
          <cell r="I4">
            <v>0</v>
          </cell>
          <cell r="J4">
            <v>0</v>
          </cell>
          <cell r="K4" t="str">
            <v>O</v>
          </cell>
          <cell r="L4" t="str">
            <v>O</v>
          </cell>
        </row>
        <row r="5">
          <cell r="C5">
            <v>0</v>
          </cell>
          <cell r="D5">
            <v>0</v>
          </cell>
          <cell r="E5" t="str">
            <v>b</v>
          </cell>
          <cell r="F5" t="str">
            <v>definition of an environmental policy that includes the continuous improvement of the installation by the management</v>
          </cell>
          <cell r="G5" t="str">
            <v>-</v>
          </cell>
          <cell r="H5" t="str">
            <v>y</v>
          </cell>
          <cell r="I5">
            <v>0</v>
          </cell>
          <cell r="J5">
            <v>0</v>
          </cell>
          <cell r="K5" t="str">
            <v>O</v>
          </cell>
          <cell r="L5" t="str">
            <v>O</v>
          </cell>
        </row>
        <row r="6">
          <cell r="C6">
            <v>0</v>
          </cell>
          <cell r="D6">
            <v>0</v>
          </cell>
          <cell r="E6" t="str">
            <v>c</v>
          </cell>
          <cell r="F6" t="str">
            <v>planning and establishing the necessary procedures, objectives and targets, in conjunction with financial planning and investment</v>
          </cell>
          <cell r="G6" t="str">
            <v>-</v>
          </cell>
          <cell r="H6" t="str">
            <v>y</v>
          </cell>
          <cell r="I6">
            <v>0</v>
          </cell>
          <cell r="J6">
            <v>0</v>
          </cell>
          <cell r="K6" t="str">
            <v>O</v>
          </cell>
          <cell r="L6" t="str">
            <v>O</v>
          </cell>
        </row>
        <row r="7">
          <cell r="C7">
            <v>0</v>
          </cell>
          <cell r="D7">
            <v>0</v>
          </cell>
          <cell r="E7" t="str">
            <v>d</v>
          </cell>
          <cell r="F7" t="str">
            <v>implementation of procedures paying particular attention to</v>
          </cell>
          <cell r="G7" t="str">
            <v>-</v>
          </cell>
          <cell r="H7" t="str">
            <v>y</v>
          </cell>
          <cell r="I7">
            <v>0</v>
          </cell>
          <cell r="J7">
            <v>0</v>
          </cell>
          <cell r="K7" t="str">
            <v>O</v>
          </cell>
          <cell r="L7" t="str">
            <v>O</v>
          </cell>
        </row>
        <row r="8">
          <cell r="C8">
            <v>0</v>
          </cell>
          <cell r="D8">
            <v>0</v>
          </cell>
          <cell r="E8" t="str">
            <v>e</v>
          </cell>
          <cell r="F8" t="str">
            <v>checking performance and taking corrective action, paying particular attention to</v>
          </cell>
          <cell r="G8" t="str">
            <v>-</v>
          </cell>
          <cell r="H8" t="str">
            <v>y</v>
          </cell>
          <cell r="I8">
            <v>0</v>
          </cell>
          <cell r="J8">
            <v>0</v>
          </cell>
          <cell r="K8" t="str">
            <v>O</v>
          </cell>
          <cell r="L8" t="str">
            <v>O</v>
          </cell>
        </row>
        <row r="9">
          <cell r="C9">
            <v>0</v>
          </cell>
          <cell r="D9">
            <v>0</v>
          </cell>
          <cell r="E9" t="str">
            <v>f</v>
          </cell>
          <cell r="F9" t="str">
            <v>review of the EMS and its continuing suitability, adequacy and effectiveness by senior management</v>
          </cell>
          <cell r="G9" t="str">
            <v>-</v>
          </cell>
          <cell r="H9" t="str">
            <v>y</v>
          </cell>
          <cell r="I9">
            <v>0</v>
          </cell>
          <cell r="J9">
            <v>0</v>
          </cell>
          <cell r="K9" t="str">
            <v>O</v>
          </cell>
          <cell r="L9" t="str">
            <v>O</v>
          </cell>
        </row>
        <row r="10">
          <cell r="C10">
            <v>0</v>
          </cell>
          <cell r="D10">
            <v>0</v>
          </cell>
          <cell r="E10" t="str">
            <v>g</v>
          </cell>
          <cell r="F10" t="str">
            <v>following the development of cleaner technologies</v>
          </cell>
          <cell r="G10" t="str">
            <v>-</v>
          </cell>
          <cell r="H10" t="str">
            <v>y</v>
          </cell>
          <cell r="I10" t="str">
            <v>TME PE</v>
          </cell>
          <cell r="J10">
            <v>0</v>
          </cell>
          <cell r="K10" t="str">
            <v>O</v>
          </cell>
          <cell r="L10" t="str">
            <v>O</v>
          </cell>
        </row>
        <row r="11">
          <cell r="C11">
            <v>0</v>
          </cell>
          <cell r="D11">
            <v>0</v>
          </cell>
          <cell r="E11" t="str">
            <v>h</v>
          </cell>
          <cell r="F11" t="str">
            <v>consideration for the environmental impacts from the eventual decommissioning of the installation at the stage of designing a new plant, and throughout its operating life</v>
          </cell>
          <cell r="G11" t="str">
            <v>-</v>
          </cell>
          <cell r="H11" t="str">
            <v>y</v>
          </cell>
          <cell r="I11">
            <v>0</v>
          </cell>
          <cell r="J11">
            <v>0</v>
          </cell>
          <cell r="K11" t="str">
            <v>O</v>
          </cell>
          <cell r="L11" t="str">
            <v>O</v>
          </cell>
        </row>
        <row r="12">
          <cell r="C12">
            <v>0</v>
          </cell>
          <cell r="D12">
            <v>0</v>
          </cell>
          <cell r="E12" t="str">
            <v>i</v>
          </cell>
          <cell r="F12" t="str">
            <v>application of sectoral benchmarking on a regular basis</v>
          </cell>
          <cell r="G12" t="str">
            <v>-</v>
          </cell>
          <cell r="H12" t="str">
            <v>y</v>
          </cell>
          <cell r="I12">
            <v>0</v>
          </cell>
          <cell r="J12">
            <v>0</v>
          </cell>
          <cell r="K12" t="str">
            <v>O</v>
          </cell>
          <cell r="L12" t="str">
            <v>O</v>
          </cell>
        </row>
        <row r="13">
          <cell r="C13">
            <v>2</v>
          </cell>
          <cell r="D13" t="str">
            <v>Combination</v>
          </cell>
          <cell r="E13">
            <v>0</v>
          </cell>
          <cell r="F13" t="str">
            <v>In order to use energy efficiently, BAT is to use one or a combination of the techniques given below.</v>
          </cell>
          <cell r="G13">
            <v>0</v>
          </cell>
          <cell r="H13">
            <v>0</v>
          </cell>
          <cell r="I13">
            <v>0</v>
          </cell>
          <cell r="J13">
            <v>0</v>
          </cell>
          <cell r="K13" t="str">
            <v>O</v>
          </cell>
          <cell r="L13" t="str">
            <v>O</v>
          </cell>
        </row>
        <row r="14">
          <cell r="C14">
            <v>0</v>
          </cell>
          <cell r="D14">
            <v>0</v>
          </cell>
          <cell r="E14" t="str">
            <v>a</v>
          </cell>
          <cell r="F14" t="str">
            <v>Energy efficiency management system (e.g. ISO 50001)</v>
          </cell>
          <cell r="G14" t="str">
            <v>Generally applicable</v>
          </cell>
          <cell r="H14" t="str">
            <v>y</v>
          </cell>
          <cell r="I14" t="str">
            <v>ISO50001 accredited</v>
          </cell>
          <cell r="J14">
            <v>0</v>
          </cell>
          <cell r="K14" t="str">
            <v>O</v>
          </cell>
          <cell r="L14">
            <v>0</v>
          </cell>
        </row>
        <row r="15">
          <cell r="C15">
            <v>0</v>
          </cell>
          <cell r="D15">
            <v>0</v>
          </cell>
          <cell r="E15" t="str">
            <v>b</v>
          </cell>
          <cell r="F15" t="str">
            <v>Regenerative or recuperative burners</v>
          </cell>
          <cell r="G15" t="str">
            <v>Generally applicable</v>
          </cell>
          <cell r="H15" t="str">
            <v>y</v>
          </cell>
          <cell r="I15" t="str">
            <v>Recuperative on the melt towers. Not anywhere else</v>
          </cell>
          <cell r="J15">
            <v>0</v>
          </cell>
          <cell r="K15" t="str">
            <v>O</v>
          </cell>
          <cell r="L15">
            <v>0</v>
          </cell>
        </row>
        <row r="16">
          <cell r="C16">
            <v>0</v>
          </cell>
          <cell r="D16">
            <v>0</v>
          </cell>
          <cell r="E16" t="str">
            <v>c</v>
          </cell>
          <cell r="F16" t="str">
            <v>Heat recovery (e.g. steam, hot water, hot air) from waste process heat</v>
          </cell>
          <cell r="G16" t="str">
            <v>Only applicable for pyrometallurgical processes</v>
          </cell>
          <cell r="H16" t="str">
            <v>n/a</v>
          </cell>
          <cell r="I16">
            <v>0</v>
          </cell>
          <cell r="J16">
            <v>0</v>
          </cell>
          <cell r="K16" t="str">
            <v>O</v>
          </cell>
          <cell r="L16">
            <v>0</v>
          </cell>
        </row>
        <row r="17">
          <cell r="C17">
            <v>0</v>
          </cell>
          <cell r="D17">
            <v>0</v>
          </cell>
          <cell r="E17" t="str">
            <v>d</v>
          </cell>
          <cell r="F17" t="str">
            <v>Regenerative thermal oxidiser</v>
          </cell>
          <cell r="G17" t="str">
            <v>Only applicable when the abatement of a combustible pollutant is required</v>
          </cell>
          <cell r="H17" t="str">
            <v>n</v>
          </cell>
          <cell r="I17" t="str">
            <v>Only an incinerator on sand mixing.</v>
          </cell>
          <cell r="J17">
            <v>0</v>
          </cell>
          <cell r="K17" t="str">
            <v>O</v>
          </cell>
          <cell r="L17">
            <v>0</v>
          </cell>
        </row>
        <row r="18">
          <cell r="C18">
            <v>0</v>
          </cell>
          <cell r="D18">
            <v>0</v>
          </cell>
          <cell r="E18" t="str">
            <v>e</v>
          </cell>
          <cell r="F18" t="str">
            <v>Preheat the furnace charge, combustion air or fuel using the heat recovered from hot gases from the melting stage</v>
          </cell>
          <cell r="G18" t="str">
            <v>Only applicable for roasting or smelting of sulphide ore/concentrate and for other pyrometallurgical processes</v>
          </cell>
          <cell r="H18" t="str">
            <v>n/a</v>
          </cell>
          <cell r="I18">
            <v>0</v>
          </cell>
          <cell r="J18">
            <v>0</v>
          </cell>
          <cell r="K18" t="str">
            <v>O</v>
          </cell>
          <cell r="L18">
            <v>0</v>
          </cell>
        </row>
        <row r="19">
          <cell r="C19">
            <v>0</v>
          </cell>
          <cell r="D19">
            <v>0</v>
          </cell>
          <cell r="E19" t="str">
            <v>f</v>
          </cell>
          <cell r="F19" t="str">
            <v>Raise the temperature of the leaching liquors using steam or hot water from waste heat recovery</v>
          </cell>
          <cell r="G19" t="str">
            <v>Only applicable for alumina or hydrometallurgical processes</v>
          </cell>
          <cell r="H19" t="str">
            <v>n/a</v>
          </cell>
          <cell r="I19">
            <v>0</v>
          </cell>
          <cell r="J19">
            <v>0</v>
          </cell>
          <cell r="K19" t="str">
            <v>O</v>
          </cell>
          <cell r="L19">
            <v>0</v>
          </cell>
        </row>
        <row r="20">
          <cell r="C20">
            <v>0</v>
          </cell>
          <cell r="D20">
            <v>0</v>
          </cell>
          <cell r="E20" t="str">
            <v>g</v>
          </cell>
          <cell r="F20" t="str">
            <v>Use hot gases from the launder as preheated combustion air</v>
          </cell>
          <cell r="G20" t="str">
            <v>Only applicable for pyrometallurgical processes</v>
          </cell>
          <cell r="H20" t="str">
            <v>n/a</v>
          </cell>
          <cell r="I20">
            <v>0</v>
          </cell>
          <cell r="J20">
            <v>0</v>
          </cell>
          <cell r="K20" t="str">
            <v>O</v>
          </cell>
          <cell r="L20">
            <v>0</v>
          </cell>
        </row>
        <row r="21">
          <cell r="C21">
            <v>0</v>
          </cell>
          <cell r="D21">
            <v>0</v>
          </cell>
          <cell r="E21" t="str">
            <v>h</v>
          </cell>
          <cell r="F21" t="str">
            <v>Use oxygen-enriched air or pure oxygen in the burners to reduce energy consumption by allowing autogenous smelting or the complete combustion of carbonaceous material</v>
          </cell>
          <cell r="G21" t="str">
            <v>Only applicable for furnaces that use raw materials containing sulphur or carbon</v>
          </cell>
          <cell r="H21" t="str">
            <v>n/a</v>
          </cell>
          <cell r="I21" t="str">
            <v>No sulphur or carbon content in raw materials (DM)</v>
          </cell>
          <cell r="J21">
            <v>0</v>
          </cell>
          <cell r="K21" t="str">
            <v>O</v>
          </cell>
          <cell r="L21">
            <v>0</v>
          </cell>
        </row>
        <row r="22">
          <cell r="C22">
            <v>0</v>
          </cell>
          <cell r="D22">
            <v>0</v>
          </cell>
          <cell r="E22" t="str">
            <v>i</v>
          </cell>
          <cell r="F22" t="str">
            <v>Dry concentrates and wet raw materials at low temperatures</v>
          </cell>
          <cell r="G22" t="str">
            <v>Only applicable when drying is performed</v>
          </cell>
          <cell r="H22" t="str">
            <v>y</v>
          </cell>
          <cell r="I22" t="str">
            <v>Swarf dried at 45 degrees, although it's not particularly wet to begin with.</v>
          </cell>
          <cell r="J22">
            <v>0</v>
          </cell>
          <cell r="K22" t="str">
            <v>O</v>
          </cell>
          <cell r="L22">
            <v>0</v>
          </cell>
        </row>
        <row r="23">
          <cell r="C23">
            <v>0</v>
          </cell>
          <cell r="D23">
            <v>0</v>
          </cell>
          <cell r="E23" t="str">
            <v>j</v>
          </cell>
          <cell r="F23" t="str">
            <v>Recover the chemical energy content of the carbon monoxide produced in an electric or shaft/blast furnace by using the exhaust gases as a fuel, after the removal of metals, in other production processes or to produce steam/hot water or electricity</v>
          </cell>
          <cell r="G23" t="str">
            <v>Only applicable to exhaust gases with a CO content &gt; 10 vol-%. Applicability is also influenced by the composition of the exhaust gas and the unavailability of a continuous flow (i.e. batch processes)</v>
          </cell>
          <cell r="H23" t="str">
            <v>n/a</v>
          </cell>
          <cell r="I23">
            <v>0</v>
          </cell>
          <cell r="J23">
            <v>0</v>
          </cell>
          <cell r="K23" t="str">
            <v>O</v>
          </cell>
          <cell r="L23">
            <v>0</v>
          </cell>
        </row>
        <row r="24">
          <cell r="C24">
            <v>0</v>
          </cell>
          <cell r="D24">
            <v>0</v>
          </cell>
          <cell r="E24" t="str">
            <v>k</v>
          </cell>
          <cell r="F24" t="str">
            <v>Recirculate the flue-gas back through an oxy-fuel burner to recover the energy contained in the total organic carbon present</v>
          </cell>
          <cell r="G24" t="str">
            <v>Generally applicable</v>
          </cell>
          <cell r="H24" t="str">
            <v>n</v>
          </cell>
          <cell r="I24" t="str">
            <v>We don't have oxy-fuel burners</v>
          </cell>
          <cell r="J24">
            <v>0</v>
          </cell>
          <cell r="K24" t="str">
            <v>O</v>
          </cell>
          <cell r="L24">
            <v>0</v>
          </cell>
        </row>
        <row r="25">
          <cell r="C25">
            <v>0</v>
          </cell>
          <cell r="D25">
            <v>0</v>
          </cell>
          <cell r="E25" t="str">
            <v>l</v>
          </cell>
          <cell r="F25" t="str">
            <v>Suitable insulation for high temperature equipment such as steam and hot water pipes</v>
          </cell>
          <cell r="G25" t="str">
            <v>Generally applicable</v>
          </cell>
          <cell r="H25" t="str">
            <v>y</v>
          </cell>
          <cell r="I25" t="str">
            <v>All areas of high temp have insulation. Insulating paint being rolled out on holding furnaces.</v>
          </cell>
          <cell r="J25">
            <v>0</v>
          </cell>
          <cell r="K25" t="str">
            <v>O</v>
          </cell>
          <cell r="L25">
            <v>0</v>
          </cell>
        </row>
        <row r="26">
          <cell r="C26">
            <v>0</v>
          </cell>
          <cell r="D26">
            <v>0</v>
          </cell>
          <cell r="E26" t="str">
            <v>m</v>
          </cell>
          <cell r="F26" t="str">
            <v>Use the heat generated from the production of sulphuric acid from sulphur dioxide to preheat gas directed to the sulphuric acid plant or to generate steam and/or hot water</v>
          </cell>
          <cell r="G26" t="str">
            <v>Only applicable for non-ferrous metals plants including sulphuric acid or liquid SO 2 production</v>
          </cell>
          <cell r="H26" t="str">
            <v>n/a</v>
          </cell>
          <cell r="I26">
            <v>0</v>
          </cell>
          <cell r="J26">
            <v>0</v>
          </cell>
          <cell r="K26" t="str">
            <v>O</v>
          </cell>
          <cell r="L26">
            <v>0</v>
          </cell>
        </row>
        <row r="27">
          <cell r="C27">
            <v>0</v>
          </cell>
          <cell r="D27">
            <v>0</v>
          </cell>
          <cell r="E27" t="str">
            <v>n</v>
          </cell>
          <cell r="F27" t="str">
            <v>Use high efficiency electric motors equipped with variable-frequency drive, for equipment such as fans</v>
          </cell>
          <cell r="G27" t="str">
            <v>Generally applicable</v>
          </cell>
          <cell r="H27" t="str">
            <v>y</v>
          </cell>
          <cell r="I27" t="str">
            <v>Baghouse, T6 filter, compressor cooling, large pumps, AHU's, T6 circulation fans, cooling towers, odour scrubber (good example). Being steadily rolled out everywhere.</v>
          </cell>
          <cell r="J27">
            <v>0</v>
          </cell>
          <cell r="K27" t="str">
            <v>O</v>
          </cell>
          <cell r="L27">
            <v>0</v>
          </cell>
        </row>
        <row r="28">
          <cell r="C28">
            <v>0</v>
          </cell>
          <cell r="D28">
            <v>0</v>
          </cell>
          <cell r="E28" t="str">
            <v>o</v>
          </cell>
          <cell r="F28" t="str">
            <v>Use control systems that automatically activate the air extraction system or adjust the extraction rate depending on actual emissions</v>
          </cell>
          <cell r="G28" t="str">
            <v>Generally applicable</v>
          </cell>
          <cell r="H28" t="str">
            <v>y</v>
          </cell>
          <cell r="I28" t="str">
            <v>Most processes are either on or off and do not vary when running e.g. T6, T5 run 24/5, sand is batch. Only process that varies during operation are Low Pressure and Melt.
Both bag-house and odour scrubber are fitted with VSD's.</v>
          </cell>
          <cell r="J28" t="str">
            <v>T20 use V-notch that automatically regulates flow based on amount of water being treated.</v>
          </cell>
          <cell r="K28" t="str">
            <v>O</v>
          </cell>
          <cell r="L28">
            <v>0</v>
          </cell>
        </row>
        <row r="29">
          <cell r="C29">
            <v>3</v>
          </cell>
          <cell r="D29" t="str">
            <v>Combination</v>
          </cell>
          <cell r="E29">
            <v>0</v>
          </cell>
          <cell r="F29" t="str">
            <v>In order to improve overall environmental performance, BAT is to ensure stable process operation by using a process control system together with a combination of the techniques given below.</v>
          </cell>
          <cell r="G29">
            <v>0</v>
          </cell>
          <cell r="H29">
            <v>0</v>
          </cell>
          <cell r="I29" t="str">
            <v>Process Control System is in place at all permitted processes, setting clear standards on how the processes should be run.</v>
          </cell>
          <cell r="J29">
            <v>0</v>
          </cell>
          <cell r="K29" t="str">
            <v>O</v>
          </cell>
          <cell r="L29" t="str">
            <v>O</v>
          </cell>
        </row>
        <row r="30">
          <cell r="C30">
            <v>0</v>
          </cell>
          <cell r="D30">
            <v>0</v>
          </cell>
          <cell r="E30" t="str">
            <v>a</v>
          </cell>
          <cell r="F30" t="str">
            <v>Inspect and select input materials according to the process and the abatement techniques applied</v>
          </cell>
          <cell r="G30" t="str">
            <v>-</v>
          </cell>
          <cell r="H30" t="str">
            <v>y</v>
          </cell>
          <cell r="I30" t="str">
            <v>Melt = Al analysed on a daily basis, checked against quality standards. Swarf is tested for moisture. Airbus scrap tested visually.
Sand = tested for AFS, mix ratio of virgin sand manually set @ 5% &amp; chemical use set accordingly.</v>
          </cell>
          <cell r="J30" t="str">
            <v>Daily tests of contents in main tanks are tested and mixing ratios set accordingly in process tanks (T4, T9-12). Dump requests filled out by production areas sending abnormal waste. Liquids tested before being accepted into WWTP.</v>
          </cell>
          <cell r="K30" t="str">
            <v>O</v>
          </cell>
          <cell r="L30">
            <v>0</v>
          </cell>
        </row>
        <row r="31">
          <cell r="C31">
            <v>0</v>
          </cell>
          <cell r="D31">
            <v>0</v>
          </cell>
          <cell r="E31" t="str">
            <v>b</v>
          </cell>
          <cell r="F31" t="str">
            <v>Good mixing of the feed materials to achieve optimum conversion efficiency and reduce emissions and rejects</v>
          </cell>
          <cell r="G31" t="str">
            <v>-</v>
          </cell>
          <cell r="H31" t="str">
            <v>?</v>
          </cell>
          <cell r="I31" t="str">
            <v>Chemistry of the bath is monitored regularly to maintain quality, therefore reducing rejects. Addition of reclaimed parts, gates, pigs etc is staggered to maintain bath chemistry.
Sand is 95% reclaimed, mixed with 5% virgin, to reduce rejects.</v>
          </cell>
          <cell r="J31">
            <v>0</v>
          </cell>
          <cell r="K31" t="str">
            <v>O</v>
          </cell>
          <cell r="L31">
            <v>0</v>
          </cell>
        </row>
        <row r="32">
          <cell r="C32">
            <v>0</v>
          </cell>
          <cell r="D32">
            <v>0</v>
          </cell>
          <cell r="E32" t="str">
            <v>c</v>
          </cell>
          <cell r="F32" t="str">
            <v>Feed weighing and metering systems</v>
          </cell>
          <cell r="G32" t="str">
            <v>-</v>
          </cell>
          <cell r="H32" t="str">
            <v>y</v>
          </cell>
          <cell r="I32" t="str">
            <v>Melt = yes
Sand = yes</v>
          </cell>
          <cell r="J32">
            <v>0</v>
          </cell>
          <cell r="K32" t="str">
            <v>O</v>
          </cell>
          <cell r="L32">
            <v>0</v>
          </cell>
        </row>
        <row r="33">
          <cell r="C33">
            <v>0</v>
          </cell>
          <cell r="D33">
            <v>0</v>
          </cell>
          <cell r="E33" t="str">
            <v>d</v>
          </cell>
          <cell r="F33" t="str">
            <v>Processors to control material feed rate, critical process parameters and conditions including the alarm, combustion conditions and gas additions</v>
          </cell>
          <cell r="G33" t="str">
            <v>-</v>
          </cell>
          <cell r="H33" t="str">
            <v>y</v>
          </cell>
          <cell r="I33" t="str">
            <v>Melt = PLC's that monitor temperatures, door positions, bath level, tower level etc, and activate alarms, modulate burner strength and allow/restrict charging.
Swarf is set at constant, steady feed rate into bath.
Sand has high temperature alarms on the furnace and the incinerator which modulate the temperature, and sound alarms.</v>
          </cell>
          <cell r="J33" t="str">
            <v>Control board highlights fill level of tanks and flow rate, which is set by operators.
Monitors external flow from T20 and alarms accordingly for all parameters.</v>
          </cell>
          <cell r="K33" t="str">
            <v>O</v>
          </cell>
          <cell r="L33">
            <v>0</v>
          </cell>
        </row>
        <row r="34">
          <cell r="C34">
            <v>0</v>
          </cell>
          <cell r="D34">
            <v>0</v>
          </cell>
          <cell r="E34" t="str">
            <v>e</v>
          </cell>
          <cell r="F34" t="str">
            <v>On-line monitoring of the furnace temperature, furnace pressure and gas flow</v>
          </cell>
          <cell r="G34" t="str">
            <v>-</v>
          </cell>
          <cell r="H34" t="str">
            <v>n</v>
          </cell>
          <cell r="I34" t="str">
            <v>Gas flow and temperature measured in all furnaces. For furnace pressure:
Melt = no
Sand = yes
T6 = no
T5 = no</v>
          </cell>
          <cell r="J34">
            <v>0</v>
          </cell>
          <cell r="K34" t="str">
            <v>O</v>
          </cell>
          <cell r="L34">
            <v>0</v>
          </cell>
        </row>
        <row r="35">
          <cell r="C35">
            <v>0</v>
          </cell>
          <cell r="D35">
            <v>0</v>
          </cell>
          <cell r="E35" t="str">
            <v>f</v>
          </cell>
          <cell r="F35" t="str">
            <v>Monitor the critical process parameters of the air emission abatement plant such as gas temperature, reagent metering, pressure drop, ESP current and voltage, scrubbing liquid flow and pH and gaseous components (e.g. O2 , CO, VOC)</v>
          </cell>
          <cell r="G35" t="str">
            <v>-</v>
          </cell>
          <cell r="H35" t="str">
            <v>y</v>
          </cell>
          <cell r="I35" t="str">
            <v>ΔP &amp; input temperature on the bag-house, sand bag-house &amp; T6 filter. ΔP on knock out filter. Odour scrubber tracks dP, reagents use and various others</v>
          </cell>
          <cell r="J35">
            <v>0</v>
          </cell>
          <cell r="K35" t="str">
            <v>O</v>
          </cell>
          <cell r="L35">
            <v>0</v>
          </cell>
        </row>
        <row r="36">
          <cell r="C36">
            <v>0</v>
          </cell>
          <cell r="D36">
            <v>0</v>
          </cell>
          <cell r="E36" t="str">
            <v>g</v>
          </cell>
          <cell r="F36" t="str">
            <v>Control dust and mercury in the exhaust gas before transfer to the sulphuric acid plant for plants including sulphuric acid or liquid SO 2 production</v>
          </cell>
          <cell r="G36" t="str">
            <v>-</v>
          </cell>
          <cell r="H36" t="str">
            <v>n/a</v>
          </cell>
          <cell r="I36">
            <v>0</v>
          </cell>
          <cell r="J36">
            <v>0</v>
          </cell>
          <cell r="K36" t="str">
            <v>O</v>
          </cell>
          <cell r="L36">
            <v>0</v>
          </cell>
        </row>
        <row r="37">
          <cell r="C37">
            <v>0</v>
          </cell>
          <cell r="D37">
            <v>0</v>
          </cell>
          <cell r="E37" t="str">
            <v>h</v>
          </cell>
          <cell r="F37" t="str">
            <v>On-line monitoring of vibrations to detect blockages and possible equipment failure</v>
          </cell>
          <cell r="G37" t="str">
            <v>-</v>
          </cell>
          <cell r="H37" t="str">
            <v>n</v>
          </cell>
          <cell r="I37">
            <v>0</v>
          </cell>
          <cell r="J37">
            <v>0</v>
          </cell>
          <cell r="K37" t="str">
            <v>O</v>
          </cell>
          <cell r="L37">
            <v>0</v>
          </cell>
        </row>
        <row r="38">
          <cell r="C38">
            <v>0</v>
          </cell>
          <cell r="D38">
            <v>0</v>
          </cell>
          <cell r="E38" t="str">
            <v>i</v>
          </cell>
          <cell r="F38" t="str">
            <v>On-line monitoring of the current, voltage and electrical contact temperatures in electrolytic processes</v>
          </cell>
          <cell r="G38" t="str">
            <v>-</v>
          </cell>
          <cell r="H38" t="str">
            <v>n/a</v>
          </cell>
          <cell r="I38">
            <v>0</v>
          </cell>
          <cell r="J38">
            <v>0</v>
          </cell>
          <cell r="K38" t="str">
            <v>O</v>
          </cell>
          <cell r="L38">
            <v>0</v>
          </cell>
        </row>
        <row r="39">
          <cell r="C39">
            <v>0</v>
          </cell>
          <cell r="D39">
            <v>0</v>
          </cell>
          <cell r="E39" t="str">
            <v>j</v>
          </cell>
          <cell r="F39" t="str">
            <v>Temperature monitoring and control at melting and smelting furnaces to prevent the generation of metal and metal oxide fumes through overheating</v>
          </cell>
          <cell r="G39" t="str">
            <v>-</v>
          </cell>
          <cell r="H39" t="str">
            <v>y</v>
          </cell>
          <cell r="I39" t="str">
            <v>Waste gas temp sensor shuts burners off at high temp to avoid corundum (Al2O3) being created/gas being wasted/reduce maintenance.</v>
          </cell>
          <cell r="J39" t="str">
            <v>n/a</v>
          </cell>
          <cell r="K39" t="str">
            <v>O</v>
          </cell>
          <cell r="L39">
            <v>0</v>
          </cell>
        </row>
        <row r="40">
          <cell r="C40">
            <v>0</v>
          </cell>
          <cell r="D40">
            <v>0</v>
          </cell>
          <cell r="E40" t="str">
            <v>k</v>
          </cell>
          <cell r="F40" t="str">
            <v>Processor to control the reagents feeding and the performance of the waste water treatment plant, through on-line monitoring of temperature, turbidity, pH, conductivity and flow</v>
          </cell>
          <cell r="G40" t="str">
            <v>-</v>
          </cell>
          <cell r="H40" t="str">
            <v>n</v>
          </cell>
          <cell r="I40">
            <v>0</v>
          </cell>
          <cell r="J40" t="str">
            <v>Only item controlled directly from on-line monitoring is the pH dosing.
Flow is monitored on-line, and effectively auto-adjusts via the v-notch, but doesn't affect the reagents feeding.
Temperature isn't monitored at all.
Others periodically, but not on-line</v>
          </cell>
          <cell r="K40" t="str">
            <v>O</v>
          </cell>
          <cell r="L40">
            <v>0</v>
          </cell>
        </row>
        <row r="41">
          <cell r="C41">
            <v>4</v>
          </cell>
          <cell r="D41" t="str">
            <v>Individual</v>
          </cell>
          <cell r="E41" t="str">
            <v>-</v>
          </cell>
          <cell r="F41" t="str">
            <v>In order to reduce channelled dust and metal emissions to air, BAT is to apply a maintenance management system which especially addresses the performance of dust abatement systems as part of the environmental management system (see BAT 1).</v>
          </cell>
          <cell r="G41" t="str">
            <v>-</v>
          </cell>
          <cell r="H41" t="str">
            <v>y</v>
          </cell>
          <cell r="I41" t="str">
            <v>Casting maintenance system. Bag-houses/major filters are identified as KSE, included as a separate piece of equipment in the database, specifically maintained, and associated documentation is highlighted to show it's environmental significance.</v>
          </cell>
          <cell r="J41">
            <v>0</v>
          </cell>
          <cell r="K41" t="str">
            <v>O</v>
          </cell>
          <cell r="L41" t="str">
            <v>O</v>
          </cell>
        </row>
        <row r="42">
          <cell r="C42">
            <v>5</v>
          </cell>
          <cell r="D42" t="str">
            <v>Individual</v>
          </cell>
          <cell r="E42">
            <v>0</v>
          </cell>
          <cell r="F42" t="str">
            <v>In order to prevent or, where this is not practicable, to reduce diffuse emissions to air and water, BAT is to collect diffuse emissions as much as possible nearest to the source and treat them.</v>
          </cell>
          <cell r="G42" t="str">
            <v>-</v>
          </cell>
          <cell r="H42" t="str">
            <v>y</v>
          </cell>
          <cell r="I42" t="str">
            <v>Very few visible diffuse emissions in casting. Several bag house systems from dust processes, all enclosed and chanelled through stacks to atmosphere.</v>
          </cell>
          <cell r="J42" t="str">
            <v xml:space="preserve"> Swarf &amp; WWTP both mostly wet processes with no visible dut emissions and very few areas that could potentially cause any emissions</v>
          </cell>
          <cell r="K42" t="str">
            <v>O</v>
          </cell>
          <cell r="L42" t="str">
            <v>O</v>
          </cell>
        </row>
        <row r="43">
          <cell r="C43">
            <v>6</v>
          </cell>
          <cell r="D43" t="str">
            <v>Individual</v>
          </cell>
          <cell r="E43">
            <v>0</v>
          </cell>
          <cell r="F43" t="str">
            <v>In order to prevent or, where this is not practicable, to reduce diffuse dust emissions to air, BAT is to set up and implement an action plan on diffuse dust emissions, as part of the environmental management system (see BAT 1), that incorporates both of the following measures:</v>
          </cell>
          <cell r="G43">
            <v>0</v>
          </cell>
          <cell r="H43">
            <v>0</v>
          </cell>
          <cell r="I43" t="str">
            <v>Fugitive dust emissions previously monitored. Found to be negligible/zero, agreed with EA to remove requirement to test from permit.
H&amp;S continue to monitor exposure limits inside, well below legal limts.</v>
          </cell>
          <cell r="J43">
            <v>0</v>
          </cell>
          <cell r="K43" t="str">
            <v>n/a</v>
          </cell>
          <cell r="L43">
            <v>0</v>
          </cell>
        </row>
        <row r="44">
          <cell r="C44">
            <v>0</v>
          </cell>
          <cell r="D44">
            <v>0</v>
          </cell>
          <cell r="E44" t="str">
            <v>a</v>
          </cell>
          <cell r="F44" t="str">
            <v>identify the most relevant diffuse dust emission sources (using e.g. EN 15445);</v>
          </cell>
          <cell r="G44" t="str">
            <v>-</v>
          </cell>
          <cell r="H44" t="str">
            <v>n/a</v>
          </cell>
          <cell r="I44">
            <v>0</v>
          </cell>
          <cell r="J44">
            <v>0</v>
          </cell>
          <cell r="K44">
            <v>0</v>
          </cell>
          <cell r="L44">
            <v>0</v>
          </cell>
        </row>
        <row r="45">
          <cell r="C45">
            <v>0</v>
          </cell>
          <cell r="D45">
            <v>0</v>
          </cell>
          <cell r="E45" t="str">
            <v>b</v>
          </cell>
          <cell r="F45" t="str">
            <v>define and implement appropriate actions and techniques to prevent or reduce diffuse emissions over a given time frame.</v>
          </cell>
          <cell r="G45" t="str">
            <v>-</v>
          </cell>
          <cell r="H45" t="str">
            <v>n/a</v>
          </cell>
          <cell r="I45">
            <v>0</v>
          </cell>
          <cell r="J45">
            <v>0</v>
          </cell>
          <cell r="K45">
            <v>0</v>
          </cell>
          <cell r="L45">
            <v>0</v>
          </cell>
        </row>
        <row r="46">
          <cell r="C46">
            <v>7</v>
          </cell>
          <cell r="D46" t="str">
            <v>Combination</v>
          </cell>
          <cell r="E46">
            <v>0</v>
          </cell>
          <cell r="F46" t="str">
            <v>In order to prevent diffuse emissions from the storage of raw materials, BAT is to use a combination of the techniques given below.</v>
          </cell>
          <cell r="G46">
            <v>0</v>
          </cell>
          <cell r="H46">
            <v>0</v>
          </cell>
          <cell r="I46">
            <v>0</v>
          </cell>
          <cell r="J46">
            <v>0</v>
          </cell>
          <cell r="K46" t="str">
            <v>O</v>
          </cell>
          <cell r="L46" t="str">
            <v>O</v>
          </cell>
        </row>
        <row r="47">
          <cell r="C47">
            <v>0</v>
          </cell>
          <cell r="D47">
            <v>0</v>
          </cell>
          <cell r="E47" t="str">
            <v>a</v>
          </cell>
          <cell r="F47" t="str">
            <v>Enclosed buildings or silos/bins for storing dust-forming materials such as concentrates, fluxes and fine materials</v>
          </cell>
          <cell r="G47" t="str">
            <v>-</v>
          </cell>
          <cell r="H47" t="str">
            <v>y</v>
          </cell>
          <cell r="I47" t="str">
            <v>All buildings for material storage are enclosed. Lime stored in a cabinet. Flux stored in cupboard next to towers.
Calcium stearate &amp; hexamine stored in closed, metal bin.</v>
          </cell>
          <cell r="J47" t="str">
            <v>Sulphamic acid is held in closed cabinet max 50kg for Loft evaporator unit.</v>
          </cell>
          <cell r="K47" t="str">
            <v>O</v>
          </cell>
          <cell r="L47">
            <v>0</v>
          </cell>
        </row>
        <row r="48">
          <cell r="C48">
            <v>0</v>
          </cell>
          <cell r="D48">
            <v>0</v>
          </cell>
          <cell r="E48" t="str">
            <v>b</v>
          </cell>
          <cell r="F48" t="str">
            <v>Covered storage of non-dust-forming materials such as concentrates, fluxes, solid fuels, bulk materials and coke and secondary materials that contain water-soluble organic compounds</v>
          </cell>
          <cell r="G48" t="str">
            <v>-</v>
          </cell>
          <cell r="H48" t="str">
            <v>y</v>
          </cell>
          <cell r="I48" t="str">
            <v>All raw materials stored indoors</v>
          </cell>
          <cell r="J48">
            <v>0</v>
          </cell>
          <cell r="K48" t="str">
            <v>O</v>
          </cell>
          <cell r="L48">
            <v>0</v>
          </cell>
        </row>
        <row r="49">
          <cell r="C49">
            <v>0</v>
          </cell>
          <cell r="D49">
            <v>0</v>
          </cell>
          <cell r="E49" t="str">
            <v>c</v>
          </cell>
          <cell r="F49" t="str">
            <v>Sealed packaging of dust-forming materials or secondary materials that contain water-soluble organic compounds</v>
          </cell>
          <cell r="G49" t="str">
            <v>-</v>
          </cell>
          <cell r="H49" t="str">
            <v>y</v>
          </cell>
          <cell r="I49" t="str">
            <v>Organic compounds delivered in sealed bags. All raw materials stored indoors</v>
          </cell>
          <cell r="J49">
            <v>0</v>
          </cell>
          <cell r="K49" t="str">
            <v>O</v>
          </cell>
          <cell r="L49">
            <v>0</v>
          </cell>
        </row>
        <row r="50">
          <cell r="C50">
            <v>0</v>
          </cell>
          <cell r="D50">
            <v>0</v>
          </cell>
          <cell r="E50" t="str">
            <v>d</v>
          </cell>
          <cell r="F50" t="str">
            <v>Covered bays for storing material which has been pelletised or agglomerated</v>
          </cell>
          <cell r="G50" t="str">
            <v>-</v>
          </cell>
          <cell r="H50" t="str">
            <v>y</v>
          </cell>
          <cell r="I50">
            <v>0</v>
          </cell>
          <cell r="J50" t="str">
            <v>In the swarf area, where it's collected together in the large hoppers.</v>
          </cell>
          <cell r="K50" t="str">
            <v>O</v>
          </cell>
          <cell r="L50">
            <v>0</v>
          </cell>
        </row>
        <row r="51">
          <cell r="C51">
            <v>0</v>
          </cell>
          <cell r="D51">
            <v>0</v>
          </cell>
          <cell r="E51" t="str">
            <v>e</v>
          </cell>
          <cell r="F51" t="str">
            <v>Use water sprays and fog sprays with or without additives such as latex for dust-forming materials</v>
          </cell>
          <cell r="G51" t="str">
            <v>Not applicable to processes that require dry materials or ores/concentrates that naturally contain sufficient humidity to prevent dust formation. The applicability may be limited in regions with water shortages or with very low temperatures</v>
          </cell>
          <cell r="H51" t="str">
            <v>n/a</v>
          </cell>
          <cell r="I51" t="str">
            <v>Not suitable for melt area, nor sand (too close to melt)</v>
          </cell>
          <cell r="J51" t="str">
            <v>No visible emissions. Sufficiently humid operations</v>
          </cell>
          <cell r="K51" t="str">
            <v>O</v>
          </cell>
          <cell r="L51">
            <v>0</v>
          </cell>
        </row>
        <row r="52">
          <cell r="C52">
            <v>0</v>
          </cell>
          <cell r="D52">
            <v>0</v>
          </cell>
          <cell r="E52" t="str">
            <v>f</v>
          </cell>
          <cell r="F52" t="str">
            <v>Dust/gas extraction devices placed at the transfer and tipping points for dust-forming materials</v>
          </cell>
          <cell r="G52" t="str">
            <v>-</v>
          </cell>
          <cell r="H52" t="str">
            <v>y</v>
          </cell>
          <cell r="I52" t="str">
            <v>See 9d.</v>
          </cell>
          <cell r="J52" t="str">
            <v>See 9d.</v>
          </cell>
          <cell r="K52" t="str">
            <v>O</v>
          </cell>
          <cell r="L52">
            <v>0</v>
          </cell>
        </row>
        <row r="53">
          <cell r="C53">
            <v>0</v>
          </cell>
          <cell r="D53">
            <v>0</v>
          </cell>
          <cell r="E53" t="str">
            <v>g</v>
          </cell>
          <cell r="F53" t="str">
            <v>Certified pressure vessels for storing chlorine gas or mixtures that contain chlorine</v>
          </cell>
          <cell r="G53" t="str">
            <v>-</v>
          </cell>
          <cell r="H53" t="str">
            <v>n/a</v>
          </cell>
          <cell r="I53" t="str">
            <v>Chlorine not used</v>
          </cell>
          <cell r="J53" t="str">
            <v>Chlorine is used as part of the biocide regime in our cooling water processes but is not held as a gas in any pressure vessels .Chlorine is generated by combining x 2 chemicals to treat these systems.</v>
          </cell>
          <cell r="K53" t="str">
            <v>O</v>
          </cell>
          <cell r="L53">
            <v>0</v>
          </cell>
        </row>
        <row r="54">
          <cell r="C54">
            <v>0</v>
          </cell>
          <cell r="D54">
            <v>0</v>
          </cell>
          <cell r="E54" t="str">
            <v>h</v>
          </cell>
          <cell r="F54" t="str">
            <v>Tank construction materials that are resistant to the contained materials</v>
          </cell>
          <cell r="G54" t="str">
            <v>-</v>
          </cell>
          <cell r="H54" t="str">
            <v>y</v>
          </cell>
          <cell r="I54" t="str">
            <v>Odour scrubber chemical tanks x 4. All in good condition and bunds recently recoated</v>
          </cell>
          <cell r="J54" t="str">
            <v>WWTP chemical tanks x 2, swarf wash tank. All in good condition.</v>
          </cell>
          <cell r="K54" t="str">
            <v>O</v>
          </cell>
          <cell r="L54">
            <v>0</v>
          </cell>
        </row>
        <row r="55">
          <cell r="C55">
            <v>0</v>
          </cell>
          <cell r="D55">
            <v>0</v>
          </cell>
          <cell r="E55" t="str">
            <v>i</v>
          </cell>
          <cell r="F55" t="str">
            <v>Reliable leak detection systems and display of tank’s level, with an alarm to prevent overfills</v>
          </cell>
          <cell r="G55" t="str">
            <v>-</v>
          </cell>
          <cell r="H55" t="str">
            <v>n</v>
          </cell>
          <cell r="I55" t="str">
            <v>Leak detection system in Casting is the daily level monitoring on the odour scrubber, leaks are auto-pumped to the neutralisation tank. No alarms, just member present when filling to alert driver when tank is overflowing.
For HP oil tanks, daily leak checks are done. Tanks are equipped with level display that is monitored when being filled by maintenance</v>
          </cell>
          <cell r="J55" t="str">
            <v>For swarf, no alarms, just daily checks. Tank level not "displayed", tank is open top and level gauged by member visually. All WWTP tanks monitored in control room and have alarms</v>
          </cell>
          <cell r="K55" t="str">
            <v>O</v>
          </cell>
          <cell r="L55">
            <v>0</v>
          </cell>
        </row>
        <row r="56">
          <cell r="C56">
            <v>0</v>
          </cell>
          <cell r="D56">
            <v>0</v>
          </cell>
          <cell r="E56" t="str">
            <v>j</v>
          </cell>
          <cell r="F56" t="str">
            <v>Store reactive materials in double-walled tanks or tanks placed in chemical-resistant bunds of the same capacity and use a storage area that is impermeable and resistant to the material stored</v>
          </cell>
          <cell r="G56" t="str">
            <v>-</v>
          </cell>
          <cell r="H56" t="str">
            <v>y</v>
          </cell>
          <cell r="I56">
            <v>0</v>
          </cell>
          <cell r="J56">
            <v>0</v>
          </cell>
          <cell r="K56" t="str">
            <v>O</v>
          </cell>
          <cell r="L56">
            <v>0</v>
          </cell>
        </row>
        <row r="57">
          <cell r="C57">
            <v>0</v>
          </cell>
          <cell r="D57">
            <v>0</v>
          </cell>
          <cell r="E57" t="str">
            <v>k</v>
          </cell>
          <cell r="F57" t="str">
            <v>Design storage areas so that — any leaks from tanks and delivery systems are intercepted and contained in bunds that have a capacity capable of containing at least the volume of the largest storage tank within the bund; — delivery points are within the bund to collect any spilled material</v>
          </cell>
          <cell r="G57" t="str">
            <v>-</v>
          </cell>
          <cell r="H57" t="str">
            <v>y</v>
          </cell>
          <cell r="I57" t="str">
            <v>All overground storage areas comply with 110% rule. Delivery points for odour scrubber and WWTP are captured by drip trays/bunds separate from the main tank bund.</v>
          </cell>
          <cell r="J57">
            <v>0</v>
          </cell>
          <cell r="K57" t="str">
            <v>O</v>
          </cell>
          <cell r="L57">
            <v>0</v>
          </cell>
        </row>
        <row r="58">
          <cell r="C58">
            <v>0</v>
          </cell>
          <cell r="D58">
            <v>0</v>
          </cell>
          <cell r="E58" t="str">
            <v>l</v>
          </cell>
          <cell r="F58" t="str">
            <v>Use inert gas blanketing for the storage of materials that react with air</v>
          </cell>
          <cell r="G58" t="str">
            <v>-</v>
          </cell>
          <cell r="H58" t="str">
            <v>n/a</v>
          </cell>
          <cell r="I58" t="str">
            <v>Only during welding in kaizen/die maintenance areas. Do not store any materials that react with air</v>
          </cell>
          <cell r="J58" t="str">
            <v>Do not store any materials that react with air</v>
          </cell>
          <cell r="K58" t="str">
            <v>O</v>
          </cell>
          <cell r="L58">
            <v>0</v>
          </cell>
        </row>
        <row r="59">
          <cell r="C59">
            <v>0</v>
          </cell>
          <cell r="D59">
            <v>0</v>
          </cell>
          <cell r="E59" t="str">
            <v>m</v>
          </cell>
          <cell r="F59" t="str">
            <v>Collect and treat emissions from storage with an abatement system designed to treat the compounds stored. Collect and treat before discharge any water that washes dust away.</v>
          </cell>
          <cell r="G59" t="str">
            <v>-</v>
          </cell>
          <cell r="H59" t="str">
            <v>y</v>
          </cell>
          <cell r="I59" t="str">
            <v>Any odour scrubber chemical leaks would be pumped to the WWTP. Any areas where oil leaks could occur are captured by an oil interceptor before release to surface water system.</v>
          </cell>
          <cell r="J59" t="str">
            <v>Any leaks would be captured and either recovered or pumped back into the WWTP</v>
          </cell>
          <cell r="K59" t="str">
            <v>O</v>
          </cell>
          <cell r="L59">
            <v>0</v>
          </cell>
        </row>
        <row r="60">
          <cell r="C60">
            <v>0</v>
          </cell>
          <cell r="D60">
            <v>0</v>
          </cell>
          <cell r="E60" t="str">
            <v>n</v>
          </cell>
          <cell r="F60" t="str">
            <v>Regular cleaning of the storage area and, when needed, moistening with water</v>
          </cell>
          <cell r="G60" t="str">
            <v>-</v>
          </cell>
          <cell r="H60" t="str">
            <v>y</v>
          </cell>
          <cell r="I60" t="str">
            <v>Normal 4S standards.</v>
          </cell>
          <cell r="J60">
            <v>0</v>
          </cell>
          <cell r="K60" t="str">
            <v>O</v>
          </cell>
          <cell r="L60">
            <v>0</v>
          </cell>
        </row>
        <row r="61">
          <cell r="C61">
            <v>0</v>
          </cell>
          <cell r="D61">
            <v>0</v>
          </cell>
          <cell r="E61" t="str">
            <v>o</v>
          </cell>
          <cell r="F61" t="str">
            <v>Place the longitudinal axis of the heap parallel to the prevailing wind direction in the case of outdoor storage</v>
          </cell>
          <cell r="G61" t="str">
            <v>-</v>
          </cell>
          <cell r="H61" t="str">
            <v>n/a</v>
          </cell>
          <cell r="I61">
            <v>0</v>
          </cell>
          <cell r="J61">
            <v>0</v>
          </cell>
          <cell r="K61" t="str">
            <v>O</v>
          </cell>
          <cell r="L61">
            <v>0</v>
          </cell>
        </row>
        <row r="62">
          <cell r="C62">
            <v>0</v>
          </cell>
          <cell r="D62">
            <v>0</v>
          </cell>
          <cell r="E62" t="str">
            <v>p</v>
          </cell>
          <cell r="F62" t="str">
            <v>Protective planting, windbreak fences or upwind mounts to lower the wind velocity in the case of outdoor storage</v>
          </cell>
          <cell r="G62" t="str">
            <v>-</v>
          </cell>
          <cell r="H62" t="str">
            <v>n/a</v>
          </cell>
          <cell r="I62">
            <v>0</v>
          </cell>
          <cell r="J62">
            <v>0</v>
          </cell>
          <cell r="K62" t="str">
            <v>O</v>
          </cell>
          <cell r="L62">
            <v>0</v>
          </cell>
        </row>
        <row r="63">
          <cell r="C63">
            <v>0</v>
          </cell>
          <cell r="D63">
            <v>0</v>
          </cell>
          <cell r="E63" t="str">
            <v>q</v>
          </cell>
          <cell r="F63" t="str">
            <v>One heap instead of several where feasible in the case of outdoor storage</v>
          </cell>
          <cell r="G63" t="str">
            <v>-</v>
          </cell>
          <cell r="H63" t="str">
            <v>n/a</v>
          </cell>
          <cell r="I63">
            <v>0</v>
          </cell>
          <cell r="J63">
            <v>0</v>
          </cell>
          <cell r="K63" t="str">
            <v>O</v>
          </cell>
          <cell r="L63">
            <v>0</v>
          </cell>
        </row>
        <row r="64">
          <cell r="C64">
            <v>0</v>
          </cell>
          <cell r="D64">
            <v>0</v>
          </cell>
          <cell r="E64" t="str">
            <v>r</v>
          </cell>
          <cell r="F64" t="str">
            <v>Use oil and solid interceptors for the drainage of open outdoor storage areas. Use of concreted areas that have kerbs or other containment devices for the storage of material that can release oil, such as swarf</v>
          </cell>
          <cell r="G64" t="str">
            <v>-</v>
          </cell>
          <cell r="H64" t="str">
            <v>y</v>
          </cell>
          <cell r="I64" t="str">
            <v>Swarf area is contained separately. Drains on the SE and SW sides of WWTP drain into an oil interceptor.</v>
          </cell>
          <cell r="J64">
            <v>0</v>
          </cell>
          <cell r="K64" t="str">
            <v>O</v>
          </cell>
          <cell r="L64">
            <v>0</v>
          </cell>
        </row>
        <row r="65">
          <cell r="C65">
            <v>8</v>
          </cell>
          <cell r="D65" t="str">
            <v>Combination</v>
          </cell>
          <cell r="E65">
            <v>0</v>
          </cell>
          <cell r="F65" t="str">
            <v>In order to prevent diffuse emissions from the handling and transport of raw materials, BAT is to use a combination of the techniques given below.</v>
          </cell>
          <cell r="G65">
            <v>0</v>
          </cell>
          <cell r="H65">
            <v>0</v>
          </cell>
          <cell r="I65">
            <v>0</v>
          </cell>
          <cell r="J65">
            <v>0</v>
          </cell>
          <cell r="K65" t="str">
            <v>O</v>
          </cell>
          <cell r="L65" t="str">
            <v>O</v>
          </cell>
        </row>
        <row r="66">
          <cell r="C66">
            <v>0</v>
          </cell>
          <cell r="D66">
            <v>0</v>
          </cell>
          <cell r="E66" t="str">
            <v>a</v>
          </cell>
          <cell r="F66" t="str">
            <v>Enclosed conveyors or pneumatic systems to transfer and handle dust-forming concentrates and fluxes and fine-grained material</v>
          </cell>
          <cell r="G66" t="str">
            <v>-</v>
          </cell>
          <cell r="H66" t="str">
            <v>y</v>
          </cell>
          <cell r="I66" t="str">
            <v>Lime sucked into exhaust system. Flux pumped into bath with pneumatic pump. Enclosed conveyors on sand reclaim and mixing</v>
          </cell>
          <cell r="J66" t="str">
            <v>Swarf is moved via conveyor in the swarf wash area</v>
          </cell>
          <cell r="K66" t="str">
            <v>O</v>
          </cell>
          <cell r="L66">
            <v>0</v>
          </cell>
        </row>
        <row r="67">
          <cell r="C67">
            <v>0</v>
          </cell>
          <cell r="D67">
            <v>0</v>
          </cell>
          <cell r="E67" t="str">
            <v>b</v>
          </cell>
          <cell r="F67" t="str">
            <v>Covered conveyors to handle non-dust-forming solid materials</v>
          </cell>
          <cell r="G67" t="str">
            <v>-</v>
          </cell>
          <cell r="H67" t="str">
            <v>y</v>
          </cell>
          <cell r="I67" t="str">
            <v>Only process that has conveyors is sand, which are all covered.</v>
          </cell>
          <cell r="J67" t="str">
            <v>Swarf is moved via conveyor in the swarf wash area</v>
          </cell>
          <cell r="K67" t="str">
            <v>O</v>
          </cell>
          <cell r="L67">
            <v>0</v>
          </cell>
        </row>
        <row r="68">
          <cell r="C68">
            <v>0</v>
          </cell>
          <cell r="D68">
            <v>0</v>
          </cell>
          <cell r="E68" t="str">
            <v>c</v>
          </cell>
          <cell r="F68" t="str">
            <v>Extraction of dust from delivery points, silo vents, pneumatic transfer systems and conveyor transfer points, and connection to a filtration system (for dust-forming materials)</v>
          </cell>
          <cell r="G68" t="str">
            <v>-</v>
          </cell>
          <cell r="H68" t="str">
            <v>n/a</v>
          </cell>
          <cell r="I68">
            <v>0</v>
          </cell>
          <cell r="J68">
            <v>0</v>
          </cell>
          <cell r="K68" t="str">
            <v>O</v>
          </cell>
          <cell r="L68">
            <v>0</v>
          </cell>
        </row>
        <row r="69">
          <cell r="C69">
            <v>0</v>
          </cell>
          <cell r="D69">
            <v>0</v>
          </cell>
          <cell r="E69" t="str">
            <v>d</v>
          </cell>
          <cell r="F69" t="str">
            <v>Closed bags or drums to handle materials with dispersible or water-soluble components</v>
          </cell>
          <cell r="G69" t="str">
            <v>-</v>
          </cell>
          <cell r="H69" t="str">
            <v>n/a</v>
          </cell>
          <cell r="I69">
            <v>0</v>
          </cell>
          <cell r="J69">
            <v>0</v>
          </cell>
          <cell r="K69" t="str">
            <v>O</v>
          </cell>
          <cell r="L69">
            <v>0</v>
          </cell>
        </row>
        <row r="70">
          <cell r="C70">
            <v>0</v>
          </cell>
          <cell r="D70">
            <v>0</v>
          </cell>
          <cell r="E70" t="str">
            <v>e</v>
          </cell>
          <cell r="F70" t="str">
            <v>Suitable containers to handle pelletised materials</v>
          </cell>
          <cell r="G70" t="str">
            <v>-</v>
          </cell>
          <cell r="H70" t="str">
            <v>n/a</v>
          </cell>
          <cell r="I70">
            <v>0</v>
          </cell>
          <cell r="J70">
            <v>0</v>
          </cell>
          <cell r="K70" t="str">
            <v>O</v>
          </cell>
          <cell r="L70">
            <v>0</v>
          </cell>
        </row>
        <row r="71">
          <cell r="C71">
            <v>0</v>
          </cell>
          <cell r="D71">
            <v>0</v>
          </cell>
          <cell r="E71" t="str">
            <v>f</v>
          </cell>
          <cell r="F71" t="str">
            <v>Sprinkling to moisten the materials at handling points</v>
          </cell>
          <cell r="G71" t="str">
            <v>-</v>
          </cell>
          <cell r="H71" t="str">
            <v>n/a</v>
          </cell>
          <cell r="I71" t="str">
            <v>Not suitable for melt area, nor sand (too close to melt)</v>
          </cell>
          <cell r="J71" t="str">
            <v>No visible emissions. Sufficiently humid operations</v>
          </cell>
          <cell r="K71" t="str">
            <v>O</v>
          </cell>
          <cell r="L71">
            <v>0</v>
          </cell>
        </row>
        <row r="72">
          <cell r="C72">
            <v>0</v>
          </cell>
          <cell r="D72">
            <v>0</v>
          </cell>
          <cell r="E72" t="str">
            <v>g</v>
          </cell>
          <cell r="F72" t="str">
            <v>Minimise transport distances</v>
          </cell>
          <cell r="G72" t="str">
            <v>-</v>
          </cell>
          <cell r="H72" t="str">
            <v>y</v>
          </cell>
          <cell r="I72" t="str">
            <v>Standard practice of TPS</v>
          </cell>
          <cell r="J72">
            <v>0</v>
          </cell>
          <cell r="K72" t="str">
            <v>O</v>
          </cell>
          <cell r="L72">
            <v>0</v>
          </cell>
        </row>
        <row r="73">
          <cell r="C73">
            <v>0</v>
          </cell>
          <cell r="D73">
            <v>0</v>
          </cell>
          <cell r="E73" t="str">
            <v>h</v>
          </cell>
          <cell r="F73" t="str">
            <v>Reduce the drop height of conveyor belts, mechanical shovels or grabs</v>
          </cell>
          <cell r="G73" t="str">
            <v>-</v>
          </cell>
          <cell r="H73" t="str">
            <v>y</v>
          </cell>
          <cell r="I73" t="str">
            <v>Very minimal drop heights on swarf and sand</v>
          </cell>
          <cell r="J73">
            <v>0</v>
          </cell>
          <cell r="K73" t="str">
            <v>O</v>
          </cell>
          <cell r="L73">
            <v>0</v>
          </cell>
        </row>
        <row r="74">
          <cell r="C74">
            <v>0</v>
          </cell>
          <cell r="D74">
            <v>0</v>
          </cell>
          <cell r="E74" t="str">
            <v>i</v>
          </cell>
          <cell r="F74" t="str">
            <v>Adjust the speed of open belt conveyors (&lt; 3,5 m/s)</v>
          </cell>
          <cell r="G74" t="str">
            <v>-</v>
          </cell>
          <cell r="H74" t="str">
            <v>n/a</v>
          </cell>
          <cell r="I74">
            <v>0</v>
          </cell>
          <cell r="J74">
            <v>0</v>
          </cell>
          <cell r="K74" t="str">
            <v>O</v>
          </cell>
          <cell r="L74">
            <v>0</v>
          </cell>
        </row>
        <row r="75">
          <cell r="C75">
            <v>0</v>
          </cell>
          <cell r="D75">
            <v>0</v>
          </cell>
          <cell r="E75" t="str">
            <v>j</v>
          </cell>
          <cell r="F75" t="str">
            <v>Minimise the speed of descent or free fall height of the materials</v>
          </cell>
          <cell r="G75" t="str">
            <v>-</v>
          </cell>
          <cell r="H75" t="str">
            <v>y</v>
          </cell>
          <cell r="I75" t="str">
            <v>Very minimal drop heights on swarf and sand</v>
          </cell>
          <cell r="J75">
            <v>0</v>
          </cell>
          <cell r="K75" t="str">
            <v>O</v>
          </cell>
          <cell r="L75">
            <v>0</v>
          </cell>
        </row>
        <row r="76">
          <cell r="C76">
            <v>0</v>
          </cell>
          <cell r="D76">
            <v>0</v>
          </cell>
          <cell r="E76" t="str">
            <v>k</v>
          </cell>
          <cell r="F76" t="str">
            <v>Place transfer conveyors and pipelines in safe, open areas above ground so that leaks can be detected quickly and damage from vehicles and other equipment can be prevented. If buried pipelines are used for non-hazardous materials, document and mark their course and adopt safe excavation systems</v>
          </cell>
          <cell r="G76" t="str">
            <v>-</v>
          </cell>
          <cell r="H76" t="str">
            <v>y</v>
          </cell>
          <cell r="I76" t="str">
            <v>Overground pipes on odour scrubber, swarf and in WWTP. Minimal traffic in those areas. Only underground pipe is the water pipe for incoming fresh water and sewer. No raw materials supplied by pipeline or conveyor.</v>
          </cell>
          <cell r="J76">
            <v>0</v>
          </cell>
          <cell r="K76" t="str">
            <v>O</v>
          </cell>
          <cell r="L76">
            <v>0</v>
          </cell>
        </row>
        <row r="77">
          <cell r="C77">
            <v>0</v>
          </cell>
          <cell r="D77">
            <v>0</v>
          </cell>
          <cell r="E77" t="str">
            <v>l</v>
          </cell>
          <cell r="F77" t="str">
            <v>Automatic resealing of delivery connections for handling liquid and liquefied gas</v>
          </cell>
          <cell r="G77" t="str">
            <v>-</v>
          </cell>
          <cell r="H77" t="str">
            <v>n</v>
          </cell>
          <cell r="I77" t="str">
            <v>Delivered in IBC's</v>
          </cell>
          <cell r="J77" t="str">
            <v>All deliveries to WWTP are manually connected and sealed by manual valve connections.</v>
          </cell>
          <cell r="K77" t="str">
            <v>O</v>
          </cell>
          <cell r="L77">
            <v>0</v>
          </cell>
        </row>
        <row r="78">
          <cell r="C78">
            <v>0</v>
          </cell>
          <cell r="D78">
            <v>0</v>
          </cell>
          <cell r="E78" t="str">
            <v>m</v>
          </cell>
          <cell r="F78" t="str">
            <v>Back-vent displaced gases to the delivery vehicle to reduce emissions of VOC</v>
          </cell>
          <cell r="G78" t="str">
            <v>-</v>
          </cell>
          <cell r="H78" t="str">
            <v>n</v>
          </cell>
          <cell r="I78" t="str">
            <v>No back-venting, only delivered in IBC's</v>
          </cell>
          <cell r="J78" t="str">
            <v>Caustic soda, OX 1272, OX 1201, genguard 8253. None are back-vented</v>
          </cell>
          <cell r="K78" t="str">
            <v>O</v>
          </cell>
          <cell r="L78">
            <v>0</v>
          </cell>
        </row>
        <row r="79">
          <cell r="C79">
            <v>0</v>
          </cell>
          <cell r="D79">
            <v>0</v>
          </cell>
          <cell r="E79" t="str">
            <v>n</v>
          </cell>
          <cell r="F79" t="str">
            <v>Wash wheels and chassis of vehicles used to deliver or handle dusty materials</v>
          </cell>
          <cell r="G79" t="str">
            <v>may not be applicable when ice could be formed.</v>
          </cell>
          <cell r="H79" t="str">
            <v>n/a</v>
          </cell>
          <cell r="I79">
            <v>0</v>
          </cell>
          <cell r="J79">
            <v>0</v>
          </cell>
          <cell r="K79" t="str">
            <v>O</v>
          </cell>
          <cell r="L79">
            <v>0</v>
          </cell>
        </row>
        <row r="80">
          <cell r="C80">
            <v>0</v>
          </cell>
          <cell r="D80">
            <v>0</v>
          </cell>
          <cell r="E80" t="str">
            <v>o</v>
          </cell>
          <cell r="F80" t="str">
            <v>Use planned campaigns for road sweeping</v>
          </cell>
          <cell r="G80" t="str">
            <v>-</v>
          </cell>
          <cell r="H80" t="str">
            <v>n/a</v>
          </cell>
          <cell r="I80">
            <v>0</v>
          </cell>
          <cell r="J80">
            <v>0</v>
          </cell>
          <cell r="K80" t="str">
            <v>O</v>
          </cell>
          <cell r="L80">
            <v>0</v>
          </cell>
        </row>
        <row r="81">
          <cell r="C81">
            <v>0</v>
          </cell>
          <cell r="D81">
            <v>0</v>
          </cell>
          <cell r="E81" t="str">
            <v>p</v>
          </cell>
          <cell r="F81" t="str">
            <v>Segregate incompatible materials (e.g. oxidising agents and organic materials)</v>
          </cell>
          <cell r="G81" t="str">
            <v>-</v>
          </cell>
          <cell r="H81" t="str">
            <v>y</v>
          </cell>
          <cell r="I81" t="str">
            <v>COSHH risk assessments &amp; procedures</v>
          </cell>
          <cell r="J81">
            <v>0</v>
          </cell>
          <cell r="K81" t="str">
            <v>O</v>
          </cell>
          <cell r="L81">
            <v>0</v>
          </cell>
        </row>
        <row r="82">
          <cell r="C82">
            <v>0</v>
          </cell>
          <cell r="D82">
            <v>0</v>
          </cell>
          <cell r="E82" t="str">
            <v>q</v>
          </cell>
          <cell r="F82" t="str">
            <v>Minimise material transfers between processes</v>
          </cell>
          <cell r="G82" t="str">
            <v>-</v>
          </cell>
          <cell r="H82" t="str">
            <v>y</v>
          </cell>
          <cell r="I82" t="str">
            <v>Standard practice of TPS</v>
          </cell>
          <cell r="J82">
            <v>0</v>
          </cell>
          <cell r="K82" t="str">
            <v>O</v>
          </cell>
          <cell r="L82">
            <v>0</v>
          </cell>
        </row>
        <row r="83">
          <cell r="C83">
            <v>9</v>
          </cell>
          <cell r="D83" t="str">
            <v>Combination</v>
          </cell>
          <cell r="E83">
            <v>0</v>
          </cell>
          <cell r="F83" t="str">
            <v>In order to prevent or, where this is not practicable, to reduce diffuse emissions from metal production, BAT is to optimise the efficiency of off-gas collection and treatment by using a combination of the techniques given below.</v>
          </cell>
          <cell r="G83">
            <v>0</v>
          </cell>
          <cell r="H83">
            <v>0</v>
          </cell>
          <cell r="I83" t="str">
            <v>Not included sand in this section, due to it being specifically about metal production</v>
          </cell>
          <cell r="J83">
            <v>0</v>
          </cell>
          <cell r="K83" t="str">
            <v>O</v>
          </cell>
          <cell r="L83" t="str">
            <v>O</v>
          </cell>
        </row>
        <row r="84">
          <cell r="C84">
            <v>0</v>
          </cell>
          <cell r="D84">
            <v>0</v>
          </cell>
          <cell r="E84" t="str">
            <v>a</v>
          </cell>
          <cell r="F84" t="str">
            <v>Thermal or mechanical pretreatment of secondary raw material to minimise organic contamination of the furnace feed</v>
          </cell>
          <cell r="G84" t="str">
            <v>Generally applicable</v>
          </cell>
          <cell r="H84" t="str">
            <v>y</v>
          </cell>
          <cell r="I84" t="str">
            <v>Mechanical - wash and centrifuge for swarf, parts wash by maintenance for scrap. Thermal - 1t pot melter &amp; swarf dryer next to 2.5 melt tower.
Airbus scrap just visually inspected</v>
          </cell>
          <cell r="J84">
            <v>0</v>
          </cell>
          <cell r="K84" t="str">
            <v>O</v>
          </cell>
          <cell r="L84">
            <v>0</v>
          </cell>
        </row>
        <row r="85">
          <cell r="C85">
            <v>0</v>
          </cell>
          <cell r="D85">
            <v>0</v>
          </cell>
          <cell r="E85" t="str">
            <v>b</v>
          </cell>
          <cell r="F85" t="str">
            <v>Use a closed furnace with a properly designed dedusting system or seal the furnace and other process units with an adequate vent system</v>
          </cell>
          <cell r="G85" t="str">
            <v>The applicability may be restricted by safety constraints (e.g. type/design of the furnace, risk of explosion)</v>
          </cell>
          <cell r="H85" t="str">
            <v>y</v>
          </cell>
          <cell r="I85" t="str">
            <v>All melt towers extracted to the bag-house</v>
          </cell>
          <cell r="J85">
            <v>0</v>
          </cell>
          <cell r="K85" t="str">
            <v>O</v>
          </cell>
          <cell r="L85">
            <v>0</v>
          </cell>
        </row>
        <row r="86">
          <cell r="C86">
            <v>0</v>
          </cell>
          <cell r="D86">
            <v>0</v>
          </cell>
          <cell r="E86" t="str">
            <v>c</v>
          </cell>
          <cell r="F86" t="str">
            <v>Use a secondary hood for furnace operations such as charging and tapping</v>
          </cell>
          <cell r="G86" t="str">
            <v>The applicability may be restricted by safety constraints (e.g. type/design of the furnace, risk of explosion)</v>
          </cell>
          <cell r="H86" t="str">
            <v>n</v>
          </cell>
          <cell r="I86" t="str">
            <v>Yes for charging, drossing, swarf injection, no for tapping</v>
          </cell>
          <cell r="J86">
            <v>0</v>
          </cell>
          <cell r="K86" t="str">
            <v>O</v>
          </cell>
          <cell r="L86">
            <v>0</v>
          </cell>
        </row>
        <row r="87">
          <cell r="C87">
            <v>0</v>
          </cell>
          <cell r="D87">
            <v>0</v>
          </cell>
          <cell r="E87" t="str">
            <v>d</v>
          </cell>
          <cell r="F87" t="str">
            <v>Dust or fume collection where dusty material transfers take place (e.g. furnace charging and tapping points, covered launders)</v>
          </cell>
          <cell r="G87" t="str">
            <v>Generally applicable</v>
          </cell>
          <cell r="H87" t="str">
            <v>y</v>
          </cell>
          <cell r="I87" t="str">
            <v>Baghouse dust collected in drum in sealed system. Lime loading has designated chamber. Hood over dross door for drossing activity.
All other material transfers not adjudged to be dusty (e.g. dross skip transfers)</v>
          </cell>
          <cell r="J87">
            <v>0</v>
          </cell>
          <cell r="K87" t="str">
            <v>O</v>
          </cell>
          <cell r="L87">
            <v>0</v>
          </cell>
        </row>
        <row r="88">
          <cell r="C88">
            <v>0</v>
          </cell>
          <cell r="D88">
            <v>0</v>
          </cell>
          <cell r="E88" t="str">
            <v>e</v>
          </cell>
          <cell r="F88" t="str">
            <v>Optimise the design and operation of hooding and ductwork to capture fumes arising from the feed port and from hot metal, matte or slag tapping and transfers in covered launders</v>
          </cell>
          <cell r="G88" t="str">
            <v>For existing plants, the applicability may be limited by space and plant configuration restrictions</v>
          </cell>
          <cell r="H88" t="str">
            <v>y</v>
          </cell>
          <cell r="I88" t="str">
            <v>GBF added on 1.5 side. V little / no fumes on 2.5 from ladles. No other areas producing significant emissions.</v>
          </cell>
          <cell r="J88">
            <v>0</v>
          </cell>
          <cell r="K88" t="str">
            <v>O</v>
          </cell>
          <cell r="L88">
            <v>0</v>
          </cell>
        </row>
        <row r="89">
          <cell r="C89">
            <v>0</v>
          </cell>
          <cell r="D89">
            <v>0</v>
          </cell>
          <cell r="E89" t="str">
            <v>f</v>
          </cell>
          <cell r="F89" t="str">
            <v>Furnace/reactor enclosures such as ‘house-in-house’ or ‘doghouse’ for tapping and charging operations</v>
          </cell>
          <cell r="G89" t="str">
            <v>For existing plants, the applicability may be limited by space and plant configuration restrictions</v>
          </cell>
          <cell r="H89" t="str">
            <v>n/a</v>
          </cell>
          <cell r="I89" t="str">
            <v>Minimal emissions. Restricted by existing installation/layout</v>
          </cell>
          <cell r="J89">
            <v>0</v>
          </cell>
          <cell r="K89" t="str">
            <v>O</v>
          </cell>
          <cell r="L89">
            <v>0</v>
          </cell>
        </row>
        <row r="90">
          <cell r="C90">
            <v>0</v>
          </cell>
          <cell r="D90">
            <v>0</v>
          </cell>
          <cell r="E90" t="str">
            <v>g</v>
          </cell>
          <cell r="F90" t="str">
            <v>Optimise the off-gas flow from the furnace through computerised fluid dynamics studies and tracers</v>
          </cell>
          <cell r="G90" t="str">
            <v>Generally applicable</v>
          </cell>
          <cell r="H90" t="str">
            <v>n</v>
          </cell>
          <cell r="I90">
            <v>0</v>
          </cell>
          <cell r="J90">
            <v>0</v>
          </cell>
          <cell r="K90" t="str">
            <v>O</v>
          </cell>
          <cell r="L90">
            <v>0</v>
          </cell>
        </row>
        <row r="91">
          <cell r="C91">
            <v>0</v>
          </cell>
          <cell r="D91">
            <v>0</v>
          </cell>
          <cell r="E91" t="str">
            <v>h</v>
          </cell>
          <cell r="F91" t="str">
            <v>Charging systems for semi-closed furnaces to add raw materials in small amounts</v>
          </cell>
          <cell r="G91" t="str">
            <v>Generally applicable</v>
          </cell>
          <cell r="H91" t="str">
            <v>y</v>
          </cell>
          <cell r="I91" t="str">
            <v>Swarf and charging lift</v>
          </cell>
          <cell r="J91">
            <v>0</v>
          </cell>
          <cell r="K91" t="str">
            <v>O</v>
          </cell>
          <cell r="L91">
            <v>0</v>
          </cell>
        </row>
        <row r="92">
          <cell r="C92">
            <v>0</v>
          </cell>
          <cell r="D92">
            <v>0</v>
          </cell>
          <cell r="E92" t="str">
            <v>i</v>
          </cell>
          <cell r="F92" t="str">
            <v>Treat the collected emissions in an adequate abatement system</v>
          </cell>
          <cell r="G92" t="str">
            <v>Generally applicable</v>
          </cell>
          <cell r="H92" t="str">
            <v>y</v>
          </cell>
          <cell r="I92" t="str">
            <v>Bag-house</v>
          </cell>
          <cell r="J92">
            <v>0</v>
          </cell>
          <cell r="K92" t="str">
            <v>O</v>
          </cell>
          <cell r="L92">
            <v>0</v>
          </cell>
        </row>
        <row r="93">
          <cell r="C93">
            <v>10</v>
          </cell>
          <cell r="D93" t="str">
            <v>Individual</v>
          </cell>
          <cell r="E93" t="str">
            <v>-</v>
          </cell>
          <cell r="F93" t="str">
            <v>BAT is to monitor the stack emissions to air with at least the frequency given below and in accordance with EN standards. If EN standards are not available, BAT is to use ISO, national or other international standards that ensure the provision of data of an equivalent scientific quality.</v>
          </cell>
          <cell r="G93">
            <v>0</v>
          </cell>
          <cell r="H93">
            <v>0</v>
          </cell>
          <cell r="I93">
            <v>0</v>
          </cell>
          <cell r="J93">
            <v>0</v>
          </cell>
          <cell r="K93" t="str">
            <v>O</v>
          </cell>
          <cell r="L93">
            <v>0</v>
          </cell>
        </row>
        <row r="94">
          <cell r="C94">
            <v>0</v>
          </cell>
          <cell r="D94">
            <v>0</v>
          </cell>
          <cell r="E94" t="str">
            <v>Dust</v>
          </cell>
          <cell r="F94" t="str">
            <v>Dust - Aluminium: BAT 80, BAT 81, BAT 82 - Continuous / once per year</v>
          </cell>
          <cell r="G94" t="str">
            <v>-</v>
          </cell>
          <cell r="H94" t="str">
            <v>y</v>
          </cell>
          <cell r="I94" t="str">
            <v>BAT 81 &amp; 82 = ok. BAT 80 = n/a</v>
          </cell>
          <cell r="J94">
            <v>0</v>
          </cell>
          <cell r="K94" t="str">
            <v>O</v>
          </cell>
          <cell r="L94" t="str">
            <v>O</v>
          </cell>
        </row>
        <row r="95">
          <cell r="C95">
            <v>0</v>
          </cell>
          <cell r="D95">
            <v>0</v>
          </cell>
          <cell r="E95" t="str">
            <v>Hg</v>
          </cell>
          <cell r="F95" t="str">
            <v>BAT 11 - Continuous or once per year</v>
          </cell>
          <cell r="G95" t="str">
            <v>-</v>
          </cell>
          <cell r="H95" t="str">
            <v>n/a</v>
          </cell>
          <cell r="I95" t="str">
            <v>Not a pyrometallurgical process</v>
          </cell>
          <cell r="J95">
            <v>0</v>
          </cell>
          <cell r="K95" t="str">
            <v>O</v>
          </cell>
          <cell r="L95" t="str">
            <v>O</v>
          </cell>
        </row>
        <row r="96">
          <cell r="C96">
            <v>0</v>
          </cell>
          <cell r="D96">
            <v>0</v>
          </cell>
          <cell r="E96" t="str">
            <v>SO2</v>
          </cell>
          <cell r="F96" t="str">
            <v>Aluminium: BAT 60, BAT 69 - Continuous or once per year</v>
          </cell>
          <cell r="G96" t="str">
            <v>-</v>
          </cell>
          <cell r="H96" t="str">
            <v>n/a</v>
          </cell>
          <cell r="I96" t="str">
            <v>Only applicable for primary aluminium production</v>
          </cell>
          <cell r="J96">
            <v>0</v>
          </cell>
          <cell r="K96" t="str">
            <v>O</v>
          </cell>
          <cell r="L96" t="str">
            <v>O</v>
          </cell>
        </row>
        <row r="97">
          <cell r="C97">
            <v>0</v>
          </cell>
          <cell r="D97">
            <v>0</v>
          </cell>
          <cell r="E97" t="str">
            <v>NOx</v>
          </cell>
          <cell r="F97" t="str">
            <v>BAT 13 - Continuous or once per year</v>
          </cell>
          <cell r="G97" t="str">
            <v>-</v>
          </cell>
          <cell r="H97" t="str">
            <v>n/a</v>
          </cell>
          <cell r="I97" t="str">
            <v>Not a pyrometallurgical process</v>
          </cell>
          <cell r="J97">
            <v>0</v>
          </cell>
          <cell r="K97" t="str">
            <v>O</v>
          </cell>
          <cell r="L97" t="str">
            <v>O</v>
          </cell>
        </row>
        <row r="98">
          <cell r="C98">
            <v>0</v>
          </cell>
          <cell r="D98">
            <v>0</v>
          </cell>
          <cell r="E98" t="str">
            <v>TVOC</v>
          </cell>
          <cell r="F98" t="str">
            <v>Aluminium: BAT 83 - Continuous or once per year</v>
          </cell>
          <cell r="G98" t="str">
            <v>-</v>
          </cell>
          <cell r="H98" t="str">
            <v>y</v>
          </cell>
          <cell r="I98" t="str">
            <v>No previous limit, no sources of VOC in raw or secondary materials.</v>
          </cell>
          <cell r="J98">
            <v>0</v>
          </cell>
          <cell r="K98" t="str">
            <v>O</v>
          </cell>
          <cell r="L98" t="str">
            <v>O</v>
          </cell>
        </row>
        <row r="99">
          <cell r="C99">
            <v>0</v>
          </cell>
          <cell r="D99">
            <v>0</v>
          </cell>
          <cell r="E99" t="str">
            <v>PCDD/F</v>
          </cell>
          <cell r="F99" t="str">
            <v>Aluminium: BAT 83 - Once per year</v>
          </cell>
          <cell r="G99" t="str">
            <v>-</v>
          </cell>
          <cell r="H99" t="str">
            <v>y</v>
          </cell>
          <cell r="I99" t="str">
            <v>Previously exempt; see report from 2010, measured result of 0.05. No pre-cursors and carbon injection implemented as precautionary measure.</v>
          </cell>
          <cell r="J99">
            <v>0</v>
          </cell>
          <cell r="K99" t="str">
            <v>O</v>
          </cell>
          <cell r="L99" t="str">
            <v>O</v>
          </cell>
        </row>
        <row r="100">
          <cell r="C100">
            <v>0</v>
          </cell>
          <cell r="D100">
            <v>0</v>
          </cell>
          <cell r="E100" t="str">
            <v>NH3</v>
          </cell>
          <cell r="F100" t="str">
            <v>Aluminium: BAT 89 - Once per year</v>
          </cell>
          <cell r="G100" t="str">
            <v>-</v>
          </cell>
          <cell r="H100" t="str">
            <v>n/a</v>
          </cell>
          <cell r="I100" t="str">
            <v>Only relevant for salt slag recovery</v>
          </cell>
          <cell r="J100">
            <v>0</v>
          </cell>
          <cell r="K100" t="str">
            <v>O</v>
          </cell>
          <cell r="L100" t="str">
            <v>O</v>
          </cell>
        </row>
        <row r="101">
          <cell r="C101">
            <v>0</v>
          </cell>
          <cell r="D101">
            <v>0</v>
          </cell>
          <cell r="E101" t="str">
            <v>Benzo-a-pyrene</v>
          </cell>
          <cell r="F101" t="str">
            <v>Aluminium: BAT 59, BAT 60, BAT 61 - Once per year</v>
          </cell>
          <cell r="G101" t="str">
            <v>-</v>
          </cell>
          <cell r="H101" t="str">
            <v>n/a</v>
          </cell>
          <cell r="I101" t="str">
            <v>Only applicable for primary aluminium production</v>
          </cell>
          <cell r="J101">
            <v>0</v>
          </cell>
          <cell r="K101" t="str">
            <v>O</v>
          </cell>
          <cell r="L101" t="str">
            <v>O</v>
          </cell>
        </row>
        <row r="102">
          <cell r="C102">
            <v>0</v>
          </cell>
          <cell r="D102">
            <v>0</v>
          </cell>
          <cell r="E102" t="str">
            <v>HF</v>
          </cell>
          <cell r="F102" t="str">
            <v>Aluminium: BAT 60, BAT 61, BAT 67 - Continuous
Aluminium: BAT 60, BAT 67, BAT 84 - Once per year</v>
          </cell>
          <cell r="G102" t="str">
            <v>-</v>
          </cell>
          <cell r="H102" t="str">
            <v>y</v>
          </cell>
          <cell r="I102" t="str">
            <v>BAT 84: once per year, permit &amp; trending records</v>
          </cell>
          <cell r="J102">
            <v>0</v>
          </cell>
          <cell r="K102" t="str">
            <v>O</v>
          </cell>
          <cell r="L102" t="str">
            <v>O</v>
          </cell>
        </row>
        <row r="103">
          <cell r="C103">
            <v>0</v>
          </cell>
          <cell r="D103">
            <v>0</v>
          </cell>
          <cell r="E103" t="str">
            <v>Total fluorides</v>
          </cell>
          <cell r="F103" t="str">
            <v>Aluminium: BAT 60, BAT 67 - Once per year</v>
          </cell>
          <cell r="G103" t="str">
            <v>-</v>
          </cell>
          <cell r="H103" t="str">
            <v>n/a</v>
          </cell>
          <cell r="I103" t="str">
            <v>Only applicable for primary aluminium production</v>
          </cell>
          <cell r="J103">
            <v>0</v>
          </cell>
          <cell r="K103" t="str">
            <v>O</v>
          </cell>
          <cell r="L103" t="str">
            <v>O</v>
          </cell>
        </row>
        <row r="104">
          <cell r="C104">
            <v>0</v>
          </cell>
          <cell r="D104">
            <v>0</v>
          </cell>
          <cell r="E104" t="str">
            <v>HCl</v>
          </cell>
          <cell r="F104" t="str">
            <v>Aluminium: BAT 84 - Continuous or once per year</v>
          </cell>
          <cell r="G104" t="str">
            <v>-</v>
          </cell>
          <cell r="H104" t="str">
            <v>y</v>
          </cell>
          <cell r="I104" t="str">
            <v>Once. Permit &amp; trending records</v>
          </cell>
          <cell r="J104">
            <v>0</v>
          </cell>
          <cell r="K104" t="str">
            <v>O</v>
          </cell>
          <cell r="L104" t="str">
            <v>O</v>
          </cell>
        </row>
        <row r="105">
          <cell r="C105">
            <v>0</v>
          </cell>
          <cell r="D105">
            <v>0</v>
          </cell>
          <cell r="E105" t="str">
            <v>Cl2</v>
          </cell>
          <cell r="F105" t="str">
            <v>Aluminium: BAT 84 - Once per year</v>
          </cell>
          <cell r="G105" t="str">
            <v>-</v>
          </cell>
          <cell r="H105" t="str">
            <v>n/a</v>
          </cell>
          <cell r="I105" t="str">
            <v>Only applicable to emissions from refining processes carried out with chemicals containing chlorine.</v>
          </cell>
          <cell r="J105">
            <v>0</v>
          </cell>
          <cell r="K105" t="str">
            <v>O</v>
          </cell>
          <cell r="L105" t="str">
            <v>O</v>
          </cell>
        </row>
        <row r="106">
          <cell r="C106">
            <v>0</v>
          </cell>
          <cell r="D106">
            <v>0</v>
          </cell>
          <cell r="E106" t="str">
            <v>H2S</v>
          </cell>
          <cell r="F106" t="str">
            <v>Aluminium: BAT 89 - Once per year</v>
          </cell>
          <cell r="G106" t="str">
            <v>-</v>
          </cell>
          <cell r="H106" t="str">
            <v>n/a</v>
          </cell>
          <cell r="I106" t="str">
            <v>Only relevant for salt slag recovery</v>
          </cell>
          <cell r="J106">
            <v>0</v>
          </cell>
          <cell r="K106" t="str">
            <v>O</v>
          </cell>
          <cell r="L106" t="str">
            <v>O</v>
          </cell>
        </row>
        <row r="107">
          <cell r="C107">
            <v>0</v>
          </cell>
          <cell r="D107">
            <v>0</v>
          </cell>
          <cell r="E107" t="str">
            <v>PH3</v>
          </cell>
          <cell r="F107" t="str">
            <v>Aluminium: BAT 89 - Once per year</v>
          </cell>
          <cell r="G107" t="str">
            <v>-</v>
          </cell>
          <cell r="H107" t="str">
            <v>n/a</v>
          </cell>
          <cell r="I107" t="str">
            <v>Only relevant for salt slag recovery</v>
          </cell>
          <cell r="J107">
            <v>0</v>
          </cell>
          <cell r="K107" t="str">
            <v>O</v>
          </cell>
          <cell r="L107" t="str">
            <v>O</v>
          </cell>
        </row>
        <row r="108">
          <cell r="C108">
            <v>11</v>
          </cell>
          <cell r="D108" t="str">
            <v>Combination</v>
          </cell>
          <cell r="E108" t="str">
            <v>-</v>
          </cell>
          <cell r="F108" t="str">
            <v>In order to reduce mercury emissions to air (other than those that are routed to the sulphuric acid plant) from a pyrometallurgical process, BAT is to use one or both of the techniques given below.EN 30.6.2016 Official Journal of the European Union L 174/</v>
          </cell>
          <cell r="G108">
            <v>0</v>
          </cell>
          <cell r="H108">
            <v>0</v>
          </cell>
          <cell r="I108" t="str">
            <v>We don't carry out a pyrometallurgical process</v>
          </cell>
          <cell r="J108">
            <v>0</v>
          </cell>
          <cell r="K108" t="str">
            <v>n/a</v>
          </cell>
          <cell r="L108">
            <v>0</v>
          </cell>
        </row>
        <row r="109">
          <cell r="C109">
            <v>0</v>
          </cell>
          <cell r="D109">
            <v>0</v>
          </cell>
          <cell r="E109" t="str">
            <v>a</v>
          </cell>
          <cell r="F109" t="str">
            <v>Use raw materials with a low mercury content, including by cooperating with providers in order to remove mercury from secondary materials.</v>
          </cell>
          <cell r="G109" t="str">
            <v>-</v>
          </cell>
          <cell r="H109" t="str">
            <v>n/a</v>
          </cell>
          <cell r="I109">
            <v>0</v>
          </cell>
          <cell r="J109">
            <v>0</v>
          </cell>
          <cell r="K109">
            <v>0</v>
          </cell>
          <cell r="L109">
            <v>0</v>
          </cell>
        </row>
        <row r="110">
          <cell r="C110">
            <v>0</v>
          </cell>
          <cell r="D110">
            <v>0</v>
          </cell>
          <cell r="E110" t="str">
            <v>b</v>
          </cell>
          <cell r="F110" t="str">
            <v>Use adsorbents (e.g. activated carbon, selenium) in combination with dust filtration</v>
          </cell>
          <cell r="G110" t="str">
            <v>-</v>
          </cell>
          <cell r="H110" t="str">
            <v>n/a</v>
          </cell>
          <cell r="I110">
            <v>0</v>
          </cell>
          <cell r="J110">
            <v>0</v>
          </cell>
          <cell r="K110">
            <v>0</v>
          </cell>
          <cell r="L110">
            <v>0</v>
          </cell>
        </row>
        <row r="111">
          <cell r="C111">
            <v>0</v>
          </cell>
          <cell r="D111" t="str">
            <v>Individual</v>
          </cell>
          <cell r="E111" t="str">
            <v>Limit</v>
          </cell>
          <cell r="F111" t="str">
            <v>Hg = 0.01 - 0.05 mg/Nm3</v>
          </cell>
          <cell r="G111" t="str">
            <v>-</v>
          </cell>
          <cell r="H111" t="str">
            <v>n/a</v>
          </cell>
          <cell r="I111">
            <v>0</v>
          </cell>
          <cell r="J111">
            <v>0</v>
          </cell>
          <cell r="K111" t="str">
            <v>n/a</v>
          </cell>
          <cell r="L111">
            <v>0</v>
          </cell>
        </row>
        <row r="112">
          <cell r="C112">
            <v>12</v>
          </cell>
          <cell r="D112" t="str">
            <v>Individual</v>
          </cell>
          <cell r="E112">
            <v>0</v>
          </cell>
          <cell r="F112" t="str">
            <v>In order to reduce emissions of SO 2 from off-gases with a high SO 2 content and to avoid the generation of waste from the flue-gas cleaning system, BAT is to recover sulphur by producing sulphuric acid or liquid SO 2 .</v>
          </cell>
          <cell r="G112" t="str">
            <v>Only applicable to plants producing copper, lead, primary zinc, silver, nickel and/or molybdenum.</v>
          </cell>
          <cell r="H112" t="str">
            <v>n/a</v>
          </cell>
          <cell r="I112">
            <v>0</v>
          </cell>
          <cell r="J112">
            <v>0</v>
          </cell>
          <cell r="K112" t="str">
            <v>n/a</v>
          </cell>
          <cell r="L112" t="str">
            <v>n/a</v>
          </cell>
        </row>
        <row r="113">
          <cell r="C113">
            <v>13</v>
          </cell>
          <cell r="D113" t="str">
            <v>Combination</v>
          </cell>
          <cell r="E113">
            <v>0</v>
          </cell>
          <cell r="F113" t="str">
            <v>In order to prevent NO X emissions to air from a pyrometallurgical process, BAT is to use one of the techniques given below.</v>
          </cell>
          <cell r="G113">
            <v>0</v>
          </cell>
          <cell r="H113">
            <v>0</v>
          </cell>
          <cell r="I113" t="str">
            <v>We don't carry out a pyrometallurgical process</v>
          </cell>
          <cell r="J113">
            <v>0</v>
          </cell>
          <cell r="K113" t="str">
            <v>n/a</v>
          </cell>
          <cell r="L113">
            <v>0</v>
          </cell>
        </row>
        <row r="114">
          <cell r="C114">
            <v>0</v>
          </cell>
          <cell r="D114">
            <v>0</v>
          </cell>
          <cell r="E114" t="str">
            <v>a</v>
          </cell>
          <cell r="F114" t="str">
            <v>Low-NO X burners</v>
          </cell>
          <cell r="G114" t="str">
            <v>-</v>
          </cell>
          <cell r="H114" t="str">
            <v>n/a</v>
          </cell>
          <cell r="I114">
            <v>0</v>
          </cell>
          <cell r="J114">
            <v>0</v>
          </cell>
          <cell r="K114">
            <v>0</v>
          </cell>
          <cell r="L114">
            <v>0</v>
          </cell>
        </row>
        <row r="115">
          <cell r="C115">
            <v>0</v>
          </cell>
          <cell r="D115">
            <v>0</v>
          </cell>
          <cell r="E115" t="str">
            <v>b</v>
          </cell>
          <cell r="F115" t="str">
            <v>Oxy-fuel burners</v>
          </cell>
          <cell r="G115" t="str">
            <v>-</v>
          </cell>
          <cell r="H115" t="str">
            <v>n/a</v>
          </cell>
          <cell r="I115">
            <v>0</v>
          </cell>
          <cell r="J115">
            <v>0</v>
          </cell>
          <cell r="K115">
            <v>0</v>
          </cell>
          <cell r="L115">
            <v>0</v>
          </cell>
        </row>
        <row r="116">
          <cell r="C116">
            <v>0</v>
          </cell>
          <cell r="D116">
            <v>0</v>
          </cell>
          <cell r="E116" t="str">
            <v>c</v>
          </cell>
          <cell r="F116" t="str">
            <v>Flue-gas recirculation (back through the burner to reduce the temperature of the flame) in the case of oxy-fuel burners</v>
          </cell>
          <cell r="G116" t="str">
            <v>-</v>
          </cell>
          <cell r="H116" t="str">
            <v>n/a</v>
          </cell>
          <cell r="I116">
            <v>0</v>
          </cell>
          <cell r="J116">
            <v>0</v>
          </cell>
          <cell r="K116">
            <v>0</v>
          </cell>
          <cell r="L116">
            <v>0</v>
          </cell>
        </row>
        <row r="117">
          <cell r="C117">
            <v>14</v>
          </cell>
          <cell r="D117" t="str">
            <v>Combination</v>
          </cell>
          <cell r="E117">
            <v>0</v>
          </cell>
          <cell r="F117" t="str">
            <v>In order to prevent or reduce the generation of waste water, BAT is to use one or a combination of the techniques given below.</v>
          </cell>
          <cell r="G117">
            <v>0</v>
          </cell>
          <cell r="H117">
            <v>0</v>
          </cell>
          <cell r="I117">
            <v>0</v>
          </cell>
          <cell r="J117">
            <v>0</v>
          </cell>
          <cell r="K117" t="str">
            <v>O</v>
          </cell>
          <cell r="L117" t="str">
            <v>O</v>
          </cell>
        </row>
        <row r="118">
          <cell r="C118">
            <v>0</v>
          </cell>
          <cell r="D118">
            <v>0</v>
          </cell>
          <cell r="E118" t="str">
            <v>a</v>
          </cell>
          <cell r="F118" t="str">
            <v>Measure the amount of fresh water used and the amount of waste water discharged</v>
          </cell>
          <cell r="G118" t="str">
            <v>Generally applicable</v>
          </cell>
          <cell r="H118" t="str">
            <v>y</v>
          </cell>
          <cell r="I118">
            <v>0</v>
          </cell>
          <cell r="J118">
            <v>0</v>
          </cell>
          <cell r="K118">
            <v>0</v>
          </cell>
          <cell r="L118">
            <v>0</v>
          </cell>
        </row>
        <row r="119">
          <cell r="C119">
            <v>0</v>
          </cell>
          <cell r="D119">
            <v>0</v>
          </cell>
          <cell r="E119" t="str">
            <v>b</v>
          </cell>
          <cell r="F119" t="str">
            <v>Reuse waste water from cleaning operations (including anode and cathode rinse water) and spills in the same process</v>
          </cell>
          <cell r="G119" t="str">
            <v>Generally applicable</v>
          </cell>
          <cell r="H119" t="str">
            <v>n</v>
          </cell>
          <cell r="J119" t="str">
            <v>Jet washing by AMSS. Tank cleaning by GMUK.</v>
          </cell>
          <cell r="K119">
            <v>0</v>
          </cell>
          <cell r="L119">
            <v>0</v>
          </cell>
        </row>
        <row r="120">
          <cell r="C120">
            <v>0</v>
          </cell>
          <cell r="D120">
            <v>0</v>
          </cell>
          <cell r="E120" t="str">
            <v>c</v>
          </cell>
          <cell r="F120" t="str">
            <v>Reuse weak acid streams generated in a wet ESP and wet scrubbers</v>
          </cell>
          <cell r="G120" t="str">
            <v>Applicability may be restricted depending on the metal and solid content of the waste water</v>
          </cell>
          <cell r="H120" t="str">
            <v>n/a</v>
          </cell>
          <cell r="I120">
            <v>0</v>
          </cell>
          <cell r="J120">
            <v>0</v>
          </cell>
          <cell r="K120">
            <v>0</v>
          </cell>
          <cell r="L120">
            <v>0</v>
          </cell>
        </row>
        <row r="121">
          <cell r="C121">
            <v>0</v>
          </cell>
          <cell r="D121">
            <v>0</v>
          </cell>
          <cell r="E121" t="str">
            <v>d</v>
          </cell>
          <cell r="F121" t="str">
            <v>Reuse waste water from slag granulation</v>
          </cell>
          <cell r="G121" t="str">
            <v>Applicability may be restricted depending on the metal and solid content of the waste water</v>
          </cell>
          <cell r="H121" t="str">
            <v>n/a</v>
          </cell>
          <cell r="I121">
            <v>0</v>
          </cell>
          <cell r="J121">
            <v>0</v>
          </cell>
          <cell r="K121">
            <v>0</v>
          </cell>
          <cell r="L121">
            <v>0</v>
          </cell>
        </row>
        <row r="122">
          <cell r="C122">
            <v>0</v>
          </cell>
          <cell r="D122">
            <v>0</v>
          </cell>
          <cell r="E122" t="str">
            <v>e</v>
          </cell>
          <cell r="F122" t="str">
            <v>Reuse surface run-off water</v>
          </cell>
          <cell r="G122" t="str">
            <v>Generally applicable</v>
          </cell>
          <cell r="H122" t="str">
            <v>y</v>
          </cell>
          <cell r="I122">
            <v>0</v>
          </cell>
          <cell r="J122" t="str">
            <v>Rainwater collected from compressor and Casting roofs, used in odour scrubber and compressor cooling systems.</v>
          </cell>
          <cell r="K122">
            <v>0</v>
          </cell>
          <cell r="L122">
            <v>0</v>
          </cell>
        </row>
        <row r="123">
          <cell r="C123">
            <v>0</v>
          </cell>
          <cell r="D123">
            <v>0</v>
          </cell>
          <cell r="E123" t="str">
            <v>f</v>
          </cell>
          <cell r="F123" t="str">
            <v>Use a closed circuit cooling system</v>
          </cell>
          <cell r="G123" t="str">
            <v>Applicability may be restricted when a low temperature is required for process reasons</v>
          </cell>
          <cell r="H123" t="str">
            <v>y</v>
          </cell>
          <cell r="I123">
            <v>0</v>
          </cell>
          <cell r="J123" t="str">
            <v>Yes for Facilities, 2 x adiabatic cooling towers. Old cooling tower still in Casting is also closed system.</v>
          </cell>
          <cell r="K123">
            <v>0</v>
          </cell>
          <cell r="L123">
            <v>0</v>
          </cell>
        </row>
        <row r="124">
          <cell r="C124">
            <v>0</v>
          </cell>
          <cell r="D124">
            <v>0</v>
          </cell>
          <cell r="E124" t="str">
            <v>g</v>
          </cell>
          <cell r="F124" t="str">
            <v>Reuse treated water from the waste water treatment plant</v>
          </cell>
          <cell r="G124" t="str">
            <v>Applicability may be restricted by the salt content</v>
          </cell>
          <cell r="H124" t="str">
            <v>n</v>
          </cell>
          <cell r="I124">
            <v>0</v>
          </cell>
          <cell r="J124" t="str">
            <v>Need to study, reusing would possibly cause COD issues with increased concentrations or have adverse effects on processes ie Legionella.</v>
          </cell>
          <cell r="K124">
            <v>0</v>
          </cell>
          <cell r="L124">
            <v>0</v>
          </cell>
        </row>
        <row r="125">
          <cell r="C125">
            <v>15</v>
          </cell>
          <cell r="D125" t="str">
            <v>Individual</v>
          </cell>
          <cell r="E125">
            <v>0</v>
          </cell>
          <cell r="F125" t="str">
            <v>In order to prevent the contamination of water and to reduce emissions to water, BAT is to segregate uncontaminated waste water streams from waste water streams requiring treatment.</v>
          </cell>
          <cell r="G125" t="str">
            <v>The segregation of uncontaminated rainwater may not be applicable in the case of existing waste water collection systems.</v>
          </cell>
          <cell r="H125" t="str">
            <v>y</v>
          </cell>
          <cell r="I125" t="str">
            <v>Rainwater either stored for use (in the odour scrubber) or ejected directly to the surface water drain.</v>
          </cell>
          <cell r="J125" t="str">
            <v>IWG kept separate from O, C &amp; M and fed into WWTP at later stage.</v>
          </cell>
          <cell r="K125" t="str">
            <v>O</v>
          </cell>
          <cell r="L125" t="str">
            <v>O</v>
          </cell>
        </row>
        <row r="126">
          <cell r="C126">
            <v>16</v>
          </cell>
          <cell r="D126" t="str">
            <v>Individual</v>
          </cell>
          <cell r="E126">
            <v>0</v>
          </cell>
          <cell r="F126" t="str">
            <v>BAT is to use ISO 5667 for water sampling and to monitor the emissions to water at the point where the emission leaves the installation at least once per month ( 1 ) and in accordance with EN standards. If EN standards are not available, BAT is to use ISO, national or other international standards that ensure the provision of data of an equivalent scientific quality.</v>
          </cell>
          <cell r="G126" t="str">
            <v xml:space="preserve">Technique applies to surface water discharges only.
TMUK's surface/rain water system is uncontaminated and completely separate from the waste water system on site. </v>
          </cell>
          <cell r="H126">
            <v>0</v>
          </cell>
          <cell r="I126">
            <v>0</v>
          </cell>
          <cell r="J126">
            <v>0</v>
          </cell>
          <cell r="K126" t="str">
            <v>n/a</v>
          </cell>
          <cell r="L126">
            <v>0</v>
          </cell>
        </row>
        <row r="127">
          <cell r="C127">
            <v>17</v>
          </cell>
          <cell r="D127" t="str">
            <v>Combination</v>
          </cell>
          <cell r="E127">
            <v>0</v>
          </cell>
          <cell r="F127" t="str">
            <v>In order to reduce emissions to water, BAT is to treat the leakages from the storage of liquids and the waste water from non-ferrous metals production, including from the washing stage in the Waelz kiln process, and to remove metals and sulphates by using a combination of the techniques given below.</v>
          </cell>
          <cell r="G127">
            <v>0</v>
          </cell>
          <cell r="H127">
            <v>0</v>
          </cell>
          <cell r="I127">
            <v>0</v>
          </cell>
          <cell r="J127" t="str">
            <v>Does the Loft evaporation unit fit into one of these categories?</v>
          </cell>
          <cell r="K127" t="str">
            <v>O</v>
          </cell>
          <cell r="L127" t="str">
            <v>O</v>
          </cell>
        </row>
        <row r="128">
          <cell r="C128">
            <v>0</v>
          </cell>
          <cell r="D128">
            <v>0</v>
          </cell>
          <cell r="E128" t="str">
            <v>a</v>
          </cell>
          <cell r="F128" t="str">
            <v>Chemical precipitation</v>
          </cell>
          <cell r="G128" t="str">
            <v>Generally applicable</v>
          </cell>
          <cell r="H128" t="str">
            <v>y</v>
          </cell>
          <cell r="I128">
            <v>0</v>
          </cell>
          <cell r="J128" t="str">
            <v>Coag and floc</v>
          </cell>
          <cell r="K128" t="str">
            <v>O</v>
          </cell>
          <cell r="L128">
            <v>0</v>
          </cell>
        </row>
        <row r="129">
          <cell r="C129">
            <v>0</v>
          </cell>
          <cell r="D129">
            <v>0</v>
          </cell>
          <cell r="E129" t="str">
            <v>b</v>
          </cell>
          <cell r="F129" t="str">
            <v>Sedimentation</v>
          </cell>
          <cell r="G129" t="str">
            <v>Generally applicable</v>
          </cell>
          <cell r="H129" t="str">
            <v>n</v>
          </cell>
          <cell r="I129">
            <v>0</v>
          </cell>
          <cell r="J129">
            <v>0</v>
          </cell>
          <cell r="K129" t="str">
            <v>O</v>
          </cell>
          <cell r="L129">
            <v>0</v>
          </cell>
        </row>
        <row r="130">
          <cell r="C130">
            <v>0</v>
          </cell>
          <cell r="D130">
            <v>0</v>
          </cell>
          <cell r="E130" t="str">
            <v>c</v>
          </cell>
          <cell r="F130" t="str">
            <v>Filtration</v>
          </cell>
          <cell r="G130" t="str">
            <v>Generally applicable</v>
          </cell>
          <cell r="H130" t="str">
            <v>n</v>
          </cell>
          <cell r="I130">
            <v>0</v>
          </cell>
          <cell r="J130">
            <v>0</v>
          </cell>
          <cell r="K130" t="str">
            <v>O</v>
          </cell>
          <cell r="L130">
            <v>0</v>
          </cell>
        </row>
        <row r="131">
          <cell r="C131">
            <v>0</v>
          </cell>
          <cell r="D131">
            <v>0</v>
          </cell>
          <cell r="E131" t="str">
            <v>d</v>
          </cell>
          <cell r="F131" t="str">
            <v>Flotation</v>
          </cell>
          <cell r="G131" t="str">
            <v>Generally applicable</v>
          </cell>
          <cell r="H131" t="str">
            <v>y</v>
          </cell>
          <cell r="I131">
            <v>0</v>
          </cell>
          <cell r="J131" t="str">
            <v>DAF</v>
          </cell>
          <cell r="K131" t="str">
            <v>O</v>
          </cell>
          <cell r="L131">
            <v>0</v>
          </cell>
        </row>
        <row r="132">
          <cell r="C132">
            <v>0</v>
          </cell>
          <cell r="D132">
            <v>0</v>
          </cell>
          <cell r="E132" t="str">
            <v>e</v>
          </cell>
          <cell r="F132" t="str">
            <v>Ultrafiltration</v>
          </cell>
          <cell r="G132" t="str">
            <v>Only applicable to specific streams in non-ferrous metals production</v>
          </cell>
          <cell r="H132" t="str">
            <v>n</v>
          </cell>
          <cell r="I132">
            <v>0</v>
          </cell>
          <cell r="J132">
            <v>0</v>
          </cell>
          <cell r="K132" t="str">
            <v>O</v>
          </cell>
          <cell r="L132">
            <v>0</v>
          </cell>
        </row>
        <row r="133">
          <cell r="C133">
            <v>0</v>
          </cell>
          <cell r="D133">
            <v>0</v>
          </cell>
          <cell r="E133" t="str">
            <v>f</v>
          </cell>
          <cell r="F133" t="str">
            <v>Activated carbon filtration</v>
          </cell>
          <cell r="G133" t="str">
            <v>Generally applicable</v>
          </cell>
          <cell r="H133" t="str">
            <v>n</v>
          </cell>
          <cell r="I133">
            <v>0</v>
          </cell>
          <cell r="J133">
            <v>0</v>
          </cell>
          <cell r="K133" t="str">
            <v>O</v>
          </cell>
          <cell r="L133">
            <v>0</v>
          </cell>
        </row>
        <row r="134">
          <cell r="C134">
            <v>0</v>
          </cell>
          <cell r="D134">
            <v>0</v>
          </cell>
          <cell r="E134" t="str">
            <v>g</v>
          </cell>
          <cell r="F134" t="str">
            <v>Reverse osmosis</v>
          </cell>
          <cell r="G134" t="str">
            <v>Only applicable to specific streams in non-ferrous metals production</v>
          </cell>
          <cell r="H134" t="str">
            <v>y</v>
          </cell>
          <cell r="I134">
            <v>0</v>
          </cell>
          <cell r="J134" t="str">
            <v>Used in compressor house</v>
          </cell>
          <cell r="K134" t="str">
            <v>O</v>
          </cell>
          <cell r="L134">
            <v>0</v>
          </cell>
        </row>
        <row r="135">
          <cell r="C135">
            <v>18</v>
          </cell>
          <cell r="D135" t="str">
            <v>Combination</v>
          </cell>
          <cell r="E135">
            <v>0</v>
          </cell>
          <cell r="F135" t="str">
            <v>In order to reduce noise emissions, BAT is to use one or a combination of the techniques given below.</v>
          </cell>
          <cell r="G135">
            <v>0</v>
          </cell>
          <cell r="H135">
            <v>0</v>
          </cell>
          <cell r="I135" t="str">
            <v>No current/recent issues, refer to noise model</v>
          </cell>
          <cell r="J135">
            <v>0</v>
          </cell>
          <cell r="K135" t="str">
            <v>O</v>
          </cell>
          <cell r="L135" t="str">
            <v>O</v>
          </cell>
        </row>
        <row r="136">
          <cell r="C136">
            <v>0</v>
          </cell>
          <cell r="D136">
            <v>0</v>
          </cell>
          <cell r="E136" t="str">
            <v>a</v>
          </cell>
          <cell r="F136" t="str">
            <v>Use embankments to screen the source of noise</v>
          </cell>
          <cell r="G136" t="str">
            <v>-</v>
          </cell>
          <cell r="H136" t="str">
            <v>n</v>
          </cell>
          <cell r="I136">
            <v>0</v>
          </cell>
          <cell r="J136">
            <v>0</v>
          </cell>
          <cell r="K136" t="str">
            <v>O</v>
          </cell>
          <cell r="L136">
            <v>0</v>
          </cell>
        </row>
        <row r="137">
          <cell r="C137">
            <v>0</v>
          </cell>
          <cell r="D137">
            <v>0</v>
          </cell>
          <cell r="E137" t="str">
            <v>b</v>
          </cell>
          <cell r="F137" t="str">
            <v>Enclose noisy plants or components in sound-absorbing structures</v>
          </cell>
          <cell r="G137" t="str">
            <v>-</v>
          </cell>
          <cell r="H137" t="str">
            <v>y</v>
          </cell>
          <cell r="I137" t="str">
            <v xml:space="preserve">Majority of noise generating equipment situated indoors. </v>
          </cell>
          <cell r="J137">
            <v>0</v>
          </cell>
          <cell r="K137" t="str">
            <v>O</v>
          </cell>
          <cell r="L137">
            <v>0</v>
          </cell>
        </row>
        <row r="138">
          <cell r="C138">
            <v>0</v>
          </cell>
          <cell r="D138">
            <v>0</v>
          </cell>
          <cell r="E138" t="str">
            <v>c</v>
          </cell>
          <cell r="F138" t="str">
            <v>Use anti-vibration supports and interconnections for equipment</v>
          </cell>
          <cell r="G138" t="str">
            <v>-</v>
          </cell>
          <cell r="H138" t="str">
            <v>y</v>
          </cell>
          <cell r="I138" t="str">
            <v>On bag-house fan. Motors for the pumps at the back of HP</v>
          </cell>
          <cell r="J138" t="str">
            <v>Flexibel bellows &amp; flanges used in key areas of WWTP. No antivibration supports.</v>
          </cell>
          <cell r="K138" t="str">
            <v>O</v>
          </cell>
          <cell r="L138">
            <v>0</v>
          </cell>
        </row>
        <row r="139">
          <cell r="C139">
            <v>0</v>
          </cell>
          <cell r="D139">
            <v>0</v>
          </cell>
          <cell r="E139" t="str">
            <v>d</v>
          </cell>
          <cell r="F139" t="str">
            <v>Orientation of noise-emitting machinery</v>
          </cell>
          <cell r="G139" t="str">
            <v>-</v>
          </cell>
          <cell r="H139" t="str">
            <v>n</v>
          </cell>
          <cell r="I139">
            <v>0</v>
          </cell>
          <cell r="J139">
            <v>0</v>
          </cell>
          <cell r="K139" t="str">
            <v>O</v>
          </cell>
          <cell r="L139">
            <v>0</v>
          </cell>
        </row>
        <row r="140">
          <cell r="C140">
            <v>0</v>
          </cell>
          <cell r="D140">
            <v>0</v>
          </cell>
          <cell r="E140" t="str">
            <v>e</v>
          </cell>
          <cell r="F140" t="str">
            <v>Change the frequency of the sound</v>
          </cell>
          <cell r="G140" t="str">
            <v>-</v>
          </cell>
          <cell r="H140" t="str">
            <v>y</v>
          </cell>
          <cell r="I140" t="str">
            <v>Whisper nozzles on LP core making</v>
          </cell>
          <cell r="J140">
            <v>0</v>
          </cell>
          <cell r="K140" t="str">
            <v>O</v>
          </cell>
          <cell r="L140">
            <v>0</v>
          </cell>
        </row>
        <row r="141">
          <cell r="C141">
            <v>19</v>
          </cell>
          <cell r="D141" t="str">
            <v>Combination</v>
          </cell>
          <cell r="E141">
            <v>0</v>
          </cell>
          <cell r="F141" t="str">
            <v>In order to reduce odour emissions, BAT is to use one or a combination of the techniques given below.</v>
          </cell>
          <cell r="G141">
            <v>0</v>
          </cell>
          <cell r="H141">
            <v>0</v>
          </cell>
          <cell r="I141" t="str">
            <v>H4 screening tests for ZR application found no issues</v>
          </cell>
          <cell r="J141">
            <v>0</v>
          </cell>
          <cell r="K141" t="str">
            <v>O</v>
          </cell>
          <cell r="L141" t="str">
            <v>O</v>
          </cell>
        </row>
        <row r="142">
          <cell r="C142">
            <v>0</v>
          </cell>
          <cell r="D142">
            <v>0</v>
          </cell>
          <cell r="E142" t="str">
            <v>a</v>
          </cell>
          <cell r="F142" t="str">
            <v>Appropriate storage and handling of odorous materials</v>
          </cell>
          <cell r="G142" t="str">
            <v>Generally applicable</v>
          </cell>
          <cell r="H142" t="str">
            <v>y</v>
          </cell>
          <cell r="I142" t="str">
            <v>All chemicals in stores, bags of chemicals/compounds kept in Casting are all in sealed bags, and kept in lockable containers when open.</v>
          </cell>
          <cell r="J142" t="str">
            <v>The worst odorous material held in WWTP is ferric sludge which is bagged and stored for drying on the WWTP yard. Naturally very wet so minimises odour</v>
          </cell>
          <cell r="K142" t="str">
            <v>O</v>
          </cell>
          <cell r="L142">
            <v>0</v>
          </cell>
        </row>
        <row r="143">
          <cell r="C143">
            <v>0</v>
          </cell>
          <cell r="D143">
            <v>0</v>
          </cell>
          <cell r="E143" t="str">
            <v>b</v>
          </cell>
          <cell r="F143" t="str">
            <v>Minimise the use of odorous materials</v>
          </cell>
          <cell r="G143" t="str">
            <v>Generally applicable</v>
          </cell>
          <cell r="H143" t="str">
            <v>y</v>
          </cell>
          <cell r="I143" t="str">
            <v>PCS system controls how much material is used. Materials development in Japan working on projects such as use of inorganic sand to reduce chemical use</v>
          </cell>
          <cell r="J143">
            <v>0</v>
          </cell>
          <cell r="K143" t="str">
            <v>O</v>
          </cell>
          <cell r="L143">
            <v>0</v>
          </cell>
        </row>
        <row r="144">
          <cell r="C144">
            <v>0</v>
          </cell>
          <cell r="D144">
            <v>0</v>
          </cell>
          <cell r="E144" t="str">
            <v>c</v>
          </cell>
          <cell r="F144" t="str">
            <v>Careful design, operation and maintenance of any equipment that could generate odour emissions</v>
          </cell>
          <cell r="G144" t="str">
            <v>Generally applicable</v>
          </cell>
          <cell r="H144" t="str">
            <v>y</v>
          </cell>
          <cell r="I144" t="str">
            <v>Operation and maintenance is well controlled. Process control standards &amp; maintenance database</v>
          </cell>
          <cell r="J144">
            <v>0</v>
          </cell>
          <cell r="K144" t="str">
            <v>O</v>
          </cell>
          <cell r="L144">
            <v>0</v>
          </cell>
        </row>
        <row r="145">
          <cell r="C145">
            <v>0</v>
          </cell>
          <cell r="D145">
            <v>0</v>
          </cell>
          <cell r="E145" t="str">
            <v>d</v>
          </cell>
          <cell r="F145" t="str">
            <v>Afterburner or filtration techniques, including biofilters</v>
          </cell>
          <cell r="G145" t="str">
            <v>Applicable only in limited cases (e.g. in the impregnation stage during speciality production in the carbon and graphite sector)</v>
          </cell>
          <cell r="H145" t="str">
            <v>y</v>
          </cell>
          <cell r="I145" t="str">
            <v>Incinerator on sand mixing. Odour scrubber on low pressure emissions.</v>
          </cell>
          <cell r="J145">
            <v>0</v>
          </cell>
          <cell r="K145" t="str">
            <v>O</v>
          </cell>
          <cell r="L145">
            <v>0</v>
          </cell>
        </row>
        <row r="146">
          <cell r="C146">
            <v>74</v>
          </cell>
          <cell r="D146" t="str">
            <v>Combination</v>
          </cell>
          <cell r="E146">
            <v>0</v>
          </cell>
          <cell r="F146" t="str">
            <v>In order to increase the raw materials’ yield, BAT is to separate non-metallic constituents and metals other than aluminium by using one or a combination of the techniques given below depending on the constituents of the treated materials.</v>
          </cell>
          <cell r="G146">
            <v>0</v>
          </cell>
          <cell r="H146">
            <v>0</v>
          </cell>
          <cell r="I146" t="str">
            <v>Processes that produce swarf do not mix steel with aluminium. Foreign objects are removed manually, staff highly disciplined not to contaminate this waste stream. All feed is pure Al so minimal separation is required</v>
          </cell>
          <cell r="J146">
            <v>0</v>
          </cell>
          <cell r="K146" t="str">
            <v>O</v>
          </cell>
          <cell r="L146" t="str">
            <v>O</v>
          </cell>
        </row>
        <row r="147">
          <cell r="C147">
            <v>0</v>
          </cell>
          <cell r="D147">
            <v>0</v>
          </cell>
          <cell r="E147" t="str">
            <v>a</v>
          </cell>
          <cell r="F147" t="str">
            <v>Magnetic separation of ferrous metals</v>
          </cell>
          <cell r="G147" t="str">
            <v>-</v>
          </cell>
          <cell r="H147" t="str">
            <v>n</v>
          </cell>
          <cell r="I147">
            <v>0</v>
          </cell>
          <cell r="J147">
            <v>0</v>
          </cell>
          <cell r="K147" t="str">
            <v>O</v>
          </cell>
          <cell r="L147">
            <v>0</v>
          </cell>
        </row>
        <row r="148">
          <cell r="C148">
            <v>0</v>
          </cell>
          <cell r="D148">
            <v>0</v>
          </cell>
          <cell r="E148" t="str">
            <v>b</v>
          </cell>
          <cell r="F148" t="str">
            <v>Eddy current separation (using moving electromagnetic fields) of aluminium from the other constituents</v>
          </cell>
          <cell r="G148" t="str">
            <v>-</v>
          </cell>
          <cell r="H148" t="str">
            <v>n</v>
          </cell>
          <cell r="I148">
            <v>0</v>
          </cell>
          <cell r="J148">
            <v>0</v>
          </cell>
          <cell r="K148" t="str">
            <v>O</v>
          </cell>
          <cell r="L148">
            <v>0</v>
          </cell>
        </row>
        <row r="149">
          <cell r="C149">
            <v>0</v>
          </cell>
          <cell r="D149">
            <v>0</v>
          </cell>
          <cell r="E149" t="str">
            <v>c</v>
          </cell>
          <cell r="F149" t="str">
            <v>Relative density separation (using a fluid with a different density) of different metals and non-metallic constituents</v>
          </cell>
          <cell r="G149" t="str">
            <v>-</v>
          </cell>
          <cell r="H149" t="str">
            <v>y</v>
          </cell>
          <cell r="I149" t="str">
            <v>Done in the 1t pot melter, steel liners are filtered out of molten aluminium</v>
          </cell>
          <cell r="J149">
            <v>0</v>
          </cell>
          <cell r="K149" t="str">
            <v>O</v>
          </cell>
          <cell r="L149">
            <v>0</v>
          </cell>
        </row>
        <row r="150">
          <cell r="C150">
            <v>75</v>
          </cell>
          <cell r="D150" t="str">
            <v>Combination</v>
          </cell>
          <cell r="E150">
            <v>0</v>
          </cell>
          <cell r="F150" t="str">
            <v>In order to use energy efficiently, BAT is to use one or a combination of the techniques given below.</v>
          </cell>
          <cell r="G150">
            <v>0</v>
          </cell>
          <cell r="H150">
            <v>0</v>
          </cell>
          <cell r="I150">
            <v>0</v>
          </cell>
          <cell r="J150">
            <v>0</v>
          </cell>
          <cell r="K150" t="str">
            <v>O</v>
          </cell>
          <cell r="L150" t="str">
            <v>O</v>
          </cell>
        </row>
        <row r="151">
          <cell r="C151">
            <v>0</v>
          </cell>
          <cell r="D151">
            <v>0</v>
          </cell>
          <cell r="E151" t="str">
            <v>a</v>
          </cell>
          <cell r="F151" t="str">
            <v>Preheating of the furnace charge with the exhaust gas</v>
          </cell>
          <cell r="G151" t="str">
            <v>Only applicable for non-rotating furnaces</v>
          </cell>
          <cell r="H151" t="str">
            <v>y</v>
          </cell>
          <cell r="I151" t="str">
            <v>When the tower's full, the Al at the top is being pre-heated from all burners' exhaust gases. First charges are pre-heated from holding burner exhaust gases only.</v>
          </cell>
          <cell r="J151">
            <v>0</v>
          </cell>
          <cell r="K151" t="str">
            <v>O</v>
          </cell>
          <cell r="L151">
            <v>0</v>
          </cell>
        </row>
        <row r="152">
          <cell r="C152">
            <v>0</v>
          </cell>
          <cell r="D152">
            <v>0</v>
          </cell>
          <cell r="E152" t="str">
            <v>b</v>
          </cell>
          <cell r="F152" t="str">
            <v>Recirculation of the gases with unburnt hydrocarbons back into the burner system</v>
          </cell>
          <cell r="G152" t="str">
            <v>Only applicable for reverberatory furnaces and dryers</v>
          </cell>
          <cell r="H152" t="str">
            <v>n/a</v>
          </cell>
          <cell r="I152">
            <v>0</v>
          </cell>
          <cell r="J152">
            <v>0</v>
          </cell>
          <cell r="K152" t="str">
            <v>O</v>
          </cell>
          <cell r="L152">
            <v>0</v>
          </cell>
        </row>
        <row r="153">
          <cell r="C153">
            <v>0</v>
          </cell>
          <cell r="D153">
            <v>0</v>
          </cell>
          <cell r="E153" t="str">
            <v>c</v>
          </cell>
          <cell r="F153" t="str">
            <v>Supply the liquid metal for direct moulding</v>
          </cell>
          <cell r="G153" t="str">
            <v>Applicability is limited by the time needed for the transportation (maximum 4-5 hours)</v>
          </cell>
          <cell r="H153" t="str">
            <v>n</v>
          </cell>
          <cell r="I153" t="str">
            <v>Does it count when taking metal directly from the 1t to the lines, or pouring it directly into the bath, rather than making pig moulds?</v>
          </cell>
          <cell r="J153">
            <v>0</v>
          </cell>
          <cell r="K153" t="str">
            <v>O</v>
          </cell>
          <cell r="L153">
            <v>0</v>
          </cell>
        </row>
        <row r="154">
          <cell r="C154">
            <v>76</v>
          </cell>
          <cell r="D154" t="str">
            <v>Individual</v>
          </cell>
          <cell r="E154">
            <v>0</v>
          </cell>
          <cell r="F154" t="str">
            <v>In order to prevent or reduce emissions to air, BAT is to remove oil and organic compounds from the swarf before the smelting stage using centrifugation and/or drying</v>
          </cell>
          <cell r="G154" t="str">
            <v>-</v>
          </cell>
          <cell r="H154" t="str">
            <v>y</v>
          </cell>
          <cell r="I154" t="str">
            <v>Swarf wash and centrifuge dryer</v>
          </cell>
          <cell r="J154">
            <v>0</v>
          </cell>
          <cell r="K154" t="str">
            <v>O</v>
          </cell>
          <cell r="L154" t="str">
            <v>O</v>
          </cell>
        </row>
        <row r="155">
          <cell r="C155">
            <v>77</v>
          </cell>
          <cell r="D155" t="str">
            <v>Combination</v>
          </cell>
          <cell r="E155">
            <v>0</v>
          </cell>
          <cell r="F155" t="str">
            <v>In order to prevent or reduce diffuse emissions from the pretreatment of scraps, BAT is to use one or both of the techniques given below.</v>
          </cell>
          <cell r="G155">
            <v>0</v>
          </cell>
          <cell r="H155">
            <v>0</v>
          </cell>
          <cell r="I155">
            <v>0</v>
          </cell>
          <cell r="J155">
            <v>0</v>
          </cell>
          <cell r="K155" t="str">
            <v>O</v>
          </cell>
          <cell r="L155" t="str">
            <v>O</v>
          </cell>
        </row>
        <row r="156">
          <cell r="C156">
            <v>0</v>
          </cell>
          <cell r="D156">
            <v>0</v>
          </cell>
          <cell r="E156" t="str">
            <v>a</v>
          </cell>
          <cell r="F156" t="str">
            <v>Closed or pneumatic conveyor, with an air extraction system</v>
          </cell>
          <cell r="G156" t="str">
            <v>-</v>
          </cell>
          <cell r="H156" t="str">
            <v>n</v>
          </cell>
          <cell r="I156">
            <v>0</v>
          </cell>
          <cell r="J156">
            <v>0</v>
          </cell>
          <cell r="K156" t="str">
            <v>O</v>
          </cell>
          <cell r="L156">
            <v>0</v>
          </cell>
        </row>
        <row r="157">
          <cell r="C157">
            <v>0</v>
          </cell>
          <cell r="D157">
            <v>0</v>
          </cell>
          <cell r="E157" t="str">
            <v>b</v>
          </cell>
          <cell r="F157" t="str">
            <v>Enclosures or hoods for the charging and for the discharge points, with an air extraction system</v>
          </cell>
          <cell r="G157" t="str">
            <v>-</v>
          </cell>
          <cell r="H157" t="str">
            <v>y</v>
          </cell>
          <cell r="I157" t="str">
            <v>One large hood over entire 1t furnace</v>
          </cell>
          <cell r="J157">
            <v>0</v>
          </cell>
          <cell r="K157" t="str">
            <v>O</v>
          </cell>
          <cell r="L157">
            <v>0</v>
          </cell>
        </row>
        <row r="158">
          <cell r="C158">
            <v>78</v>
          </cell>
          <cell r="D158" t="str">
            <v>Combination</v>
          </cell>
          <cell r="E158">
            <v>0</v>
          </cell>
          <cell r="F158" t="str">
            <v>In order to prevent or reduce diffuse emissions from the charging and discharging/tapping of melting furnaces, BAT is to use one or a combination of the techniques given below.</v>
          </cell>
          <cell r="G158">
            <v>0</v>
          </cell>
          <cell r="H158">
            <v>0</v>
          </cell>
          <cell r="I158">
            <v>0</v>
          </cell>
          <cell r="J158">
            <v>0</v>
          </cell>
          <cell r="K158" t="str">
            <v>O</v>
          </cell>
          <cell r="L158" t="str">
            <v>O</v>
          </cell>
        </row>
        <row r="159">
          <cell r="C159">
            <v>0</v>
          </cell>
          <cell r="D159">
            <v>0</v>
          </cell>
          <cell r="E159" t="str">
            <v>a</v>
          </cell>
          <cell r="F159" t="str">
            <v>Placing a hood on top of the furnace door and at the taphole with off-gas extraction connected to a filtration system</v>
          </cell>
          <cell r="G159" t="str">
            <v>Generally applicable</v>
          </cell>
          <cell r="H159" t="str">
            <v>y</v>
          </cell>
          <cell r="I159" t="str">
            <v>Extraction for the tower, but not for the tapping off area - no need, tap off is pure molten metal from bottom of bath.</v>
          </cell>
          <cell r="J159">
            <v>0</v>
          </cell>
          <cell r="K159" t="str">
            <v>O</v>
          </cell>
          <cell r="L159">
            <v>0</v>
          </cell>
        </row>
        <row r="160">
          <cell r="C160">
            <v>0</v>
          </cell>
          <cell r="D160">
            <v>0</v>
          </cell>
          <cell r="E160" t="str">
            <v>b</v>
          </cell>
          <cell r="F160" t="str">
            <v>Fume collection enclosure that covers both the charging and tapping zones</v>
          </cell>
          <cell r="G160" t="str">
            <v>Only applicable for stationary drum furnaces</v>
          </cell>
          <cell r="H160" t="str">
            <v>n/a</v>
          </cell>
          <cell r="I160">
            <v>0</v>
          </cell>
          <cell r="J160">
            <v>0</v>
          </cell>
          <cell r="K160" t="str">
            <v>O</v>
          </cell>
          <cell r="L160">
            <v>0</v>
          </cell>
        </row>
        <row r="161">
          <cell r="C161">
            <v>0</v>
          </cell>
          <cell r="D161">
            <v>0</v>
          </cell>
          <cell r="E161" t="str">
            <v>c</v>
          </cell>
          <cell r="F161" t="str">
            <v>Sealed furnace door</v>
          </cell>
          <cell r="G161" t="str">
            <v>Generally applicable</v>
          </cell>
          <cell r="H161" t="str">
            <v>n</v>
          </cell>
          <cell r="I161" t="str">
            <v>Doors at top of charge tower do not seal. Furnace under negative pressure preventing diffuse emissions from door</v>
          </cell>
          <cell r="J161">
            <v>0</v>
          </cell>
          <cell r="K161" t="str">
            <v>O</v>
          </cell>
          <cell r="L161">
            <v>0</v>
          </cell>
        </row>
        <row r="162">
          <cell r="C162">
            <v>0</v>
          </cell>
          <cell r="D162">
            <v>0</v>
          </cell>
          <cell r="E162" t="str">
            <v>d</v>
          </cell>
          <cell r="F162" t="str">
            <v>Sealed charging carriage</v>
          </cell>
          <cell r="G162" t="str">
            <v>Only applicable for non-rotating furnaces</v>
          </cell>
          <cell r="H162" t="str">
            <v>n</v>
          </cell>
          <cell r="I162">
            <v>0</v>
          </cell>
          <cell r="J162">
            <v>0</v>
          </cell>
          <cell r="K162" t="str">
            <v>O</v>
          </cell>
          <cell r="L162">
            <v>0</v>
          </cell>
        </row>
        <row r="163">
          <cell r="C163">
            <v>0</v>
          </cell>
          <cell r="D163">
            <v>0</v>
          </cell>
          <cell r="E163" t="str">
            <v>e</v>
          </cell>
          <cell r="F163" t="str">
            <v>Boosted suction system that can be modified according to the process needed</v>
          </cell>
          <cell r="G163" t="str">
            <v>Generally applicable</v>
          </cell>
          <cell r="H163" t="str">
            <v>y</v>
          </cell>
          <cell r="I163" t="str">
            <v>Bag-house fan modulates according to door positions and burner strength</v>
          </cell>
          <cell r="J163">
            <v>0</v>
          </cell>
          <cell r="K163" t="str">
            <v>O</v>
          </cell>
          <cell r="L163">
            <v>0</v>
          </cell>
        </row>
        <row r="164">
          <cell r="C164">
            <v>79</v>
          </cell>
          <cell r="D164" t="str">
            <v>Combination</v>
          </cell>
          <cell r="E164">
            <v>0</v>
          </cell>
          <cell r="F164" t="str">
            <v>In order to reduce emissions from skimmings/dross treatment, BAT is to use one or a combination of the techniques given below.</v>
          </cell>
          <cell r="G164">
            <v>0</v>
          </cell>
          <cell r="H164">
            <v>0</v>
          </cell>
          <cell r="I164">
            <v>0</v>
          </cell>
          <cell r="J164">
            <v>0</v>
          </cell>
          <cell r="K164" t="str">
            <v>O</v>
          </cell>
          <cell r="L164" t="str">
            <v>O</v>
          </cell>
        </row>
        <row r="165">
          <cell r="C165">
            <v>0</v>
          </cell>
          <cell r="D165">
            <v>0</v>
          </cell>
          <cell r="E165" t="str">
            <v>a</v>
          </cell>
          <cell r="F165" t="str">
            <v>Cooling of skimmings/dross, as soon as they are skimmed from the furnace, in sealed containers under inert gas</v>
          </cell>
          <cell r="G165" t="str">
            <v>-</v>
          </cell>
          <cell r="H165" t="str">
            <v>n</v>
          </cell>
          <cell r="I165" t="str">
            <v>Fall into bin below, covered but inert gas not used.</v>
          </cell>
          <cell r="J165">
            <v>0</v>
          </cell>
          <cell r="K165" t="str">
            <v>O</v>
          </cell>
          <cell r="L165">
            <v>0</v>
          </cell>
        </row>
        <row r="166">
          <cell r="C166">
            <v>0</v>
          </cell>
          <cell r="D166">
            <v>0</v>
          </cell>
          <cell r="E166" t="str">
            <v>b</v>
          </cell>
          <cell r="F166" t="str">
            <v>Prevention of wetting of the skimmings/dross</v>
          </cell>
          <cell r="G166" t="str">
            <v>-</v>
          </cell>
          <cell r="H166" t="str">
            <v>Y</v>
          </cell>
          <cell r="I166" t="str">
            <v>Enclosed bin below the deck</v>
          </cell>
          <cell r="J166">
            <v>0</v>
          </cell>
          <cell r="K166" t="str">
            <v>O</v>
          </cell>
          <cell r="L166">
            <v>0</v>
          </cell>
        </row>
        <row r="167">
          <cell r="C167">
            <v>0</v>
          </cell>
          <cell r="D167">
            <v>0</v>
          </cell>
          <cell r="E167" t="str">
            <v>c</v>
          </cell>
          <cell r="F167" t="str">
            <v>Compaction of skimmings/dross with an air extraction and dust abatement system</v>
          </cell>
          <cell r="G167" t="str">
            <v>-</v>
          </cell>
          <cell r="H167" t="str">
            <v>n</v>
          </cell>
          <cell r="I167" t="str">
            <v>Left to gravity settle in the melt area, with only the roof AHU as extraction. No dedicated extraction for this process</v>
          </cell>
          <cell r="J167">
            <v>0</v>
          </cell>
          <cell r="K167" t="str">
            <v>O</v>
          </cell>
          <cell r="L167">
            <v>0</v>
          </cell>
        </row>
        <row r="168">
          <cell r="C168">
            <v>80</v>
          </cell>
          <cell r="D168" t="str">
            <v>Individual</v>
          </cell>
          <cell r="E168">
            <v>0</v>
          </cell>
          <cell r="F168" t="str">
            <v>In order to reduce dust and metal emissions from the swarf drying and the removal of oil and organic compounds from the swarf, from the crushing, milling and dry separation of non-metallic constituents and metals other than aluminium, and from the storage, handling and transport in secondary aluminium production, BAT is to use a bag filter.</v>
          </cell>
          <cell r="G168" t="str">
            <v>-</v>
          </cell>
          <cell r="H168" t="str">
            <v>n/a</v>
          </cell>
          <cell r="I168" t="str">
            <v>Swarf is washed and dried in a separate location - wet process so no risk of diffuse emissions. It is transported in rolling bins that are covered for weather protection, so no risk of diffuse emisssions. When brought to Casting, it is stored in bins before being loaded into a hopper, at which point there may be a small risk of diffuse emissions, but inspection of the process and area will show that any emissions are negligible. The swarf is fed into a dryer, which is completely contained, and then fed into the vortex, where there is an extraction hood to a small, internal filter that exhausts inside the plant.</v>
          </cell>
          <cell r="J168">
            <v>0</v>
          </cell>
          <cell r="K168" t="str">
            <v>n/a</v>
          </cell>
          <cell r="L168" t="str">
            <v>n/a</v>
          </cell>
        </row>
        <row r="169">
          <cell r="C169">
            <v>0</v>
          </cell>
          <cell r="D169">
            <v>0</v>
          </cell>
          <cell r="E169" t="str">
            <v>Limit</v>
          </cell>
          <cell r="F169" t="str">
            <v>Dust &lt;= 5 mg/Nm3</v>
          </cell>
          <cell r="G169" t="str">
            <v>-</v>
          </cell>
          <cell r="H169" t="str">
            <v>n/a</v>
          </cell>
          <cell r="I169">
            <v>0</v>
          </cell>
          <cell r="J169">
            <v>0</v>
          </cell>
          <cell r="K169" t="str">
            <v>n/a</v>
          </cell>
          <cell r="L169" t="str">
            <v>n/a</v>
          </cell>
        </row>
        <row r="170">
          <cell r="C170">
            <v>81</v>
          </cell>
          <cell r="D170" t="str">
            <v>Individual</v>
          </cell>
          <cell r="E170">
            <v>0</v>
          </cell>
          <cell r="F170" t="str">
            <v>In order to reduce dust and metal emissions to air from furnace processes such as charging, melting, tapping and molten metal treatment in secondary aluminium production, BAT is to use a bag filter.</v>
          </cell>
          <cell r="G170" t="str">
            <v>-</v>
          </cell>
          <cell r="H170" t="str">
            <v>y</v>
          </cell>
          <cell r="I170" t="str">
            <v>Some areas not extracted to this filter (e.g. tapping off point, ladle drossing point, see BAT 78 and 79)</v>
          </cell>
          <cell r="J170">
            <v>0</v>
          </cell>
          <cell r="K170" t="str">
            <v>O</v>
          </cell>
          <cell r="L170" t="str">
            <v>O</v>
          </cell>
        </row>
        <row r="171">
          <cell r="C171">
            <v>0</v>
          </cell>
          <cell r="D171">
            <v>0</v>
          </cell>
          <cell r="E171" t="str">
            <v>Limit</v>
          </cell>
          <cell r="F171" t="str">
            <v>Dust = 2 - 5 mg/Nm3</v>
          </cell>
          <cell r="G171" t="str">
            <v>-</v>
          </cell>
          <cell r="H171" t="str">
            <v>y</v>
          </cell>
          <cell r="I171">
            <v>5</v>
          </cell>
          <cell r="J171">
            <v>0</v>
          </cell>
          <cell r="K171" t="str">
            <v>O</v>
          </cell>
          <cell r="L171" t="str">
            <v>O</v>
          </cell>
        </row>
        <row r="172">
          <cell r="C172">
            <v>82</v>
          </cell>
          <cell r="D172" t="str">
            <v>Combination</v>
          </cell>
          <cell r="E172">
            <v>0</v>
          </cell>
          <cell r="F172" t="str">
            <v>In order to reduce dust and metal emissions to air from remelting in secondary aluminium production, BAT is to use one or a combination of the techniques given below.</v>
          </cell>
          <cell r="G172">
            <v>0</v>
          </cell>
          <cell r="H172">
            <v>0</v>
          </cell>
          <cell r="I172">
            <v>0</v>
          </cell>
          <cell r="J172">
            <v>0</v>
          </cell>
          <cell r="K172" t="str">
            <v>O</v>
          </cell>
          <cell r="L172" t="str">
            <v>O</v>
          </cell>
        </row>
        <row r="173">
          <cell r="C173">
            <v>0</v>
          </cell>
          <cell r="D173">
            <v>0</v>
          </cell>
          <cell r="E173" t="str">
            <v>a</v>
          </cell>
          <cell r="F173" t="str">
            <v>Use of uncontaminated aluminium material i.e. solid material free of substances such as paint, plastic or oil (e.g. billets)</v>
          </cell>
          <cell r="G173" t="str">
            <v>-</v>
          </cell>
          <cell r="H173" t="str">
            <v>y</v>
          </cell>
          <cell r="I173" t="str">
            <v>Parts stripped down before remelting</v>
          </cell>
          <cell r="J173">
            <v>0</v>
          </cell>
          <cell r="K173" t="str">
            <v>O</v>
          </cell>
          <cell r="L173">
            <v>0</v>
          </cell>
        </row>
        <row r="174">
          <cell r="C174">
            <v>0</v>
          </cell>
          <cell r="D174">
            <v>0</v>
          </cell>
          <cell r="E174" t="str">
            <v>b</v>
          </cell>
          <cell r="F174" t="str">
            <v>Optimise combustion conditions to reduce the emissions of dust</v>
          </cell>
          <cell r="G174" t="str">
            <v>-</v>
          </cell>
          <cell r="H174" t="str">
            <v>y</v>
          </cell>
          <cell r="I174" t="str">
            <v>Burners set up and serviced annually, temperatures and pressures monitored daily</v>
          </cell>
          <cell r="J174">
            <v>0</v>
          </cell>
          <cell r="K174" t="str">
            <v>O</v>
          </cell>
          <cell r="L174">
            <v>0</v>
          </cell>
        </row>
        <row r="175">
          <cell r="C175">
            <v>0</v>
          </cell>
          <cell r="D175">
            <v>0</v>
          </cell>
          <cell r="E175" t="str">
            <v>c</v>
          </cell>
          <cell r="F175" t="str">
            <v>Bag filter</v>
          </cell>
          <cell r="G175" t="str">
            <v>-</v>
          </cell>
          <cell r="H175" t="str">
            <v>y</v>
          </cell>
          <cell r="I175">
            <v>0</v>
          </cell>
          <cell r="J175">
            <v>0</v>
          </cell>
          <cell r="K175" t="str">
            <v>O</v>
          </cell>
          <cell r="L175">
            <v>0</v>
          </cell>
        </row>
        <row r="176">
          <cell r="C176">
            <v>0</v>
          </cell>
          <cell r="D176" t="str">
            <v>Individual</v>
          </cell>
          <cell r="E176" t="str">
            <v>Limit</v>
          </cell>
          <cell r="F176" t="str">
            <v>Dust = 2 - 5 mg/Nm3</v>
          </cell>
          <cell r="G176" t="str">
            <v>-</v>
          </cell>
          <cell r="H176" t="str">
            <v>y</v>
          </cell>
          <cell r="I176">
            <v>5</v>
          </cell>
          <cell r="J176">
            <v>0</v>
          </cell>
          <cell r="K176" t="str">
            <v>O</v>
          </cell>
          <cell r="L176" t="str">
            <v>O</v>
          </cell>
        </row>
        <row r="177">
          <cell r="C177">
            <v>83</v>
          </cell>
          <cell r="D177" t="str">
            <v>Combination</v>
          </cell>
          <cell r="E177">
            <v>0</v>
          </cell>
          <cell r="F177" t="str">
            <v>In order to reduce emissions to air of organic compounds and PCDD/F from the thermal treatment of contaminated secondary raw materials (e.g. swarf) and from the melting furnace, BAT is to use a bag filter in combination with at least one of the techniques given below.</v>
          </cell>
          <cell r="G177">
            <v>0</v>
          </cell>
          <cell r="H177">
            <v>0</v>
          </cell>
          <cell r="I177" t="str">
            <v>Bag filter is installed already</v>
          </cell>
          <cell r="J177">
            <v>0</v>
          </cell>
          <cell r="K177" t="str">
            <v>O</v>
          </cell>
          <cell r="L177" t="str">
            <v>O</v>
          </cell>
        </row>
        <row r="178">
          <cell r="C178">
            <v>0</v>
          </cell>
          <cell r="D178">
            <v>0</v>
          </cell>
          <cell r="E178" t="str">
            <v>a</v>
          </cell>
          <cell r="F178" t="str">
            <v>Select and feed the raw materials according to the furnace and the abatement techniques used</v>
          </cell>
          <cell r="G178" t="str">
            <v>-</v>
          </cell>
          <cell r="H178" t="str">
            <v>y</v>
          </cell>
          <cell r="I178" t="str">
            <v>Raw Al tested for quality (acceptance standards)</v>
          </cell>
          <cell r="J178">
            <v>0</v>
          </cell>
          <cell r="K178" t="str">
            <v>O</v>
          </cell>
          <cell r="L178">
            <v>0</v>
          </cell>
        </row>
        <row r="179">
          <cell r="C179">
            <v>0</v>
          </cell>
          <cell r="D179">
            <v>0</v>
          </cell>
          <cell r="E179" t="str">
            <v>b</v>
          </cell>
          <cell r="F179" t="str">
            <v>Internal burner system for melting furnaces</v>
          </cell>
          <cell r="G179" t="str">
            <v>-</v>
          </cell>
          <cell r="H179" t="str">
            <v>n</v>
          </cell>
          <cell r="I179" t="str">
            <v>Decided against this, something to do with de novo synthesis. Very expensive</v>
          </cell>
          <cell r="J179">
            <v>0</v>
          </cell>
          <cell r="K179" t="str">
            <v>O</v>
          </cell>
          <cell r="L179">
            <v>0</v>
          </cell>
        </row>
        <row r="180">
          <cell r="C180">
            <v>0</v>
          </cell>
          <cell r="D180">
            <v>0</v>
          </cell>
          <cell r="E180" t="str">
            <v>c</v>
          </cell>
          <cell r="F180" t="str">
            <v>Afterburner</v>
          </cell>
          <cell r="G180" t="str">
            <v>-</v>
          </cell>
          <cell r="H180" t="str">
            <v>n</v>
          </cell>
          <cell r="I180">
            <v>0</v>
          </cell>
          <cell r="J180">
            <v>0</v>
          </cell>
          <cell r="K180" t="str">
            <v>O</v>
          </cell>
          <cell r="L180">
            <v>0</v>
          </cell>
        </row>
        <row r="181">
          <cell r="C181">
            <v>0</v>
          </cell>
          <cell r="D181">
            <v>0</v>
          </cell>
          <cell r="E181" t="str">
            <v>d</v>
          </cell>
          <cell r="F181" t="str">
            <v>Rapid quenching</v>
          </cell>
          <cell r="G181" t="str">
            <v>-</v>
          </cell>
          <cell r="H181" t="str">
            <v>n</v>
          </cell>
          <cell r="I181" t="str">
            <v>Of the gas, to prevent PCDD/F forming</v>
          </cell>
          <cell r="J181">
            <v>0</v>
          </cell>
          <cell r="K181" t="str">
            <v>O</v>
          </cell>
          <cell r="L181">
            <v>0</v>
          </cell>
        </row>
        <row r="182">
          <cell r="C182">
            <v>0</v>
          </cell>
          <cell r="D182">
            <v>0</v>
          </cell>
          <cell r="E182" t="str">
            <v>e</v>
          </cell>
          <cell r="F182" t="str">
            <v>Activated carbon injection</v>
          </cell>
          <cell r="G182" t="str">
            <v>-</v>
          </cell>
          <cell r="H182" t="str">
            <v>y</v>
          </cell>
          <cell r="I182" t="str">
            <v>Carbon mixed in with lime - check with Casting</v>
          </cell>
          <cell r="J182">
            <v>0</v>
          </cell>
          <cell r="K182" t="str">
            <v>O</v>
          </cell>
          <cell r="L182">
            <v>0</v>
          </cell>
        </row>
        <row r="183">
          <cell r="C183">
            <v>0</v>
          </cell>
          <cell r="D183" t="str">
            <v>Individual</v>
          </cell>
          <cell r="E183" t="str">
            <v>Limit</v>
          </cell>
          <cell r="F183" t="str">
            <v>TVOC &lt;= 10 - 30 mg/Nm3</v>
          </cell>
          <cell r="G183" t="str">
            <v>-</v>
          </cell>
          <cell r="H183" t="str">
            <v>n</v>
          </cell>
          <cell r="I183" t="str">
            <v>See BAT 10</v>
          </cell>
          <cell r="J183">
            <v>0</v>
          </cell>
          <cell r="K183" t="str">
            <v>O</v>
          </cell>
          <cell r="L183" t="str">
            <v>O</v>
          </cell>
        </row>
        <row r="184">
          <cell r="C184">
            <v>0</v>
          </cell>
          <cell r="D184" t="str">
            <v>Individual</v>
          </cell>
          <cell r="E184" t="str">
            <v>Limit</v>
          </cell>
          <cell r="F184" t="str">
            <v>PCDD/F &lt;= 0.1 ng I-TEQ/Nm3</v>
          </cell>
          <cell r="G184" t="str">
            <v>-</v>
          </cell>
          <cell r="H184" t="str">
            <v>n</v>
          </cell>
          <cell r="I184" t="str">
            <v>See BAT 10</v>
          </cell>
          <cell r="J184">
            <v>0</v>
          </cell>
          <cell r="K184" t="str">
            <v>O</v>
          </cell>
          <cell r="L184" t="str">
            <v>O</v>
          </cell>
        </row>
        <row r="185">
          <cell r="C185">
            <v>84</v>
          </cell>
          <cell r="D185" t="str">
            <v>Combination</v>
          </cell>
          <cell r="E185">
            <v>0</v>
          </cell>
          <cell r="F185" t="str">
            <v>In order to reduce emissions to air of HCl, Cl 2 and HF from the thermal treatment of contaminated secondary raw materials (e.g. swarf), the melting furnace, and remelting and molten metal treatment, BAT is to use one or a combination of the techniques given below.</v>
          </cell>
          <cell r="G185">
            <v>0</v>
          </cell>
          <cell r="H185">
            <v>0</v>
          </cell>
          <cell r="I185">
            <v>0</v>
          </cell>
          <cell r="J185">
            <v>0</v>
          </cell>
          <cell r="K185" t="str">
            <v>O</v>
          </cell>
          <cell r="L185" t="str">
            <v>O</v>
          </cell>
        </row>
        <row r="186">
          <cell r="C186">
            <v>0</v>
          </cell>
          <cell r="D186">
            <v>0</v>
          </cell>
          <cell r="E186" t="str">
            <v>a</v>
          </cell>
          <cell r="F186" t="str">
            <v>Select and feed the raw materials according to the furnace and the abatement techniques used ( 1 )</v>
          </cell>
          <cell r="G186" t="str">
            <v>-</v>
          </cell>
          <cell r="H186" t="str">
            <v>y</v>
          </cell>
          <cell r="I186" t="str">
            <v>Raw Al tested for quality</v>
          </cell>
          <cell r="J186">
            <v>0</v>
          </cell>
          <cell r="K186" t="str">
            <v>O</v>
          </cell>
          <cell r="L186">
            <v>0</v>
          </cell>
        </row>
        <row r="187">
          <cell r="C187">
            <v>0</v>
          </cell>
          <cell r="D187">
            <v>0</v>
          </cell>
          <cell r="E187" t="str">
            <v>b</v>
          </cell>
          <cell r="F187" t="str">
            <v>Ca(OH) 2 or sodium bicarbonate injection in combination with a bag filter ( 1 )</v>
          </cell>
          <cell r="G187" t="str">
            <v>-</v>
          </cell>
          <cell r="H187" t="str">
            <v>y</v>
          </cell>
          <cell r="I187" t="str">
            <v>Lime injected into exhaust system before bag-house</v>
          </cell>
          <cell r="J187">
            <v>0</v>
          </cell>
          <cell r="K187" t="str">
            <v>O</v>
          </cell>
          <cell r="L187">
            <v>0</v>
          </cell>
        </row>
        <row r="188">
          <cell r="C188">
            <v>0</v>
          </cell>
          <cell r="D188">
            <v>0</v>
          </cell>
          <cell r="E188" t="str">
            <v>c</v>
          </cell>
          <cell r="F188" t="str">
            <v>Control of the refining process, adapting the quantity of refining gas used to remove the contaminants present into the molten metals</v>
          </cell>
          <cell r="G188" t="str">
            <v>-</v>
          </cell>
          <cell r="H188" t="str">
            <v>n/a</v>
          </cell>
          <cell r="I188">
            <v>0</v>
          </cell>
          <cell r="J188">
            <v>0</v>
          </cell>
          <cell r="K188" t="str">
            <v>O</v>
          </cell>
          <cell r="L188">
            <v>0</v>
          </cell>
        </row>
        <row r="189">
          <cell r="C189">
            <v>0</v>
          </cell>
          <cell r="D189">
            <v>0</v>
          </cell>
          <cell r="E189" t="str">
            <v>d</v>
          </cell>
          <cell r="F189" t="str">
            <v>Use of dilute chlorine with inert gas in the refining process</v>
          </cell>
          <cell r="G189" t="str">
            <v>-</v>
          </cell>
          <cell r="H189" t="str">
            <v>n/a</v>
          </cell>
          <cell r="I189">
            <v>0</v>
          </cell>
          <cell r="J189">
            <v>0</v>
          </cell>
          <cell r="K189" t="str">
            <v>O</v>
          </cell>
          <cell r="L189">
            <v>0</v>
          </cell>
        </row>
        <row r="190">
          <cell r="C190">
            <v>0</v>
          </cell>
          <cell r="D190" t="str">
            <v>Individual</v>
          </cell>
          <cell r="E190" t="str">
            <v>Limit</v>
          </cell>
          <cell r="F190" t="str">
            <v>HCl &lt;= 5 - 10 mg/Nm3</v>
          </cell>
          <cell r="G190" t="str">
            <v>-</v>
          </cell>
          <cell r="H190" t="str">
            <v>y</v>
          </cell>
          <cell r="I190">
            <v>10</v>
          </cell>
          <cell r="J190">
            <v>0</v>
          </cell>
          <cell r="K190" t="str">
            <v>O</v>
          </cell>
          <cell r="L190" t="str">
            <v>O</v>
          </cell>
        </row>
        <row r="191">
          <cell r="C191">
            <v>0</v>
          </cell>
          <cell r="D191" t="str">
            <v>Individual</v>
          </cell>
          <cell r="E191" t="str">
            <v>Limit</v>
          </cell>
          <cell r="F191" t="str">
            <v>Cl2 &lt;= 1 mg/Nm3</v>
          </cell>
          <cell r="G191" t="str">
            <v>-</v>
          </cell>
          <cell r="H191" t="str">
            <v>n/a</v>
          </cell>
          <cell r="I191">
            <v>0</v>
          </cell>
          <cell r="J191">
            <v>0</v>
          </cell>
          <cell r="K191" t="str">
            <v>O</v>
          </cell>
          <cell r="L191" t="str">
            <v>O</v>
          </cell>
        </row>
        <row r="192">
          <cell r="C192">
            <v>0</v>
          </cell>
          <cell r="D192" t="str">
            <v>Individual</v>
          </cell>
          <cell r="E192" t="str">
            <v>Limit</v>
          </cell>
          <cell r="F192" t="str">
            <v>HF &lt;= 1 mg/Nm3</v>
          </cell>
          <cell r="G192" t="str">
            <v>-</v>
          </cell>
          <cell r="H192" t="str">
            <v>y</v>
          </cell>
          <cell r="I192">
            <v>1</v>
          </cell>
          <cell r="J192">
            <v>0</v>
          </cell>
          <cell r="K192" t="str">
            <v>O</v>
          </cell>
          <cell r="L192" t="str">
            <v>O</v>
          </cell>
        </row>
        <row r="193">
          <cell r="C193">
            <v>85</v>
          </cell>
          <cell r="D193" t="str">
            <v>Combination</v>
          </cell>
          <cell r="E193">
            <v>0</v>
          </cell>
          <cell r="F193" t="str">
            <v>In order to reduce the quantities of waste sent for disposal from secondary aluminium production, BAT is to organise operations on site so as to facilitate process residues reuse or, failing that, process residues recycling, including by using one or a combination of the techniques given below.</v>
          </cell>
          <cell r="G193">
            <v>0</v>
          </cell>
          <cell r="H193">
            <v>0</v>
          </cell>
          <cell r="I193">
            <v>0</v>
          </cell>
          <cell r="J193">
            <v>0</v>
          </cell>
          <cell r="K193" t="str">
            <v>O</v>
          </cell>
          <cell r="L193" t="str">
            <v>O</v>
          </cell>
        </row>
        <row r="194">
          <cell r="C194">
            <v>0</v>
          </cell>
          <cell r="D194">
            <v>0</v>
          </cell>
          <cell r="E194" t="str">
            <v>a</v>
          </cell>
          <cell r="F194" t="str">
            <v>Reuse collected dust in the process in the case of a melting furnace using salt cover or in the salt slag recovery process</v>
          </cell>
          <cell r="G194" t="str">
            <v>-</v>
          </cell>
          <cell r="H194" t="str">
            <v>n/a</v>
          </cell>
          <cell r="I194">
            <v>0</v>
          </cell>
          <cell r="J194">
            <v>0</v>
          </cell>
          <cell r="K194" t="str">
            <v>O</v>
          </cell>
          <cell r="L194">
            <v>0</v>
          </cell>
        </row>
        <row r="195">
          <cell r="C195">
            <v>0</v>
          </cell>
          <cell r="D195">
            <v>0</v>
          </cell>
          <cell r="E195" t="str">
            <v>b</v>
          </cell>
          <cell r="F195" t="str">
            <v>Full recycling of the salt slag</v>
          </cell>
          <cell r="G195" t="str">
            <v>-</v>
          </cell>
          <cell r="H195" t="str">
            <v>n/a</v>
          </cell>
          <cell r="I195">
            <v>0</v>
          </cell>
          <cell r="J195">
            <v>0</v>
          </cell>
          <cell r="K195" t="str">
            <v>O</v>
          </cell>
          <cell r="L195">
            <v>0</v>
          </cell>
        </row>
        <row r="196">
          <cell r="C196">
            <v>0</v>
          </cell>
          <cell r="D196">
            <v>0</v>
          </cell>
          <cell r="E196" t="str">
            <v>c</v>
          </cell>
          <cell r="F196" t="str">
            <v>Apply skimmings/dross treatment to recover aluminium in the case of furnaces that do not use salt cover</v>
          </cell>
          <cell r="G196" t="str">
            <v>-</v>
          </cell>
          <cell r="H196" t="str">
            <v>y</v>
          </cell>
          <cell r="I196" t="str">
            <v>Gravity settling bin (Phil Drew) that recovers Al</v>
          </cell>
          <cell r="J196">
            <v>0</v>
          </cell>
          <cell r="K196" t="str">
            <v>O</v>
          </cell>
          <cell r="L196">
            <v>0</v>
          </cell>
        </row>
        <row r="197">
          <cell r="C197">
            <v>86</v>
          </cell>
          <cell r="D197" t="str">
            <v>Combination</v>
          </cell>
          <cell r="E197">
            <v>0</v>
          </cell>
          <cell r="F197" t="str">
            <v>In order to reduce the quantities of salt slag produced from secondary aluminium production, BAT is to use one or a combination of the techniques given below.</v>
          </cell>
          <cell r="G197">
            <v>0</v>
          </cell>
          <cell r="H197">
            <v>0</v>
          </cell>
          <cell r="I197">
            <v>0</v>
          </cell>
          <cell r="J197">
            <v>0</v>
          </cell>
          <cell r="K197" t="str">
            <v>O</v>
          </cell>
          <cell r="L197" t="str">
            <v>O</v>
          </cell>
        </row>
        <row r="198">
          <cell r="C198">
            <v>0</v>
          </cell>
          <cell r="D198">
            <v>0</v>
          </cell>
          <cell r="E198" t="str">
            <v>a</v>
          </cell>
          <cell r="F198" t="str">
            <v>Increase the quality of raw material used through the separation of the non-metallic constituents and metals other than aluminium for scraps where aluminium is mixed with other constituents</v>
          </cell>
          <cell r="G198" t="str">
            <v>Generally applicable</v>
          </cell>
          <cell r="H198" t="str">
            <v>y</v>
          </cell>
          <cell r="I198" t="str">
            <v>Pure Al used. Foreign objects removed from bins in rare cases, by members</v>
          </cell>
          <cell r="J198">
            <v>0</v>
          </cell>
          <cell r="K198" t="str">
            <v>O</v>
          </cell>
          <cell r="L198">
            <v>0</v>
          </cell>
        </row>
        <row r="199">
          <cell r="C199">
            <v>0</v>
          </cell>
          <cell r="D199">
            <v>0</v>
          </cell>
          <cell r="E199" t="str">
            <v>b</v>
          </cell>
          <cell r="F199" t="str">
            <v>Remove oil and organic constituents from contaminated swarf before melting</v>
          </cell>
          <cell r="G199" t="str">
            <v>Generally applicable</v>
          </cell>
          <cell r="H199" t="str">
            <v>y</v>
          </cell>
          <cell r="I199" t="str">
            <v>Swarf wash and centrifuge dryer</v>
          </cell>
          <cell r="J199">
            <v>0</v>
          </cell>
          <cell r="K199" t="str">
            <v>O</v>
          </cell>
          <cell r="L199">
            <v>0</v>
          </cell>
        </row>
        <row r="200">
          <cell r="C200">
            <v>0</v>
          </cell>
          <cell r="D200">
            <v>0</v>
          </cell>
          <cell r="E200" t="str">
            <v>c</v>
          </cell>
          <cell r="F200" t="str">
            <v>Metal pumping or stirring</v>
          </cell>
          <cell r="G200" t="str">
            <v>Not applicable for rotary furnaces</v>
          </cell>
          <cell r="H200" t="str">
            <v>n</v>
          </cell>
          <cell r="I200" t="str">
            <v>Unless this means the drossing off….?</v>
          </cell>
          <cell r="J200">
            <v>0</v>
          </cell>
          <cell r="K200" t="str">
            <v>O</v>
          </cell>
          <cell r="L200">
            <v>0</v>
          </cell>
        </row>
        <row r="201">
          <cell r="C201">
            <v>0</v>
          </cell>
          <cell r="D201">
            <v>0</v>
          </cell>
          <cell r="E201" t="str">
            <v>d</v>
          </cell>
          <cell r="F201" t="str">
            <v>Tilting rotary furnace</v>
          </cell>
          <cell r="G201" t="str">
            <v>There may be restrictions on the use of this furnace due to the size of the feed materials</v>
          </cell>
          <cell r="H201" t="str">
            <v>n/a</v>
          </cell>
          <cell r="I201">
            <v>0</v>
          </cell>
          <cell r="J201">
            <v>0</v>
          </cell>
          <cell r="K201" t="str">
            <v>O</v>
          </cell>
          <cell r="L201">
            <v>0</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tabSelected="1" zoomScaleNormal="100" workbookViewId="0">
      <selection activeCell="F7" sqref="F7"/>
    </sheetView>
  </sheetViews>
  <sheetFormatPr defaultRowHeight="15" x14ac:dyDescent="0.25"/>
  <cols>
    <col min="1" max="1" width="5.7109375" style="5" bestFit="1" customWidth="1"/>
    <col min="2" max="2" width="50.140625" style="1" customWidth="1"/>
    <col min="3" max="3" width="28.5703125" style="1" customWidth="1"/>
    <col min="4" max="4" width="14.140625" style="1" customWidth="1"/>
    <col min="5" max="16384" width="9.140625" style="1"/>
  </cols>
  <sheetData>
    <row r="1" spans="1:4" ht="21" customHeight="1" x14ac:dyDescent="0.25">
      <c r="A1" s="111" t="s">
        <v>455</v>
      </c>
      <c r="B1" s="111"/>
      <c r="C1" s="111"/>
      <c r="D1" s="111"/>
    </row>
    <row r="2" spans="1:4" x14ac:dyDescent="0.25">
      <c r="A2" s="112" t="s">
        <v>458</v>
      </c>
      <c r="B2" s="112"/>
      <c r="C2" s="112"/>
      <c r="D2" s="112"/>
    </row>
    <row r="3" spans="1:4" ht="33" customHeight="1" x14ac:dyDescent="0.25"/>
    <row r="4" spans="1:4" ht="31.5" x14ac:dyDescent="0.25">
      <c r="A4" s="110" t="s">
        <v>0</v>
      </c>
      <c r="B4" s="110" t="s">
        <v>1</v>
      </c>
      <c r="C4" s="110" t="s">
        <v>454</v>
      </c>
      <c r="D4" s="110" t="s">
        <v>471</v>
      </c>
    </row>
    <row r="5" spans="1:4" ht="56.25" x14ac:dyDescent="0.25">
      <c r="A5" s="2">
        <v>1</v>
      </c>
      <c r="B5" s="85" t="s">
        <v>456</v>
      </c>
      <c r="C5" s="85" t="s">
        <v>457</v>
      </c>
      <c r="D5" s="89" t="s">
        <v>476</v>
      </c>
    </row>
    <row r="6" spans="1:4" ht="22.5" x14ac:dyDescent="0.25">
      <c r="A6" s="3">
        <v>2</v>
      </c>
      <c r="B6" s="86" t="s">
        <v>459</v>
      </c>
      <c r="C6" s="86" t="s">
        <v>462</v>
      </c>
      <c r="D6" s="88" t="s">
        <v>474</v>
      </c>
    </row>
    <row r="7" spans="1:4" ht="56.25" x14ac:dyDescent="0.25">
      <c r="A7" s="3">
        <v>3</v>
      </c>
      <c r="B7" s="86" t="s">
        <v>460</v>
      </c>
      <c r="C7" s="86" t="s">
        <v>461</v>
      </c>
      <c r="D7" s="88" t="s">
        <v>474</v>
      </c>
    </row>
    <row r="8" spans="1:4" ht="67.5" x14ac:dyDescent="0.25">
      <c r="A8" s="3">
        <v>4</v>
      </c>
      <c r="B8" s="86" t="s">
        <v>463</v>
      </c>
      <c r="C8" s="88" t="s">
        <v>3</v>
      </c>
      <c r="D8" s="88" t="s">
        <v>474</v>
      </c>
    </row>
    <row r="9" spans="1:4" ht="112.5" x14ac:dyDescent="0.25">
      <c r="A9" s="3">
        <v>5</v>
      </c>
      <c r="B9" s="86" t="s">
        <v>464</v>
      </c>
      <c r="C9" s="86" t="s">
        <v>470</v>
      </c>
      <c r="D9" s="88" t="s">
        <v>474</v>
      </c>
    </row>
    <row r="10" spans="1:4" ht="168.75" x14ac:dyDescent="0.25">
      <c r="A10" s="3">
        <v>6</v>
      </c>
      <c r="B10" s="86" t="s">
        <v>468</v>
      </c>
      <c r="C10" s="86" t="s">
        <v>478</v>
      </c>
      <c r="D10" s="88" t="s">
        <v>474</v>
      </c>
    </row>
    <row r="11" spans="1:4" ht="180" x14ac:dyDescent="0.25">
      <c r="A11" s="4">
        <v>7</v>
      </c>
      <c r="B11" s="87" t="s">
        <v>465</v>
      </c>
      <c r="C11" s="87" t="s">
        <v>467</v>
      </c>
      <c r="D11" s="90" t="s">
        <v>473</v>
      </c>
    </row>
  </sheetData>
  <mergeCells count="2">
    <mergeCell ref="A1:D1"/>
    <mergeCell ref="A2:D2"/>
  </mergeCells>
  <pageMargins left="0.23622047244094491" right="0.23622047244094491" top="0.55118110236220474" bottom="0.55118110236220474"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zoomScaleNormal="100" workbookViewId="0">
      <selection activeCell="A2" sqref="A2"/>
    </sheetView>
  </sheetViews>
  <sheetFormatPr defaultRowHeight="15" x14ac:dyDescent="0.25"/>
  <cols>
    <col min="1" max="1" width="11.85546875" style="79" bestFit="1" customWidth="1"/>
    <col min="2" max="2" width="7.7109375" style="79" bestFit="1" customWidth="1"/>
    <col min="3" max="3" width="58.42578125" style="84" customWidth="1"/>
    <col min="4" max="16384" width="9.140625" style="79"/>
  </cols>
  <sheetData>
    <row r="1" spans="1:8" ht="21" x14ac:dyDescent="0.25">
      <c r="A1" s="114" t="s">
        <v>475</v>
      </c>
      <c r="B1" s="114"/>
      <c r="C1" s="114"/>
      <c r="D1" s="114"/>
    </row>
    <row r="2" spans="1:8" ht="15.75" thickBot="1" x14ac:dyDescent="0.3"/>
    <row r="3" spans="1:8" ht="15.75" thickBot="1" x14ac:dyDescent="0.3">
      <c r="A3" s="75" t="s">
        <v>447</v>
      </c>
      <c r="B3" s="76" t="s">
        <v>8</v>
      </c>
      <c r="C3" s="77" t="s">
        <v>448</v>
      </c>
      <c r="D3" s="78" t="s">
        <v>2</v>
      </c>
      <c r="F3" s="80"/>
      <c r="G3" s="80"/>
      <c r="H3" s="80"/>
    </row>
    <row r="4" spans="1:8" x14ac:dyDescent="0.25">
      <c r="A4" s="91">
        <v>1</v>
      </c>
      <c r="B4" s="92"/>
      <c r="C4" s="93"/>
      <c r="D4" s="94" t="str">
        <f>VLOOKUP(A4,'[1]1. Checklist'!$C$3:$L$201,9,FALSE)</f>
        <v>O</v>
      </c>
      <c r="F4" s="80"/>
      <c r="G4" s="80"/>
      <c r="H4" s="80"/>
    </row>
    <row r="5" spans="1:8" x14ac:dyDescent="0.25">
      <c r="A5" s="95">
        <v>2</v>
      </c>
      <c r="B5" s="96"/>
      <c r="C5" s="97"/>
      <c r="D5" s="98" t="str">
        <f>VLOOKUP(A5,'[1]1. Checklist'!$C$3:$L$201,9,FALSE)</f>
        <v>O</v>
      </c>
      <c r="F5" s="81"/>
      <c r="G5" s="81"/>
      <c r="H5" s="80"/>
    </row>
    <row r="6" spans="1:8" x14ac:dyDescent="0.25">
      <c r="A6" s="95">
        <v>3</v>
      </c>
      <c r="B6" s="96"/>
      <c r="C6" s="97"/>
      <c r="D6" s="98" t="str">
        <f>VLOOKUP(A6,'[1]1. Checklist'!$C$3:$L$201,9,FALSE)</f>
        <v>O</v>
      </c>
    </row>
    <row r="7" spans="1:8" x14ac:dyDescent="0.25">
      <c r="A7" s="95">
        <v>4</v>
      </c>
      <c r="B7" s="96"/>
      <c r="C7" s="97"/>
      <c r="D7" s="98" t="str">
        <f>VLOOKUP(A7,'[1]1. Checklist'!$C$3:$L$201,9,FALSE)</f>
        <v>O</v>
      </c>
    </row>
    <row r="8" spans="1:8" x14ac:dyDescent="0.25">
      <c r="A8" s="95">
        <v>5</v>
      </c>
      <c r="B8" s="96"/>
      <c r="C8" s="97"/>
      <c r="D8" s="98" t="str">
        <f>VLOOKUP(A8,'[1]1. Checklist'!$C$3:$L$201,9,FALSE)</f>
        <v>O</v>
      </c>
    </row>
    <row r="9" spans="1:8" ht="22.5" x14ac:dyDescent="0.25">
      <c r="A9" s="95">
        <v>6</v>
      </c>
      <c r="B9" s="96" t="s">
        <v>449</v>
      </c>
      <c r="C9" s="97" t="s">
        <v>450</v>
      </c>
      <c r="D9" s="98" t="str">
        <f>VLOOKUP(A9,'[1]1. Checklist'!$C$3:$L$201,9,FALSE)</f>
        <v>n/a</v>
      </c>
    </row>
    <row r="10" spans="1:8" x14ac:dyDescent="0.25">
      <c r="A10" s="95">
        <v>7</v>
      </c>
      <c r="B10" s="96"/>
      <c r="C10" s="97"/>
      <c r="D10" s="98" t="str">
        <f>VLOOKUP(A10,'[1]1. Checklist'!$C$3:$L$201,9,FALSE)</f>
        <v>O</v>
      </c>
    </row>
    <row r="11" spans="1:8" x14ac:dyDescent="0.25">
      <c r="A11" s="95">
        <v>8</v>
      </c>
      <c r="B11" s="96"/>
      <c r="C11" s="97"/>
      <c r="D11" s="98" t="str">
        <f>VLOOKUP(A11,'[1]1. Checklist'!$C$3:$L$201,9,FALSE)</f>
        <v>O</v>
      </c>
    </row>
    <row r="12" spans="1:8" x14ac:dyDescent="0.25">
      <c r="A12" s="95">
        <v>9</v>
      </c>
      <c r="B12" s="96"/>
      <c r="C12" s="97"/>
      <c r="D12" s="98" t="str">
        <f>VLOOKUP(A12,'[1]1. Checklist'!$C$3:$L$201,9,FALSE)</f>
        <v>O</v>
      </c>
    </row>
    <row r="13" spans="1:8" ht="22.5" x14ac:dyDescent="0.25">
      <c r="A13" s="113">
        <v>10</v>
      </c>
      <c r="B13" s="99" t="s">
        <v>451</v>
      </c>
      <c r="C13" s="100" t="s">
        <v>452</v>
      </c>
      <c r="D13" s="98" t="str">
        <f>VLOOKUP(A13,'[1]1. Checklist'!$C$3:$L$201,9,FALSE)</f>
        <v>O</v>
      </c>
      <c r="G13" s="80"/>
    </row>
    <row r="14" spans="1:8" ht="33.75" x14ac:dyDescent="0.25">
      <c r="A14" s="113"/>
      <c r="B14" s="101" t="s">
        <v>238</v>
      </c>
      <c r="C14" s="102" t="s">
        <v>453</v>
      </c>
      <c r="D14" s="98" t="str">
        <f>VLOOKUP(A13,'[1]1. Checklist'!$C$3:$L$201,9,FALSE)</f>
        <v>O</v>
      </c>
      <c r="G14" s="82"/>
    </row>
    <row r="15" spans="1:8" x14ac:dyDescent="0.25">
      <c r="A15" s="95">
        <v>11</v>
      </c>
      <c r="B15" s="96"/>
      <c r="C15" s="97"/>
      <c r="D15" s="98" t="str">
        <f>VLOOKUP(A15,'[1]1. Checklist'!$C$3:$L$201,9,FALSE)</f>
        <v>n/a</v>
      </c>
      <c r="G15" s="83"/>
    </row>
    <row r="16" spans="1:8" x14ac:dyDescent="0.25">
      <c r="A16" s="95">
        <v>12</v>
      </c>
      <c r="B16" s="96"/>
      <c r="C16" s="97"/>
      <c r="D16" s="98" t="str">
        <f>VLOOKUP(A16,'[1]1. Checklist'!$C$3:$L$201,9,FALSE)</f>
        <v>n/a</v>
      </c>
      <c r="G16" s="80"/>
    </row>
    <row r="17" spans="1:4" x14ac:dyDescent="0.25">
      <c r="A17" s="95">
        <v>13</v>
      </c>
      <c r="B17" s="96"/>
      <c r="C17" s="97"/>
      <c r="D17" s="98" t="str">
        <f>VLOOKUP(A17,'[1]1. Checklist'!$C$3:$L$201,9,FALSE)</f>
        <v>n/a</v>
      </c>
    </row>
    <row r="18" spans="1:4" x14ac:dyDescent="0.25">
      <c r="A18" s="95">
        <v>14</v>
      </c>
      <c r="B18" s="96"/>
      <c r="C18" s="97"/>
      <c r="D18" s="98" t="str">
        <f>VLOOKUP(A18,'[1]1. Checklist'!$C$3:$L$201,9,FALSE)</f>
        <v>O</v>
      </c>
    </row>
    <row r="19" spans="1:4" x14ac:dyDescent="0.25">
      <c r="A19" s="95">
        <v>15</v>
      </c>
      <c r="B19" s="96"/>
      <c r="C19" s="97"/>
      <c r="D19" s="98" t="str">
        <f>VLOOKUP(A19,'[1]1. Checklist'!$C$3:$L$201,9,FALSE)</f>
        <v>O</v>
      </c>
    </row>
    <row r="20" spans="1:4" ht="45" x14ac:dyDescent="0.25">
      <c r="A20" s="95">
        <v>16</v>
      </c>
      <c r="B20" s="96" t="s">
        <v>24</v>
      </c>
      <c r="C20" s="97" t="s">
        <v>469</v>
      </c>
      <c r="D20" s="98" t="str">
        <f>VLOOKUP(A20,'[1]1. Checklist'!$C$3:$L$201,9,FALSE)</f>
        <v>n/a</v>
      </c>
    </row>
    <row r="21" spans="1:4" x14ac:dyDescent="0.25">
      <c r="A21" s="95">
        <v>17</v>
      </c>
      <c r="B21" s="96"/>
      <c r="C21" s="97"/>
      <c r="D21" s="98" t="str">
        <f>VLOOKUP(A21,'[1]1. Checklist'!$C$3:$L$201,9,FALSE)</f>
        <v>O</v>
      </c>
    </row>
    <row r="22" spans="1:4" x14ac:dyDescent="0.25">
      <c r="A22" s="95">
        <v>18</v>
      </c>
      <c r="B22" s="96"/>
      <c r="C22" s="97"/>
      <c r="D22" s="98" t="str">
        <f>VLOOKUP(A22,'[1]1. Checklist'!$C$3:$L$201,9,FALSE)</f>
        <v>O</v>
      </c>
    </row>
    <row r="23" spans="1:4" x14ac:dyDescent="0.25">
      <c r="A23" s="95">
        <v>19</v>
      </c>
      <c r="B23" s="96"/>
      <c r="C23" s="97"/>
      <c r="D23" s="98" t="str">
        <f>VLOOKUP(A23,'[1]1. Checklist'!$C$3:$L$201,9,FALSE)</f>
        <v>O</v>
      </c>
    </row>
    <row r="24" spans="1:4" x14ac:dyDescent="0.25">
      <c r="A24" s="95">
        <v>74</v>
      </c>
      <c r="B24" s="96"/>
      <c r="C24" s="97"/>
      <c r="D24" s="98" t="str">
        <f>VLOOKUP(A24,'[1]1. Checklist'!$C$3:$L$201,9,FALSE)</f>
        <v>O</v>
      </c>
    </row>
    <row r="25" spans="1:4" x14ac:dyDescent="0.25">
      <c r="A25" s="95">
        <v>75</v>
      </c>
      <c r="B25" s="96"/>
      <c r="C25" s="97"/>
      <c r="D25" s="98" t="str">
        <f>VLOOKUP(A25,'[1]1. Checklist'!$C$3:$L$201,9,FALSE)</f>
        <v>O</v>
      </c>
    </row>
    <row r="26" spans="1:4" x14ac:dyDescent="0.25">
      <c r="A26" s="95">
        <v>76</v>
      </c>
      <c r="B26" s="96"/>
      <c r="C26" s="97"/>
      <c r="D26" s="98" t="str">
        <f>VLOOKUP(A26,'[1]1. Checklist'!$C$3:$L$201,9,FALSE)</f>
        <v>O</v>
      </c>
    </row>
    <row r="27" spans="1:4" x14ac:dyDescent="0.25">
      <c r="A27" s="95">
        <v>77</v>
      </c>
      <c r="B27" s="96"/>
      <c r="C27" s="97"/>
      <c r="D27" s="98" t="str">
        <f>VLOOKUP(A27,'[1]1. Checklist'!$C$3:$L$201,9,FALSE)</f>
        <v>O</v>
      </c>
    </row>
    <row r="28" spans="1:4" x14ac:dyDescent="0.25">
      <c r="A28" s="95">
        <v>78</v>
      </c>
      <c r="B28" s="96"/>
      <c r="C28" s="97"/>
      <c r="D28" s="98" t="str">
        <f>VLOOKUP(A28,'[1]1. Checklist'!$C$3:$L$201,9,FALSE)</f>
        <v>O</v>
      </c>
    </row>
    <row r="29" spans="1:4" x14ac:dyDescent="0.25">
      <c r="A29" s="95">
        <v>79</v>
      </c>
      <c r="B29" s="96"/>
      <c r="C29" s="97"/>
      <c r="D29" s="98" t="str">
        <f>VLOOKUP(A29,'[1]1. Checklist'!$C$3:$L$201,9,FALSE)</f>
        <v>O</v>
      </c>
    </row>
    <row r="30" spans="1:4" ht="90" x14ac:dyDescent="0.25">
      <c r="A30" s="95">
        <v>80</v>
      </c>
      <c r="B30" s="96"/>
      <c r="C30" s="97" t="s">
        <v>374</v>
      </c>
      <c r="D30" s="98" t="str">
        <f>VLOOKUP(A30,'[1]1. Checklist'!$C$3:$L$201,9,FALSE)</f>
        <v>n/a</v>
      </c>
    </row>
    <row r="31" spans="1:4" x14ac:dyDescent="0.25">
      <c r="A31" s="95">
        <v>81</v>
      </c>
      <c r="B31" s="96"/>
      <c r="C31" s="97"/>
      <c r="D31" s="98" t="str">
        <f>VLOOKUP(A31,'[1]1. Checklist'!$C$3:$L$201,9,FALSE)</f>
        <v>O</v>
      </c>
    </row>
    <row r="32" spans="1:4" x14ac:dyDescent="0.25">
      <c r="A32" s="95">
        <v>82</v>
      </c>
      <c r="B32" s="96"/>
      <c r="C32" s="97"/>
      <c r="D32" s="98" t="str">
        <f>VLOOKUP(A32,'[1]1. Checklist'!$C$3:$L$201,9,FALSE)</f>
        <v>O</v>
      </c>
    </row>
    <row r="33" spans="1:4" x14ac:dyDescent="0.25">
      <c r="A33" s="95">
        <v>83</v>
      </c>
      <c r="B33" s="96" t="s">
        <v>24</v>
      </c>
      <c r="C33" s="97" t="s">
        <v>397</v>
      </c>
      <c r="D33" s="98" t="str">
        <f>VLOOKUP(A33,'[1]1. Checklist'!$C$3:$L$201,9,FALSE)</f>
        <v>O</v>
      </c>
    </row>
    <row r="34" spans="1:4" x14ac:dyDescent="0.25">
      <c r="A34" s="95">
        <v>84</v>
      </c>
      <c r="B34" s="96"/>
      <c r="C34" s="97"/>
      <c r="D34" s="98" t="str">
        <f>VLOOKUP(A34,'[1]1. Checklist'!$C$3:$L$201,9,FALSE)</f>
        <v>O</v>
      </c>
    </row>
    <row r="35" spans="1:4" x14ac:dyDescent="0.25">
      <c r="A35" s="95">
        <v>85</v>
      </c>
      <c r="B35" s="96"/>
      <c r="C35" s="97"/>
      <c r="D35" s="98" t="str">
        <f>VLOOKUP(A35,'[1]1. Checklist'!$C$3:$L$201,9,FALSE)</f>
        <v>O</v>
      </c>
    </row>
    <row r="36" spans="1:4" ht="15.75" thickBot="1" x14ac:dyDescent="0.3">
      <c r="A36" s="103">
        <v>86</v>
      </c>
      <c r="B36" s="104"/>
      <c r="C36" s="105"/>
      <c r="D36" s="106" t="str">
        <f>VLOOKUP(A36,'[1]1. Checklist'!$C$3:$L$201,9,FALSE)</f>
        <v>O</v>
      </c>
    </row>
  </sheetData>
  <mergeCells count="2">
    <mergeCell ref="A13:A14"/>
    <mergeCell ref="A1:D1"/>
  </mergeCells>
  <conditionalFormatting sqref="D4:D36">
    <cfRule type="cellIs" dxfId="3" priority="3" operator="equal">
      <formula>"X"</formula>
    </cfRule>
    <cfRule type="cellIs" dxfId="2" priority="4" operator="equal">
      <formula>"O"</formula>
    </cfRule>
  </conditionalFormatting>
  <conditionalFormatting sqref="G14">
    <cfRule type="cellIs" dxfId="1" priority="1" operator="equal">
      <formula>"X"</formula>
    </cfRule>
    <cfRule type="cellIs" dxfId="0" priority="2" operator="equal">
      <formula>"O"</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10"/>
  <sheetViews>
    <sheetView view="pageBreakPreview" zoomScale="80" zoomScaleNormal="100" zoomScaleSheetLayoutView="80" workbookViewId="0">
      <pane ySplit="2" topLeftCell="A3" activePane="bottomLeft" state="frozen"/>
      <selection pane="bottomLeft" activeCell="D93" sqref="D93:D107"/>
    </sheetView>
  </sheetViews>
  <sheetFormatPr defaultRowHeight="15" x14ac:dyDescent="0.25"/>
  <cols>
    <col min="1" max="1" width="10.85546875" style="5" bestFit="1" customWidth="1"/>
    <col min="2" max="2" width="15.7109375" style="5" bestFit="1" customWidth="1"/>
    <col min="3" max="3" width="4.140625" style="5" bestFit="1" customWidth="1"/>
    <col min="4" max="4" width="18.85546875" style="5" bestFit="1" customWidth="1"/>
    <col min="5" max="5" width="9" style="5" bestFit="1" customWidth="1"/>
    <col min="6" max="6" width="43" style="5" customWidth="1"/>
    <col min="7" max="7" width="32.42578125" style="5" customWidth="1"/>
    <col min="8" max="8" width="10.85546875" style="5" customWidth="1"/>
    <col min="9" max="9" width="31" style="5" customWidth="1"/>
    <col min="10" max="10" width="28.7109375" style="5" customWidth="1"/>
    <col min="11" max="11" width="7.7109375" style="5" customWidth="1"/>
    <col min="12" max="12" width="7.28515625" style="5" customWidth="1"/>
    <col min="13" max="13" width="9.140625" style="5"/>
    <col min="14" max="14" width="37.42578125" style="5" customWidth="1"/>
    <col min="15" max="16384" width="9.140625" style="5"/>
  </cols>
  <sheetData>
    <row r="1" spans="1:14" ht="45.75" customHeight="1" x14ac:dyDescent="0.25">
      <c r="A1" s="130" t="s">
        <v>4</v>
      </c>
      <c r="B1" s="130"/>
      <c r="C1" s="130"/>
      <c r="D1" s="130"/>
      <c r="E1" s="130"/>
      <c r="F1" s="130"/>
      <c r="G1" s="130"/>
      <c r="H1" s="130"/>
      <c r="I1" s="130"/>
      <c r="J1" s="130"/>
      <c r="K1" s="130"/>
    </row>
    <row r="2" spans="1:14" s="9" customFormat="1" ht="45" customHeight="1" thickBot="1" x14ac:dyDescent="0.3">
      <c r="A2" s="6" t="s">
        <v>5</v>
      </c>
      <c r="B2" s="6" t="s">
        <v>6</v>
      </c>
      <c r="C2" s="6" t="s">
        <v>0</v>
      </c>
      <c r="D2" s="6" t="s">
        <v>7</v>
      </c>
      <c r="E2" s="6" t="s">
        <v>8</v>
      </c>
      <c r="F2" s="6" t="s">
        <v>9</v>
      </c>
      <c r="G2" s="6" t="s">
        <v>10</v>
      </c>
      <c r="H2" s="6" t="s">
        <v>11</v>
      </c>
      <c r="I2" s="6" t="s">
        <v>12</v>
      </c>
      <c r="J2" s="6" t="s">
        <v>13</v>
      </c>
      <c r="K2" s="7"/>
      <c r="L2" s="8"/>
    </row>
    <row r="3" spans="1:14" ht="99" customHeight="1" thickBot="1" x14ac:dyDescent="0.3">
      <c r="A3" s="131" t="s">
        <v>14</v>
      </c>
      <c r="B3" s="131" t="s">
        <v>15</v>
      </c>
      <c r="C3" s="131">
        <v>1</v>
      </c>
      <c r="D3" s="131" t="s">
        <v>16</v>
      </c>
      <c r="E3" s="10"/>
      <c r="F3" s="10" t="s">
        <v>17</v>
      </c>
      <c r="G3" s="11"/>
      <c r="H3" s="11"/>
      <c r="I3" s="11" t="s">
        <v>18</v>
      </c>
      <c r="J3" s="11"/>
      <c r="K3" s="12" t="str">
        <f>IF(COUNTIF(K4:K12,"O")=9,"O","X")</f>
        <v>O</v>
      </c>
      <c r="L3" s="13" t="str">
        <f>K3</f>
        <v>O</v>
      </c>
      <c r="N3" s="14"/>
    </row>
    <row r="4" spans="1:14" ht="30" x14ac:dyDescent="0.25">
      <c r="A4" s="119"/>
      <c r="B4" s="119"/>
      <c r="C4" s="119"/>
      <c r="D4" s="119"/>
      <c r="E4" s="3" t="s">
        <v>19</v>
      </c>
      <c r="F4" s="3" t="s">
        <v>20</v>
      </c>
      <c r="G4" s="3"/>
      <c r="H4" s="3" t="s">
        <v>21</v>
      </c>
      <c r="I4" s="3"/>
      <c r="J4" s="3"/>
      <c r="K4" s="15" t="str">
        <f>IF(OR(H4="y",H4="n/a"),"O","X")</f>
        <v>O</v>
      </c>
      <c r="L4" s="13" t="str">
        <f t="shared" ref="L4:L12" si="0">K4</f>
        <v>O</v>
      </c>
      <c r="N4" s="14"/>
    </row>
    <row r="5" spans="1:14" ht="45" x14ac:dyDescent="0.25">
      <c r="A5" s="115"/>
      <c r="B5" s="115"/>
      <c r="C5" s="115"/>
      <c r="D5" s="115"/>
      <c r="E5" s="3" t="s">
        <v>22</v>
      </c>
      <c r="F5" s="3" t="s">
        <v>23</v>
      </c>
      <c r="G5" s="3" t="s">
        <v>24</v>
      </c>
      <c r="H5" s="3" t="s">
        <v>21</v>
      </c>
      <c r="I5" s="3"/>
      <c r="J5" s="3"/>
      <c r="K5" s="15" t="str">
        <f t="shared" ref="K5:K12" si="1">IF(OR(H5="y",H5="n/a"),"O","X")</f>
        <v>O</v>
      </c>
      <c r="L5" s="13" t="str">
        <f t="shared" si="0"/>
        <v>O</v>
      </c>
      <c r="N5" s="14"/>
    </row>
    <row r="6" spans="1:14" ht="60" x14ac:dyDescent="0.25">
      <c r="A6" s="115"/>
      <c r="B6" s="115"/>
      <c r="C6" s="115"/>
      <c r="D6" s="115"/>
      <c r="E6" s="3" t="s">
        <v>25</v>
      </c>
      <c r="F6" s="3" t="s">
        <v>26</v>
      </c>
      <c r="G6" s="3" t="s">
        <v>24</v>
      </c>
      <c r="H6" s="3" t="s">
        <v>21</v>
      </c>
      <c r="I6" s="3"/>
      <c r="J6" s="3"/>
      <c r="K6" s="15" t="str">
        <f t="shared" si="1"/>
        <v>O</v>
      </c>
      <c r="L6" s="13" t="str">
        <f t="shared" si="0"/>
        <v>O</v>
      </c>
      <c r="N6" s="14"/>
    </row>
    <row r="7" spans="1:14" ht="30" x14ac:dyDescent="0.25">
      <c r="A7" s="115"/>
      <c r="B7" s="115"/>
      <c r="C7" s="115"/>
      <c r="D7" s="115"/>
      <c r="E7" s="3" t="s">
        <v>27</v>
      </c>
      <c r="F7" s="3" t="s">
        <v>28</v>
      </c>
      <c r="G7" s="3" t="s">
        <v>24</v>
      </c>
      <c r="H7" s="3" t="s">
        <v>21</v>
      </c>
      <c r="I7" s="3"/>
      <c r="J7" s="3"/>
      <c r="K7" s="15" t="str">
        <f t="shared" si="1"/>
        <v>O</v>
      </c>
      <c r="L7" s="13" t="str">
        <f t="shared" si="0"/>
        <v>O</v>
      </c>
      <c r="N7" s="14"/>
    </row>
    <row r="8" spans="1:14" ht="30" x14ac:dyDescent="0.25">
      <c r="A8" s="115"/>
      <c r="B8" s="115"/>
      <c r="C8" s="115"/>
      <c r="D8" s="115"/>
      <c r="E8" s="3" t="s">
        <v>29</v>
      </c>
      <c r="F8" s="3" t="s">
        <v>30</v>
      </c>
      <c r="G8" s="3" t="s">
        <v>24</v>
      </c>
      <c r="H8" s="3" t="s">
        <v>21</v>
      </c>
      <c r="I8" s="3"/>
      <c r="J8" s="3"/>
      <c r="K8" s="15" t="str">
        <f t="shared" si="1"/>
        <v>O</v>
      </c>
      <c r="L8" s="13" t="str">
        <f t="shared" si="0"/>
        <v>O</v>
      </c>
      <c r="N8" s="14"/>
    </row>
    <row r="9" spans="1:14" ht="45" x14ac:dyDescent="0.25">
      <c r="A9" s="115"/>
      <c r="B9" s="115"/>
      <c r="C9" s="115"/>
      <c r="D9" s="115"/>
      <c r="E9" s="3" t="s">
        <v>31</v>
      </c>
      <c r="F9" s="3" t="s">
        <v>32</v>
      </c>
      <c r="G9" s="3" t="s">
        <v>24</v>
      </c>
      <c r="H9" s="3" t="s">
        <v>21</v>
      </c>
      <c r="I9" s="3"/>
      <c r="J9" s="3"/>
      <c r="K9" s="15" t="str">
        <f t="shared" si="1"/>
        <v>O</v>
      </c>
      <c r="L9" s="13" t="str">
        <f t="shared" si="0"/>
        <v>O</v>
      </c>
      <c r="N9" s="14"/>
    </row>
    <row r="10" spans="1:14" ht="30" x14ac:dyDescent="0.25">
      <c r="A10" s="115"/>
      <c r="B10" s="115"/>
      <c r="C10" s="115"/>
      <c r="D10" s="115"/>
      <c r="E10" s="3" t="s">
        <v>33</v>
      </c>
      <c r="F10" s="3" t="s">
        <v>34</v>
      </c>
      <c r="G10" s="3" t="s">
        <v>24</v>
      </c>
      <c r="H10" s="3" t="s">
        <v>21</v>
      </c>
      <c r="I10" s="3" t="s">
        <v>35</v>
      </c>
      <c r="J10" s="3"/>
      <c r="K10" s="15" t="str">
        <f t="shared" si="1"/>
        <v>O</v>
      </c>
      <c r="L10" s="13" t="str">
        <f t="shared" si="0"/>
        <v>O</v>
      </c>
      <c r="N10" s="14"/>
    </row>
    <row r="11" spans="1:14" ht="60" x14ac:dyDescent="0.25">
      <c r="A11" s="115"/>
      <c r="B11" s="115"/>
      <c r="C11" s="115"/>
      <c r="D11" s="115"/>
      <c r="E11" s="3" t="s">
        <v>36</v>
      </c>
      <c r="F11" s="3" t="s">
        <v>37</v>
      </c>
      <c r="G11" s="3" t="s">
        <v>24</v>
      </c>
      <c r="H11" s="3" t="s">
        <v>21</v>
      </c>
      <c r="I11" s="3"/>
      <c r="J11" s="3"/>
      <c r="K11" s="15" t="str">
        <f t="shared" si="1"/>
        <v>O</v>
      </c>
      <c r="L11" s="13" t="str">
        <f t="shared" si="0"/>
        <v>O</v>
      </c>
      <c r="N11" s="14"/>
    </row>
    <row r="12" spans="1:14" ht="30" x14ac:dyDescent="0.25">
      <c r="A12" s="115"/>
      <c r="B12" s="116"/>
      <c r="C12" s="116"/>
      <c r="D12" s="116"/>
      <c r="E12" s="16" t="s">
        <v>38</v>
      </c>
      <c r="F12" s="16" t="s">
        <v>39</v>
      </c>
      <c r="G12" s="16" t="s">
        <v>24</v>
      </c>
      <c r="H12" s="16" t="s">
        <v>21</v>
      </c>
      <c r="I12" s="16"/>
      <c r="J12" s="16"/>
      <c r="K12" s="17" t="str">
        <f t="shared" si="1"/>
        <v>O</v>
      </c>
      <c r="L12" s="13" t="str">
        <f t="shared" si="0"/>
        <v>O</v>
      </c>
      <c r="N12" s="14"/>
    </row>
    <row r="13" spans="1:14" ht="45.75" thickBot="1" x14ac:dyDescent="0.3">
      <c r="A13" s="129"/>
      <c r="B13" s="125" t="s">
        <v>40</v>
      </c>
      <c r="C13" s="125">
        <v>2</v>
      </c>
      <c r="D13" s="125" t="s">
        <v>41</v>
      </c>
      <c r="E13" s="2"/>
      <c r="F13" s="2" t="s">
        <v>42</v>
      </c>
      <c r="G13" s="18"/>
      <c r="H13" s="18"/>
      <c r="I13" s="18"/>
      <c r="J13" s="18"/>
      <c r="K13" s="19" t="str">
        <f t="shared" ref="K13:K28" si="2">IF(COUNTIF($H$14:$H$28,"Y")&gt;1,"O","X")</f>
        <v>O</v>
      </c>
      <c r="L13" s="13" t="str">
        <f>K13</f>
        <v>O</v>
      </c>
      <c r="N13" s="14"/>
    </row>
    <row r="14" spans="1:14" ht="30" x14ac:dyDescent="0.25">
      <c r="A14" s="119"/>
      <c r="B14" s="118"/>
      <c r="C14" s="118"/>
      <c r="D14" s="118"/>
      <c r="E14" s="3" t="s">
        <v>19</v>
      </c>
      <c r="F14" s="3" t="s">
        <v>43</v>
      </c>
      <c r="G14" s="3" t="s">
        <v>44</v>
      </c>
      <c r="H14" s="3" t="s">
        <v>21</v>
      </c>
      <c r="I14" s="3" t="s">
        <v>45</v>
      </c>
      <c r="J14" s="3"/>
      <c r="K14" s="20" t="str">
        <f t="shared" si="2"/>
        <v>O</v>
      </c>
      <c r="L14" s="13"/>
      <c r="N14" s="14"/>
    </row>
    <row r="15" spans="1:14" ht="30.75" thickBot="1" x14ac:dyDescent="0.3">
      <c r="A15" s="129"/>
      <c r="B15" s="123"/>
      <c r="C15" s="123"/>
      <c r="D15" s="123"/>
      <c r="E15" s="21" t="s">
        <v>22</v>
      </c>
      <c r="F15" s="21" t="s">
        <v>46</v>
      </c>
      <c r="G15" s="21" t="s">
        <v>44</v>
      </c>
      <c r="H15" s="21" t="s">
        <v>21</v>
      </c>
      <c r="I15" s="21" t="s">
        <v>47</v>
      </c>
      <c r="J15" s="21"/>
      <c r="K15" s="22" t="str">
        <f t="shared" si="2"/>
        <v>O</v>
      </c>
      <c r="L15" s="13"/>
      <c r="M15" s="5" t="s">
        <v>48</v>
      </c>
      <c r="N15" s="14"/>
    </row>
    <row r="16" spans="1:14" ht="30" x14ac:dyDescent="0.25">
      <c r="A16" s="119"/>
      <c r="B16" s="118"/>
      <c r="C16" s="118"/>
      <c r="D16" s="118"/>
      <c r="E16" s="3" t="s">
        <v>25</v>
      </c>
      <c r="F16" s="3" t="s">
        <v>49</v>
      </c>
      <c r="G16" s="3" t="s">
        <v>50</v>
      </c>
      <c r="H16" s="3" t="s">
        <v>51</v>
      </c>
      <c r="I16" s="3"/>
      <c r="J16" s="3"/>
      <c r="K16" s="20" t="str">
        <f t="shared" si="2"/>
        <v>O</v>
      </c>
      <c r="L16" s="13"/>
      <c r="N16" s="14"/>
    </row>
    <row r="17" spans="1:14" ht="45.75" thickBot="1" x14ac:dyDescent="0.3">
      <c r="A17" s="129"/>
      <c r="B17" s="123"/>
      <c r="C17" s="123"/>
      <c r="D17" s="123"/>
      <c r="E17" s="3" t="s">
        <v>27</v>
      </c>
      <c r="F17" s="3" t="s">
        <v>52</v>
      </c>
      <c r="G17" s="3" t="s">
        <v>53</v>
      </c>
      <c r="H17" s="21" t="s">
        <v>54</v>
      </c>
      <c r="I17" s="3" t="s">
        <v>55</v>
      </c>
      <c r="J17" s="3"/>
      <c r="K17" s="20" t="str">
        <f t="shared" si="2"/>
        <v>O</v>
      </c>
      <c r="L17" s="13"/>
      <c r="N17" s="14"/>
    </row>
    <row r="18" spans="1:14" ht="60" x14ac:dyDescent="0.25">
      <c r="A18" s="119"/>
      <c r="B18" s="118"/>
      <c r="C18" s="118"/>
      <c r="D18" s="118"/>
      <c r="E18" s="3" t="s">
        <v>29</v>
      </c>
      <c r="F18" s="3" t="s">
        <v>56</v>
      </c>
      <c r="G18" s="3" t="s">
        <v>57</v>
      </c>
      <c r="H18" s="3" t="s">
        <v>51</v>
      </c>
      <c r="I18" s="3"/>
      <c r="J18" s="3"/>
      <c r="K18" s="20" t="str">
        <f t="shared" si="2"/>
        <v>O</v>
      </c>
      <c r="L18" s="13"/>
      <c r="N18" s="14"/>
    </row>
    <row r="19" spans="1:14" ht="45" x14ac:dyDescent="0.25">
      <c r="A19" s="115"/>
      <c r="B19" s="118"/>
      <c r="C19" s="118"/>
      <c r="D19" s="118"/>
      <c r="E19" s="3" t="s">
        <v>31</v>
      </c>
      <c r="F19" s="3" t="s">
        <v>58</v>
      </c>
      <c r="G19" s="3" t="s">
        <v>59</v>
      </c>
      <c r="H19" s="3" t="s">
        <v>51</v>
      </c>
      <c r="I19" s="3"/>
      <c r="J19" s="3"/>
      <c r="K19" s="20" t="str">
        <f t="shared" si="2"/>
        <v>O</v>
      </c>
      <c r="L19" s="13"/>
      <c r="N19" s="14"/>
    </row>
    <row r="20" spans="1:14" ht="30" x14ac:dyDescent="0.25">
      <c r="A20" s="115"/>
      <c r="B20" s="118"/>
      <c r="C20" s="118"/>
      <c r="D20" s="118"/>
      <c r="E20" s="3" t="s">
        <v>33</v>
      </c>
      <c r="F20" s="3" t="s">
        <v>60</v>
      </c>
      <c r="G20" s="3" t="s">
        <v>50</v>
      </c>
      <c r="H20" s="3" t="s">
        <v>51</v>
      </c>
      <c r="I20" s="3"/>
      <c r="J20" s="3"/>
      <c r="K20" s="20" t="str">
        <f t="shared" si="2"/>
        <v>O</v>
      </c>
      <c r="L20" s="13"/>
      <c r="N20" s="14"/>
    </row>
    <row r="21" spans="1:14" ht="75" x14ac:dyDescent="0.25">
      <c r="A21" s="115"/>
      <c r="B21" s="118"/>
      <c r="C21" s="118"/>
      <c r="D21" s="118"/>
      <c r="E21" s="21" t="s">
        <v>36</v>
      </c>
      <c r="F21" s="21" t="s">
        <v>61</v>
      </c>
      <c r="G21" s="21" t="s">
        <v>62</v>
      </c>
      <c r="H21" s="21" t="s">
        <v>51</v>
      </c>
      <c r="I21" s="21" t="s">
        <v>63</v>
      </c>
      <c r="J21" s="21"/>
      <c r="K21" s="22" t="str">
        <f t="shared" si="2"/>
        <v>O</v>
      </c>
      <c r="L21" s="13"/>
      <c r="M21" s="5" t="s">
        <v>48</v>
      </c>
      <c r="N21" s="14"/>
    </row>
    <row r="22" spans="1:14" ht="45.75" thickBot="1" x14ac:dyDescent="0.3">
      <c r="A22" s="129"/>
      <c r="B22" s="123"/>
      <c r="C22" s="123"/>
      <c r="D22" s="123"/>
      <c r="E22" s="21" t="s">
        <v>38</v>
      </c>
      <c r="F22" s="21" t="s">
        <v>64</v>
      </c>
      <c r="G22" s="21" t="s">
        <v>65</v>
      </c>
      <c r="H22" s="21" t="s">
        <v>21</v>
      </c>
      <c r="I22" s="21" t="s">
        <v>66</v>
      </c>
      <c r="J22" s="21"/>
      <c r="K22" s="22" t="str">
        <f t="shared" si="2"/>
        <v>O</v>
      </c>
      <c r="L22" s="13"/>
      <c r="M22" s="5" t="s">
        <v>67</v>
      </c>
      <c r="N22" s="14"/>
    </row>
    <row r="23" spans="1:14" ht="105" x14ac:dyDescent="0.25">
      <c r="A23" s="119"/>
      <c r="B23" s="118"/>
      <c r="C23" s="118"/>
      <c r="D23" s="118"/>
      <c r="E23" s="3" t="s">
        <v>68</v>
      </c>
      <c r="F23" s="3" t="s">
        <v>69</v>
      </c>
      <c r="G23" s="3" t="s">
        <v>70</v>
      </c>
      <c r="H23" s="3" t="s">
        <v>51</v>
      </c>
      <c r="I23" s="3"/>
      <c r="J23" s="3"/>
      <c r="K23" s="20" t="str">
        <f t="shared" si="2"/>
        <v>O</v>
      </c>
      <c r="L23" s="13"/>
      <c r="N23" s="14"/>
    </row>
    <row r="24" spans="1:14" ht="45" x14ac:dyDescent="0.25">
      <c r="A24" s="115"/>
      <c r="B24" s="118"/>
      <c r="C24" s="118"/>
      <c r="D24" s="118"/>
      <c r="E24" s="21" t="s">
        <v>71</v>
      </c>
      <c r="F24" s="21" t="s">
        <v>72</v>
      </c>
      <c r="G24" s="21" t="s">
        <v>44</v>
      </c>
      <c r="H24" s="21" t="s">
        <v>54</v>
      </c>
      <c r="I24" s="21" t="s">
        <v>73</v>
      </c>
      <c r="J24" s="21"/>
      <c r="K24" s="22" t="str">
        <f t="shared" si="2"/>
        <v>O</v>
      </c>
      <c r="L24" s="13"/>
      <c r="M24" s="5" t="s">
        <v>48</v>
      </c>
      <c r="N24" s="14"/>
    </row>
    <row r="25" spans="1:14" ht="60.75" customHeight="1" thickBot="1" x14ac:dyDescent="0.3">
      <c r="A25" s="129"/>
      <c r="B25" s="123"/>
      <c r="C25" s="123"/>
      <c r="D25" s="123"/>
      <c r="E25" s="21" t="s">
        <v>74</v>
      </c>
      <c r="F25" s="21" t="s">
        <v>75</v>
      </c>
      <c r="G25" s="21" t="s">
        <v>44</v>
      </c>
      <c r="H25" s="21" t="s">
        <v>21</v>
      </c>
      <c r="I25" s="21" t="s">
        <v>76</v>
      </c>
      <c r="J25" s="21"/>
      <c r="K25" s="22" t="str">
        <f t="shared" si="2"/>
        <v>O</v>
      </c>
      <c r="L25" s="13"/>
      <c r="M25" s="5" t="s">
        <v>67</v>
      </c>
      <c r="N25" s="14"/>
    </row>
    <row r="26" spans="1:14" ht="60" x14ac:dyDescent="0.25">
      <c r="A26" s="119"/>
      <c r="B26" s="118"/>
      <c r="C26" s="118"/>
      <c r="D26" s="118"/>
      <c r="E26" s="3" t="s">
        <v>77</v>
      </c>
      <c r="F26" s="3" t="s">
        <v>78</v>
      </c>
      <c r="G26" s="3" t="s">
        <v>79</v>
      </c>
      <c r="H26" s="3" t="s">
        <v>51</v>
      </c>
      <c r="I26" s="3"/>
      <c r="J26" s="3"/>
      <c r="K26" s="20" t="str">
        <f t="shared" si="2"/>
        <v>O</v>
      </c>
      <c r="L26" s="13"/>
      <c r="N26" s="14"/>
    </row>
    <row r="27" spans="1:14" ht="90" x14ac:dyDescent="0.25">
      <c r="A27" s="115"/>
      <c r="B27" s="118"/>
      <c r="C27" s="118"/>
      <c r="D27" s="118"/>
      <c r="E27" s="21" t="s">
        <v>54</v>
      </c>
      <c r="F27" s="21" t="s">
        <v>80</v>
      </c>
      <c r="G27" s="21" t="s">
        <v>44</v>
      </c>
      <c r="H27" s="21" t="s">
        <v>21</v>
      </c>
      <c r="I27" s="21" t="s">
        <v>81</v>
      </c>
      <c r="J27" s="21"/>
      <c r="K27" s="22" t="str">
        <f t="shared" si="2"/>
        <v>O</v>
      </c>
      <c r="L27" s="13"/>
      <c r="N27" s="14"/>
    </row>
    <row r="28" spans="1:14" ht="120" x14ac:dyDescent="0.25">
      <c r="A28" s="115"/>
      <c r="B28" s="122"/>
      <c r="C28" s="122"/>
      <c r="D28" s="122"/>
      <c r="E28" s="23" t="s">
        <v>82</v>
      </c>
      <c r="F28" s="23" t="s">
        <v>83</v>
      </c>
      <c r="G28" s="23" t="s">
        <v>44</v>
      </c>
      <c r="H28" s="23" t="s">
        <v>21</v>
      </c>
      <c r="I28" s="23" t="s">
        <v>84</v>
      </c>
      <c r="J28" s="23" t="s">
        <v>85</v>
      </c>
      <c r="K28" s="24" t="str">
        <f t="shared" si="2"/>
        <v>O</v>
      </c>
      <c r="L28" s="13"/>
      <c r="M28" s="5" t="s">
        <v>67</v>
      </c>
      <c r="N28" s="14"/>
    </row>
    <row r="29" spans="1:14" ht="90.75" customHeight="1" thickBot="1" x14ac:dyDescent="0.3">
      <c r="A29" s="129"/>
      <c r="B29" s="125" t="s">
        <v>86</v>
      </c>
      <c r="C29" s="128">
        <v>3</v>
      </c>
      <c r="D29" s="128" t="s">
        <v>41</v>
      </c>
      <c r="E29" s="2"/>
      <c r="F29" s="2" t="s">
        <v>87</v>
      </c>
      <c r="G29" s="25"/>
      <c r="H29" s="25"/>
      <c r="I29" s="25" t="s">
        <v>88</v>
      </c>
      <c r="J29" s="25"/>
      <c r="K29" s="26" t="str">
        <f>IF(COUNTIF($H$30:$H$40,"Y")&gt;1,"O","X")</f>
        <v>O</v>
      </c>
      <c r="L29" s="13" t="str">
        <f>K29</f>
        <v>O</v>
      </c>
      <c r="N29" s="14"/>
    </row>
    <row r="30" spans="1:14" ht="135" x14ac:dyDescent="0.25">
      <c r="A30" s="119"/>
      <c r="B30" s="119"/>
      <c r="C30" s="115"/>
      <c r="D30" s="115"/>
      <c r="E30" s="21" t="s">
        <v>19</v>
      </c>
      <c r="F30" s="21" t="s">
        <v>89</v>
      </c>
      <c r="G30" s="21" t="s">
        <v>24</v>
      </c>
      <c r="H30" s="21" t="s">
        <v>21</v>
      </c>
      <c r="I30" s="21" t="s">
        <v>90</v>
      </c>
      <c r="J30" s="21" t="s">
        <v>91</v>
      </c>
      <c r="K30" s="27" t="str">
        <f t="shared" ref="K30:K40" si="3">IF(COUNTIF($H$30:$H$40,"Y")&gt;1,"O","X")</f>
        <v>O</v>
      </c>
      <c r="L30" s="13"/>
      <c r="N30" s="14"/>
    </row>
    <row r="31" spans="1:14" ht="142.5" customHeight="1" thickBot="1" x14ac:dyDescent="0.3">
      <c r="A31" s="129"/>
      <c r="B31" s="129"/>
      <c r="C31" s="115"/>
      <c r="D31" s="115"/>
      <c r="E31" s="21" t="s">
        <v>22</v>
      </c>
      <c r="F31" s="21" t="s">
        <v>92</v>
      </c>
      <c r="G31" s="21" t="s">
        <v>24</v>
      </c>
      <c r="H31" s="21" t="s">
        <v>93</v>
      </c>
      <c r="I31" s="21" t="s">
        <v>94</v>
      </c>
      <c r="J31" s="21"/>
      <c r="K31" s="27" t="str">
        <f t="shared" si="3"/>
        <v>O</v>
      </c>
      <c r="L31" s="13"/>
      <c r="M31" s="5" t="s">
        <v>48</v>
      </c>
      <c r="N31" s="14"/>
    </row>
    <row r="32" spans="1:14" ht="30" x14ac:dyDescent="0.25">
      <c r="A32" s="119"/>
      <c r="B32" s="119"/>
      <c r="C32" s="115"/>
      <c r="D32" s="115"/>
      <c r="E32" s="3" t="s">
        <v>25</v>
      </c>
      <c r="F32" s="3" t="s">
        <v>95</v>
      </c>
      <c r="G32" s="3" t="s">
        <v>24</v>
      </c>
      <c r="H32" s="3" t="s">
        <v>21</v>
      </c>
      <c r="I32" s="3" t="s">
        <v>96</v>
      </c>
      <c r="J32" s="3"/>
      <c r="K32" s="28" t="str">
        <f t="shared" si="3"/>
        <v>O</v>
      </c>
      <c r="L32" s="13"/>
      <c r="N32" s="14"/>
    </row>
    <row r="33" spans="1:14" ht="180" x14ac:dyDescent="0.25">
      <c r="A33" s="115"/>
      <c r="B33" s="115"/>
      <c r="C33" s="115"/>
      <c r="D33" s="115"/>
      <c r="E33" s="21" t="s">
        <v>27</v>
      </c>
      <c r="F33" s="21" t="s">
        <v>97</v>
      </c>
      <c r="G33" s="21" t="s">
        <v>24</v>
      </c>
      <c r="H33" s="21" t="s">
        <v>21</v>
      </c>
      <c r="I33" s="21" t="s">
        <v>98</v>
      </c>
      <c r="J33" s="21" t="s">
        <v>99</v>
      </c>
      <c r="K33" s="27" t="str">
        <f t="shared" si="3"/>
        <v>O</v>
      </c>
      <c r="L33" s="13"/>
      <c r="N33" s="14"/>
    </row>
    <row r="34" spans="1:14" ht="105.75" thickBot="1" x14ac:dyDescent="0.3">
      <c r="A34" s="129"/>
      <c r="B34" s="129"/>
      <c r="C34" s="115"/>
      <c r="D34" s="115"/>
      <c r="E34" s="21" t="s">
        <v>29</v>
      </c>
      <c r="F34" s="21" t="s">
        <v>100</v>
      </c>
      <c r="G34" s="21" t="s">
        <v>24</v>
      </c>
      <c r="H34" s="21" t="s">
        <v>54</v>
      </c>
      <c r="I34" s="21" t="s">
        <v>101</v>
      </c>
      <c r="J34" s="21"/>
      <c r="K34" s="27" t="str">
        <f t="shared" si="3"/>
        <v>O</v>
      </c>
      <c r="L34" s="13"/>
      <c r="M34" s="5" t="s">
        <v>48</v>
      </c>
      <c r="N34" s="14"/>
    </row>
    <row r="35" spans="1:14" ht="90" x14ac:dyDescent="0.25">
      <c r="A35" s="119"/>
      <c r="B35" s="119"/>
      <c r="C35" s="115"/>
      <c r="D35" s="115"/>
      <c r="E35" s="3" t="s">
        <v>31</v>
      </c>
      <c r="F35" s="3" t="s">
        <v>102</v>
      </c>
      <c r="G35" s="3" t="s">
        <v>24</v>
      </c>
      <c r="H35" s="3" t="s">
        <v>21</v>
      </c>
      <c r="I35" s="3" t="s">
        <v>103</v>
      </c>
      <c r="J35" s="3"/>
      <c r="K35" s="28" t="str">
        <f t="shared" si="3"/>
        <v>O</v>
      </c>
      <c r="L35" s="13"/>
      <c r="N35" s="14"/>
    </row>
    <row r="36" spans="1:14" ht="60" x14ac:dyDescent="0.25">
      <c r="A36" s="115"/>
      <c r="B36" s="115"/>
      <c r="C36" s="115"/>
      <c r="D36" s="115"/>
      <c r="E36" s="3" t="s">
        <v>33</v>
      </c>
      <c r="F36" s="3" t="s">
        <v>104</v>
      </c>
      <c r="G36" s="3" t="s">
        <v>24</v>
      </c>
      <c r="H36" s="3" t="s">
        <v>51</v>
      </c>
      <c r="I36" s="3"/>
      <c r="J36" s="3"/>
      <c r="K36" s="28" t="str">
        <f t="shared" si="3"/>
        <v>O</v>
      </c>
      <c r="L36" s="13"/>
      <c r="N36" s="14"/>
    </row>
    <row r="37" spans="1:14" ht="30.75" thickBot="1" x14ac:dyDescent="0.3">
      <c r="A37" s="129"/>
      <c r="B37" s="129"/>
      <c r="C37" s="115"/>
      <c r="D37" s="115"/>
      <c r="E37" s="21" t="s">
        <v>36</v>
      </c>
      <c r="F37" s="21" t="s">
        <v>105</v>
      </c>
      <c r="G37" s="21" t="s">
        <v>24</v>
      </c>
      <c r="H37" s="21" t="s">
        <v>54</v>
      </c>
      <c r="I37" s="21"/>
      <c r="J37" s="21"/>
      <c r="K37" s="27" t="str">
        <f t="shared" si="3"/>
        <v>O</v>
      </c>
      <c r="L37" s="13"/>
      <c r="M37" s="5" t="s">
        <v>67</v>
      </c>
      <c r="N37" s="29"/>
    </row>
    <row r="38" spans="1:14" ht="45" x14ac:dyDescent="0.25">
      <c r="A38" s="119"/>
      <c r="B38" s="119"/>
      <c r="C38" s="115"/>
      <c r="D38" s="115"/>
      <c r="E38" s="3" t="s">
        <v>38</v>
      </c>
      <c r="F38" s="3" t="s">
        <v>106</v>
      </c>
      <c r="G38" s="3" t="s">
        <v>24</v>
      </c>
      <c r="H38" s="3" t="s">
        <v>51</v>
      </c>
      <c r="I38" s="3"/>
      <c r="J38" s="3"/>
      <c r="K38" s="28" t="str">
        <f t="shared" si="3"/>
        <v>O</v>
      </c>
      <c r="L38" s="13"/>
      <c r="N38" s="14"/>
    </row>
    <row r="39" spans="1:14" ht="75" x14ac:dyDescent="0.25">
      <c r="A39" s="115"/>
      <c r="B39" s="115"/>
      <c r="C39" s="115"/>
      <c r="D39" s="115"/>
      <c r="E39" s="21" t="s">
        <v>68</v>
      </c>
      <c r="F39" s="21" t="s">
        <v>107</v>
      </c>
      <c r="G39" s="21" t="s">
        <v>24</v>
      </c>
      <c r="H39" s="21" t="s">
        <v>21</v>
      </c>
      <c r="I39" s="21" t="s">
        <v>108</v>
      </c>
      <c r="J39" s="21" t="s">
        <v>51</v>
      </c>
      <c r="K39" s="27" t="str">
        <f t="shared" si="3"/>
        <v>O</v>
      </c>
      <c r="L39" s="13"/>
      <c r="M39" s="5" t="s">
        <v>48</v>
      </c>
      <c r="N39" s="14"/>
    </row>
    <row r="40" spans="1:14" ht="165.75" thickBot="1" x14ac:dyDescent="0.3">
      <c r="A40" s="129"/>
      <c r="B40" s="129"/>
      <c r="C40" s="115"/>
      <c r="D40" s="115"/>
      <c r="E40" s="21" t="s">
        <v>71</v>
      </c>
      <c r="F40" s="21" t="s">
        <v>109</v>
      </c>
      <c r="G40" s="21" t="s">
        <v>24</v>
      </c>
      <c r="H40" s="21" t="s">
        <v>54</v>
      </c>
      <c r="I40" s="21"/>
      <c r="J40" s="21" t="s">
        <v>110</v>
      </c>
      <c r="K40" s="30" t="str">
        <f t="shared" si="3"/>
        <v>O</v>
      </c>
      <c r="L40" s="13"/>
      <c r="M40" s="5" t="s">
        <v>111</v>
      </c>
      <c r="N40" s="14"/>
    </row>
    <row r="41" spans="1:14" ht="135" x14ac:dyDescent="0.25">
      <c r="A41" s="119"/>
      <c r="B41" s="122"/>
      <c r="C41" s="31">
        <v>4</v>
      </c>
      <c r="D41" s="31" t="s">
        <v>16</v>
      </c>
      <c r="E41" s="4" t="s">
        <v>24</v>
      </c>
      <c r="F41" s="4" t="s">
        <v>112</v>
      </c>
      <c r="G41" s="4" t="s">
        <v>24</v>
      </c>
      <c r="H41" s="4" t="s">
        <v>21</v>
      </c>
      <c r="I41" s="4" t="s">
        <v>113</v>
      </c>
      <c r="J41" s="4"/>
      <c r="K41" s="17" t="str">
        <f t="shared" ref="K41:K42" si="4">IF(OR(H41="y",H41="n/a"),"O","X")</f>
        <v>O</v>
      </c>
      <c r="L41" s="13" t="str">
        <f>K41</f>
        <v>O</v>
      </c>
      <c r="N41" s="14"/>
    </row>
    <row r="42" spans="1:14" ht="90" x14ac:dyDescent="0.25">
      <c r="A42" s="115"/>
      <c r="B42" s="128" t="s">
        <v>114</v>
      </c>
      <c r="C42" s="32">
        <v>5</v>
      </c>
      <c r="D42" s="32" t="s">
        <v>16</v>
      </c>
      <c r="E42" s="2"/>
      <c r="F42" s="2" t="s">
        <v>115</v>
      </c>
      <c r="G42" s="2" t="s">
        <v>24</v>
      </c>
      <c r="H42" s="2" t="s">
        <v>21</v>
      </c>
      <c r="I42" s="33" t="s">
        <v>116</v>
      </c>
      <c r="J42" s="33" t="s">
        <v>117</v>
      </c>
      <c r="K42" s="34" t="str">
        <f t="shared" si="4"/>
        <v>O</v>
      </c>
      <c r="L42" s="13" t="str">
        <f>K42</f>
        <v>O</v>
      </c>
      <c r="N42" s="14"/>
    </row>
    <row r="43" spans="1:14" ht="120" x14ac:dyDescent="0.25">
      <c r="A43" s="115"/>
      <c r="B43" s="115"/>
      <c r="C43" s="115">
        <v>6</v>
      </c>
      <c r="D43" s="115" t="s">
        <v>16</v>
      </c>
      <c r="E43" s="3"/>
      <c r="F43" s="3" t="s">
        <v>118</v>
      </c>
      <c r="G43" s="35"/>
      <c r="H43" s="35"/>
      <c r="I43" s="35" t="s">
        <v>119</v>
      </c>
      <c r="J43" s="35"/>
      <c r="K43" s="36" t="s">
        <v>51</v>
      </c>
      <c r="L43" s="13"/>
      <c r="N43" s="14"/>
    </row>
    <row r="44" spans="1:14" ht="30" x14ac:dyDescent="0.25">
      <c r="A44" s="115"/>
      <c r="B44" s="115"/>
      <c r="C44" s="115"/>
      <c r="D44" s="115"/>
      <c r="E44" s="21" t="s">
        <v>19</v>
      </c>
      <c r="F44" s="21" t="s">
        <v>120</v>
      </c>
      <c r="G44" s="21" t="s">
        <v>24</v>
      </c>
      <c r="H44" s="21" t="s">
        <v>51</v>
      </c>
      <c r="I44" s="21"/>
      <c r="J44" s="21"/>
      <c r="K44" s="37"/>
      <c r="L44" s="13">
        <f>K44</f>
        <v>0</v>
      </c>
      <c r="M44" s="5" t="s">
        <v>121</v>
      </c>
      <c r="N44" s="14"/>
    </row>
    <row r="45" spans="1:14" ht="45" x14ac:dyDescent="0.25">
      <c r="A45" s="115"/>
      <c r="B45" s="115"/>
      <c r="C45" s="115"/>
      <c r="D45" s="115"/>
      <c r="E45" s="21" t="s">
        <v>22</v>
      </c>
      <c r="F45" s="21" t="s">
        <v>122</v>
      </c>
      <c r="G45" s="21" t="s">
        <v>24</v>
      </c>
      <c r="H45" s="21" t="s">
        <v>51</v>
      </c>
      <c r="I45" s="21"/>
      <c r="J45" s="21"/>
      <c r="K45" s="37"/>
      <c r="L45" s="13">
        <f>K45</f>
        <v>0</v>
      </c>
      <c r="M45" s="5" t="s">
        <v>121</v>
      </c>
      <c r="N45" s="14"/>
    </row>
    <row r="46" spans="1:14" ht="45.75" thickBot="1" x14ac:dyDescent="0.3">
      <c r="A46" s="129"/>
      <c r="B46" s="129"/>
      <c r="C46" s="129">
        <v>7</v>
      </c>
      <c r="D46" s="129" t="s">
        <v>41</v>
      </c>
      <c r="E46" s="3"/>
      <c r="F46" s="3" t="s">
        <v>123</v>
      </c>
      <c r="G46" s="35"/>
      <c r="H46" s="35"/>
      <c r="I46" s="35"/>
      <c r="J46" s="35"/>
      <c r="K46" s="38" t="str">
        <f>IF(COUNTIF($H$47:$H$64,"Y")&gt;1,"O","X")</f>
        <v>O</v>
      </c>
      <c r="L46" s="13" t="str">
        <f>K46</f>
        <v>O</v>
      </c>
      <c r="N46" s="14"/>
    </row>
    <row r="47" spans="1:14" ht="90" x14ac:dyDescent="0.25">
      <c r="A47" s="119"/>
      <c r="B47" s="119"/>
      <c r="C47" s="118"/>
      <c r="D47" s="118"/>
      <c r="E47" s="21" t="s">
        <v>19</v>
      </c>
      <c r="F47" s="21" t="s">
        <v>124</v>
      </c>
      <c r="G47" s="21" t="s">
        <v>24</v>
      </c>
      <c r="H47" s="21" t="s">
        <v>21</v>
      </c>
      <c r="I47" s="21" t="s">
        <v>125</v>
      </c>
      <c r="J47" s="21" t="s">
        <v>126</v>
      </c>
      <c r="K47" s="27" t="str">
        <f t="shared" ref="K47:K64" si="5">IF(COUNTIF($H$47:$H$64,"Y")&gt;1,"O","X")</f>
        <v>O</v>
      </c>
      <c r="L47" s="13"/>
      <c r="N47" s="29"/>
    </row>
    <row r="48" spans="1:14" ht="75" x14ac:dyDescent="0.25">
      <c r="A48" s="115"/>
      <c r="B48" s="115"/>
      <c r="C48" s="118"/>
      <c r="D48" s="118"/>
      <c r="E48" s="21" t="s">
        <v>22</v>
      </c>
      <c r="F48" s="21" t="s">
        <v>127</v>
      </c>
      <c r="G48" s="21" t="s">
        <v>24</v>
      </c>
      <c r="H48" s="21" t="s">
        <v>21</v>
      </c>
      <c r="I48" s="21" t="s">
        <v>128</v>
      </c>
      <c r="J48" s="21"/>
      <c r="K48" s="27" t="str">
        <f t="shared" si="5"/>
        <v>O</v>
      </c>
      <c r="L48" s="39"/>
      <c r="M48" s="5" t="s">
        <v>67</v>
      </c>
      <c r="N48" s="29"/>
    </row>
    <row r="49" spans="1:14" ht="45.75" thickBot="1" x14ac:dyDescent="0.3">
      <c r="A49" s="129"/>
      <c r="B49" s="129"/>
      <c r="C49" s="123"/>
      <c r="D49" s="123"/>
      <c r="E49" s="21" t="s">
        <v>25</v>
      </c>
      <c r="F49" s="21" t="s">
        <v>129</v>
      </c>
      <c r="G49" s="21" t="s">
        <v>24</v>
      </c>
      <c r="H49" s="21" t="s">
        <v>21</v>
      </c>
      <c r="I49" s="21" t="s">
        <v>130</v>
      </c>
      <c r="J49" s="21"/>
      <c r="K49" s="27" t="str">
        <f t="shared" si="5"/>
        <v>O</v>
      </c>
      <c r="L49" s="13"/>
      <c r="M49" s="5" t="s">
        <v>131</v>
      </c>
      <c r="N49" s="14"/>
    </row>
    <row r="50" spans="1:14" ht="45" x14ac:dyDescent="0.25">
      <c r="A50" s="119"/>
      <c r="B50" s="119"/>
      <c r="C50" s="118"/>
      <c r="D50" s="118"/>
      <c r="E50" s="3" t="s">
        <v>27</v>
      </c>
      <c r="F50" s="3" t="s">
        <v>132</v>
      </c>
      <c r="G50" s="3" t="s">
        <v>24</v>
      </c>
      <c r="H50" s="3" t="s">
        <v>21</v>
      </c>
      <c r="I50" s="3"/>
      <c r="J50" s="3" t="s">
        <v>133</v>
      </c>
      <c r="K50" s="28" t="str">
        <f t="shared" si="5"/>
        <v>O</v>
      </c>
      <c r="L50" s="13"/>
      <c r="N50" s="14"/>
    </row>
    <row r="51" spans="1:14" ht="120" x14ac:dyDescent="0.25">
      <c r="A51" s="115"/>
      <c r="B51" s="115"/>
      <c r="C51" s="118"/>
      <c r="D51" s="118"/>
      <c r="E51" s="21" t="s">
        <v>29</v>
      </c>
      <c r="F51" s="21" t="s">
        <v>134</v>
      </c>
      <c r="G51" s="21" t="s">
        <v>135</v>
      </c>
      <c r="H51" s="21" t="s">
        <v>51</v>
      </c>
      <c r="I51" s="21" t="s">
        <v>136</v>
      </c>
      <c r="J51" s="21" t="s">
        <v>137</v>
      </c>
      <c r="K51" s="27" t="str">
        <f t="shared" si="5"/>
        <v>O</v>
      </c>
      <c r="L51" s="13"/>
      <c r="M51" s="5" t="s">
        <v>138</v>
      </c>
      <c r="N51" s="14"/>
    </row>
    <row r="52" spans="1:14" ht="45" x14ac:dyDescent="0.25">
      <c r="A52" s="115"/>
      <c r="B52" s="115"/>
      <c r="C52" s="118"/>
      <c r="D52" s="118"/>
      <c r="E52" s="21" t="s">
        <v>31</v>
      </c>
      <c r="F52" s="21" t="s">
        <v>139</v>
      </c>
      <c r="G52" s="21" t="s">
        <v>24</v>
      </c>
      <c r="H52" s="21" t="s">
        <v>21</v>
      </c>
      <c r="I52" s="21" t="s">
        <v>140</v>
      </c>
      <c r="J52" s="21" t="s">
        <v>140</v>
      </c>
      <c r="K52" s="27" t="str">
        <f t="shared" si="5"/>
        <v>O</v>
      </c>
      <c r="L52" s="13"/>
      <c r="M52" s="5" t="s">
        <v>48</v>
      </c>
      <c r="N52" s="14"/>
    </row>
    <row r="53" spans="1:14" ht="105.75" thickBot="1" x14ac:dyDescent="0.3">
      <c r="A53" s="129"/>
      <c r="B53" s="129"/>
      <c r="C53" s="123"/>
      <c r="D53" s="123"/>
      <c r="E53" s="21" t="s">
        <v>33</v>
      </c>
      <c r="F53" s="21" t="s">
        <v>141</v>
      </c>
      <c r="G53" s="21" t="s">
        <v>24</v>
      </c>
      <c r="H53" s="21" t="s">
        <v>51</v>
      </c>
      <c r="I53" s="21" t="s">
        <v>142</v>
      </c>
      <c r="J53" s="21" t="s">
        <v>143</v>
      </c>
      <c r="K53" s="27" t="str">
        <f t="shared" si="5"/>
        <v>O</v>
      </c>
      <c r="L53" s="13"/>
      <c r="M53" s="5" t="s">
        <v>144</v>
      </c>
      <c r="N53" s="14"/>
    </row>
    <row r="54" spans="1:14" ht="45" x14ac:dyDescent="0.25">
      <c r="A54" s="119"/>
      <c r="B54" s="119"/>
      <c r="C54" s="118"/>
      <c r="D54" s="118"/>
      <c r="E54" s="3" t="s">
        <v>36</v>
      </c>
      <c r="F54" s="3" t="s">
        <v>145</v>
      </c>
      <c r="G54" s="3" t="s">
        <v>24</v>
      </c>
      <c r="H54" s="3" t="s">
        <v>21</v>
      </c>
      <c r="I54" s="5" t="s">
        <v>146</v>
      </c>
      <c r="J54" s="3" t="s">
        <v>147</v>
      </c>
      <c r="K54" s="28" t="str">
        <f t="shared" si="5"/>
        <v>O</v>
      </c>
      <c r="L54" s="13"/>
      <c r="N54" s="14"/>
    </row>
    <row r="55" spans="1:14" ht="195.75" thickBot="1" x14ac:dyDescent="0.3">
      <c r="A55" s="129"/>
      <c r="B55" s="129"/>
      <c r="C55" s="123"/>
      <c r="D55" s="123"/>
      <c r="E55" s="3" t="s">
        <v>38</v>
      </c>
      <c r="F55" s="3" t="s">
        <v>148</v>
      </c>
      <c r="G55" s="3" t="s">
        <v>24</v>
      </c>
      <c r="H55" s="3" t="s">
        <v>54</v>
      </c>
      <c r="I55" s="3" t="s">
        <v>149</v>
      </c>
      <c r="J55" s="3" t="s">
        <v>150</v>
      </c>
      <c r="K55" s="28" t="str">
        <f t="shared" si="5"/>
        <v>O</v>
      </c>
      <c r="L55" s="13"/>
      <c r="N55" s="14"/>
    </row>
    <row r="56" spans="1:14" ht="75" x14ac:dyDescent="0.25">
      <c r="A56" s="119"/>
      <c r="B56" s="119"/>
      <c r="C56" s="118"/>
      <c r="D56" s="118"/>
      <c r="E56" s="3" t="s">
        <v>68</v>
      </c>
      <c r="F56" s="3" t="s">
        <v>151</v>
      </c>
      <c r="G56" s="3" t="s">
        <v>24</v>
      </c>
      <c r="H56" s="3" t="s">
        <v>21</v>
      </c>
      <c r="I56" s="3"/>
      <c r="J56" s="3"/>
      <c r="K56" s="28" t="str">
        <f t="shared" si="5"/>
        <v>O</v>
      </c>
      <c r="L56" s="13"/>
      <c r="N56" s="14"/>
    </row>
    <row r="57" spans="1:14" ht="105" x14ac:dyDescent="0.25">
      <c r="A57" s="115"/>
      <c r="B57" s="115"/>
      <c r="C57" s="118"/>
      <c r="D57" s="118"/>
      <c r="E57" s="3" t="s">
        <v>71</v>
      </c>
      <c r="F57" s="3" t="s">
        <v>152</v>
      </c>
      <c r="G57" s="3" t="s">
        <v>24</v>
      </c>
      <c r="H57" s="3" t="s">
        <v>21</v>
      </c>
      <c r="I57" s="3" t="s">
        <v>153</v>
      </c>
      <c r="J57" s="3"/>
      <c r="K57" s="28" t="str">
        <f t="shared" si="5"/>
        <v>O</v>
      </c>
      <c r="L57" s="13"/>
      <c r="N57" s="14"/>
    </row>
    <row r="58" spans="1:14" ht="60.75" thickBot="1" x14ac:dyDescent="0.3">
      <c r="A58" s="129"/>
      <c r="B58" s="129"/>
      <c r="C58" s="123"/>
      <c r="D58" s="123"/>
      <c r="E58" s="21" t="s">
        <v>74</v>
      </c>
      <c r="F58" s="21" t="s">
        <v>154</v>
      </c>
      <c r="G58" s="21" t="s">
        <v>24</v>
      </c>
      <c r="H58" s="21" t="s">
        <v>51</v>
      </c>
      <c r="I58" s="21" t="s">
        <v>155</v>
      </c>
      <c r="J58" s="21" t="s">
        <v>156</v>
      </c>
      <c r="K58" s="27" t="str">
        <f t="shared" si="5"/>
        <v>O</v>
      </c>
      <c r="L58" s="13"/>
      <c r="M58" s="5" t="s">
        <v>157</v>
      </c>
      <c r="N58" s="14"/>
    </row>
    <row r="59" spans="1:14" ht="90" x14ac:dyDescent="0.25">
      <c r="A59" s="119"/>
      <c r="B59" s="119"/>
      <c r="C59" s="118"/>
      <c r="D59" s="118"/>
      <c r="E59" s="3" t="s">
        <v>77</v>
      </c>
      <c r="F59" s="3" t="s">
        <v>158</v>
      </c>
      <c r="G59" s="3" t="s">
        <v>24</v>
      </c>
      <c r="H59" s="3" t="s">
        <v>21</v>
      </c>
      <c r="I59" s="3" t="s">
        <v>159</v>
      </c>
      <c r="J59" s="3" t="s">
        <v>160</v>
      </c>
      <c r="K59" s="28" t="str">
        <f t="shared" si="5"/>
        <v>O</v>
      </c>
      <c r="L59" s="13"/>
      <c r="N59" s="14"/>
    </row>
    <row r="60" spans="1:14" ht="30" x14ac:dyDescent="0.25">
      <c r="A60" s="115"/>
      <c r="B60" s="115"/>
      <c r="C60" s="118"/>
      <c r="D60" s="118"/>
      <c r="E60" s="3" t="s">
        <v>54</v>
      </c>
      <c r="F60" s="3" t="s">
        <v>161</v>
      </c>
      <c r="G60" s="3" t="s">
        <v>24</v>
      </c>
      <c r="H60" s="3" t="s">
        <v>21</v>
      </c>
      <c r="I60" s="3" t="s">
        <v>162</v>
      </c>
      <c r="J60" s="3"/>
      <c r="K60" s="28" t="str">
        <f t="shared" si="5"/>
        <v>O</v>
      </c>
      <c r="L60" s="13"/>
      <c r="N60" s="14"/>
    </row>
    <row r="61" spans="1:14" ht="45" x14ac:dyDescent="0.25">
      <c r="A61" s="115"/>
      <c r="B61" s="115"/>
      <c r="C61" s="118"/>
      <c r="D61" s="118"/>
      <c r="E61" s="3" t="s">
        <v>82</v>
      </c>
      <c r="F61" s="3" t="s">
        <v>163</v>
      </c>
      <c r="G61" s="3" t="s">
        <v>24</v>
      </c>
      <c r="H61" s="3" t="s">
        <v>51</v>
      </c>
      <c r="I61" s="3"/>
      <c r="J61" s="3"/>
      <c r="K61" s="28" t="str">
        <f t="shared" si="5"/>
        <v>O</v>
      </c>
      <c r="L61" s="13"/>
      <c r="N61" s="14"/>
    </row>
    <row r="62" spans="1:14" ht="45" x14ac:dyDescent="0.25">
      <c r="A62" s="115"/>
      <c r="B62" s="115"/>
      <c r="C62" s="118"/>
      <c r="D62" s="118"/>
      <c r="E62" s="3" t="s">
        <v>164</v>
      </c>
      <c r="F62" s="3" t="s">
        <v>165</v>
      </c>
      <c r="G62" s="3" t="s">
        <v>24</v>
      </c>
      <c r="H62" s="3" t="s">
        <v>51</v>
      </c>
      <c r="I62" s="3"/>
      <c r="J62" s="3"/>
      <c r="K62" s="28" t="str">
        <f t="shared" si="5"/>
        <v>O</v>
      </c>
      <c r="L62" s="13"/>
      <c r="N62" s="14"/>
    </row>
    <row r="63" spans="1:14" ht="30" x14ac:dyDescent="0.25">
      <c r="A63" s="115"/>
      <c r="B63" s="115"/>
      <c r="C63" s="118"/>
      <c r="D63" s="118"/>
      <c r="E63" s="3" t="s">
        <v>166</v>
      </c>
      <c r="F63" s="3" t="s">
        <v>167</v>
      </c>
      <c r="G63" s="3" t="s">
        <v>24</v>
      </c>
      <c r="H63" s="3" t="s">
        <v>51</v>
      </c>
      <c r="I63" s="3"/>
      <c r="J63" s="3"/>
      <c r="K63" s="28" t="str">
        <f t="shared" si="5"/>
        <v>O</v>
      </c>
      <c r="L63" s="13"/>
      <c r="N63" s="14"/>
    </row>
    <row r="64" spans="1:14" ht="75" x14ac:dyDescent="0.25">
      <c r="A64" s="115"/>
      <c r="B64" s="115"/>
      <c r="C64" s="119"/>
      <c r="D64" s="119"/>
      <c r="E64" s="3" t="s">
        <v>168</v>
      </c>
      <c r="F64" s="3" t="s">
        <v>169</v>
      </c>
      <c r="G64" s="3" t="s">
        <v>24</v>
      </c>
      <c r="H64" s="3" t="s">
        <v>21</v>
      </c>
      <c r="I64" s="3" t="s">
        <v>170</v>
      </c>
      <c r="J64" s="3"/>
      <c r="K64" s="40" t="str">
        <f t="shared" si="5"/>
        <v>O</v>
      </c>
      <c r="L64" s="13"/>
      <c r="N64" s="14"/>
    </row>
    <row r="65" spans="1:14" ht="60" x14ac:dyDescent="0.25">
      <c r="A65" s="115"/>
      <c r="B65" s="115"/>
      <c r="C65" s="117">
        <v>8</v>
      </c>
      <c r="D65" s="117" t="s">
        <v>41</v>
      </c>
      <c r="E65" s="3"/>
      <c r="F65" s="3" t="s">
        <v>171</v>
      </c>
      <c r="G65" s="35"/>
      <c r="H65" s="35"/>
      <c r="I65" s="35"/>
      <c r="J65" s="35"/>
      <c r="K65" s="41" t="str">
        <f>IF(COUNTIF($H$66:$H$82,"Y")&gt;1,"O","X")</f>
        <v>O</v>
      </c>
      <c r="L65" s="13" t="str">
        <f>K65</f>
        <v>O</v>
      </c>
      <c r="N65" s="14"/>
    </row>
    <row r="66" spans="1:14" ht="75" x14ac:dyDescent="0.25">
      <c r="A66" s="115"/>
      <c r="B66" s="115"/>
      <c r="C66" s="118"/>
      <c r="D66" s="118"/>
      <c r="E66" s="21" t="s">
        <v>19</v>
      </c>
      <c r="F66" s="21" t="s">
        <v>172</v>
      </c>
      <c r="G66" s="21" t="s">
        <v>24</v>
      </c>
      <c r="H66" s="21" t="s">
        <v>21</v>
      </c>
      <c r="I66" s="21" t="s">
        <v>173</v>
      </c>
      <c r="J66" s="21" t="s">
        <v>174</v>
      </c>
      <c r="K66" s="27" t="str">
        <f t="shared" ref="K66:K82" si="6">IF(COUNTIF($H$66:$H$82,"Y")&gt;1,"O","X")</f>
        <v>O</v>
      </c>
      <c r="L66" s="13"/>
      <c r="M66" s="5" t="s">
        <v>48</v>
      </c>
      <c r="N66" s="14"/>
    </row>
    <row r="67" spans="1:14" ht="30.75" thickBot="1" x14ac:dyDescent="0.3">
      <c r="A67" s="129"/>
      <c r="B67" s="129"/>
      <c r="C67" s="123"/>
      <c r="D67" s="123"/>
      <c r="E67" s="21" t="s">
        <v>22</v>
      </c>
      <c r="F67" s="21" t="s">
        <v>175</v>
      </c>
      <c r="G67" s="21" t="s">
        <v>24</v>
      </c>
      <c r="H67" s="21" t="s">
        <v>21</v>
      </c>
      <c r="I67" s="21" t="s">
        <v>176</v>
      </c>
      <c r="J67" s="21" t="s">
        <v>174</v>
      </c>
      <c r="K67" s="27" t="str">
        <f t="shared" si="6"/>
        <v>O</v>
      </c>
      <c r="L67" s="13"/>
      <c r="N67" s="14"/>
    </row>
    <row r="68" spans="1:14" ht="60" x14ac:dyDescent="0.25">
      <c r="A68" s="119"/>
      <c r="B68" s="119"/>
      <c r="C68" s="118"/>
      <c r="D68" s="118"/>
      <c r="E68" s="3" t="s">
        <v>25</v>
      </c>
      <c r="F68" s="3" t="s">
        <v>177</v>
      </c>
      <c r="G68" s="3" t="s">
        <v>24</v>
      </c>
      <c r="H68" s="3" t="s">
        <v>51</v>
      </c>
      <c r="I68" s="3"/>
      <c r="J68" s="3"/>
      <c r="K68" s="28" t="str">
        <f t="shared" si="6"/>
        <v>O</v>
      </c>
      <c r="L68" s="13"/>
      <c r="N68" s="14"/>
    </row>
    <row r="69" spans="1:14" ht="46.5" customHeight="1" x14ac:dyDescent="0.25">
      <c r="A69" s="115"/>
      <c r="B69" s="115"/>
      <c r="C69" s="118"/>
      <c r="D69" s="118"/>
      <c r="E69" s="3" t="s">
        <v>27</v>
      </c>
      <c r="F69" s="3" t="s">
        <v>178</v>
      </c>
      <c r="G69" s="3" t="s">
        <v>24</v>
      </c>
      <c r="H69" s="3" t="s">
        <v>51</v>
      </c>
      <c r="I69" s="3"/>
      <c r="J69" s="3"/>
      <c r="K69" s="28" t="str">
        <f t="shared" si="6"/>
        <v>O</v>
      </c>
      <c r="L69" s="13"/>
      <c r="N69" s="14"/>
    </row>
    <row r="70" spans="1:14" ht="30" x14ac:dyDescent="0.25">
      <c r="A70" s="115"/>
      <c r="B70" s="115"/>
      <c r="C70" s="118"/>
      <c r="D70" s="118"/>
      <c r="E70" s="3" t="s">
        <v>29</v>
      </c>
      <c r="F70" s="3" t="s">
        <v>179</v>
      </c>
      <c r="G70" s="3" t="s">
        <v>24</v>
      </c>
      <c r="H70" s="3" t="s">
        <v>51</v>
      </c>
      <c r="I70" s="3"/>
      <c r="J70" s="3"/>
      <c r="K70" s="28" t="str">
        <f t="shared" si="6"/>
        <v>O</v>
      </c>
      <c r="L70" s="13"/>
      <c r="N70" s="14"/>
    </row>
    <row r="71" spans="1:14" ht="30.75" thickBot="1" x14ac:dyDescent="0.3">
      <c r="A71" s="129"/>
      <c r="B71" s="129"/>
      <c r="C71" s="123"/>
      <c r="D71" s="123"/>
      <c r="E71" s="21" t="s">
        <v>31</v>
      </c>
      <c r="F71" s="21" t="s">
        <v>180</v>
      </c>
      <c r="G71" s="21" t="s">
        <v>24</v>
      </c>
      <c r="H71" s="21" t="s">
        <v>51</v>
      </c>
      <c r="I71" s="21" t="s">
        <v>136</v>
      </c>
      <c r="J71" s="21" t="s">
        <v>137</v>
      </c>
      <c r="K71" s="27" t="str">
        <f t="shared" si="6"/>
        <v>O</v>
      </c>
      <c r="L71" s="13"/>
      <c r="M71" s="5" t="s">
        <v>121</v>
      </c>
      <c r="N71" s="14"/>
    </row>
    <row r="72" spans="1:14" ht="15" customHeight="1" x14ac:dyDescent="0.25">
      <c r="A72" s="119"/>
      <c r="B72" s="119"/>
      <c r="C72" s="118"/>
      <c r="D72" s="118"/>
      <c r="E72" s="3" t="s">
        <v>33</v>
      </c>
      <c r="F72" s="3" t="s">
        <v>181</v>
      </c>
      <c r="G72" s="3" t="s">
        <v>24</v>
      </c>
      <c r="H72" s="3" t="s">
        <v>21</v>
      </c>
      <c r="I72" s="3" t="s">
        <v>182</v>
      </c>
      <c r="J72" s="3"/>
      <c r="K72" s="28" t="str">
        <f t="shared" si="6"/>
        <v>O</v>
      </c>
      <c r="L72" s="13"/>
      <c r="N72" s="14"/>
    </row>
    <row r="73" spans="1:14" ht="30" x14ac:dyDescent="0.25">
      <c r="A73" s="115"/>
      <c r="B73" s="115"/>
      <c r="C73" s="118"/>
      <c r="D73" s="118"/>
      <c r="E73" s="3" t="s">
        <v>36</v>
      </c>
      <c r="F73" s="3" t="s">
        <v>183</v>
      </c>
      <c r="G73" s="3" t="s">
        <v>24</v>
      </c>
      <c r="H73" s="3" t="s">
        <v>21</v>
      </c>
      <c r="I73" s="3" t="s">
        <v>184</v>
      </c>
      <c r="J73" s="3"/>
      <c r="K73" s="28" t="str">
        <f t="shared" si="6"/>
        <v>O</v>
      </c>
      <c r="L73" s="13"/>
      <c r="N73" s="14"/>
    </row>
    <row r="74" spans="1:14" ht="30" x14ac:dyDescent="0.25">
      <c r="A74" s="115"/>
      <c r="B74" s="115"/>
      <c r="C74" s="118"/>
      <c r="D74" s="118"/>
      <c r="E74" s="3" t="s">
        <v>38</v>
      </c>
      <c r="F74" s="3" t="s">
        <v>185</v>
      </c>
      <c r="G74" s="3" t="s">
        <v>24</v>
      </c>
      <c r="H74" s="3" t="s">
        <v>51</v>
      </c>
      <c r="I74" s="3"/>
      <c r="J74" s="3"/>
      <c r="K74" s="28" t="str">
        <f t="shared" si="6"/>
        <v>O</v>
      </c>
      <c r="L74" s="13"/>
      <c r="N74" s="14"/>
    </row>
    <row r="75" spans="1:14" ht="30" x14ac:dyDescent="0.25">
      <c r="A75" s="115"/>
      <c r="B75" s="115"/>
      <c r="C75" s="118"/>
      <c r="D75" s="118"/>
      <c r="E75" s="3" t="s">
        <v>68</v>
      </c>
      <c r="F75" s="3" t="s">
        <v>186</v>
      </c>
      <c r="G75" s="3" t="s">
        <v>24</v>
      </c>
      <c r="H75" s="3" t="s">
        <v>21</v>
      </c>
      <c r="I75" s="3" t="s">
        <v>184</v>
      </c>
      <c r="J75" s="3"/>
      <c r="K75" s="28" t="str">
        <f t="shared" si="6"/>
        <v>O</v>
      </c>
      <c r="L75" s="13"/>
      <c r="N75" s="14"/>
    </row>
    <row r="76" spans="1:14" ht="120" x14ac:dyDescent="0.25">
      <c r="A76" s="115"/>
      <c r="B76" s="115"/>
      <c r="C76" s="118"/>
      <c r="D76" s="118"/>
      <c r="E76" s="21" t="s">
        <v>71</v>
      </c>
      <c r="F76" s="21" t="s">
        <v>187</v>
      </c>
      <c r="G76" s="21" t="s">
        <v>24</v>
      </c>
      <c r="H76" s="21" t="s">
        <v>21</v>
      </c>
      <c r="I76" s="21" t="s">
        <v>188</v>
      </c>
      <c r="J76" s="21"/>
      <c r="K76" s="27" t="str">
        <f t="shared" si="6"/>
        <v>O</v>
      </c>
      <c r="L76" s="13"/>
      <c r="M76" s="5" t="s">
        <v>138</v>
      </c>
      <c r="N76" s="14"/>
    </row>
    <row r="77" spans="1:14" ht="60" x14ac:dyDescent="0.25">
      <c r="A77" s="115"/>
      <c r="B77" s="115"/>
      <c r="C77" s="118"/>
      <c r="D77" s="118"/>
      <c r="E77" s="21" t="s">
        <v>74</v>
      </c>
      <c r="F77" s="21" t="s">
        <v>189</v>
      </c>
      <c r="G77" s="21" t="s">
        <v>24</v>
      </c>
      <c r="H77" s="21" t="s">
        <v>54</v>
      </c>
      <c r="I77" s="21" t="s">
        <v>190</v>
      </c>
      <c r="J77" s="21" t="s">
        <v>191</v>
      </c>
      <c r="K77" s="27" t="str">
        <f t="shared" si="6"/>
        <v>O</v>
      </c>
      <c r="L77" s="13"/>
      <c r="M77" s="5" t="s">
        <v>144</v>
      </c>
      <c r="N77" s="14"/>
    </row>
    <row r="78" spans="1:14" ht="45.75" thickBot="1" x14ac:dyDescent="0.3">
      <c r="A78" s="129"/>
      <c r="B78" s="129"/>
      <c r="C78" s="123"/>
      <c r="D78" s="123"/>
      <c r="E78" s="21" t="s">
        <v>77</v>
      </c>
      <c r="F78" s="21" t="s">
        <v>192</v>
      </c>
      <c r="G78" s="21" t="s">
        <v>24</v>
      </c>
      <c r="H78" s="21" t="s">
        <v>54</v>
      </c>
      <c r="I78" s="21" t="s">
        <v>193</v>
      </c>
      <c r="J78" s="21" t="s">
        <v>194</v>
      </c>
      <c r="K78" s="27" t="str">
        <f t="shared" si="6"/>
        <v>O</v>
      </c>
      <c r="L78" s="13"/>
      <c r="M78" s="5" t="s">
        <v>144</v>
      </c>
      <c r="N78" s="14"/>
    </row>
    <row r="79" spans="1:14" ht="30" x14ac:dyDescent="0.25">
      <c r="A79" s="119"/>
      <c r="B79" s="119"/>
      <c r="C79" s="118"/>
      <c r="D79" s="118"/>
      <c r="E79" s="3" t="s">
        <v>54</v>
      </c>
      <c r="F79" s="3" t="s">
        <v>195</v>
      </c>
      <c r="G79" s="3" t="s">
        <v>196</v>
      </c>
      <c r="H79" s="3" t="s">
        <v>51</v>
      </c>
      <c r="I79" s="3"/>
      <c r="J79" s="3"/>
      <c r="K79" s="28" t="str">
        <f t="shared" si="6"/>
        <v>O</v>
      </c>
      <c r="L79" s="13"/>
      <c r="N79" s="14"/>
    </row>
    <row r="80" spans="1:14" ht="15" customHeight="1" x14ac:dyDescent="0.25">
      <c r="A80" s="115"/>
      <c r="B80" s="115"/>
      <c r="C80" s="118"/>
      <c r="D80" s="118"/>
      <c r="E80" s="3" t="s">
        <v>82</v>
      </c>
      <c r="F80" s="3" t="s">
        <v>197</v>
      </c>
      <c r="G80" s="3" t="s">
        <v>24</v>
      </c>
      <c r="H80" s="3" t="s">
        <v>51</v>
      </c>
      <c r="I80" s="3"/>
      <c r="J80" s="3"/>
      <c r="K80" s="28" t="str">
        <f t="shared" si="6"/>
        <v>O</v>
      </c>
      <c r="L80" s="13"/>
      <c r="N80" s="14"/>
    </row>
    <row r="81" spans="1:14" ht="30" x14ac:dyDescent="0.25">
      <c r="A81" s="115"/>
      <c r="B81" s="115"/>
      <c r="C81" s="118"/>
      <c r="D81" s="118"/>
      <c r="E81" s="3" t="s">
        <v>164</v>
      </c>
      <c r="F81" s="3" t="s">
        <v>198</v>
      </c>
      <c r="G81" s="3" t="s">
        <v>24</v>
      </c>
      <c r="H81" s="3" t="s">
        <v>21</v>
      </c>
      <c r="I81" s="3" t="s">
        <v>199</v>
      </c>
      <c r="J81" s="3"/>
      <c r="K81" s="28" t="str">
        <f t="shared" si="6"/>
        <v>O</v>
      </c>
      <c r="L81" s="13"/>
      <c r="N81" s="14"/>
    </row>
    <row r="82" spans="1:14" ht="30" x14ac:dyDescent="0.25">
      <c r="A82" s="115"/>
      <c r="B82" s="115"/>
      <c r="C82" s="119"/>
      <c r="D82" s="119"/>
      <c r="E82" s="3" t="s">
        <v>166</v>
      </c>
      <c r="F82" s="3" t="s">
        <v>200</v>
      </c>
      <c r="G82" s="3" t="s">
        <v>24</v>
      </c>
      <c r="H82" s="3" t="s">
        <v>21</v>
      </c>
      <c r="I82" s="3" t="s">
        <v>182</v>
      </c>
      <c r="J82" s="3"/>
      <c r="K82" s="40" t="str">
        <f t="shared" si="6"/>
        <v>O</v>
      </c>
      <c r="L82" s="13"/>
      <c r="N82" s="14"/>
    </row>
    <row r="83" spans="1:14" ht="90" x14ac:dyDescent="0.25">
      <c r="A83" s="115"/>
      <c r="B83" s="115"/>
      <c r="C83" s="117">
        <v>9</v>
      </c>
      <c r="D83" s="117" t="s">
        <v>41</v>
      </c>
      <c r="E83" s="3"/>
      <c r="F83" s="3" t="s">
        <v>201</v>
      </c>
      <c r="G83" s="35"/>
      <c r="H83" s="35"/>
      <c r="I83" s="42" t="s">
        <v>202</v>
      </c>
      <c r="J83" s="42"/>
      <c r="K83" s="43" t="str">
        <f t="shared" ref="K83:K92" si="7">IF(COUNTIF($H$84:$H$92,"Y")&gt;1,"O","X")</f>
        <v>O</v>
      </c>
      <c r="L83" s="13" t="str">
        <f>K83</f>
        <v>O</v>
      </c>
      <c r="N83" s="14"/>
    </row>
    <row r="84" spans="1:14" ht="105.75" thickBot="1" x14ac:dyDescent="0.3">
      <c r="A84" s="129"/>
      <c r="B84" s="129"/>
      <c r="C84" s="123"/>
      <c r="D84" s="123"/>
      <c r="E84" s="21" t="s">
        <v>19</v>
      </c>
      <c r="F84" s="21" t="s">
        <v>203</v>
      </c>
      <c r="G84" s="21" t="s">
        <v>44</v>
      </c>
      <c r="H84" s="21" t="s">
        <v>21</v>
      </c>
      <c r="I84" s="21" t="s">
        <v>204</v>
      </c>
      <c r="J84" s="21"/>
      <c r="K84" s="27" t="str">
        <f t="shared" si="7"/>
        <v>O</v>
      </c>
      <c r="L84" s="13"/>
      <c r="M84" s="5" t="s">
        <v>48</v>
      </c>
      <c r="N84" s="14"/>
    </row>
    <row r="85" spans="1:14" ht="60" x14ac:dyDescent="0.25">
      <c r="A85" s="119"/>
      <c r="B85" s="119"/>
      <c r="C85" s="118"/>
      <c r="D85" s="118"/>
      <c r="E85" s="3" t="s">
        <v>22</v>
      </c>
      <c r="F85" s="3" t="s">
        <v>205</v>
      </c>
      <c r="G85" s="3" t="s">
        <v>206</v>
      </c>
      <c r="H85" s="3" t="s">
        <v>21</v>
      </c>
      <c r="I85" s="3" t="s">
        <v>207</v>
      </c>
      <c r="J85" s="3"/>
      <c r="K85" s="28" t="str">
        <f t="shared" si="7"/>
        <v>O</v>
      </c>
      <c r="L85" s="13"/>
      <c r="N85" s="14"/>
    </row>
    <row r="86" spans="1:14" ht="60" x14ac:dyDescent="0.25">
      <c r="A86" s="115"/>
      <c r="B86" s="115"/>
      <c r="C86" s="118"/>
      <c r="D86" s="118"/>
      <c r="E86" s="21" t="s">
        <v>25</v>
      </c>
      <c r="F86" s="21" t="s">
        <v>208</v>
      </c>
      <c r="G86" s="21" t="s">
        <v>206</v>
      </c>
      <c r="H86" s="21" t="s">
        <v>54</v>
      </c>
      <c r="I86" s="21" t="s">
        <v>209</v>
      </c>
      <c r="J86" s="21"/>
      <c r="K86" s="27" t="str">
        <f t="shared" si="7"/>
        <v>O</v>
      </c>
      <c r="L86" s="13"/>
      <c r="M86" s="5" t="s">
        <v>48</v>
      </c>
      <c r="N86" s="14"/>
    </row>
    <row r="87" spans="1:14" ht="120" x14ac:dyDescent="0.25">
      <c r="A87" s="115"/>
      <c r="B87" s="115"/>
      <c r="C87" s="118"/>
      <c r="D87" s="118"/>
      <c r="E87" s="21" t="s">
        <v>27</v>
      </c>
      <c r="F87" s="21" t="s">
        <v>210</v>
      </c>
      <c r="G87" s="21" t="s">
        <v>44</v>
      </c>
      <c r="H87" s="21" t="s">
        <v>21</v>
      </c>
      <c r="I87" s="21" t="s">
        <v>211</v>
      </c>
      <c r="J87" s="21"/>
      <c r="K87" s="27" t="str">
        <f t="shared" si="7"/>
        <v>O</v>
      </c>
      <c r="L87" s="13"/>
      <c r="M87" s="5" t="s">
        <v>48</v>
      </c>
      <c r="N87" s="14"/>
    </row>
    <row r="88" spans="1:14" ht="60" x14ac:dyDescent="0.25">
      <c r="A88" s="115"/>
      <c r="B88" s="115"/>
      <c r="C88" s="118"/>
      <c r="D88" s="118"/>
      <c r="E88" s="21" t="s">
        <v>29</v>
      </c>
      <c r="F88" s="21" t="s">
        <v>212</v>
      </c>
      <c r="G88" s="21" t="s">
        <v>213</v>
      </c>
      <c r="H88" s="21" t="s">
        <v>21</v>
      </c>
      <c r="I88" s="21" t="s">
        <v>214</v>
      </c>
      <c r="J88" s="21"/>
      <c r="K88" s="27" t="str">
        <f t="shared" si="7"/>
        <v>O</v>
      </c>
      <c r="L88" s="13"/>
      <c r="M88" s="5" t="s">
        <v>48</v>
      </c>
      <c r="N88" s="14"/>
    </row>
    <row r="89" spans="1:14" ht="60" x14ac:dyDescent="0.25">
      <c r="A89" s="115"/>
      <c r="B89" s="115"/>
      <c r="C89" s="118"/>
      <c r="D89" s="118"/>
      <c r="E89" s="21" t="s">
        <v>31</v>
      </c>
      <c r="F89" s="21" t="s">
        <v>215</v>
      </c>
      <c r="G89" s="21" t="s">
        <v>213</v>
      </c>
      <c r="H89" s="21" t="s">
        <v>51</v>
      </c>
      <c r="I89" s="21" t="s">
        <v>216</v>
      </c>
      <c r="J89" s="21"/>
      <c r="K89" s="27" t="str">
        <f t="shared" si="7"/>
        <v>O</v>
      </c>
      <c r="L89" s="13"/>
      <c r="M89" s="5" t="s">
        <v>48</v>
      </c>
      <c r="N89" s="14"/>
    </row>
    <row r="90" spans="1:14" ht="45.75" thickBot="1" x14ac:dyDescent="0.3">
      <c r="A90" s="129"/>
      <c r="B90" s="129"/>
      <c r="C90" s="123"/>
      <c r="D90" s="123"/>
      <c r="E90" s="21" t="s">
        <v>33</v>
      </c>
      <c r="F90" s="21" t="s">
        <v>217</v>
      </c>
      <c r="G90" s="21" t="s">
        <v>44</v>
      </c>
      <c r="H90" s="21" t="s">
        <v>54</v>
      </c>
      <c r="I90" s="21"/>
      <c r="J90" s="21"/>
      <c r="K90" s="27" t="str">
        <f t="shared" si="7"/>
        <v>O</v>
      </c>
      <c r="L90" s="13"/>
      <c r="M90" s="5" t="s">
        <v>48</v>
      </c>
      <c r="N90" s="14"/>
    </row>
    <row r="91" spans="1:14" ht="30" x14ac:dyDescent="0.25">
      <c r="A91" s="119"/>
      <c r="B91" s="119"/>
      <c r="C91" s="118"/>
      <c r="D91" s="118"/>
      <c r="E91" s="3" t="s">
        <v>36</v>
      </c>
      <c r="F91" s="3" t="s">
        <v>218</v>
      </c>
      <c r="G91" s="3" t="s">
        <v>44</v>
      </c>
      <c r="H91" s="3" t="s">
        <v>21</v>
      </c>
      <c r="I91" s="3" t="s">
        <v>219</v>
      </c>
      <c r="J91" s="3"/>
      <c r="K91" s="28" t="str">
        <f t="shared" si="7"/>
        <v>O</v>
      </c>
      <c r="L91" s="13"/>
      <c r="N91" s="14"/>
    </row>
    <row r="92" spans="1:14" ht="30" x14ac:dyDescent="0.25">
      <c r="A92" s="115"/>
      <c r="B92" s="116"/>
      <c r="C92" s="122"/>
      <c r="D92" s="122"/>
      <c r="E92" s="4" t="s">
        <v>38</v>
      </c>
      <c r="F92" s="4" t="s">
        <v>220</v>
      </c>
      <c r="G92" s="4" t="s">
        <v>44</v>
      </c>
      <c r="H92" s="4" t="s">
        <v>21</v>
      </c>
      <c r="I92" s="4" t="s">
        <v>221</v>
      </c>
      <c r="J92" s="4"/>
      <c r="K92" s="44" t="str">
        <f t="shared" si="7"/>
        <v>O</v>
      </c>
      <c r="L92" s="13"/>
      <c r="N92" s="14"/>
    </row>
    <row r="93" spans="1:14" ht="105" x14ac:dyDescent="0.25">
      <c r="A93" s="115"/>
      <c r="B93" s="128" t="s">
        <v>222</v>
      </c>
      <c r="C93" s="128">
        <v>10</v>
      </c>
      <c r="D93" s="128" t="s">
        <v>16</v>
      </c>
      <c r="E93" s="2" t="s">
        <v>24</v>
      </c>
      <c r="F93" s="2" t="s">
        <v>223</v>
      </c>
      <c r="G93" s="25"/>
      <c r="H93" s="25"/>
      <c r="I93" s="25"/>
      <c r="J93" s="25"/>
      <c r="K93" s="45" t="str">
        <f>IF(COUNTIF(K94:K107,"O")=14,"O","X")</f>
        <v>O</v>
      </c>
      <c r="L93" s="13"/>
      <c r="N93" s="14"/>
    </row>
    <row r="94" spans="1:14" ht="30.75" thickBot="1" x14ac:dyDescent="0.3">
      <c r="A94" s="129"/>
      <c r="B94" s="129"/>
      <c r="C94" s="129"/>
      <c r="D94" s="129"/>
      <c r="E94" s="3" t="s">
        <v>224</v>
      </c>
      <c r="F94" s="3" t="s">
        <v>225</v>
      </c>
      <c r="G94" s="3" t="s">
        <v>24</v>
      </c>
      <c r="H94" s="3" t="s">
        <v>21</v>
      </c>
      <c r="I94" s="3" t="s">
        <v>226</v>
      </c>
      <c r="J94" s="3"/>
      <c r="K94" s="15" t="str">
        <f t="shared" ref="K94:K107" si="8">IF(OR(H94="y",H94="n/a"),"O","X")</f>
        <v>O</v>
      </c>
      <c r="L94" s="13" t="str">
        <f>K94</f>
        <v>O</v>
      </c>
      <c r="N94" s="14"/>
    </row>
    <row r="95" spans="1:14" ht="26.25" x14ac:dyDescent="0.25">
      <c r="A95" s="119"/>
      <c r="B95" s="119"/>
      <c r="C95" s="119"/>
      <c r="D95" s="119"/>
      <c r="E95" s="3" t="s">
        <v>227</v>
      </c>
      <c r="F95" s="3" t="s">
        <v>228</v>
      </c>
      <c r="G95" s="3" t="s">
        <v>24</v>
      </c>
      <c r="H95" s="3" t="s">
        <v>51</v>
      </c>
      <c r="I95" s="3" t="s">
        <v>229</v>
      </c>
      <c r="J95" s="3"/>
      <c r="K95" s="15" t="str">
        <f t="shared" si="8"/>
        <v>O</v>
      </c>
      <c r="L95" s="13" t="str">
        <f t="shared" ref="L95:L107" si="9">K95</f>
        <v>O</v>
      </c>
      <c r="N95" s="14"/>
    </row>
    <row r="96" spans="1:14" ht="30" x14ac:dyDescent="0.25">
      <c r="A96" s="115"/>
      <c r="B96" s="115"/>
      <c r="C96" s="115"/>
      <c r="D96" s="115"/>
      <c r="E96" s="3" t="s">
        <v>230</v>
      </c>
      <c r="F96" s="3" t="s">
        <v>231</v>
      </c>
      <c r="G96" s="3" t="s">
        <v>24</v>
      </c>
      <c r="H96" s="3" t="s">
        <v>51</v>
      </c>
      <c r="I96" s="3" t="s">
        <v>232</v>
      </c>
      <c r="J96" s="3"/>
      <c r="K96" s="15" t="str">
        <f t="shared" si="8"/>
        <v>O</v>
      </c>
      <c r="L96" s="13" t="str">
        <f t="shared" si="9"/>
        <v>O</v>
      </c>
      <c r="N96" s="14"/>
    </row>
    <row r="97" spans="1:14" ht="26.25" x14ac:dyDescent="0.25">
      <c r="A97" s="115"/>
      <c r="B97" s="115"/>
      <c r="C97" s="115"/>
      <c r="D97" s="115"/>
      <c r="E97" s="3" t="s">
        <v>233</v>
      </c>
      <c r="F97" s="3" t="s">
        <v>234</v>
      </c>
      <c r="G97" s="3" t="s">
        <v>24</v>
      </c>
      <c r="H97" s="3" t="s">
        <v>51</v>
      </c>
      <c r="I97" s="3" t="s">
        <v>229</v>
      </c>
      <c r="J97" s="3"/>
      <c r="K97" s="15" t="str">
        <f t="shared" si="8"/>
        <v>O</v>
      </c>
      <c r="L97" s="13" t="str">
        <f t="shared" si="9"/>
        <v>O</v>
      </c>
      <c r="N97" s="14"/>
    </row>
    <row r="98" spans="1:14" ht="45" x14ac:dyDescent="0.25">
      <c r="A98" s="115"/>
      <c r="B98" s="115"/>
      <c r="C98" s="115"/>
      <c r="D98" s="115"/>
      <c r="E98" s="3" t="s">
        <v>235</v>
      </c>
      <c r="F98" s="3" t="s">
        <v>236</v>
      </c>
      <c r="G98" s="3" t="s">
        <v>24</v>
      </c>
      <c r="H98" s="3" t="s">
        <v>21</v>
      </c>
      <c r="I98" s="3" t="s">
        <v>237</v>
      </c>
      <c r="J98" s="3"/>
      <c r="K98" s="15" t="str">
        <f t="shared" si="8"/>
        <v>O</v>
      </c>
      <c r="L98" s="13" t="str">
        <f t="shared" si="9"/>
        <v>O</v>
      </c>
      <c r="N98" s="14"/>
    </row>
    <row r="99" spans="1:14" ht="75.75" thickBot="1" x14ac:dyDescent="0.3">
      <c r="A99" s="129"/>
      <c r="B99" s="129"/>
      <c r="C99" s="129"/>
      <c r="D99" s="129"/>
      <c r="E99" s="3" t="s">
        <v>238</v>
      </c>
      <c r="F99" s="3" t="s">
        <v>239</v>
      </c>
      <c r="G99" s="3" t="s">
        <v>24</v>
      </c>
      <c r="H99" s="3" t="s">
        <v>21</v>
      </c>
      <c r="I99" s="3" t="s">
        <v>240</v>
      </c>
      <c r="J99" s="3"/>
      <c r="K99" s="15" t="str">
        <f t="shared" si="8"/>
        <v>O</v>
      </c>
      <c r="L99" s="13" t="str">
        <f t="shared" si="9"/>
        <v>O</v>
      </c>
      <c r="N99" s="14"/>
    </row>
    <row r="100" spans="1:14" ht="30" x14ac:dyDescent="0.25">
      <c r="A100" s="119"/>
      <c r="B100" s="119"/>
      <c r="C100" s="119"/>
      <c r="D100" s="119"/>
      <c r="E100" s="3" t="s">
        <v>241</v>
      </c>
      <c r="F100" s="3" t="s">
        <v>242</v>
      </c>
      <c r="G100" s="3" t="s">
        <v>24</v>
      </c>
      <c r="H100" s="3" t="s">
        <v>51</v>
      </c>
      <c r="I100" s="3" t="s">
        <v>243</v>
      </c>
      <c r="J100" s="3"/>
      <c r="K100" s="15" t="str">
        <f t="shared" si="8"/>
        <v>O</v>
      </c>
      <c r="L100" s="13" t="str">
        <f t="shared" si="9"/>
        <v>O</v>
      </c>
      <c r="N100" s="14"/>
    </row>
    <row r="101" spans="1:14" ht="30" x14ac:dyDescent="0.25">
      <c r="A101" s="115"/>
      <c r="B101" s="115"/>
      <c r="C101" s="115"/>
      <c r="D101" s="115"/>
      <c r="E101" s="3" t="s">
        <v>244</v>
      </c>
      <c r="F101" s="3" t="s">
        <v>245</v>
      </c>
      <c r="G101" s="3" t="s">
        <v>24</v>
      </c>
      <c r="H101" s="3" t="s">
        <v>51</v>
      </c>
      <c r="I101" s="3" t="s">
        <v>232</v>
      </c>
      <c r="J101" s="3"/>
      <c r="K101" s="15" t="str">
        <f t="shared" si="8"/>
        <v>O</v>
      </c>
      <c r="L101" s="13" t="str">
        <f t="shared" si="9"/>
        <v>O</v>
      </c>
      <c r="N101" s="14"/>
    </row>
    <row r="102" spans="1:14" ht="60" x14ac:dyDescent="0.25">
      <c r="A102" s="115"/>
      <c r="B102" s="115"/>
      <c r="C102" s="115"/>
      <c r="D102" s="115"/>
      <c r="E102" s="3" t="s">
        <v>246</v>
      </c>
      <c r="F102" s="3" t="s">
        <v>247</v>
      </c>
      <c r="G102" s="3" t="s">
        <v>24</v>
      </c>
      <c r="H102" s="3" t="s">
        <v>21</v>
      </c>
      <c r="I102" s="3" t="s">
        <v>248</v>
      </c>
      <c r="J102" s="3"/>
      <c r="K102" s="15" t="str">
        <f t="shared" si="8"/>
        <v>O</v>
      </c>
      <c r="L102" s="13" t="str">
        <f t="shared" si="9"/>
        <v>O</v>
      </c>
      <c r="N102" s="14"/>
    </row>
    <row r="103" spans="1:14" ht="30" x14ac:dyDescent="0.25">
      <c r="A103" s="115"/>
      <c r="B103" s="115"/>
      <c r="C103" s="115"/>
      <c r="D103" s="115"/>
      <c r="E103" s="3" t="s">
        <v>249</v>
      </c>
      <c r="F103" s="3" t="s">
        <v>250</v>
      </c>
      <c r="G103" s="3" t="s">
        <v>24</v>
      </c>
      <c r="H103" s="3" t="s">
        <v>51</v>
      </c>
      <c r="I103" s="3" t="s">
        <v>232</v>
      </c>
      <c r="J103" s="3"/>
      <c r="K103" s="15" t="str">
        <f t="shared" si="8"/>
        <v>O</v>
      </c>
      <c r="L103" s="13" t="str">
        <f t="shared" si="9"/>
        <v>O</v>
      </c>
      <c r="N103" s="14"/>
    </row>
    <row r="104" spans="1:14" ht="30" x14ac:dyDescent="0.25">
      <c r="A104" s="115"/>
      <c r="B104" s="115"/>
      <c r="C104" s="115"/>
      <c r="D104" s="115"/>
      <c r="E104" s="3" t="s">
        <v>251</v>
      </c>
      <c r="F104" s="3" t="s">
        <v>252</v>
      </c>
      <c r="G104" s="3" t="s">
        <v>24</v>
      </c>
      <c r="H104" s="3" t="s">
        <v>21</v>
      </c>
      <c r="I104" s="3" t="s">
        <v>253</v>
      </c>
      <c r="J104" s="3"/>
      <c r="K104" s="15" t="str">
        <f t="shared" si="8"/>
        <v>O</v>
      </c>
      <c r="L104" s="13" t="str">
        <f t="shared" si="9"/>
        <v>O</v>
      </c>
      <c r="N104" s="14"/>
    </row>
    <row r="105" spans="1:14" ht="60" x14ac:dyDescent="0.25">
      <c r="A105" s="115"/>
      <c r="B105" s="115"/>
      <c r="C105" s="115"/>
      <c r="D105" s="115"/>
      <c r="E105" s="3" t="s">
        <v>254</v>
      </c>
      <c r="F105" s="3" t="s">
        <v>255</v>
      </c>
      <c r="G105" s="3" t="s">
        <v>24</v>
      </c>
      <c r="H105" s="3" t="s">
        <v>51</v>
      </c>
      <c r="I105" s="3" t="s">
        <v>256</v>
      </c>
      <c r="J105" s="3"/>
      <c r="K105" s="15" t="str">
        <f t="shared" si="8"/>
        <v>O</v>
      </c>
      <c r="L105" s="13" t="str">
        <f t="shared" si="9"/>
        <v>O</v>
      </c>
      <c r="N105" s="14"/>
    </row>
    <row r="106" spans="1:14" ht="30" x14ac:dyDescent="0.25">
      <c r="A106" s="115"/>
      <c r="B106" s="115"/>
      <c r="C106" s="115"/>
      <c r="D106" s="115"/>
      <c r="E106" s="3" t="s">
        <v>257</v>
      </c>
      <c r="F106" s="3" t="s">
        <v>242</v>
      </c>
      <c r="G106" s="3" t="s">
        <v>24</v>
      </c>
      <c r="H106" s="3" t="s">
        <v>51</v>
      </c>
      <c r="I106" s="3" t="s">
        <v>243</v>
      </c>
      <c r="J106" s="3"/>
      <c r="K106" s="15" t="str">
        <f t="shared" si="8"/>
        <v>O</v>
      </c>
      <c r="L106" s="13" t="str">
        <f t="shared" si="9"/>
        <v>O</v>
      </c>
      <c r="N106" s="14"/>
    </row>
    <row r="107" spans="1:14" ht="30" x14ac:dyDescent="0.25">
      <c r="A107" s="115"/>
      <c r="B107" s="116"/>
      <c r="C107" s="116"/>
      <c r="D107" s="116"/>
      <c r="E107" s="4" t="s">
        <v>258</v>
      </c>
      <c r="F107" s="4" t="s">
        <v>242</v>
      </c>
      <c r="G107" s="4" t="s">
        <v>24</v>
      </c>
      <c r="H107" s="4" t="s">
        <v>51</v>
      </c>
      <c r="I107" s="4" t="s">
        <v>243</v>
      </c>
      <c r="J107" s="4"/>
      <c r="K107" s="17" t="str">
        <f t="shared" si="8"/>
        <v>O</v>
      </c>
      <c r="L107" s="13" t="str">
        <f t="shared" si="9"/>
        <v>O</v>
      </c>
      <c r="N107" s="14"/>
    </row>
    <row r="108" spans="1:14" ht="90.75" thickBot="1" x14ac:dyDescent="0.3">
      <c r="A108" s="129"/>
      <c r="B108" s="125" t="s">
        <v>259</v>
      </c>
      <c r="C108" s="125">
        <v>11</v>
      </c>
      <c r="D108" s="125" t="s">
        <v>41</v>
      </c>
      <c r="E108" s="2" t="s">
        <v>24</v>
      </c>
      <c r="F108" s="2" t="s">
        <v>260</v>
      </c>
      <c r="G108" s="25"/>
      <c r="H108" s="25"/>
      <c r="I108" s="46" t="s">
        <v>261</v>
      </c>
      <c r="J108" s="25"/>
      <c r="K108" s="124" t="s">
        <v>51</v>
      </c>
      <c r="L108" s="13"/>
      <c r="N108" s="14"/>
    </row>
    <row r="109" spans="1:14" ht="60" x14ac:dyDescent="0.25">
      <c r="A109" s="119"/>
      <c r="B109" s="119"/>
      <c r="C109" s="119"/>
      <c r="D109" s="118"/>
      <c r="E109" s="3" t="s">
        <v>19</v>
      </c>
      <c r="F109" s="3" t="s">
        <v>262</v>
      </c>
      <c r="G109" s="3" t="s">
        <v>24</v>
      </c>
      <c r="H109" s="3" t="s">
        <v>51</v>
      </c>
      <c r="I109" s="3"/>
      <c r="J109" s="3"/>
      <c r="K109" s="124"/>
      <c r="L109" s="13"/>
      <c r="N109" s="14"/>
    </row>
    <row r="110" spans="1:14" ht="30" x14ac:dyDescent="0.25">
      <c r="A110" s="115"/>
      <c r="B110" s="115"/>
      <c r="C110" s="115"/>
      <c r="D110" s="119"/>
      <c r="E110" s="3" t="s">
        <v>22</v>
      </c>
      <c r="F110" s="3" t="s">
        <v>263</v>
      </c>
      <c r="G110" s="3" t="s">
        <v>24</v>
      </c>
      <c r="H110" s="3" t="s">
        <v>51</v>
      </c>
      <c r="I110" s="3"/>
      <c r="J110" s="3"/>
      <c r="K110" s="124"/>
      <c r="L110" s="13"/>
      <c r="N110" s="14"/>
    </row>
    <row r="111" spans="1:14" ht="17.25" customHeight="1" x14ac:dyDescent="0.25">
      <c r="A111" s="115"/>
      <c r="B111" s="116"/>
      <c r="C111" s="116"/>
      <c r="D111" s="47" t="s">
        <v>16</v>
      </c>
      <c r="E111" s="4" t="s">
        <v>264</v>
      </c>
      <c r="F111" s="4" t="s">
        <v>265</v>
      </c>
      <c r="G111" s="4" t="s">
        <v>24</v>
      </c>
      <c r="H111" s="4" t="s">
        <v>51</v>
      </c>
      <c r="I111" s="4"/>
      <c r="J111" s="4"/>
      <c r="K111" s="48" t="s">
        <v>51</v>
      </c>
      <c r="L111" s="13"/>
      <c r="N111" s="14"/>
    </row>
    <row r="112" spans="1:14" ht="75" x14ac:dyDescent="0.25">
      <c r="A112" s="115"/>
      <c r="B112" s="49" t="s">
        <v>266</v>
      </c>
      <c r="C112" s="49">
        <v>12</v>
      </c>
      <c r="D112" s="49" t="s">
        <v>16</v>
      </c>
      <c r="E112" s="50"/>
      <c r="F112" s="50" t="s">
        <v>267</v>
      </c>
      <c r="G112" s="50" t="s">
        <v>268</v>
      </c>
      <c r="H112" s="50" t="s">
        <v>51</v>
      </c>
      <c r="I112" s="50"/>
      <c r="J112" s="50"/>
      <c r="K112" s="15" t="s">
        <v>51</v>
      </c>
      <c r="L112" s="13" t="str">
        <f>K112</f>
        <v>n/a</v>
      </c>
      <c r="N112" s="14"/>
    </row>
    <row r="113" spans="1:14" ht="45.75" thickBot="1" x14ac:dyDescent="0.3">
      <c r="A113" s="129"/>
      <c r="B113" s="125" t="s">
        <v>269</v>
      </c>
      <c r="C113" s="125">
        <v>13</v>
      </c>
      <c r="D113" s="125" t="s">
        <v>41</v>
      </c>
      <c r="E113" s="2"/>
      <c r="F113" s="2" t="s">
        <v>270</v>
      </c>
      <c r="G113" s="25"/>
      <c r="H113" s="25"/>
      <c r="I113" s="46" t="s">
        <v>261</v>
      </c>
      <c r="J113" s="25"/>
      <c r="K113" s="126" t="s">
        <v>51</v>
      </c>
      <c r="L113" s="13"/>
      <c r="N113" s="14"/>
    </row>
    <row r="114" spans="1:14" x14ac:dyDescent="0.25">
      <c r="A114" s="119"/>
      <c r="B114" s="119"/>
      <c r="C114" s="119"/>
      <c r="D114" s="119"/>
      <c r="E114" s="3" t="s">
        <v>19</v>
      </c>
      <c r="F114" s="3" t="s">
        <v>271</v>
      </c>
      <c r="G114" s="3" t="s">
        <v>24</v>
      </c>
      <c r="H114" s="3" t="s">
        <v>51</v>
      </c>
      <c r="I114" s="3"/>
      <c r="J114" s="3"/>
      <c r="K114" s="124"/>
      <c r="L114" s="13"/>
      <c r="N114" s="14"/>
    </row>
    <row r="115" spans="1:14" x14ac:dyDescent="0.25">
      <c r="A115" s="115"/>
      <c r="B115" s="115"/>
      <c r="C115" s="115"/>
      <c r="D115" s="115"/>
      <c r="E115" s="3" t="s">
        <v>22</v>
      </c>
      <c r="F115" s="3" t="s">
        <v>272</v>
      </c>
      <c r="G115" s="3" t="s">
        <v>24</v>
      </c>
      <c r="H115" s="3" t="s">
        <v>51</v>
      </c>
      <c r="I115" s="3"/>
      <c r="J115" s="3"/>
      <c r="K115" s="124"/>
      <c r="L115" s="13"/>
      <c r="N115" s="14"/>
    </row>
    <row r="116" spans="1:14" ht="45" x14ac:dyDescent="0.25">
      <c r="A116" s="115"/>
      <c r="B116" s="116"/>
      <c r="C116" s="116"/>
      <c r="D116" s="116"/>
      <c r="E116" s="4" t="s">
        <v>25</v>
      </c>
      <c r="F116" s="4" t="s">
        <v>273</v>
      </c>
      <c r="G116" s="4" t="s">
        <v>24</v>
      </c>
      <c r="H116" s="4" t="s">
        <v>51</v>
      </c>
      <c r="I116" s="4"/>
      <c r="J116" s="4"/>
      <c r="K116" s="127"/>
      <c r="L116" s="13"/>
      <c r="N116" s="14"/>
    </row>
    <row r="117" spans="1:14" ht="45.75" thickBot="1" x14ac:dyDescent="0.3">
      <c r="A117" s="129"/>
      <c r="B117" s="125" t="s">
        <v>274</v>
      </c>
      <c r="C117" s="128">
        <v>14</v>
      </c>
      <c r="D117" s="128" t="s">
        <v>41</v>
      </c>
      <c r="E117" s="2"/>
      <c r="F117" s="2" t="s">
        <v>275</v>
      </c>
      <c r="G117" s="25"/>
      <c r="H117" s="25"/>
      <c r="I117" s="25"/>
      <c r="J117" s="25"/>
      <c r="K117" s="43" t="str">
        <f>IF(COUNTIF($H$118:$H$124,"Y")&gt;1,"O","X")</f>
        <v>O</v>
      </c>
      <c r="L117" s="13" t="str">
        <f>K117</f>
        <v>O</v>
      </c>
      <c r="N117" s="14"/>
    </row>
    <row r="118" spans="1:14" ht="30" x14ac:dyDescent="0.25">
      <c r="A118" s="119"/>
      <c r="B118" s="118"/>
      <c r="C118" s="115"/>
      <c r="D118" s="115"/>
      <c r="E118" s="3" t="s">
        <v>19</v>
      </c>
      <c r="F118" s="3" t="s">
        <v>276</v>
      </c>
      <c r="G118" s="3" t="s">
        <v>44</v>
      </c>
      <c r="H118" s="3" t="s">
        <v>21</v>
      </c>
      <c r="I118" s="3"/>
      <c r="J118" s="3"/>
      <c r="K118" s="51"/>
      <c r="L118" s="13"/>
      <c r="N118" s="14"/>
    </row>
    <row r="119" spans="1:14" ht="45.75" thickBot="1" x14ac:dyDescent="0.3">
      <c r="A119" s="129"/>
      <c r="B119" s="123"/>
      <c r="C119" s="115"/>
      <c r="D119" s="115"/>
      <c r="E119" s="3" t="s">
        <v>22</v>
      </c>
      <c r="F119" s="3" t="s">
        <v>277</v>
      </c>
      <c r="G119" s="3" t="s">
        <v>44</v>
      </c>
      <c r="H119" s="3" t="s">
        <v>54</v>
      </c>
      <c r="J119" s="3" t="s">
        <v>278</v>
      </c>
      <c r="K119" s="51"/>
      <c r="L119" s="13"/>
      <c r="N119" s="14"/>
    </row>
    <row r="120" spans="1:14" ht="45" x14ac:dyDescent="0.25">
      <c r="A120" s="119"/>
      <c r="B120" s="118"/>
      <c r="C120" s="115"/>
      <c r="D120" s="115"/>
      <c r="E120" s="3" t="s">
        <v>25</v>
      </c>
      <c r="F120" s="3" t="s">
        <v>279</v>
      </c>
      <c r="G120" s="3" t="s">
        <v>280</v>
      </c>
      <c r="H120" s="3" t="s">
        <v>51</v>
      </c>
      <c r="I120" s="3"/>
      <c r="J120" s="3"/>
      <c r="K120" s="51"/>
      <c r="L120" s="13"/>
      <c r="N120" s="14"/>
    </row>
    <row r="121" spans="1:14" ht="45" x14ac:dyDescent="0.25">
      <c r="A121" s="115"/>
      <c r="B121" s="118"/>
      <c r="C121" s="115"/>
      <c r="D121" s="115"/>
      <c r="E121" s="3" t="s">
        <v>27</v>
      </c>
      <c r="F121" s="3" t="s">
        <v>281</v>
      </c>
      <c r="G121" s="3" t="s">
        <v>280</v>
      </c>
      <c r="H121" s="3" t="s">
        <v>51</v>
      </c>
      <c r="I121" s="3"/>
      <c r="J121" s="3"/>
      <c r="K121" s="51"/>
      <c r="L121" s="13"/>
      <c r="N121" s="14"/>
    </row>
    <row r="122" spans="1:14" ht="60" x14ac:dyDescent="0.25">
      <c r="A122" s="115"/>
      <c r="B122" s="118"/>
      <c r="C122" s="115"/>
      <c r="D122" s="115"/>
      <c r="E122" s="3" t="s">
        <v>29</v>
      </c>
      <c r="F122" s="3" t="s">
        <v>282</v>
      </c>
      <c r="G122" s="3" t="s">
        <v>44</v>
      </c>
      <c r="H122" s="3" t="s">
        <v>21</v>
      </c>
      <c r="I122" s="3"/>
      <c r="J122" s="3" t="s">
        <v>283</v>
      </c>
      <c r="K122" s="51"/>
      <c r="L122" s="13"/>
      <c r="N122" s="14"/>
    </row>
    <row r="123" spans="1:14" ht="60" x14ac:dyDescent="0.25">
      <c r="A123" s="115"/>
      <c r="B123" s="118"/>
      <c r="C123" s="115"/>
      <c r="D123" s="115"/>
      <c r="E123" s="21" t="s">
        <v>31</v>
      </c>
      <c r="F123" s="21" t="s">
        <v>284</v>
      </c>
      <c r="G123" s="21" t="s">
        <v>285</v>
      </c>
      <c r="H123" s="21" t="s">
        <v>21</v>
      </c>
      <c r="I123" s="52"/>
      <c r="J123" s="21" t="s">
        <v>286</v>
      </c>
      <c r="K123" s="53"/>
      <c r="L123" s="13"/>
      <c r="N123" s="14"/>
    </row>
    <row r="124" spans="1:14" ht="75.75" thickBot="1" x14ac:dyDescent="0.3">
      <c r="A124" s="129"/>
      <c r="B124" s="123"/>
      <c r="C124" s="115"/>
      <c r="D124" s="115"/>
      <c r="E124" s="21" t="s">
        <v>33</v>
      </c>
      <c r="F124" s="21" t="s">
        <v>287</v>
      </c>
      <c r="G124" s="21" t="s">
        <v>288</v>
      </c>
      <c r="H124" s="21" t="s">
        <v>54</v>
      </c>
      <c r="I124" s="21"/>
      <c r="J124" s="21" t="s">
        <v>289</v>
      </c>
      <c r="K124" s="53"/>
      <c r="L124" s="13"/>
      <c r="N124" s="14"/>
    </row>
    <row r="125" spans="1:14" ht="75" x14ac:dyDescent="0.25">
      <c r="A125" s="119"/>
      <c r="B125" s="118"/>
      <c r="C125" s="54">
        <v>15</v>
      </c>
      <c r="D125" s="54" t="s">
        <v>16</v>
      </c>
      <c r="E125" s="3"/>
      <c r="F125" s="3" t="s">
        <v>290</v>
      </c>
      <c r="G125" s="3" t="s">
        <v>291</v>
      </c>
      <c r="H125" s="3" t="s">
        <v>21</v>
      </c>
      <c r="I125" s="3" t="s">
        <v>292</v>
      </c>
      <c r="J125" s="3" t="s">
        <v>293</v>
      </c>
      <c r="K125" s="15" t="str">
        <f t="shared" ref="K125" si="10">IF(OR(H125="y",H125="n/a"),"O","X")</f>
        <v>O</v>
      </c>
      <c r="L125" s="13" t="str">
        <f>K125</f>
        <v>O</v>
      </c>
      <c r="N125" s="14"/>
    </row>
    <row r="126" spans="1:14" ht="135" x14ac:dyDescent="0.25">
      <c r="A126" s="115"/>
      <c r="B126" s="118"/>
      <c r="C126" s="54">
        <v>16</v>
      </c>
      <c r="D126" s="54" t="s">
        <v>16</v>
      </c>
      <c r="E126" s="3"/>
      <c r="F126" s="3" t="s">
        <v>294</v>
      </c>
      <c r="G126" s="35" t="s">
        <v>469</v>
      </c>
      <c r="H126" s="35"/>
      <c r="I126" s="35"/>
      <c r="J126" s="35"/>
      <c r="K126" s="36" t="s">
        <v>51</v>
      </c>
      <c r="L126" s="13"/>
      <c r="N126" s="14"/>
    </row>
    <row r="127" spans="1:14" ht="105" x14ac:dyDescent="0.25">
      <c r="A127" s="115"/>
      <c r="B127" s="118"/>
      <c r="C127" s="115">
        <v>17</v>
      </c>
      <c r="D127" s="115" t="s">
        <v>41</v>
      </c>
      <c r="E127" s="3"/>
      <c r="F127" s="3" t="s">
        <v>295</v>
      </c>
      <c r="G127" s="42"/>
      <c r="H127" s="35"/>
      <c r="I127" s="42"/>
      <c r="J127" s="42" t="s">
        <v>296</v>
      </c>
      <c r="K127" s="55" t="str">
        <f t="shared" ref="K127:K134" si="11">IF(COUNTIF($H$128:$H$134,"Y")&gt;1,"O","X")</f>
        <v>O</v>
      </c>
      <c r="L127" s="13" t="str">
        <f t="shared" ref="L127" si="12">K127</f>
        <v>O</v>
      </c>
      <c r="N127" s="14"/>
    </row>
    <row r="128" spans="1:14" ht="15" customHeight="1" x14ac:dyDescent="0.25">
      <c r="A128" s="115"/>
      <c r="B128" s="118"/>
      <c r="C128" s="115"/>
      <c r="D128" s="115"/>
      <c r="E128" s="3" t="s">
        <v>19</v>
      </c>
      <c r="F128" s="3" t="s">
        <v>297</v>
      </c>
      <c r="G128" s="3" t="s">
        <v>44</v>
      </c>
      <c r="H128" s="3" t="s">
        <v>21</v>
      </c>
      <c r="I128" s="3"/>
      <c r="J128" s="3" t="s">
        <v>298</v>
      </c>
      <c r="K128" s="56" t="str">
        <f t="shared" si="11"/>
        <v>O</v>
      </c>
      <c r="L128" s="13"/>
      <c r="N128" s="14"/>
    </row>
    <row r="129" spans="1:14" ht="15" customHeight="1" x14ac:dyDescent="0.25">
      <c r="A129" s="115"/>
      <c r="B129" s="118"/>
      <c r="C129" s="115"/>
      <c r="D129" s="115"/>
      <c r="E129" s="3" t="s">
        <v>22</v>
      </c>
      <c r="F129" s="3" t="s">
        <v>299</v>
      </c>
      <c r="G129" s="3" t="s">
        <v>44</v>
      </c>
      <c r="H129" s="3" t="s">
        <v>54</v>
      </c>
      <c r="I129" s="3"/>
      <c r="J129" s="3"/>
      <c r="K129" s="56" t="str">
        <f t="shared" si="11"/>
        <v>O</v>
      </c>
      <c r="L129" s="13"/>
      <c r="N129" s="14"/>
    </row>
    <row r="130" spans="1:14" ht="15" customHeight="1" thickBot="1" x14ac:dyDescent="0.3">
      <c r="A130" s="129"/>
      <c r="B130" s="123"/>
      <c r="C130" s="129"/>
      <c r="D130" s="129"/>
      <c r="E130" s="3" t="s">
        <v>25</v>
      </c>
      <c r="F130" s="3" t="s">
        <v>300</v>
      </c>
      <c r="G130" s="3" t="s">
        <v>44</v>
      </c>
      <c r="H130" s="3" t="s">
        <v>54</v>
      </c>
      <c r="I130" s="3"/>
      <c r="J130" s="3"/>
      <c r="K130" s="56" t="str">
        <f t="shared" si="11"/>
        <v>O</v>
      </c>
      <c r="L130" s="13"/>
      <c r="N130" s="14"/>
    </row>
    <row r="131" spans="1:14" ht="15" customHeight="1" x14ac:dyDescent="0.25">
      <c r="A131" s="119"/>
      <c r="B131" s="118"/>
      <c r="C131" s="119"/>
      <c r="D131" s="119"/>
      <c r="E131" s="3" t="s">
        <v>27</v>
      </c>
      <c r="F131" s="3" t="s">
        <v>301</v>
      </c>
      <c r="G131" s="3" t="s">
        <v>44</v>
      </c>
      <c r="H131" s="3" t="s">
        <v>21</v>
      </c>
      <c r="I131" s="3"/>
      <c r="J131" s="3" t="s">
        <v>302</v>
      </c>
      <c r="K131" s="56" t="str">
        <f t="shared" si="11"/>
        <v>O</v>
      </c>
      <c r="L131" s="13"/>
      <c r="N131" s="14"/>
    </row>
    <row r="132" spans="1:14" ht="30" x14ac:dyDescent="0.25">
      <c r="A132" s="115"/>
      <c r="B132" s="118"/>
      <c r="C132" s="115"/>
      <c r="D132" s="115"/>
      <c r="E132" s="3" t="s">
        <v>29</v>
      </c>
      <c r="F132" s="3" t="s">
        <v>303</v>
      </c>
      <c r="G132" s="3" t="s">
        <v>304</v>
      </c>
      <c r="H132" s="3" t="s">
        <v>54</v>
      </c>
      <c r="I132" s="3"/>
      <c r="J132" s="3"/>
      <c r="K132" s="56" t="str">
        <f t="shared" si="11"/>
        <v>O</v>
      </c>
      <c r="L132" s="13"/>
      <c r="N132" s="14"/>
    </row>
    <row r="133" spans="1:14" ht="15" customHeight="1" thickBot="1" x14ac:dyDescent="0.3">
      <c r="A133" s="129"/>
      <c r="B133" s="123"/>
      <c r="C133" s="129"/>
      <c r="D133" s="129"/>
      <c r="E133" s="3" t="s">
        <v>31</v>
      </c>
      <c r="F133" s="3" t="s">
        <v>305</v>
      </c>
      <c r="G133" s="3" t="s">
        <v>44</v>
      </c>
      <c r="H133" s="3" t="s">
        <v>54</v>
      </c>
      <c r="I133" s="3"/>
      <c r="J133" s="3"/>
      <c r="K133" s="56" t="str">
        <f t="shared" si="11"/>
        <v>O</v>
      </c>
      <c r="L133" s="13"/>
      <c r="N133" s="14"/>
    </row>
    <row r="134" spans="1:14" ht="30" x14ac:dyDescent="0.25">
      <c r="A134" s="119"/>
      <c r="B134" s="122"/>
      <c r="C134" s="122"/>
      <c r="D134" s="122"/>
      <c r="E134" s="4" t="s">
        <v>33</v>
      </c>
      <c r="F134" s="4" t="s">
        <v>306</v>
      </c>
      <c r="G134" s="4" t="s">
        <v>304</v>
      </c>
      <c r="H134" s="4" t="s">
        <v>21</v>
      </c>
      <c r="I134" s="4"/>
      <c r="J134" s="4" t="s">
        <v>307</v>
      </c>
      <c r="K134" s="56" t="str">
        <f t="shared" si="11"/>
        <v>O</v>
      </c>
      <c r="L134" s="13"/>
      <c r="N134" s="14"/>
    </row>
    <row r="135" spans="1:14" ht="45" x14ac:dyDescent="0.25">
      <c r="A135" s="115"/>
      <c r="B135" s="121" t="s">
        <v>308</v>
      </c>
      <c r="C135" s="121">
        <v>18</v>
      </c>
      <c r="D135" s="121" t="s">
        <v>41</v>
      </c>
      <c r="E135" s="2"/>
      <c r="F135" s="2" t="s">
        <v>309</v>
      </c>
      <c r="G135" s="25"/>
      <c r="H135" s="25"/>
      <c r="I135" s="57" t="s">
        <v>310</v>
      </c>
      <c r="J135" s="58"/>
      <c r="K135" s="59" t="str">
        <f>IF(COUNTIF($H$136:$H$140,"Y")&gt;0,"O","X")</f>
        <v>O</v>
      </c>
      <c r="L135" s="13" t="str">
        <f>K135</f>
        <v>O</v>
      </c>
      <c r="N135" s="14"/>
    </row>
    <row r="136" spans="1:14" ht="30" x14ac:dyDescent="0.25">
      <c r="A136" s="115"/>
      <c r="B136" s="118"/>
      <c r="C136" s="118"/>
      <c r="D136" s="118"/>
      <c r="E136" s="33" t="s">
        <v>19</v>
      </c>
      <c r="F136" s="33" t="s">
        <v>311</v>
      </c>
      <c r="G136" s="33" t="s">
        <v>24</v>
      </c>
      <c r="H136" s="33" t="s">
        <v>54</v>
      </c>
      <c r="I136" s="3"/>
      <c r="J136" s="3"/>
      <c r="K136" s="28" t="str">
        <f t="shared" ref="K136:K140" si="13">IF(COUNTIF($H$136:$H$140,"Y")&gt;0,"O","X")</f>
        <v>O</v>
      </c>
      <c r="L136" s="13"/>
      <c r="N136" s="14"/>
    </row>
    <row r="137" spans="1:14" ht="30" x14ac:dyDescent="0.25">
      <c r="A137" s="115"/>
      <c r="B137" s="118"/>
      <c r="C137" s="118"/>
      <c r="D137" s="118"/>
      <c r="E137" s="21" t="s">
        <v>22</v>
      </c>
      <c r="F137" s="21" t="s">
        <v>312</v>
      </c>
      <c r="G137" s="21" t="s">
        <v>24</v>
      </c>
      <c r="H137" s="21" t="s">
        <v>21</v>
      </c>
      <c r="I137" s="21" t="s">
        <v>313</v>
      </c>
      <c r="J137" s="21"/>
      <c r="K137" s="27" t="str">
        <f t="shared" si="13"/>
        <v>O</v>
      </c>
      <c r="L137" s="13"/>
      <c r="N137" s="14"/>
    </row>
    <row r="138" spans="1:14" ht="45" x14ac:dyDescent="0.25">
      <c r="A138" s="115"/>
      <c r="B138" s="118"/>
      <c r="C138" s="118"/>
      <c r="D138" s="118"/>
      <c r="E138" s="21" t="s">
        <v>25</v>
      </c>
      <c r="F138" s="21" t="s">
        <v>314</v>
      </c>
      <c r="G138" s="21" t="s">
        <v>24</v>
      </c>
      <c r="H138" s="21" t="s">
        <v>21</v>
      </c>
      <c r="I138" s="21" t="s">
        <v>315</v>
      </c>
      <c r="J138" s="21" t="s">
        <v>316</v>
      </c>
      <c r="K138" s="27" t="str">
        <f t="shared" si="13"/>
        <v>O</v>
      </c>
      <c r="L138" s="13"/>
      <c r="N138" s="14"/>
    </row>
    <row r="139" spans="1:14" ht="15" customHeight="1" x14ac:dyDescent="0.25">
      <c r="A139" s="115"/>
      <c r="B139" s="118"/>
      <c r="C139" s="118"/>
      <c r="D139" s="118"/>
      <c r="E139" s="3" t="s">
        <v>27</v>
      </c>
      <c r="F139" s="3" t="s">
        <v>317</v>
      </c>
      <c r="G139" s="3" t="s">
        <v>24</v>
      </c>
      <c r="H139" s="3" t="s">
        <v>54</v>
      </c>
      <c r="I139" s="3"/>
      <c r="J139" s="3"/>
      <c r="K139" s="28" t="str">
        <f t="shared" si="13"/>
        <v>O</v>
      </c>
      <c r="L139" s="13"/>
      <c r="N139" s="14"/>
    </row>
    <row r="140" spans="1:14" ht="15" customHeight="1" x14ac:dyDescent="0.25">
      <c r="A140" s="115"/>
      <c r="B140" s="122"/>
      <c r="C140" s="122"/>
      <c r="D140" s="122"/>
      <c r="E140" s="4" t="s">
        <v>29</v>
      </c>
      <c r="F140" s="4" t="s">
        <v>318</v>
      </c>
      <c r="G140" s="4" t="s">
        <v>24</v>
      </c>
      <c r="H140" s="4" t="s">
        <v>21</v>
      </c>
      <c r="I140" s="4" t="s">
        <v>319</v>
      </c>
      <c r="J140" s="4"/>
      <c r="K140" s="44" t="str">
        <f t="shared" si="13"/>
        <v>O</v>
      </c>
      <c r="L140" s="13"/>
      <c r="N140" s="14"/>
    </row>
    <row r="141" spans="1:14" ht="45" x14ac:dyDescent="0.25">
      <c r="A141" s="115"/>
      <c r="B141" s="121" t="s">
        <v>320</v>
      </c>
      <c r="C141" s="121">
        <v>19</v>
      </c>
      <c r="D141" s="121" t="s">
        <v>41</v>
      </c>
      <c r="E141" s="2"/>
      <c r="F141" s="2" t="s">
        <v>321</v>
      </c>
      <c r="G141" s="25"/>
      <c r="H141" s="25"/>
      <c r="I141" s="57" t="s">
        <v>322</v>
      </c>
      <c r="J141" s="58"/>
      <c r="K141" s="43" t="str">
        <f t="shared" ref="K141:K145" si="14">IF(COUNTIF($H$142:$H$145,"Y")&gt;0,"O","X")</f>
        <v>O</v>
      </c>
      <c r="L141" s="13" t="str">
        <f>K141</f>
        <v>O</v>
      </c>
      <c r="N141" s="14"/>
    </row>
    <row r="142" spans="1:14" ht="90" x14ac:dyDescent="0.25">
      <c r="A142" s="115"/>
      <c r="B142" s="118"/>
      <c r="C142" s="118"/>
      <c r="D142" s="118"/>
      <c r="E142" s="21" t="s">
        <v>19</v>
      </c>
      <c r="F142" s="21" t="s">
        <v>323</v>
      </c>
      <c r="G142" s="21" t="s">
        <v>44</v>
      </c>
      <c r="H142" s="21" t="s">
        <v>21</v>
      </c>
      <c r="I142" s="21" t="s">
        <v>324</v>
      </c>
      <c r="J142" s="21" t="s">
        <v>325</v>
      </c>
      <c r="K142" s="27" t="str">
        <f t="shared" si="14"/>
        <v>O</v>
      </c>
      <c r="L142" s="13"/>
      <c r="N142" s="14"/>
    </row>
    <row r="143" spans="1:14" ht="90.75" thickBot="1" x14ac:dyDescent="0.3">
      <c r="A143" s="129"/>
      <c r="B143" s="123"/>
      <c r="C143" s="123"/>
      <c r="D143" s="123"/>
      <c r="E143" s="21" t="s">
        <v>22</v>
      </c>
      <c r="F143" s="21" t="s">
        <v>326</v>
      </c>
      <c r="G143" s="21" t="s">
        <v>44</v>
      </c>
      <c r="H143" s="21" t="s">
        <v>21</v>
      </c>
      <c r="I143" s="21" t="s">
        <v>327</v>
      </c>
      <c r="J143" s="21"/>
      <c r="K143" s="27" t="str">
        <f t="shared" si="14"/>
        <v>O</v>
      </c>
      <c r="L143" s="13"/>
      <c r="N143" s="14"/>
    </row>
    <row r="144" spans="1:14" ht="60" x14ac:dyDescent="0.25">
      <c r="A144" s="119"/>
      <c r="B144" s="118"/>
      <c r="C144" s="118"/>
      <c r="D144" s="118"/>
      <c r="E144" s="3" t="s">
        <v>25</v>
      </c>
      <c r="F144" s="3" t="s">
        <v>328</v>
      </c>
      <c r="G144" s="3" t="s">
        <v>44</v>
      </c>
      <c r="H144" s="3" t="s">
        <v>21</v>
      </c>
      <c r="I144" s="3" t="s">
        <v>329</v>
      </c>
      <c r="J144" s="3"/>
      <c r="K144" s="28" t="str">
        <f t="shared" si="14"/>
        <v>O</v>
      </c>
      <c r="L144" s="13"/>
      <c r="N144" s="14"/>
    </row>
    <row r="145" spans="1:14" ht="60.75" thickBot="1" x14ac:dyDescent="0.3">
      <c r="A145" s="129"/>
      <c r="B145" s="123"/>
      <c r="C145" s="123"/>
      <c r="D145" s="123"/>
      <c r="E145" s="60" t="s">
        <v>27</v>
      </c>
      <c r="F145" s="60" t="s">
        <v>330</v>
      </c>
      <c r="G145" s="60" t="s">
        <v>331</v>
      </c>
      <c r="H145" s="60" t="s">
        <v>21</v>
      </c>
      <c r="I145" s="60" t="s">
        <v>332</v>
      </c>
      <c r="J145" s="60"/>
      <c r="K145" s="61" t="str">
        <f t="shared" si="14"/>
        <v>O</v>
      </c>
      <c r="L145" s="13"/>
      <c r="N145" s="14"/>
    </row>
    <row r="146" spans="1:14" ht="105" x14ac:dyDescent="0.25">
      <c r="A146" s="119" t="s">
        <v>333</v>
      </c>
      <c r="B146" s="120" t="s">
        <v>334</v>
      </c>
      <c r="C146" s="120">
        <v>74</v>
      </c>
      <c r="D146" s="120" t="s">
        <v>41</v>
      </c>
      <c r="E146" s="10"/>
      <c r="F146" s="10" t="s">
        <v>335</v>
      </c>
      <c r="G146" s="11"/>
      <c r="H146" s="11"/>
      <c r="I146" s="58" t="s">
        <v>336</v>
      </c>
      <c r="J146" s="58"/>
      <c r="K146" s="62" t="str">
        <f>IF(COUNTIF($H$147:$H$149,"Y")&gt;0,"O","X")</f>
        <v>O</v>
      </c>
      <c r="L146" s="13" t="str">
        <f>K146</f>
        <v>O</v>
      </c>
      <c r="N146" s="14"/>
    </row>
    <row r="147" spans="1:14" ht="15" customHeight="1" x14ac:dyDescent="0.25">
      <c r="A147" s="115"/>
      <c r="B147" s="115"/>
      <c r="C147" s="115"/>
      <c r="D147" s="115"/>
      <c r="E147" s="3" t="s">
        <v>19</v>
      </c>
      <c r="F147" s="3" t="s">
        <v>337</v>
      </c>
      <c r="G147" s="3" t="s">
        <v>24</v>
      </c>
      <c r="H147" s="3" t="s">
        <v>54</v>
      </c>
      <c r="I147" s="3"/>
      <c r="J147" s="3"/>
      <c r="K147" s="28" t="str">
        <f t="shared" ref="K147:K149" si="15">IF(COUNTIF($H$147:$H$149,"Y")&gt;0,"O","X")</f>
        <v>O</v>
      </c>
      <c r="L147" s="13"/>
      <c r="N147" s="14"/>
    </row>
    <row r="148" spans="1:14" ht="45" x14ac:dyDescent="0.25">
      <c r="A148" s="115"/>
      <c r="B148" s="115"/>
      <c r="C148" s="115"/>
      <c r="D148" s="115"/>
      <c r="E148" s="3" t="s">
        <v>22</v>
      </c>
      <c r="F148" s="3" t="s">
        <v>338</v>
      </c>
      <c r="G148" s="3" t="s">
        <v>24</v>
      </c>
      <c r="H148" s="3" t="s">
        <v>54</v>
      </c>
      <c r="I148" s="3"/>
      <c r="J148" s="3"/>
      <c r="K148" s="28" t="str">
        <f t="shared" si="15"/>
        <v>O</v>
      </c>
      <c r="L148" s="13"/>
      <c r="N148" s="14"/>
    </row>
    <row r="149" spans="1:14" ht="45" x14ac:dyDescent="0.25">
      <c r="A149" s="115"/>
      <c r="B149" s="115"/>
      <c r="C149" s="115"/>
      <c r="D149" s="115"/>
      <c r="E149" s="3" t="s">
        <v>25</v>
      </c>
      <c r="F149" s="3" t="s">
        <v>339</v>
      </c>
      <c r="G149" s="3" t="s">
        <v>24</v>
      </c>
      <c r="H149" s="3" t="s">
        <v>21</v>
      </c>
      <c r="I149" s="3" t="s">
        <v>340</v>
      </c>
      <c r="J149" s="3"/>
      <c r="K149" s="40" t="str">
        <f t="shared" si="15"/>
        <v>O</v>
      </c>
      <c r="L149" s="13"/>
      <c r="N149" s="14"/>
    </row>
    <row r="150" spans="1:14" ht="45" x14ac:dyDescent="0.25">
      <c r="A150" s="115"/>
      <c r="B150" s="115"/>
      <c r="C150" s="115">
        <v>75</v>
      </c>
      <c r="D150" s="115" t="s">
        <v>41</v>
      </c>
      <c r="E150" s="3"/>
      <c r="F150" s="3" t="s">
        <v>42</v>
      </c>
      <c r="G150" s="35"/>
      <c r="H150" s="35"/>
      <c r="I150" s="35"/>
      <c r="J150" s="35"/>
      <c r="K150" s="41" t="str">
        <f>IF(COUNTIF($H$151:$H$153,"Y")&gt;0,"O","X")</f>
        <v>O</v>
      </c>
      <c r="L150" s="13" t="str">
        <f>K150</f>
        <v>O</v>
      </c>
      <c r="N150" s="14"/>
    </row>
    <row r="151" spans="1:14" ht="90" x14ac:dyDescent="0.25">
      <c r="A151" s="115"/>
      <c r="B151" s="115"/>
      <c r="C151" s="115"/>
      <c r="D151" s="115"/>
      <c r="E151" s="3" t="s">
        <v>19</v>
      </c>
      <c r="F151" s="3" t="s">
        <v>341</v>
      </c>
      <c r="G151" s="3" t="s">
        <v>342</v>
      </c>
      <c r="H151" s="3" t="s">
        <v>21</v>
      </c>
      <c r="I151" s="3" t="s">
        <v>343</v>
      </c>
      <c r="J151" s="3"/>
      <c r="K151" s="28" t="str">
        <f t="shared" ref="K151:K153" si="16">IF(COUNTIF($H$151:$H$153,"Y")&gt;0,"O","X")</f>
        <v>O</v>
      </c>
      <c r="L151" s="13"/>
      <c r="N151" s="14"/>
    </row>
    <row r="152" spans="1:14" ht="30" x14ac:dyDescent="0.25">
      <c r="A152" s="115"/>
      <c r="B152" s="115"/>
      <c r="C152" s="115"/>
      <c r="D152" s="115"/>
      <c r="E152" s="3" t="s">
        <v>22</v>
      </c>
      <c r="F152" s="3" t="s">
        <v>344</v>
      </c>
      <c r="G152" s="3" t="s">
        <v>345</v>
      </c>
      <c r="H152" s="3" t="s">
        <v>51</v>
      </c>
      <c r="I152" s="3"/>
      <c r="J152" s="3"/>
      <c r="K152" s="28" t="str">
        <f t="shared" si="16"/>
        <v>O</v>
      </c>
      <c r="L152" s="13"/>
      <c r="N152" s="14"/>
    </row>
    <row r="153" spans="1:14" ht="75" x14ac:dyDescent="0.25">
      <c r="A153" s="115"/>
      <c r="B153" s="115"/>
      <c r="C153" s="115"/>
      <c r="D153" s="115"/>
      <c r="E153" s="3" t="s">
        <v>25</v>
      </c>
      <c r="F153" s="3" t="s">
        <v>346</v>
      </c>
      <c r="G153" s="3" t="s">
        <v>347</v>
      </c>
      <c r="H153" s="3" t="s">
        <v>54</v>
      </c>
      <c r="I153" s="3" t="s">
        <v>348</v>
      </c>
      <c r="J153" s="3"/>
      <c r="K153" s="40" t="str">
        <f t="shared" si="16"/>
        <v>O</v>
      </c>
      <c r="L153" s="13"/>
      <c r="N153" s="14"/>
    </row>
    <row r="154" spans="1:14" ht="60" x14ac:dyDescent="0.25">
      <c r="A154" s="115"/>
      <c r="B154" s="115"/>
      <c r="C154" s="54">
        <v>76</v>
      </c>
      <c r="D154" s="54" t="s">
        <v>16</v>
      </c>
      <c r="E154" s="3"/>
      <c r="F154" s="3" t="s">
        <v>349</v>
      </c>
      <c r="G154" s="3" t="s">
        <v>24</v>
      </c>
      <c r="H154" s="3" t="s">
        <v>21</v>
      </c>
      <c r="I154" s="3" t="s">
        <v>350</v>
      </c>
      <c r="J154" s="3"/>
      <c r="K154" s="15" t="str">
        <f t="shared" ref="K154" si="17">IF(OR(H154="y",H154="n/a"),"O","X")</f>
        <v>O</v>
      </c>
      <c r="L154" s="13" t="str">
        <f>K154</f>
        <v>O</v>
      </c>
      <c r="N154" s="14"/>
    </row>
    <row r="155" spans="1:14" ht="60" x14ac:dyDescent="0.25">
      <c r="A155" s="115"/>
      <c r="B155" s="115"/>
      <c r="C155" s="115">
        <v>77</v>
      </c>
      <c r="D155" s="115" t="s">
        <v>41</v>
      </c>
      <c r="E155" s="3"/>
      <c r="F155" s="3" t="s">
        <v>351</v>
      </c>
      <c r="G155" s="35"/>
      <c r="H155" s="35"/>
      <c r="I155" s="35"/>
      <c r="J155" s="35"/>
      <c r="K155" s="41" t="str">
        <f>IF(COUNTIF($H$156:$H$157,"Y")&gt;0,"O","X")</f>
        <v>O</v>
      </c>
      <c r="L155" s="13" t="str">
        <f>K155</f>
        <v>O</v>
      </c>
      <c r="N155" s="14"/>
    </row>
    <row r="156" spans="1:14" ht="30" x14ac:dyDescent="0.25">
      <c r="A156" s="115"/>
      <c r="B156" s="115"/>
      <c r="C156" s="115"/>
      <c r="D156" s="115"/>
      <c r="E156" s="3" t="s">
        <v>19</v>
      </c>
      <c r="F156" s="3" t="s">
        <v>352</v>
      </c>
      <c r="G156" s="3" t="s">
        <v>24</v>
      </c>
      <c r="H156" s="3" t="s">
        <v>54</v>
      </c>
      <c r="I156" s="3"/>
      <c r="J156" s="3"/>
      <c r="K156" s="28" t="str">
        <f t="shared" ref="K156:K157" si="18">IF(COUNTIF($H$156:$H$157,"Y")&gt;0,"O","X")</f>
        <v>O</v>
      </c>
      <c r="L156" s="13"/>
      <c r="N156" s="14"/>
    </row>
    <row r="157" spans="1:14" ht="45" x14ac:dyDescent="0.25">
      <c r="A157" s="115"/>
      <c r="B157" s="115"/>
      <c r="C157" s="115"/>
      <c r="D157" s="115"/>
      <c r="E157" s="3" t="s">
        <v>22</v>
      </c>
      <c r="F157" s="3" t="s">
        <v>353</v>
      </c>
      <c r="G157" s="3" t="s">
        <v>24</v>
      </c>
      <c r="H157" s="3" t="s">
        <v>21</v>
      </c>
      <c r="I157" s="3" t="s">
        <v>354</v>
      </c>
      <c r="J157" s="3"/>
      <c r="K157" s="40" t="str">
        <f t="shared" si="18"/>
        <v>O</v>
      </c>
      <c r="L157" s="13"/>
      <c r="N157" s="14"/>
    </row>
    <row r="158" spans="1:14" ht="75" x14ac:dyDescent="0.25">
      <c r="A158" s="115"/>
      <c r="B158" s="115"/>
      <c r="C158" s="115">
        <v>78</v>
      </c>
      <c r="D158" s="115" t="s">
        <v>41</v>
      </c>
      <c r="E158" s="3"/>
      <c r="F158" s="3" t="s">
        <v>355</v>
      </c>
      <c r="G158" s="35"/>
      <c r="H158" s="35"/>
      <c r="I158" s="35"/>
      <c r="J158" s="35"/>
      <c r="K158" s="26" t="str">
        <f t="shared" ref="K158:K163" si="19">IF(COUNTIF($H$159:$H$163,"Y")&gt;0,"O","X")</f>
        <v>O</v>
      </c>
      <c r="L158" s="13" t="str">
        <f>K158</f>
        <v>O</v>
      </c>
      <c r="N158" s="14"/>
    </row>
    <row r="159" spans="1:14" ht="60" x14ac:dyDescent="0.25">
      <c r="A159" s="115"/>
      <c r="B159" s="115"/>
      <c r="C159" s="115"/>
      <c r="D159" s="115"/>
      <c r="E159" s="3" t="s">
        <v>19</v>
      </c>
      <c r="F159" s="3" t="s">
        <v>356</v>
      </c>
      <c r="G159" s="3" t="s">
        <v>44</v>
      </c>
      <c r="H159" s="3" t="s">
        <v>21</v>
      </c>
      <c r="I159" s="3" t="s">
        <v>357</v>
      </c>
      <c r="J159" s="3"/>
      <c r="K159" s="28" t="str">
        <f t="shared" si="19"/>
        <v>O</v>
      </c>
      <c r="L159" s="13"/>
      <c r="N159" s="14"/>
    </row>
    <row r="160" spans="1:14" ht="30" x14ac:dyDescent="0.25">
      <c r="A160" s="115"/>
      <c r="B160" s="115"/>
      <c r="C160" s="115"/>
      <c r="D160" s="115"/>
      <c r="E160" s="21" t="s">
        <v>22</v>
      </c>
      <c r="F160" s="21" t="s">
        <v>358</v>
      </c>
      <c r="G160" s="21" t="s">
        <v>359</v>
      </c>
      <c r="H160" s="21" t="s">
        <v>51</v>
      </c>
      <c r="I160" s="21"/>
      <c r="J160" s="21"/>
      <c r="K160" s="27" t="str">
        <f t="shared" si="19"/>
        <v>O</v>
      </c>
      <c r="L160" s="13"/>
      <c r="N160" s="14"/>
    </row>
    <row r="161" spans="1:14" ht="60" x14ac:dyDescent="0.25">
      <c r="A161" s="115"/>
      <c r="B161" s="115"/>
      <c r="C161" s="115"/>
      <c r="D161" s="115"/>
      <c r="E161" s="3" t="s">
        <v>25</v>
      </c>
      <c r="F161" s="3" t="s">
        <v>360</v>
      </c>
      <c r="G161" s="3" t="s">
        <v>44</v>
      </c>
      <c r="H161" s="3" t="s">
        <v>54</v>
      </c>
      <c r="I161" s="3" t="s">
        <v>361</v>
      </c>
      <c r="J161" s="3"/>
      <c r="K161" s="28" t="str">
        <f t="shared" si="19"/>
        <v>O</v>
      </c>
      <c r="L161" s="13"/>
      <c r="N161" s="14"/>
    </row>
    <row r="162" spans="1:14" ht="30" x14ac:dyDescent="0.25">
      <c r="A162" s="115"/>
      <c r="B162" s="115"/>
      <c r="C162" s="115"/>
      <c r="D162" s="115"/>
      <c r="E162" s="3" t="s">
        <v>27</v>
      </c>
      <c r="F162" s="3" t="s">
        <v>362</v>
      </c>
      <c r="G162" s="3" t="s">
        <v>342</v>
      </c>
      <c r="H162" s="3" t="s">
        <v>54</v>
      </c>
      <c r="I162" s="3"/>
      <c r="J162" s="3"/>
      <c r="K162" s="28" t="str">
        <f t="shared" si="19"/>
        <v>O</v>
      </c>
      <c r="L162" s="13"/>
      <c r="N162" s="14"/>
    </row>
    <row r="163" spans="1:14" ht="45" x14ac:dyDescent="0.25">
      <c r="A163" s="115"/>
      <c r="B163" s="115"/>
      <c r="C163" s="115"/>
      <c r="D163" s="115"/>
      <c r="E163" s="3" t="s">
        <v>29</v>
      </c>
      <c r="F163" s="3" t="s">
        <v>363</v>
      </c>
      <c r="G163" s="3" t="s">
        <v>44</v>
      </c>
      <c r="H163" s="3" t="s">
        <v>21</v>
      </c>
      <c r="I163" s="3" t="s">
        <v>364</v>
      </c>
      <c r="J163" s="3"/>
      <c r="K163" s="40" t="str">
        <f t="shared" si="19"/>
        <v>O</v>
      </c>
      <c r="L163" s="13"/>
      <c r="N163" s="14"/>
    </row>
    <row r="164" spans="1:14" ht="60" x14ac:dyDescent="0.25">
      <c r="A164" s="115"/>
      <c r="B164" s="115"/>
      <c r="C164" s="115">
        <v>79</v>
      </c>
      <c r="D164" s="115" t="s">
        <v>41</v>
      </c>
      <c r="E164" s="3"/>
      <c r="F164" s="3" t="s">
        <v>365</v>
      </c>
      <c r="G164" s="35"/>
      <c r="H164" s="35"/>
      <c r="I164" s="35"/>
      <c r="J164" s="35"/>
      <c r="K164" s="41" t="str">
        <f>IF(COUNTIF($H$165:$H$167,"Y")&gt;0,"O","X")</f>
        <v>O</v>
      </c>
      <c r="L164" s="13" t="str">
        <f>K164</f>
        <v>O</v>
      </c>
      <c r="N164" s="14"/>
    </row>
    <row r="165" spans="1:14" ht="45" x14ac:dyDescent="0.25">
      <c r="A165" s="115"/>
      <c r="B165" s="115"/>
      <c r="C165" s="115"/>
      <c r="D165" s="115"/>
      <c r="E165" s="3" t="s">
        <v>19</v>
      </c>
      <c r="F165" s="3" t="s">
        <v>366</v>
      </c>
      <c r="G165" s="3" t="s">
        <v>24</v>
      </c>
      <c r="H165" s="3" t="s">
        <v>54</v>
      </c>
      <c r="I165" s="3" t="s">
        <v>367</v>
      </c>
      <c r="J165" s="3"/>
      <c r="K165" s="28" t="str">
        <f t="shared" ref="K165:K167" si="20">IF(COUNTIF($H$165:$H$167,"Y")&gt;0,"O","X")</f>
        <v>O</v>
      </c>
      <c r="L165" s="13"/>
      <c r="N165" s="14"/>
    </row>
    <row r="166" spans="1:14" ht="15" customHeight="1" x14ac:dyDescent="0.25">
      <c r="A166" s="115"/>
      <c r="B166" s="115"/>
      <c r="C166" s="115"/>
      <c r="D166" s="115"/>
      <c r="E166" s="3" t="s">
        <v>22</v>
      </c>
      <c r="F166" s="3" t="s">
        <v>368</v>
      </c>
      <c r="G166" s="3" t="s">
        <v>24</v>
      </c>
      <c r="H166" s="3" t="s">
        <v>369</v>
      </c>
      <c r="I166" s="3" t="s">
        <v>370</v>
      </c>
      <c r="J166" s="3"/>
      <c r="K166" s="28" t="str">
        <f t="shared" si="20"/>
        <v>O</v>
      </c>
      <c r="L166" s="13"/>
      <c r="N166" s="14"/>
    </row>
    <row r="167" spans="1:14" ht="60" x14ac:dyDescent="0.25">
      <c r="A167" s="115"/>
      <c r="B167" s="115"/>
      <c r="C167" s="115"/>
      <c r="D167" s="115"/>
      <c r="E167" s="3" t="s">
        <v>25</v>
      </c>
      <c r="F167" s="3" t="s">
        <v>371</v>
      </c>
      <c r="G167" s="3" t="s">
        <v>24</v>
      </c>
      <c r="H167" s="3" t="s">
        <v>54</v>
      </c>
      <c r="I167" s="3" t="s">
        <v>372</v>
      </c>
      <c r="J167" s="3"/>
      <c r="K167" s="40" t="str">
        <f t="shared" si="20"/>
        <v>O</v>
      </c>
      <c r="L167" s="13"/>
      <c r="N167" s="14"/>
    </row>
    <row r="168" spans="1:14" ht="322.5" customHeight="1" x14ac:dyDescent="0.25">
      <c r="A168" s="115"/>
      <c r="B168" s="115"/>
      <c r="C168" s="115">
        <v>80</v>
      </c>
      <c r="D168" s="115" t="s">
        <v>16</v>
      </c>
      <c r="E168" s="3"/>
      <c r="F168" s="3" t="s">
        <v>373</v>
      </c>
      <c r="G168" s="3" t="s">
        <v>24</v>
      </c>
      <c r="H168" s="3" t="s">
        <v>51</v>
      </c>
      <c r="I168" s="3" t="s">
        <v>374</v>
      </c>
      <c r="J168" s="3"/>
      <c r="K168" s="15" t="s">
        <v>51</v>
      </c>
      <c r="L168" s="13" t="str">
        <f>K168</f>
        <v>n/a</v>
      </c>
      <c r="N168" s="14"/>
    </row>
    <row r="169" spans="1:14" ht="26.25" x14ac:dyDescent="0.25">
      <c r="A169" s="115"/>
      <c r="B169" s="115"/>
      <c r="C169" s="115"/>
      <c r="D169" s="115"/>
      <c r="E169" s="3" t="s">
        <v>264</v>
      </c>
      <c r="F169" s="3" t="s">
        <v>375</v>
      </c>
      <c r="G169" s="3" t="s">
        <v>24</v>
      </c>
      <c r="H169" s="3" t="s">
        <v>51</v>
      </c>
      <c r="I169" s="3"/>
      <c r="J169" s="3"/>
      <c r="K169" s="15" t="s">
        <v>51</v>
      </c>
      <c r="L169" s="13" t="str">
        <f t="shared" ref="L169:L172" si="21">K169</f>
        <v>n/a</v>
      </c>
      <c r="N169" s="14"/>
    </row>
    <row r="170" spans="1:14" ht="75" x14ac:dyDescent="0.25">
      <c r="A170" s="115"/>
      <c r="B170" s="115"/>
      <c r="C170" s="115">
        <v>81</v>
      </c>
      <c r="D170" s="115" t="s">
        <v>16</v>
      </c>
      <c r="E170" s="3"/>
      <c r="F170" s="3" t="s">
        <v>376</v>
      </c>
      <c r="G170" s="3" t="s">
        <v>24</v>
      </c>
      <c r="H170" s="3" t="s">
        <v>21</v>
      </c>
      <c r="I170" s="3" t="s">
        <v>377</v>
      </c>
      <c r="J170" s="3"/>
      <c r="K170" s="15" t="str">
        <f t="shared" ref="K170:K171" si="22">IF(OR(H170="y",H170="n/a"),"O","X")</f>
        <v>O</v>
      </c>
      <c r="L170" s="13" t="str">
        <f t="shared" si="21"/>
        <v>O</v>
      </c>
      <c r="N170" s="14"/>
    </row>
    <row r="171" spans="1:14" ht="26.25" x14ac:dyDescent="0.25">
      <c r="A171" s="115"/>
      <c r="B171" s="115"/>
      <c r="C171" s="115"/>
      <c r="D171" s="115"/>
      <c r="E171" s="3" t="s">
        <v>264</v>
      </c>
      <c r="F171" s="3" t="s">
        <v>378</v>
      </c>
      <c r="G171" s="3" t="s">
        <v>24</v>
      </c>
      <c r="H171" s="3" t="s">
        <v>21</v>
      </c>
      <c r="I171" s="3">
        <v>5</v>
      </c>
      <c r="J171" s="3"/>
      <c r="K171" s="15" t="str">
        <f t="shared" si="22"/>
        <v>O</v>
      </c>
      <c r="L171" s="13" t="str">
        <f t="shared" si="21"/>
        <v>O</v>
      </c>
      <c r="N171" s="14"/>
    </row>
    <row r="172" spans="1:14" ht="60" x14ac:dyDescent="0.25">
      <c r="A172" s="115"/>
      <c r="B172" s="115"/>
      <c r="C172" s="115">
        <v>82</v>
      </c>
      <c r="D172" s="117" t="s">
        <v>41</v>
      </c>
      <c r="E172" s="3"/>
      <c r="F172" s="3" t="s">
        <v>379</v>
      </c>
      <c r="G172" s="35"/>
      <c r="H172" s="35"/>
      <c r="I172" s="35"/>
      <c r="J172" s="35"/>
      <c r="K172" s="41" t="str">
        <f>IF(AND($K$176="O",COUNTIF($H$173:$H$175,"Y")&gt;0),"O","X")</f>
        <v>O</v>
      </c>
      <c r="L172" s="13" t="str">
        <f t="shared" si="21"/>
        <v>O</v>
      </c>
      <c r="N172" s="14"/>
    </row>
    <row r="173" spans="1:14" ht="45" x14ac:dyDescent="0.25">
      <c r="A173" s="115"/>
      <c r="B173" s="115"/>
      <c r="C173" s="115"/>
      <c r="D173" s="118"/>
      <c r="E173" s="3" t="s">
        <v>19</v>
      </c>
      <c r="F173" s="3" t="s">
        <v>380</v>
      </c>
      <c r="G173" s="3" t="s">
        <v>24</v>
      </c>
      <c r="H173" s="3" t="s">
        <v>21</v>
      </c>
      <c r="I173" s="3" t="s">
        <v>381</v>
      </c>
      <c r="J173" s="3"/>
      <c r="K173" s="28" t="str">
        <f t="shared" ref="K173:K175" si="23">IF(AND($K$176="O",COUNTIF($H$173:$H$175,"Y")&gt;0),"O","X")</f>
        <v>O</v>
      </c>
      <c r="L173" s="13"/>
      <c r="N173" s="14"/>
    </row>
    <row r="174" spans="1:14" ht="45" x14ac:dyDescent="0.25">
      <c r="A174" s="115"/>
      <c r="B174" s="115"/>
      <c r="C174" s="115"/>
      <c r="D174" s="118"/>
      <c r="E174" s="3" t="s">
        <v>22</v>
      </c>
      <c r="F174" s="3" t="s">
        <v>382</v>
      </c>
      <c r="G174" s="3" t="s">
        <v>24</v>
      </c>
      <c r="H174" s="3" t="s">
        <v>21</v>
      </c>
      <c r="I174" s="3" t="s">
        <v>383</v>
      </c>
      <c r="J174" s="3"/>
      <c r="K174" s="28" t="str">
        <f t="shared" si="23"/>
        <v>O</v>
      </c>
      <c r="L174" s="13"/>
      <c r="N174" s="14"/>
    </row>
    <row r="175" spans="1:14" ht="15" customHeight="1" x14ac:dyDescent="0.25">
      <c r="A175" s="115"/>
      <c r="B175" s="115"/>
      <c r="C175" s="115"/>
      <c r="D175" s="119"/>
      <c r="E175" s="3" t="s">
        <v>25</v>
      </c>
      <c r="F175" s="3" t="s">
        <v>384</v>
      </c>
      <c r="G175" s="3" t="s">
        <v>24</v>
      </c>
      <c r="H175" s="3" t="s">
        <v>21</v>
      </c>
      <c r="I175" s="3"/>
      <c r="J175" s="3"/>
      <c r="K175" s="40" t="str">
        <f t="shared" si="23"/>
        <v>O</v>
      </c>
      <c r="L175" s="13"/>
      <c r="N175" s="14"/>
    </row>
    <row r="176" spans="1:14" ht="17.25" customHeight="1" x14ac:dyDescent="0.25">
      <c r="A176" s="115"/>
      <c r="B176" s="115"/>
      <c r="C176" s="115"/>
      <c r="D176" s="63" t="s">
        <v>16</v>
      </c>
      <c r="E176" s="3" t="s">
        <v>264</v>
      </c>
      <c r="F176" s="3" t="s">
        <v>378</v>
      </c>
      <c r="G176" s="3" t="s">
        <v>24</v>
      </c>
      <c r="H176" s="3" t="s">
        <v>21</v>
      </c>
      <c r="I176" s="3">
        <v>5</v>
      </c>
      <c r="J176" s="3"/>
      <c r="K176" s="64" t="str">
        <f t="shared" ref="K176" si="24">IF(OR(H176="y",H176="n/a"),"O","X")</f>
        <v>O</v>
      </c>
      <c r="L176" s="13" t="str">
        <f>K176</f>
        <v>O</v>
      </c>
      <c r="N176" s="14"/>
    </row>
    <row r="177" spans="1:14" ht="105" x14ac:dyDescent="0.25">
      <c r="A177" s="115"/>
      <c r="B177" s="115"/>
      <c r="C177" s="115">
        <v>83</v>
      </c>
      <c r="D177" s="117" t="s">
        <v>41</v>
      </c>
      <c r="E177" s="3"/>
      <c r="F177" s="3" t="s">
        <v>385</v>
      </c>
      <c r="G177" s="35"/>
      <c r="H177" s="35"/>
      <c r="I177" s="35" t="s">
        <v>386</v>
      </c>
      <c r="J177" s="35"/>
      <c r="K177" s="26" t="str">
        <f t="shared" ref="K177:K182" si="25">IF(AND($K$183="O",$K$184="O",COUNTIF($H$178:$H$182,"Y")&gt;0),"O","X")</f>
        <v>O</v>
      </c>
      <c r="L177" s="13" t="str">
        <f>K177</f>
        <v>O</v>
      </c>
      <c r="N177" s="14"/>
    </row>
    <row r="178" spans="1:14" ht="45" x14ac:dyDescent="0.25">
      <c r="A178" s="115"/>
      <c r="B178" s="115"/>
      <c r="C178" s="115"/>
      <c r="D178" s="118"/>
      <c r="E178" s="3" t="s">
        <v>19</v>
      </c>
      <c r="F178" s="3" t="s">
        <v>387</v>
      </c>
      <c r="G178" s="3" t="s">
        <v>24</v>
      </c>
      <c r="H178" s="3" t="s">
        <v>21</v>
      </c>
      <c r="I178" s="3" t="s">
        <v>388</v>
      </c>
      <c r="J178" s="3"/>
      <c r="K178" s="28" t="str">
        <f t="shared" si="25"/>
        <v>O</v>
      </c>
      <c r="L178" s="13"/>
      <c r="N178" s="14"/>
    </row>
    <row r="179" spans="1:14" ht="45" x14ac:dyDescent="0.25">
      <c r="A179" s="115"/>
      <c r="B179" s="115"/>
      <c r="C179" s="115"/>
      <c r="D179" s="118"/>
      <c r="E179" s="21" t="s">
        <v>22</v>
      </c>
      <c r="F179" s="21" t="s">
        <v>389</v>
      </c>
      <c r="G179" s="21" t="s">
        <v>24</v>
      </c>
      <c r="H179" s="21" t="s">
        <v>54</v>
      </c>
      <c r="I179" s="21" t="s">
        <v>390</v>
      </c>
      <c r="J179" s="21"/>
      <c r="K179" s="27" t="str">
        <f t="shared" si="25"/>
        <v>O</v>
      </c>
      <c r="L179" s="13"/>
      <c r="N179" s="14"/>
    </row>
    <row r="180" spans="1:14" ht="15" customHeight="1" x14ac:dyDescent="0.25">
      <c r="A180" s="115"/>
      <c r="B180" s="115"/>
      <c r="C180" s="115"/>
      <c r="D180" s="118"/>
      <c r="E180" s="3" t="s">
        <v>25</v>
      </c>
      <c r="F180" s="3" t="s">
        <v>391</v>
      </c>
      <c r="G180" s="3" t="s">
        <v>24</v>
      </c>
      <c r="H180" s="3" t="s">
        <v>54</v>
      </c>
      <c r="I180" s="3"/>
      <c r="J180" s="3"/>
      <c r="K180" s="28" t="str">
        <f t="shared" si="25"/>
        <v>O</v>
      </c>
      <c r="L180" s="13"/>
      <c r="N180" s="14"/>
    </row>
    <row r="181" spans="1:14" ht="30" x14ac:dyDescent="0.25">
      <c r="A181" s="115"/>
      <c r="B181" s="115"/>
      <c r="C181" s="115"/>
      <c r="D181" s="118"/>
      <c r="E181" s="3" t="s">
        <v>27</v>
      </c>
      <c r="F181" s="3" t="s">
        <v>392</v>
      </c>
      <c r="G181" s="3" t="s">
        <v>24</v>
      </c>
      <c r="H181" s="3" t="s">
        <v>54</v>
      </c>
      <c r="I181" s="3" t="s">
        <v>393</v>
      </c>
      <c r="J181" s="3"/>
      <c r="K181" s="28" t="str">
        <f t="shared" si="25"/>
        <v>O</v>
      </c>
      <c r="L181" s="13"/>
      <c r="N181" s="14"/>
    </row>
    <row r="182" spans="1:14" ht="30" x14ac:dyDescent="0.25">
      <c r="A182" s="115"/>
      <c r="B182" s="115"/>
      <c r="C182" s="115"/>
      <c r="D182" s="119"/>
      <c r="E182" s="21" t="s">
        <v>29</v>
      </c>
      <c r="F182" s="21" t="s">
        <v>394</v>
      </c>
      <c r="G182" s="21" t="s">
        <v>24</v>
      </c>
      <c r="H182" s="21" t="s">
        <v>21</v>
      </c>
      <c r="I182" s="21" t="s">
        <v>395</v>
      </c>
      <c r="J182" s="21"/>
      <c r="K182" s="30" t="str">
        <f t="shared" si="25"/>
        <v>O</v>
      </c>
      <c r="L182" s="13"/>
      <c r="N182" s="14"/>
    </row>
    <row r="183" spans="1:14" ht="17.25" x14ac:dyDescent="0.25">
      <c r="A183" s="115"/>
      <c r="B183" s="115"/>
      <c r="C183" s="115"/>
      <c r="D183" s="54" t="s">
        <v>16</v>
      </c>
      <c r="E183" s="3" t="s">
        <v>264</v>
      </c>
      <c r="F183" s="3" t="s">
        <v>396</v>
      </c>
      <c r="G183" s="3" t="s">
        <v>24</v>
      </c>
      <c r="H183" s="3" t="s">
        <v>54</v>
      </c>
      <c r="I183" s="3" t="s">
        <v>397</v>
      </c>
      <c r="J183" s="3"/>
      <c r="K183" s="64" t="s">
        <v>398</v>
      </c>
      <c r="L183" s="13" t="str">
        <f>K183</f>
        <v>O</v>
      </c>
      <c r="N183" s="14"/>
    </row>
    <row r="184" spans="1:14" ht="17.25" customHeight="1" x14ac:dyDescent="0.25">
      <c r="A184" s="115"/>
      <c r="B184" s="115"/>
      <c r="C184" s="115"/>
      <c r="D184" s="54" t="s">
        <v>16</v>
      </c>
      <c r="E184" s="3" t="s">
        <v>264</v>
      </c>
      <c r="F184" s="3" t="s">
        <v>399</v>
      </c>
      <c r="G184" s="3" t="s">
        <v>24</v>
      </c>
      <c r="H184" s="3" t="s">
        <v>54</v>
      </c>
      <c r="I184" s="3" t="s">
        <v>397</v>
      </c>
      <c r="J184" s="3"/>
      <c r="K184" s="64" t="s">
        <v>398</v>
      </c>
      <c r="L184" s="13" t="str">
        <f>K184</f>
        <v>O</v>
      </c>
      <c r="N184" s="14"/>
    </row>
    <row r="185" spans="1:14" ht="105" x14ac:dyDescent="0.25">
      <c r="A185" s="115"/>
      <c r="B185" s="115"/>
      <c r="C185" s="115">
        <v>84</v>
      </c>
      <c r="D185" s="117" t="s">
        <v>41</v>
      </c>
      <c r="E185" s="3"/>
      <c r="F185" s="3" t="s">
        <v>400</v>
      </c>
      <c r="G185" s="35"/>
      <c r="H185" s="35"/>
      <c r="I185" s="35"/>
      <c r="J185" s="35"/>
      <c r="K185" s="41" t="str">
        <f>IF(AND($K$190="O",$K$191="O",$K$192="O",COUNTIF($H$186:$H$189,"Y")&gt;0),"O","X")</f>
        <v>O</v>
      </c>
      <c r="L185" s="13" t="str">
        <f>K185</f>
        <v>O</v>
      </c>
      <c r="N185" s="14"/>
    </row>
    <row r="186" spans="1:14" ht="45" x14ac:dyDescent="0.25">
      <c r="A186" s="115"/>
      <c r="B186" s="115"/>
      <c r="C186" s="115"/>
      <c r="D186" s="118"/>
      <c r="E186" s="3" t="s">
        <v>19</v>
      </c>
      <c r="F186" s="3" t="s">
        <v>401</v>
      </c>
      <c r="G186" s="3" t="s">
        <v>24</v>
      </c>
      <c r="H186" s="3" t="s">
        <v>21</v>
      </c>
      <c r="I186" s="3" t="s">
        <v>402</v>
      </c>
      <c r="J186" s="3"/>
      <c r="K186" s="28" t="str">
        <f t="shared" ref="K186:K189" si="26">IF(AND($K$190="O",$K$191="O",$K$192="O",COUNTIF($H$186:$H$189,"Y")&gt;0),"O","X")</f>
        <v>O</v>
      </c>
      <c r="L186" s="13"/>
      <c r="N186" s="14"/>
    </row>
    <row r="187" spans="1:14" ht="30" x14ac:dyDescent="0.25">
      <c r="A187" s="115"/>
      <c r="B187" s="115"/>
      <c r="C187" s="115"/>
      <c r="D187" s="118"/>
      <c r="E187" s="3" t="s">
        <v>22</v>
      </c>
      <c r="F187" s="3" t="s">
        <v>403</v>
      </c>
      <c r="G187" s="3" t="s">
        <v>24</v>
      </c>
      <c r="H187" s="3" t="s">
        <v>21</v>
      </c>
      <c r="I187" s="3" t="s">
        <v>404</v>
      </c>
      <c r="J187" s="3"/>
      <c r="K187" s="28" t="str">
        <f t="shared" si="26"/>
        <v>O</v>
      </c>
      <c r="L187" s="13"/>
      <c r="N187" s="14"/>
    </row>
    <row r="188" spans="1:14" ht="45" x14ac:dyDescent="0.25">
      <c r="A188" s="115"/>
      <c r="B188" s="115"/>
      <c r="C188" s="115"/>
      <c r="D188" s="118"/>
      <c r="E188" s="3" t="s">
        <v>25</v>
      </c>
      <c r="F188" s="3" t="s">
        <v>405</v>
      </c>
      <c r="G188" s="3" t="s">
        <v>24</v>
      </c>
      <c r="H188" s="3" t="s">
        <v>51</v>
      </c>
      <c r="I188" s="3"/>
      <c r="J188" s="3"/>
      <c r="K188" s="28" t="str">
        <f t="shared" si="26"/>
        <v>O</v>
      </c>
      <c r="L188" s="13"/>
      <c r="N188" s="14"/>
    </row>
    <row r="189" spans="1:14" ht="30" x14ac:dyDescent="0.25">
      <c r="A189" s="115"/>
      <c r="B189" s="115"/>
      <c r="C189" s="115"/>
      <c r="D189" s="119"/>
      <c r="E189" s="3" t="s">
        <v>27</v>
      </c>
      <c r="F189" s="3" t="s">
        <v>406</v>
      </c>
      <c r="G189" s="3" t="s">
        <v>24</v>
      </c>
      <c r="H189" s="3" t="s">
        <v>51</v>
      </c>
      <c r="I189" s="3"/>
      <c r="J189" s="3"/>
      <c r="K189" s="40" t="str">
        <f t="shared" si="26"/>
        <v>O</v>
      </c>
      <c r="L189" s="13"/>
      <c r="N189" s="14"/>
    </row>
    <row r="190" spans="1:14" ht="17.25" customHeight="1" x14ac:dyDescent="0.25">
      <c r="A190" s="115"/>
      <c r="B190" s="115"/>
      <c r="C190" s="115"/>
      <c r="D190" s="54" t="s">
        <v>16</v>
      </c>
      <c r="E190" s="3" t="s">
        <v>264</v>
      </c>
      <c r="F190" s="3" t="s">
        <v>407</v>
      </c>
      <c r="G190" s="3" t="s">
        <v>24</v>
      </c>
      <c r="H190" s="3" t="s">
        <v>21</v>
      </c>
      <c r="I190" s="3">
        <v>10</v>
      </c>
      <c r="J190" s="3"/>
      <c r="K190" s="64" t="str">
        <f t="shared" ref="K190:K192" si="27">IF(OR(H190="y",H190="n/a"),"O","X")</f>
        <v>O</v>
      </c>
      <c r="L190" s="13" t="str">
        <f>K190</f>
        <v>O</v>
      </c>
      <c r="N190" s="14"/>
    </row>
    <row r="191" spans="1:14" ht="18.75" customHeight="1" x14ac:dyDescent="0.25">
      <c r="A191" s="115"/>
      <c r="B191" s="115"/>
      <c r="C191" s="115"/>
      <c r="D191" s="54" t="s">
        <v>16</v>
      </c>
      <c r="E191" s="3" t="s">
        <v>264</v>
      </c>
      <c r="F191" s="3" t="s">
        <v>408</v>
      </c>
      <c r="G191" s="3" t="s">
        <v>24</v>
      </c>
      <c r="H191" s="3" t="s">
        <v>51</v>
      </c>
      <c r="I191" s="3"/>
      <c r="J191" s="3"/>
      <c r="K191" s="64" t="str">
        <f t="shared" si="27"/>
        <v>O</v>
      </c>
      <c r="L191" s="13" t="str">
        <f t="shared" ref="L191:L192" si="28">K191</f>
        <v>O</v>
      </c>
      <c r="N191" s="14"/>
    </row>
    <row r="192" spans="1:14" ht="17.25" customHeight="1" x14ac:dyDescent="0.25">
      <c r="A192" s="115"/>
      <c r="B192" s="115"/>
      <c r="C192" s="115"/>
      <c r="D192" s="54" t="s">
        <v>16</v>
      </c>
      <c r="E192" s="3" t="s">
        <v>264</v>
      </c>
      <c r="F192" s="3" t="s">
        <v>409</v>
      </c>
      <c r="G192" s="3" t="s">
        <v>24</v>
      </c>
      <c r="H192" s="3" t="s">
        <v>21</v>
      </c>
      <c r="I192" s="3">
        <v>1</v>
      </c>
      <c r="J192" s="3"/>
      <c r="K192" s="64" t="str">
        <f t="shared" si="27"/>
        <v>O</v>
      </c>
      <c r="L192" s="13" t="str">
        <f t="shared" si="28"/>
        <v>O</v>
      </c>
      <c r="N192" s="14"/>
    </row>
    <row r="193" spans="1:14" ht="105" x14ac:dyDescent="0.25">
      <c r="A193" s="115"/>
      <c r="B193" s="115"/>
      <c r="C193" s="115">
        <v>85</v>
      </c>
      <c r="D193" s="115" t="s">
        <v>41</v>
      </c>
      <c r="E193" s="3"/>
      <c r="F193" s="3" t="s">
        <v>410</v>
      </c>
      <c r="G193" s="35"/>
      <c r="H193" s="35"/>
      <c r="I193" s="35"/>
      <c r="J193" s="35"/>
      <c r="K193" s="41" t="str">
        <f>IF(COUNTIF($H$194:$H$196,"Y")&gt;0,"O","X")</f>
        <v>O</v>
      </c>
      <c r="L193" s="13" t="str">
        <f>K193</f>
        <v>O</v>
      </c>
      <c r="N193" s="14"/>
    </row>
    <row r="194" spans="1:14" ht="45" x14ac:dyDescent="0.25">
      <c r="A194" s="115"/>
      <c r="B194" s="115"/>
      <c r="C194" s="115"/>
      <c r="D194" s="115"/>
      <c r="E194" s="3" t="s">
        <v>19</v>
      </c>
      <c r="F194" s="3" t="s">
        <v>411</v>
      </c>
      <c r="G194" s="3" t="s">
        <v>24</v>
      </c>
      <c r="H194" s="3" t="s">
        <v>51</v>
      </c>
      <c r="I194" s="3"/>
      <c r="J194" s="3"/>
      <c r="K194" s="28" t="str">
        <f t="shared" ref="K194:K196" si="29">IF(COUNTIF($H$194:$H$196,"Y")&gt;0,"O","X")</f>
        <v>O</v>
      </c>
      <c r="L194" s="13"/>
      <c r="N194" s="14"/>
    </row>
    <row r="195" spans="1:14" ht="15" customHeight="1" x14ac:dyDescent="0.25">
      <c r="A195" s="115"/>
      <c r="B195" s="115"/>
      <c r="C195" s="115"/>
      <c r="D195" s="115"/>
      <c r="E195" s="3" t="s">
        <v>22</v>
      </c>
      <c r="F195" s="3" t="s">
        <v>412</v>
      </c>
      <c r="G195" s="3" t="s">
        <v>24</v>
      </c>
      <c r="H195" s="3" t="s">
        <v>51</v>
      </c>
      <c r="I195" s="3"/>
      <c r="J195" s="3"/>
      <c r="K195" s="28" t="str">
        <f t="shared" si="29"/>
        <v>O</v>
      </c>
      <c r="L195" s="13"/>
      <c r="N195" s="14"/>
    </row>
    <row r="196" spans="1:14" ht="45" x14ac:dyDescent="0.25">
      <c r="A196" s="115"/>
      <c r="B196" s="115"/>
      <c r="C196" s="115"/>
      <c r="D196" s="115"/>
      <c r="E196" s="3" t="s">
        <v>25</v>
      </c>
      <c r="F196" s="3" t="s">
        <v>413</v>
      </c>
      <c r="G196" s="3" t="s">
        <v>24</v>
      </c>
      <c r="H196" s="3" t="s">
        <v>21</v>
      </c>
      <c r="I196" s="3" t="s">
        <v>414</v>
      </c>
      <c r="J196" s="3"/>
      <c r="K196" s="40" t="str">
        <f t="shared" si="29"/>
        <v>O</v>
      </c>
      <c r="L196" s="13"/>
      <c r="N196" s="14"/>
    </row>
    <row r="197" spans="1:14" ht="60" x14ac:dyDescent="0.25">
      <c r="A197" s="115"/>
      <c r="B197" s="115"/>
      <c r="C197" s="115">
        <v>86</v>
      </c>
      <c r="D197" s="115" t="s">
        <v>41</v>
      </c>
      <c r="E197" s="3"/>
      <c r="F197" s="3" t="s">
        <v>415</v>
      </c>
      <c r="G197" s="35"/>
      <c r="H197" s="35"/>
      <c r="I197" s="35"/>
      <c r="J197" s="35"/>
      <c r="K197" s="41" t="str">
        <f>IF(COUNTIF($H$198:$H$201,"Y")&gt;0,"O","X")</f>
        <v>O</v>
      </c>
      <c r="L197" s="13" t="str">
        <f>K197</f>
        <v>O</v>
      </c>
      <c r="N197" s="14"/>
    </row>
    <row r="198" spans="1:14" ht="75" x14ac:dyDescent="0.25">
      <c r="A198" s="115"/>
      <c r="B198" s="115"/>
      <c r="C198" s="115"/>
      <c r="D198" s="115"/>
      <c r="E198" s="3" t="s">
        <v>19</v>
      </c>
      <c r="F198" s="3" t="s">
        <v>416</v>
      </c>
      <c r="G198" s="3" t="s">
        <v>44</v>
      </c>
      <c r="H198" s="3" t="s">
        <v>21</v>
      </c>
      <c r="I198" s="3" t="s">
        <v>417</v>
      </c>
      <c r="J198" s="3"/>
      <c r="K198" s="28" t="str">
        <f t="shared" ref="K198:K201" si="30">IF(COUNTIF($H$198:$H$201,"Y")&gt;0,"O","X")</f>
        <v>O</v>
      </c>
      <c r="L198" s="13"/>
      <c r="N198" s="14"/>
    </row>
    <row r="199" spans="1:14" ht="30" x14ac:dyDescent="0.25">
      <c r="A199" s="115"/>
      <c r="B199" s="115"/>
      <c r="C199" s="115"/>
      <c r="D199" s="115"/>
      <c r="E199" s="3" t="s">
        <v>22</v>
      </c>
      <c r="F199" s="3" t="s">
        <v>418</v>
      </c>
      <c r="G199" s="3" t="s">
        <v>44</v>
      </c>
      <c r="H199" s="3" t="s">
        <v>21</v>
      </c>
      <c r="I199" s="3" t="s">
        <v>350</v>
      </c>
      <c r="J199" s="3"/>
      <c r="K199" s="28" t="str">
        <f t="shared" si="30"/>
        <v>O</v>
      </c>
      <c r="L199" s="13"/>
      <c r="N199" s="14"/>
    </row>
    <row r="200" spans="1:14" ht="30" x14ac:dyDescent="0.25">
      <c r="A200" s="115"/>
      <c r="B200" s="115"/>
      <c r="C200" s="115"/>
      <c r="D200" s="115"/>
      <c r="E200" s="3" t="s">
        <v>25</v>
      </c>
      <c r="F200" s="3" t="s">
        <v>419</v>
      </c>
      <c r="G200" s="3" t="s">
        <v>420</v>
      </c>
      <c r="H200" s="3" t="s">
        <v>54</v>
      </c>
      <c r="I200" s="3" t="s">
        <v>421</v>
      </c>
      <c r="J200" s="3"/>
      <c r="K200" s="28" t="str">
        <f t="shared" si="30"/>
        <v>O</v>
      </c>
      <c r="L200" s="13"/>
      <c r="N200" s="14"/>
    </row>
    <row r="201" spans="1:14" ht="45" x14ac:dyDescent="0.25">
      <c r="A201" s="116"/>
      <c r="B201" s="116"/>
      <c r="C201" s="116"/>
      <c r="D201" s="116"/>
      <c r="E201" s="4" t="s">
        <v>27</v>
      </c>
      <c r="F201" s="4" t="s">
        <v>422</v>
      </c>
      <c r="G201" s="4" t="s">
        <v>423</v>
      </c>
      <c r="H201" s="4" t="s">
        <v>51</v>
      </c>
      <c r="I201" s="4"/>
      <c r="J201" s="4"/>
      <c r="K201" s="44" t="str">
        <f t="shared" si="30"/>
        <v>O</v>
      </c>
      <c r="L201" s="13"/>
      <c r="N201" s="14"/>
    </row>
    <row r="202" spans="1:14" x14ac:dyDescent="0.25">
      <c r="G202" s="65" t="s">
        <v>424</v>
      </c>
      <c r="H202" s="5">
        <f>COUNTA($H$3:$H$201)</f>
        <v>174</v>
      </c>
      <c r="L202" s="5">
        <f>COUNTA(L3:L201)</f>
        <v>60</v>
      </c>
    </row>
    <row r="203" spans="1:14" x14ac:dyDescent="0.25">
      <c r="G203" s="65" t="s">
        <v>425</v>
      </c>
      <c r="H203" s="5">
        <f>COUNTIF(H3:H201,"n/a")</f>
        <v>53</v>
      </c>
      <c r="L203" s="5">
        <f>COUNTIF(L3:L201,"O")</f>
        <v>55</v>
      </c>
    </row>
    <row r="204" spans="1:14" x14ac:dyDescent="0.25">
      <c r="G204" s="65" t="s">
        <v>426</v>
      </c>
      <c r="H204" s="5">
        <f>H202-H203</f>
        <v>121</v>
      </c>
      <c r="L204" s="5">
        <f>L202-L203</f>
        <v>5</v>
      </c>
    </row>
    <row r="205" spans="1:14" x14ac:dyDescent="0.25">
      <c r="G205" s="65" t="s">
        <v>427</v>
      </c>
      <c r="H205" s="5">
        <f>COUNTIF(H3:H201,"y")</f>
        <v>88</v>
      </c>
    </row>
    <row r="206" spans="1:14" x14ac:dyDescent="0.25">
      <c r="G206" s="65" t="s">
        <v>428</v>
      </c>
      <c r="H206" s="5">
        <f>H204-H205</f>
        <v>33</v>
      </c>
    </row>
    <row r="207" spans="1:14" x14ac:dyDescent="0.25">
      <c r="G207" s="65"/>
      <c r="H207" s="66">
        <f>H205/H204</f>
        <v>0.72727272727272729</v>
      </c>
      <c r="I207" s="66"/>
    </row>
    <row r="208" spans="1:14" x14ac:dyDescent="0.25">
      <c r="H208" s="5">
        <f>COUNTIF(H3:H201,"n")</f>
        <v>32</v>
      </c>
    </row>
    <row r="209" spans="8:8" x14ac:dyDescent="0.25">
      <c r="H209" s="5">
        <f>H204-H205-H208</f>
        <v>1</v>
      </c>
    </row>
    <row r="210" spans="8:8" x14ac:dyDescent="0.25">
      <c r="H210" s="66">
        <f>H209/H202</f>
        <v>5.7471264367816091E-3</v>
      </c>
    </row>
  </sheetData>
  <autoFilter ref="A2:L206"/>
  <mergeCells count="68">
    <mergeCell ref="A1:K1"/>
    <mergeCell ref="A3:A145"/>
    <mergeCell ref="B3:B12"/>
    <mergeCell ref="C3:C12"/>
    <mergeCell ref="D3:D12"/>
    <mergeCell ref="B13:B28"/>
    <mergeCell ref="C13:C28"/>
    <mergeCell ref="D13:D28"/>
    <mergeCell ref="B29:B41"/>
    <mergeCell ref="C29:C40"/>
    <mergeCell ref="D29:D40"/>
    <mergeCell ref="B42:B92"/>
    <mergeCell ref="C43:C45"/>
    <mergeCell ref="D43:D45"/>
    <mergeCell ref="C46:C64"/>
    <mergeCell ref="D46:D64"/>
    <mergeCell ref="C65:C82"/>
    <mergeCell ref="D65:D82"/>
    <mergeCell ref="C83:C92"/>
    <mergeCell ref="D83:D92"/>
    <mergeCell ref="B93:B107"/>
    <mergeCell ref="C93:C107"/>
    <mergeCell ref="D93:D107"/>
    <mergeCell ref="B117:B134"/>
    <mergeCell ref="C117:C124"/>
    <mergeCell ref="D117:D124"/>
    <mergeCell ref="C127:C134"/>
    <mergeCell ref="D127:D134"/>
    <mergeCell ref="K108:K110"/>
    <mergeCell ref="B113:B116"/>
    <mergeCell ref="C113:C116"/>
    <mergeCell ref="D113:D116"/>
    <mergeCell ref="K113:K116"/>
    <mergeCell ref="B108:B111"/>
    <mergeCell ref="C108:C111"/>
    <mergeCell ref="D108:D110"/>
    <mergeCell ref="B135:B140"/>
    <mergeCell ref="C135:C140"/>
    <mergeCell ref="D135:D140"/>
    <mergeCell ref="B141:B145"/>
    <mergeCell ref="C141:C145"/>
    <mergeCell ref="D141:D145"/>
    <mergeCell ref="A146:A201"/>
    <mergeCell ref="B146:B201"/>
    <mergeCell ref="C146:C149"/>
    <mergeCell ref="D146:D149"/>
    <mergeCell ref="C150:C153"/>
    <mergeCell ref="D150:D153"/>
    <mergeCell ref="C155:C157"/>
    <mergeCell ref="D155:D157"/>
    <mergeCell ref="C158:C163"/>
    <mergeCell ref="D158:D163"/>
    <mergeCell ref="C164:C167"/>
    <mergeCell ref="D164:D167"/>
    <mergeCell ref="C168:C169"/>
    <mergeCell ref="D168:D169"/>
    <mergeCell ref="C170:C171"/>
    <mergeCell ref="D170:D171"/>
    <mergeCell ref="C193:C196"/>
    <mergeCell ref="D193:D196"/>
    <mergeCell ref="C197:C201"/>
    <mergeCell ref="D197:D201"/>
    <mergeCell ref="C172:C176"/>
    <mergeCell ref="D172:D175"/>
    <mergeCell ref="C177:C184"/>
    <mergeCell ref="D177:D182"/>
    <mergeCell ref="C185:C192"/>
    <mergeCell ref="D185:D189"/>
  </mergeCells>
  <pageMargins left="0.23622047244094491" right="0.23622047244094491" top="0.39370078740157483" bottom="0.39370078740157483" header="0.31496062992125984" footer="0.31496062992125984"/>
  <pageSetup paperSize="8" scale="67" fitToHeight="0" orientation="portrait" r:id="rId1"/>
  <rowBreaks count="4" manualBreakCount="4">
    <brk id="28" max="10" man="1"/>
    <brk id="41" max="10" man="1"/>
    <brk id="116" max="10" man="1"/>
    <brk id="145" max="10" man="1"/>
  </rowBreaks>
  <colBreaks count="1" manualBreakCount="1">
    <brk id="1" max="204" man="1"/>
  </col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'[1]List data'!#REF!</xm:f>
          </x14:formula1>
          <xm:sqref>H3:H201</xm:sqref>
        </x14:dataValidation>
        <x14:dataValidation type="list" allowBlank="1" showInputMessage="1" showErrorMessage="1">
          <x14:formula1>
            <xm:f>'[1]List data'!#REF!</xm:f>
          </x14:formula1>
          <xm:sqref>D3:D4 D13 D29:D30 D41:D43 D46 D65 D83 D93 D108 D111:D113 D125:D127 D117 D135 D141 D146 D150 D154:D155 D197 D164 D170 D168 D158 D172 D176:D177 D183:D185 D190:D193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workbookViewId="0">
      <selection activeCell="E9" sqref="E9"/>
    </sheetView>
  </sheetViews>
  <sheetFormatPr defaultRowHeight="15" x14ac:dyDescent="0.25"/>
  <cols>
    <col min="1" max="1" width="5.7109375" style="67" bestFit="1" customWidth="1"/>
    <col min="2" max="2" width="76.42578125" style="67" customWidth="1"/>
    <col min="3" max="3" width="16" style="67" bestFit="1" customWidth="1"/>
    <col min="4" max="16384" width="9.140625" style="67"/>
  </cols>
  <sheetData>
    <row r="1" spans="1:3" ht="31.5" x14ac:dyDescent="0.25">
      <c r="B1" s="133" t="s">
        <v>472</v>
      </c>
      <c r="C1" s="133"/>
    </row>
    <row r="2" spans="1:3" s="68" customFormat="1" x14ac:dyDescent="0.25">
      <c r="B2" s="69"/>
      <c r="C2" s="70"/>
    </row>
    <row r="3" spans="1:3" s="68" customFormat="1" x14ac:dyDescent="0.25">
      <c r="A3" s="71" t="s">
        <v>1</v>
      </c>
      <c r="B3" s="69"/>
      <c r="C3" s="70"/>
    </row>
    <row r="4" spans="1:3" s="68" customFormat="1" ht="45.75" customHeight="1" x14ac:dyDescent="0.25">
      <c r="A4" s="134" t="s">
        <v>429</v>
      </c>
      <c r="B4" s="134"/>
      <c r="C4" s="134"/>
    </row>
    <row r="5" spans="1:3" s="68" customFormat="1" x14ac:dyDescent="0.25">
      <c r="A5" s="72"/>
      <c r="B5" s="72"/>
      <c r="C5" s="72"/>
    </row>
    <row r="6" spans="1:3" s="68" customFormat="1" x14ac:dyDescent="0.25">
      <c r="A6" s="135" t="s">
        <v>430</v>
      </c>
      <c r="B6" s="135"/>
      <c r="C6" s="135"/>
    </row>
    <row r="7" spans="1:3" s="68" customFormat="1" ht="90.75" customHeight="1" x14ac:dyDescent="0.25">
      <c r="A7" s="134" t="s">
        <v>431</v>
      </c>
      <c r="B7" s="134"/>
      <c r="C7" s="134"/>
    </row>
    <row r="8" spans="1:3" s="68" customFormat="1" x14ac:dyDescent="0.25">
      <c r="A8" s="72"/>
      <c r="B8" s="72"/>
      <c r="C8" s="72"/>
    </row>
    <row r="9" spans="1:3" s="68" customFormat="1" x14ac:dyDescent="0.25">
      <c r="A9" s="73" t="s">
        <v>432</v>
      </c>
      <c r="B9" s="72"/>
      <c r="C9" s="72"/>
    </row>
    <row r="11" spans="1:3" ht="15.75" x14ac:dyDescent="0.25">
      <c r="A11" s="107" t="s">
        <v>0</v>
      </c>
      <c r="B11" s="107" t="s">
        <v>433</v>
      </c>
      <c r="C11" s="107" t="s">
        <v>434</v>
      </c>
    </row>
    <row r="12" spans="1:3" ht="15.75" x14ac:dyDescent="0.25">
      <c r="A12" s="108">
        <v>1</v>
      </c>
      <c r="B12" s="109" t="s">
        <v>435</v>
      </c>
      <c r="C12" s="109" t="s">
        <v>436</v>
      </c>
    </row>
    <row r="13" spans="1:3" ht="15.75" x14ac:dyDescent="0.25">
      <c r="A13" s="108">
        <v>2</v>
      </c>
      <c r="B13" s="109" t="s">
        <v>437</v>
      </c>
      <c r="C13" s="109" t="s">
        <v>438</v>
      </c>
    </row>
    <row r="14" spans="1:3" ht="15.75" x14ac:dyDescent="0.25">
      <c r="A14" s="108">
        <v>3</v>
      </c>
      <c r="B14" s="109" t="s">
        <v>439</v>
      </c>
      <c r="C14" s="109" t="s">
        <v>436</v>
      </c>
    </row>
    <row r="15" spans="1:3" ht="15.75" x14ac:dyDescent="0.25">
      <c r="A15" s="108">
        <v>4</v>
      </c>
      <c r="B15" s="109" t="s">
        <v>440</v>
      </c>
      <c r="C15" s="109" t="s">
        <v>438</v>
      </c>
    </row>
    <row r="16" spans="1:3" ht="15.75" x14ac:dyDescent="0.25">
      <c r="A16" s="108">
        <v>5</v>
      </c>
      <c r="B16" s="109" t="s">
        <v>441</v>
      </c>
      <c r="C16" s="109" t="s">
        <v>438</v>
      </c>
    </row>
    <row r="17" spans="1:3" ht="15.75" x14ac:dyDescent="0.25">
      <c r="A17" s="108">
        <v>6</v>
      </c>
      <c r="B17" s="109" t="s">
        <v>442</v>
      </c>
      <c r="C17" s="109" t="s">
        <v>438</v>
      </c>
    </row>
    <row r="18" spans="1:3" ht="15.75" x14ac:dyDescent="0.25">
      <c r="A18" s="108">
        <v>7</v>
      </c>
      <c r="B18" s="109" t="s">
        <v>443</v>
      </c>
      <c r="C18" s="109" t="s">
        <v>438</v>
      </c>
    </row>
    <row r="19" spans="1:3" ht="15.75" x14ac:dyDescent="0.25">
      <c r="A19" s="108">
        <v>8</v>
      </c>
      <c r="B19" s="109" t="s">
        <v>444</v>
      </c>
      <c r="C19" s="109" t="s">
        <v>438</v>
      </c>
    </row>
    <row r="20" spans="1:3" ht="21" x14ac:dyDescent="0.25">
      <c r="B20" s="74"/>
      <c r="C20" s="74"/>
    </row>
    <row r="21" spans="1:3" x14ac:dyDescent="0.25">
      <c r="A21" s="71" t="s">
        <v>445</v>
      </c>
    </row>
    <row r="22" spans="1:3" ht="126" customHeight="1" x14ac:dyDescent="0.25">
      <c r="A22" s="132" t="s">
        <v>477</v>
      </c>
      <c r="B22" s="132"/>
      <c r="C22" s="132"/>
    </row>
    <row r="24" spans="1:3" x14ac:dyDescent="0.25">
      <c r="A24" s="71" t="s">
        <v>446</v>
      </c>
    </row>
    <row r="26" spans="1:3" ht="97.5" customHeight="1" x14ac:dyDescent="0.25">
      <c r="A26" s="132" t="s">
        <v>466</v>
      </c>
      <c r="B26" s="132"/>
      <c r="C26" s="132"/>
    </row>
  </sheetData>
  <mergeCells count="6">
    <mergeCell ref="A26:C26"/>
    <mergeCell ref="B1:C1"/>
    <mergeCell ref="A4:C4"/>
    <mergeCell ref="A6:C6"/>
    <mergeCell ref="A7:C7"/>
    <mergeCell ref="A22:C22"/>
  </mergeCells>
  <printOptions horizontalCentered="1"/>
  <pageMargins left="0.25" right="0.25"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71" ma:contentTypeDescription="Permitting &amp; Compliance Excel Document" ma:contentTypeScope="" ma:versionID="8513742bbe908dd62a71069b84ed0ae3">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efa165f8c771f3b8e106922b77bbe184"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Deeside Engine Casting Plant  SITE CONTACT  KEITH MARTIN  01332 284123  Keith.Martin@toyotauk.com</Site_x0020_Name>
    <Internal_x002f_External xmlns="859f7ad6-93f6-4205-b62b-a17f28acbbac">Incoming document</Internal_x002f_External>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Burnaston, Derby. DE1 9TA</Addressee>
    <Process_x0020_Type xmlns="859f7ad6-93f6-4205-b62b-a17f28acbbac">Application</Process_x0020_Type>
    <License_x002f_Activity_x0020_Type xmlns="859f7ad6-93f6-4205-b62b-a17f28acbbac">3. EPR Regulated Industry</License_x002f_Activity_x0020_Type>
    <Document_x0020_Date xmlns="859f7ad6-93f6-4205-b62b-a17f28acbbac">2016-11-04T00:00:00+00:00</Document_x0020_Date>
    <Facility_x0020_Address xmlns="859f7ad6-93f6-4205-b62b-a17f28acbbac">Zone 3, Deeside Industrial Estate, Flintshire.  </Facility_x0020_Address>
    <Environment_x0020_Sub_x0020_Folder xmlns="859f7ad6-93f6-4205-b62b-a17f28acbbac">Licence variation</Environment_x0020_Sub_x0020_Folder>
    <Customer_x0020_Name xmlns="859f7ad6-93f6-4205-b62b-a17f28acbbac">Toyota Motor Manufacturing (UK) Limited</Customer_x0020_Name>
    <Surrendered_x002f_Expired xmlns="859f7ad6-93f6-4205-b62b-a17f28acbbac" xsi:nil="true"/>
    <Post_x0020_code xmlns="859f7ad6-93f6-4205-b62b-a17f28acbbac">CH5 2TW</Post_x0020_code>
    <Surrendered_x002f_Expired_x0020_Date xmlns="859f7ad6-93f6-4205-b62b-a17f28acbbac" xsi:nil="true"/>
    <_dlc_DocId xmlns="9be56660-2c31-41ef-bc00-23e72f632f2a">REGU-408-12606</_dlc_DocId>
    <_dlc_DocIdUrl xmlns="9be56660-2c31-41ef-bc00-23e72f632f2a">
      <Url>https://cyfoethnaturiolcymru.sharepoint.com/teams/Regulatory/Permitting/_layouts/15/DocIdRedir.aspx?ID=REGU-408-12606</Url>
      <Description>REGU-408-12606</Description>
    </_dlc_DocIdUrl>
  </documentManagement>
</p:properties>
</file>

<file path=customXml/itemProps1.xml><?xml version="1.0" encoding="utf-8"?>
<ds:datastoreItem xmlns:ds="http://schemas.openxmlformats.org/officeDocument/2006/customXml" ds:itemID="{6EC39347-E651-4A8A-AC95-3E86F1F178D3}"/>
</file>

<file path=customXml/itemProps2.xml><?xml version="1.0" encoding="utf-8"?>
<ds:datastoreItem xmlns:ds="http://schemas.openxmlformats.org/officeDocument/2006/customXml" ds:itemID="{40BD3C43-2C40-4947-8C7F-DE314C44AAD3}"/>
</file>

<file path=customXml/itemProps3.xml><?xml version="1.0" encoding="utf-8"?>
<ds:datastoreItem xmlns:ds="http://schemas.openxmlformats.org/officeDocument/2006/customXml" ds:itemID="{ED87B741-38AE-40D7-812E-EE3FADD60A1A}">
  <ds:schemaRefs>
    <ds:schemaRef ds:uri="http://schemas.microsoft.com/sharepoint/events"/>
  </ds:schemaRefs>
</ds:datastoreItem>
</file>

<file path=customXml/itemProps4.xml><?xml version="1.0" encoding="utf-8"?>
<ds:datastoreItem xmlns:ds="http://schemas.openxmlformats.org/officeDocument/2006/customXml" ds:itemID="{E042CCA3-9875-49AF-81B4-C9C36A1D7AA6}">
  <ds:schemaRefs>
    <ds:schemaRef ds:uri="http://schemas.microsoft.com/sharepoint/v3/contenttype/forms"/>
  </ds:schemaRefs>
</ds:datastoreItem>
</file>

<file path=customXml/itemProps5.xml><?xml version="1.0" encoding="utf-8"?>
<ds:datastoreItem xmlns:ds="http://schemas.openxmlformats.org/officeDocument/2006/customXml" ds:itemID="{E2DC0401-FF08-4FB5-9AA5-A49A4290D77D}">
  <ds:schemaRefs>
    <ds:schemaRef ds:uri="http://schemas.openxmlformats.org/package/2006/metadata/core-properties"/>
    <ds:schemaRef ds:uri="http://purl.org/dc/terms/"/>
    <ds:schemaRef ds:uri="http://purl.org/dc/elements/1.1/"/>
    <ds:schemaRef ds:uri="http://schemas.microsoft.com/office/infopath/2007/PartnerControls"/>
    <ds:schemaRef ds:uri="http://purl.org/dc/dcmitype/"/>
    <ds:schemaRef ds:uri="http://schemas.microsoft.com/office/2006/documentManagement/types"/>
    <ds:schemaRef ds:uri="http://schemas.microsoft.com/office/2006/metadata/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Response</vt:lpstr>
      <vt:lpstr>1. Summary</vt:lpstr>
      <vt:lpstr>1. Checklist</vt:lpstr>
      <vt:lpstr>7. S&amp;G summary report</vt:lpstr>
      <vt:lpstr>'1. Checklist'!Print_Area</vt:lpstr>
    </vt:vector>
  </TitlesOfParts>
  <Company>Toyota Motor Europe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Francis Robson</dc:creator>
  <cp:lastModifiedBy>Seller, Victoria</cp:lastModifiedBy>
  <cp:lastPrinted>2016-11-03T10:00:40Z</cp:lastPrinted>
  <dcterms:created xsi:type="dcterms:W3CDTF">2016-11-01T15:55:38Z</dcterms:created>
  <dcterms:modified xsi:type="dcterms:W3CDTF">2016-11-04T10:05:25Z</dcterms:modified>
  <cp:category>Not Protected</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0x01010067EB80C5FE939D4A9B3D8BA62129B7F50202001835F94F37DF2F4886E523D454ACB445</vt:lpwstr>
  </property>
  <property fmtid="{D5CDD505-2E9C-101B-9397-08002B2CF9AE}" pid="3" name="_dlc_DocIdItemGuid">
    <vt:lpwstr>f2fea575-55fa-4aff-9664-ce81fb31d657</vt:lpwstr>
  </property>
  <property fmtid="{D5CDD505-2E9C-101B-9397-08002B2CF9AE}" pid="4" name="_docset_NoMedatataSyncRequired">
    <vt:lpwstr>False</vt:lpwstr>
  </property>
  <property fmtid="{D5CDD505-2E9C-101B-9397-08002B2CF9AE}" pid="5" name="_dlc_DocId">
    <vt:lpwstr>REGU-408-12606</vt:lpwstr>
  </property>
  <property fmtid="{D5CDD505-2E9C-101B-9397-08002B2CF9AE}" pid="6" name="_dlc_DocIdUrl">
    <vt:lpwstr>https://cyfoethnaturiolcymru.sharepoint.com/teams/Regulatory/Permitting/_layouts/15/DocIdRedir.aspx?ID=REGU-408-12606, REGU-408-12606</vt:lpwstr>
  </property>
</Properties>
</file>