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8304/"/>
    </mc:Choice>
  </mc:AlternateContent>
  <xr:revisionPtr revIDLastSave="0" documentId="13_ncr:1_{E9AB58B5-8763-484F-9C7E-7B1A8DAD2D2B}" xr6:coauthVersionLast="47" xr6:coauthVersionMax="47" xr10:uidLastSave="{00000000-0000-0000-0000-000000000000}"/>
  <bookViews>
    <workbookView xWindow="-28920" yWindow="1665" windowWidth="29040" windowHeight="15840" tabRatio="662"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M65" i="1"/>
  <c r="N65" i="1"/>
  <c r="O65" i="1"/>
  <c r="P65" i="1"/>
  <c r="Q65" i="1"/>
  <c r="R65" i="1"/>
  <c r="S65" i="1"/>
  <c r="T65" i="1"/>
  <c r="U65" i="1"/>
  <c r="L65" i="2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9"/>
  <c r="M65" i="29"/>
  <c r="N65" i="29"/>
  <c r="O65" i="29"/>
  <c r="P65" i="29"/>
  <c r="Q65" i="29"/>
  <c r="R65" i="29"/>
  <c r="S65" i="29"/>
  <c r="T65" i="29"/>
  <c r="U65" i="29"/>
  <c r="L65" i="23"/>
  <c r="M65" i="23"/>
  <c r="N65" i="23"/>
  <c r="O65" i="23"/>
  <c r="P65" i="23"/>
  <c r="Q65" i="23"/>
  <c r="R65" i="23"/>
  <c r="S65" i="23"/>
  <c r="T65" i="23"/>
  <c r="U65" i="23"/>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K23" i="26" s="1"/>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G23" i="22"/>
  <c r="K58" i="21"/>
  <c r="K61" i="21" s="1"/>
  <c r="K64" i="21" s="1"/>
  <c r="K65" i="21" s="1"/>
  <c r="R19" i="24"/>
  <c r="I21" i="27"/>
  <c r="I23" i="27" s="1"/>
  <c r="Q21" i="27"/>
  <c r="R58" i="21"/>
  <c r="R61" i="21" s="1"/>
  <c r="R64" i="21" s="1"/>
  <c r="O57" i="21"/>
  <c r="A43" i="21"/>
  <c r="J58" i="21"/>
  <c r="J61" i="21" s="1"/>
  <c r="E19" i="21"/>
  <c r="G23" i="26"/>
  <c r="D58" i="29"/>
  <c r="D61" i="29" s="1"/>
  <c r="P23" i="26"/>
  <c r="G21" i="27"/>
  <c r="G23" i="27" s="1"/>
  <c r="O21" i="27"/>
  <c r="O23" i="27" s="1"/>
  <c r="D58" i="30"/>
  <c r="D61" i="30" s="1"/>
  <c r="L58" i="30"/>
  <c r="L61" i="30" s="1"/>
  <c r="L64" i="30" s="1"/>
  <c r="R58" i="23"/>
  <c r="R61" i="23" s="1"/>
  <c r="H21" i="27"/>
  <c r="H23" i="27" s="1"/>
  <c r="P21" i="27"/>
  <c r="J58" i="22"/>
  <c r="J61" i="22" s="1"/>
  <c r="J58" i="26"/>
  <c r="J61" i="26" s="1"/>
  <c r="J23" i="23"/>
  <c r="R19" i="23"/>
  <c r="J58" i="27"/>
  <c r="J61" i="27" s="1"/>
  <c r="J64" i="27" s="1"/>
  <c r="J65"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J19" i="27"/>
  <c r="R21" i="27"/>
  <c r="R23" i="27" s="1"/>
  <c r="E58" i="27"/>
  <c r="E61" i="27" s="1"/>
  <c r="E64" i="27" s="1"/>
  <c r="E65" i="27" s="1"/>
  <c r="M58" i="27"/>
  <c r="M61" i="27" s="1"/>
  <c r="U58" i="27"/>
  <c r="U61" i="27" s="1"/>
  <c r="I58" i="29"/>
  <c r="I61"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H64" i="30" s="1"/>
  <c r="H65" i="30" s="1"/>
  <c r="N59" i="30"/>
  <c r="K19" i="2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F64" i="26" s="1"/>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L23" i="29"/>
  <c r="T23" i="29"/>
  <c r="G58" i="29"/>
  <c r="G61" i="29" s="1"/>
  <c r="O58" i="29"/>
  <c r="O61" i="29" s="1"/>
  <c r="P59" i="29"/>
  <c r="D64" i="30"/>
  <c r="D65" i="30" s="1"/>
  <c r="I57" i="30"/>
  <c r="M19" i="2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G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E19" i="30"/>
  <c r="N19" i="30"/>
  <c r="V19" i="30"/>
  <c r="F23"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J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4" i="21" l="1"/>
  <c r="C65" i="21" s="1"/>
  <c r="I64" i="29"/>
  <c r="I65" i="29" s="1"/>
  <c r="C64" i="23"/>
  <c r="C65" i="23" s="1"/>
  <c r="F66" i="26"/>
  <c r="F65" i="26"/>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G64" i="24"/>
  <c r="H64" i="24"/>
  <c r="D64" i="23"/>
  <c r="D65" i="23" s="1"/>
  <c r="K64" i="24"/>
  <c r="K65" i="24" s="1"/>
  <c r="P64" i="24"/>
  <c r="U64" i="29"/>
  <c r="U66" i="29" s="1"/>
  <c r="O66" i="21"/>
  <c r="M64" i="30"/>
  <c r="M66" i="30" s="1"/>
  <c r="K64" i="26"/>
  <c r="C64" i="28"/>
  <c r="C64" i="24"/>
  <c r="L64" i="27"/>
  <c r="L66" i="27" s="1"/>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E66" i="22"/>
  <c r="T66" i="23"/>
  <c r="Q66" i="21"/>
  <c r="P66" i="21"/>
  <c r="K66" i="27"/>
  <c r="G64" i="23"/>
  <c r="Q66" i="24"/>
  <c r="R66" i="27"/>
  <c r="C66" i="27"/>
  <c r="H66" i="23"/>
  <c r="J66" i="27"/>
  <c r="G64" i="27"/>
  <c r="G66" i="30"/>
  <c r="J66" i="30"/>
  <c r="F64" i="27"/>
  <c r="T66" i="27"/>
  <c r="L66" i="29"/>
  <c r="Q66" i="22"/>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P66" i="24"/>
  <c r="D66" i="24"/>
  <c r="K66" i="24"/>
  <c r="M66" i="24"/>
  <c r="I66" i="23"/>
  <c r="N66" i="23"/>
  <c r="E66" i="23"/>
  <c r="I66" i="22"/>
  <c r="M66" i="22"/>
  <c r="S66" i="22"/>
  <c r="K66" i="22"/>
  <c r="T66" i="22"/>
  <c r="M66" i="21"/>
  <c r="K66" i="21"/>
  <c r="D66" i="21"/>
  <c r="R66" i="21"/>
  <c r="N64" i="1"/>
  <c r="M64" i="1"/>
  <c r="T64" i="1"/>
  <c r="L64" i="1"/>
  <c r="J64" i="1"/>
  <c r="J65" i="1" s="1"/>
  <c r="K64" i="1"/>
  <c r="K65" i="1" s="1"/>
  <c r="O64" i="1"/>
  <c r="C64" i="1"/>
  <c r="I64" i="1"/>
  <c r="H64" i="1"/>
  <c r="G64" i="1"/>
  <c r="F64" i="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J66" i="26" l="1"/>
  <c r="H66" i="21"/>
  <c r="D66" i="23"/>
  <c r="D66" i="22"/>
  <c r="D66" i="29"/>
  <c r="F65" i="1"/>
  <c r="G65" i="1"/>
  <c r="H65" i="1"/>
  <c r="I65" i="1"/>
  <c r="C65" i="1"/>
  <c r="B65" i="1"/>
  <c r="C66" i="23"/>
  <c r="C66" i="21"/>
  <c r="I66" i="24"/>
  <c r="D66" i="26"/>
  <c r="E66" i="26"/>
  <c r="E65" i="26"/>
  <c r="G66" i="22"/>
  <c r="G65" i="22"/>
  <c r="F66" i="21"/>
  <c r="F65" i="21"/>
  <c r="E66" i="29"/>
  <c r="E65" i="29"/>
  <c r="J66" i="29"/>
  <c r="J65" i="29"/>
  <c r="G66" i="28"/>
  <c r="G65" i="28"/>
  <c r="F66" i="23"/>
  <c r="F65" i="23"/>
  <c r="K66" i="29"/>
  <c r="K65" i="29"/>
  <c r="H66" i="27"/>
  <c r="H65" i="27"/>
  <c r="H66" i="28"/>
  <c r="H65" i="28"/>
  <c r="E66" i="21"/>
  <c r="E65" i="21"/>
  <c r="F66" i="30"/>
  <c r="F65" i="30"/>
  <c r="F66" i="22"/>
  <c r="F65" i="22"/>
  <c r="H66" i="29"/>
  <c r="H65" i="29"/>
  <c r="G66" i="23"/>
  <c r="G65" i="23"/>
  <c r="G66" i="29"/>
  <c r="G65" i="29"/>
  <c r="J66" i="22"/>
  <c r="J65" i="22"/>
  <c r="G66" i="21"/>
  <c r="G65" i="21"/>
  <c r="F66" i="27"/>
  <c r="F65" i="27"/>
  <c r="F66" i="29"/>
  <c r="F65" i="29"/>
  <c r="G66" i="26"/>
  <c r="G65" i="26"/>
  <c r="I66" i="21"/>
  <c r="I65" i="21"/>
  <c r="C66" i="24"/>
  <c r="C65" i="24"/>
  <c r="E66" i="24"/>
  <c r="E65" i="24"/>
  <c r="F66" i="28"/>
  <c r="F65" i="28"/>
  <c r="G66" i="27"/>
  <c r="G65" i="27"/>
  <c r="C66" i="28"/>
  <c r="C65" i="28"/>
  <c r="H66" i="24"/>
  <c r="H65" i="24"/>
  <c r="F66" i="24"/>
  <c r="F65" i="24"/>
  <c r="K66" i="26"/>
  <c r="K65" i="26"/>
  <c r="G66" i="24"/>
  <c r="G65" i="24"/>
  <c r="E66" i="28"/>
  <c r="E65" i="28"/>
  <c r="K66" i="23"/>
  <c r="K65" i="23"/>
  <c r="J66" i="21"/>
  <c r="J65" i="21"/>
  <c r="B66" i="26"/>
  <c r="B65" i="26"/>
  <c r="B66" i="27"/>
  <c r="B65" i="27"/>
  <c r="B66" i="21"/>
  <c r="B65" i="21"/>
  <c r="B66" i="22"/>
  <c r="B65" i="22"/>
  <c r="B66" i="29"/>
  <c r="B65" i="29"/>
  <c r="B66" i="23"/>
  <c r="B65" i="23"/>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<sst xmlns="http://schemas.openxmlformats.org/spreadsheetml/2006/main" count="2101" uniqueCount="180">
  <si>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</si>
  <si>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</si>
  <si>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</si>
  <si>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</si>
  <si>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</si>
  <si>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</si>
  <si>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</si>
  <si>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</si>
  <si>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</si>
  <si>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</si>
  <si>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</si>
  <si>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</si>
  <si>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</si>
  <si>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</si>
  <si>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</si>
  <si>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</si>
  <si>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</si>
  <si>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</si>
  <si>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</si>
  <si>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</si>
  <si>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</si>
  <si>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</si>
  <si>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</si>
  <si>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</si>
  <si>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</si>
  <si>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</si>
  <si>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</si>
  <si>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</si>
  <si>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</si>
  <si>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</si>
  <si>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</si>
  <si>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</si>
  <si>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</si>
  <si>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</si>
  <si>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</si>
  <si>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</si>
  <si>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</si>
  <si>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</si>
  <si>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</si>
  <si>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</si>
  <si>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</si>
  <si>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</si>
  <si>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</si>
  <si>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</si>
  <si>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</si>
  <si>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</si>
  <si>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</si>
  <si>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</si>
  <si>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</si>
  <si>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</si>
  <si>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</si>
  <si>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</si>
  <si>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</si>
  <si>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</si>
  <si>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</si>
  <si>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</si>
  <si>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</si>
  <si>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</si>
  <si>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</si>
  <si>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</si>
  <si>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</si>
  <si>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</si>
  <si>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</si>
  <si>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</si>
  <si>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</si>
  <si>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</si>
  <si>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</si>
  <si>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</si>
  <si>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</si>
  <si>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</si>
  <si>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</si>
  <si>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</si>
  <si>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</si>
  <si>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</si>
  <si>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</si>
  <si>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</si>
  <si>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</si>
  <si>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</si>
  <si>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</si>
  <si>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</si>
  <si>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</si>
  <si>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</si>
  <si>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</si>
  <si>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</si>
  <si>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</si>
  <si>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</si>
  <si>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</si>
  <si>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</si>
  <si>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</si>
  <si>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</si>
  <si>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</si>
  <si>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</si>
  <si>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</si>
  <si>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</si>
  <si>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</si>
  <si>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</si>
  <si>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</si>
  <si>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</si>
  <si>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</si>
  <si>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</si>
  <si>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</si>
  <si>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</si>
  <si>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</si>
  <si>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</si>
  <si>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</si>
  <si>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</si>
  <si>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</si>
  <si>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</si>
  <si>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</si>
  <si>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</si>
  <si>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</si>
  <si>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</si>
  <si>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</si>
  <si>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</si>
  <si>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</si>
  <si>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</si>
  <si>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</si>
  <si>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</si>
  <si>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</si>
  <si>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</si>
  <si>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</si>
  <si>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</si>
  <si>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</si>
  <si>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</si>
  <si>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</si>
  <si>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</si>
  <si>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</si>
  <si>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</si>
  <si>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</si>
  <si>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</si>
  <si>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</si>
  <si>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</si>
  <si>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</si>
  <si>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</si>
  <si>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</si>
  <si>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</si>
  <si>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</si>
  <si>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</si>
  <si>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</si>
  <si>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</si>
  <si>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</si>
  <si>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</si>
  <si>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</si>
  <si>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</si>
  <si>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</si>
  <si>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</si>
  <si>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</si>
  <si>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</si>
  <si>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</si>
  <si>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</si>
  <si>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</si>
  <si>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</si>
  <si>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</si>
  <si>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</si>
  <si>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</si>
  <si>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</si>
  <si>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</si>
  <si>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</si>
  <si>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</si>
  <si>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</si>
  <si>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PAN-018304</t>
  </si>
  <si>
    <t>EPR- KP3594VE</t>
  </si>
  <si>
    <t xml:space="preserve">Trade Effluent </t>
  </si>
  <si>
    <t>Birchenfields Farm, Sealand Road, Sealand, Flintshire, CH1 6BS.</t>
  </si>
  <si>
    <t>Ethan Banfield</t>
  </si>
  <si>
    <t>B1</t>
  </si>
  <si>
    <t>B2</t>
  </si>
  <si>
    <t>B3</t>
  </si>
  <si>
    <t>B5</t>
  </si>
  <si>
    <t>S1</t>
  </si>
  <si>
    <t>S2</t>
  </si>
  <si>
    <t>S3</t>
  </si>
  <si>
    <t>B4</t>
  </si>
  <si>
    <t>S4</t>
  </si>
  <si>
    <t>S5</t>
  </si>
  <si>
    <t>Moderate</t>
  </si>
  <si>
    <t>03 03 11</t>
  </si>
  <si>
    <t xml:space="preserve">Ahlstrom black Liquor </t>
  </si>
  <si>
    <t>2+</t>
  </si>
  <si>
    <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</si>
</sst>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B26" sqref="B2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7" t="s">
        <v>41</v>
      </c>
      <c r="B1" s="127"/>
      <c r="C1" s="121" t="s">
        <v>160</v>
      </c>
      <c r="D1" s="122"/>
      <c r="E1" s="93" t="s">
        <v>45</v>
      </c>
      <c r="F1" s="96">
        <v>50</v>
      </c>
      <c r="G1" s="123" t="s">
        <v>43</v>
      </c>
      <c r="H1" s="124"/>
      <c r="I1" s="96">
        <v>9.07</v>
      </c>
      <c r="J1" s="127" t="s">
        <v>153</v>
      </c>
      <c r="K1" s="127"/>
      <c r="L1" s="96">
        <v>25</v>
      </c>
      <c r="AB1" s="18"/>
      <c r="AC1" s="18"/>
      <c r="AD1" s="30" t="s">
        <v>126</v>
      </c>
      <c r="AE1" s="17"/>
      <c r="AF1" s="17"/>
      <c r="AG1" s="18"/>
      <c r="AH1" s="18"/>
      <c r="AI1" s="40" t="s">
        <v>79</v>
      </c>
      <c r="AJ1" s="41" t="s">
        <v>94</v>
      </c>
      <c r="AK1" s="42" t="s">
        <v>95</v>
      </c>
      <c r="AL1" s="43" t="s">
        <v>125</v>
      </c>
      <c r="AM1" s="43" t="s">
        <v>131</v>
      </c>
      <c r="AN1" s="43" t="s">
        <v>111</v>
      </c>
    </row>
    <row r="2" spans="1:40" x14ac:dyDescent="0.2">
      <c r="A2" s="127" t="s">
        <v>87</v>
      </c>
      <c r="B2" s="127"/>
      <c r="C2" s="119" t="s">
        <v>161</v>
      </c>
      <c r="D2" s="120"/>
      <c r="E2" s="93" t="s">
        <v>109</v>
      </c>
      <c r="F2" s="96" t="s">
        <v>176</v>
      </c>
      <c r="G2" s="125" t="s">
        <v>110</v>
      </c>
      <c r="H2" s="126"/>
      <c r="I2" s="96">
        <v>12680</v>
      </c>
      <c r="J2" s="127" t="s">
        <v>158</v>
      </c>
      <c r="K2" s="127"/>
      <c r="L2" s="96">
        <v>0.03</v>
      </c>
      <c r="AB2" s="30" t="s">
        <v>56</v>
      </c>
      <c r="AC2" s="17"/>
      <c r="AD2" s="30" t="s">
        <v>70</v>
      </c>
      <c r="AE2" s="17"/>
      <c r="AF2" s="17"/>
      <c r="AG2" s="44" t="s">
        <v>76</v>
      </c>
      <c r="AH2" s="18"/>
      <c r="AI2" s="45" t="s">
        <v>126</v>
      </c>
      <c r="AJ2" s="46">
        <v>0</v>
      </c>
      <c r="AK2" s="47">
        <v>0</v>
      </c>
      <c r="AL2" s="10">
        <v>0</v>
      </c>
      <c r="AM2" s="11">
        <v>0</v>
      </c>
      <c r="AN2" s="11">
        <v>0</v>
      </c>
    </row>
    <row r="3" spans="1:40" x14ac:dyDescent="0.2">
      <c r="A3" s="123" t="s">
        <v>42</v>
      </c>
      <c r="B3" s="124"/>
      <c r="C3" s="119" t="s">
        <v>162</v>
      </c>
      <c r="D3" s="120"/>
      <c r="E3" s="93" t="s">
        <v>108</v>
      </c>
      <c r="F3" s="31" t="s">
        <v>78</v>
      </c>
      <c r="G3" s="127" t="s">
        <v>159</v>
      </c>
      <c r="H3" s="127"/>
      <c r="I3" s="96"/>
      <c r="J3" s="123" t="s">
        <v>154</v>
      </c>
      <c r="K3" s="124"/>
      <c r="L3" s="96">
        <f>(L1/(L2*10000))*100</f>
        <v>8.3333333333333321</v>
      </c>
      <c r="AB3" s="30" t="s">
        <v>57</v>
      </c>
      <c r="AC3" s="17"/>
      <c r="AD3" s="30" t="s">
        <v>71</v>
      </c>
      <c r="AE3" s="17"/>
      <c r="AF3" s="17"/>
      <c r="AG3" s="44" t="s">
        <v>77</v>
      </c>
      <c r="AH3" s="18"/>
      <c r="AI3" s="48" t="s">
        <v>113</v>
      </c>
      <c r="AJ3" s="49">
        <v>1.7</v>
      </c>
      <c r="AK3" s="50">
        <v>6</v>
      </c>
      <c r="AL3" s="51">
        <v>1</v>
      </c>
      <c r="AM3" s="11">
        <v>6.2</v>
      </c>
      <c r="AN3" s="11" t="s">
        <v>112</v>
      </c>
    </row>
    <row r="4" spans="1:40" x14ac:dyDescent="0.2">
      <c r="A4" s="127" t="s">
        <v>0</v>
      </c>
      <c r="B4" s="127"/>
      <c r="C4" s="121" t="s">
        <v>163</v>
      </c>
      <c r="D4" s="122"/>
      <c r="E4" s="94" t="s">
        <v>1</v>
      </c>
      <c r="F4" s="95" t="s">
        <v>177</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x14ac:dyDescent="0.2">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7" t="s">
        <v>2</v>
      </c>
      <c r="B8" s="127"/>
      <c r="C8" s="15" t="s">
        <v>165</v>
      </c>
      <c r="D8" s="15" t="s">
        <v>166</v>
      </c>
      <c r="E8" s="15" t="s">
        <v>167</v>
      </c>
      <c r="F8" s="15" t="s">
        <v>172</v>
      </c>
      <c r="G8" s="15" t="s">
        <v>168</v>
      </c>
      <c r="H8" s="15" t="s">
        <v>169</v>
      </c>
      <c r="I8" s="15" t="s">
        <v>170</v>
      </c>
      <c r="J8" s="15" t="s">
        <v>171</v>
      </c>
      <c r="K8" s="15" t="s">
        <v>173</v>
      </c>
      <c r="L8" s="15" t="s">
        <v>174</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7" t="s">
        <v>3</v>
      </c>
      <c r="B9" s="127"/>
      <c r="C9" s="15" t="s">
        <v>175</v>
      </c>
      <c r="D9" s="15" t="s">
        <v>175</v>
      </c>
      <c r="E9" s="15" t="s">
        <v>175</v>
      </c>
      <c r="F9" s="15" t="s">
        <v>175</v>
      </c>
      <c r="G9" s="15" t="s">
        <v>175</v>
      </c>
      <c r="H9" s="15" t="s">
        <v>175</v>
      </c>
      <c r="I9" s="15" t="s">
        <v>175</v>
      </c>
      <c r="J9" s="15" t="s">
        <v>175</v>
      </c>
      <c r="K9" s="15" t="s">
        <v>175</v>
      </c>
      <c r="L9" s="15" t="s">
        <v>175</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7" t="s">
        <v>4</v>
      </c>
      <c r="B10" s="127"/>
      <c r="C10" s="15">
        <v>7.9</v>
      </c>
      <c r="D10" s="15">
        <v>7.8</v>
      </c>
      <c r="E10" s="15">
        <v>7.5</v>
      </c>
      <c r="F10" s="15">
        <v>7.2</v>
      </c>
      <c r="G10" s="15">
        <v>7.4</v>
      </c>
      <c r="H10" s="15">
        <v>7.7</v>
      </c>
      <c r="I10" s="15">
        <v>7.5</v>
      </c>
      <c r="J10" s="15">
        <v>7.6</v>
      </c>
      <c r="K10" s="15">
        <v>7.6</v>
      </c>
      <c r="L10" s="15">
        <v>7.6</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7" t="s">
        <v>5</v>
      </c>
      <c r="B11" s="127"/>
      <c r="C11" s="15">
        <v>5</v>
      </c>
      <c r="D11" s="15">
        <v>5</v>
      </c>
      <c r="E11" s="15">
        <v>5</v>
      </c>
      <c r="F11" s="15">
        <v>6</v>
      </c>
      <c r="G11" s="15">
        <v>5</v>
      </c>
      <c r="H11" s="15">
        <v>5</v>
      </c>
      <c r="I11" s="15">
        <v>5</v>
      </c>
      <c r="J11" s="15">
        <v>4</v>
      </c>
      <c r="K11" s="15">
        <v>4</v>
      </c>
      <c r="L11" s="15">
        <v>5</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7" t="s">
        <v>6</v>
      </c>
      <c r="B12" s="127"/>
      <c r="C12" s="15">
        <v>3</v>
      </c>
      <c r="D12" s="15">
        <v>4</v>
      </c>
      <c r="E12" s="15">
        <v>4</v>
      </c>
      <c r="F12" s="15">
        <v>4</v>
      </c>
      <c r="G12" s="15">
        <v>3</v>
      </c>
      <c r="H12" s="15" t="s">
        <v>178</v>
      </c>
      <c r="I12" s="15" t="s">
        <v>178</v>
      </c>
      <c r="J12" s="15" t="s">
        <v>179</v>
      </c>
      <c r="K12" s="15">
        <v>1</v>
      </c>
      <c r="L12" s="15" t="s">
        <v>178</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7" t="s">
        <v>7</v>
      </c>
      <c r="B13" s="127"/>
      <c r="C13" s="15">
        <v>3</v>
      </c>
      <c r="D13" s="15">
        <v>3</v>
      </c>
      <c r="E13" s="15">
        <v>3</v>
      </c>
      <c r="F13" s="15">
        <v>3</v>
      </c>
      <c r="G13" s="15">
        <v>3</v>
      </c>
      <c r="H13" s="15">
        <v>2</v>
      </c>
      <c r="I13" s="15">
        <v>2</v>
      </c>
      <c r="J13" s="15">
        <v>2</v>
      </c>
      <c r="K13" s="15">
        <v>2</v>
      </c>
      <c r="L13" s="15">
        <v>3</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6" t="s">
        <v>8</v>
      </c>
      <c r="B14" s="136"/>
      <c r="C14" s="100" t="s">
        <v>113</v>
      </c>
      <c r="D14" s="100" t="s">
        <v>113</v>
      </c>
      <c r="E14" s="100" t="s">
        <v>113</v>
      </c>
      <c r="F14" s="100" t="s">
        <v>113</v>
      </c>
      <c r="G14" s="100" t="s">
        <v>113</v>
      </c>
      <c r="H14" s="100" t="s">
        <v>113</v>
      </c>
      <c r="I14" s="100" t="s">
        <v>113</v>
      </c>
      <c r="J14" s="100" t="s">
        <v>113</v>
      </c>
      <c r="K14" s="100" t="s">
        <v>113</v>
      </c>
      <c r="L14" s="100" t="s">
        <v>113</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5" t="s">
        <v>9</v>
      </c>
      <c r="B15" s="135"/>
      <c r="C15" s="15">
        <v>38</v>
      </c>
      <c r="D15" s="15">
        <v>38</v>
      </c>
      <c r="E15" s="15">
        <v>38</v>
      </c>
      <c r="F15" s="15">
        <v>38</v>
      </c>
      <c r="G15" s="15">
        <v>38</v>
      </c>
      <c r="H15" s="15">
        <v>38</v>
      </c>
      <c r="I15" s="15">
        <v>38</v>
      </c>
      <c r="J15" s="15">
        <v>38</v>
      </c>
      <c r="K15" s="15">
        <v>38</v>
      </c>
      <c r="L15" s="15">
        <v>38</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7" t="s">
        <v>44</v>
      </c>
      <c r="B16" s="137"/>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0.99475219999999986</v>
      </c>
      <c r="D18" s="16">
        <f>$D32</f>
        <v>0.99475219999999986</v>
      </c>
      <c r="E18" s="16">
        <f>$D33</f>
        <v>0.99475219999999986</v>
      </c>
      <c r="F18" s="16">
        <f>$D34</f>
        <v>0.99475219999999986</v>
      </c>
      <c r="G18" s="16">
        <f>$D35</f>
        <v>0.99475219999999986</v>
      </c>
      <c r="H18" s="16">
        <f>$D36</f>
        <v>0.99475219999999986</v>
      </c>
      <c r="I18" s="16">
        <f>$D37</f>
        <v>0.99475219999999986</v>
      </c>
      <c r="J18" s="16">
        <f>$D38</f>
        <v>0.99475219999999986</v>
      </c>
      <c r="K18" s="16">
        <f>$D39</f>
        <v>0.99475219999999986</v>
      </c>
      <c r="L18" s="16">
        <f>$D40</f>
        <v>0.99475219999999986</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-63.605247799999994</v>
      </c>
      <c r="D19" s="16">
        <f t="shared" ref="D19:V19" si="1">D18-D17</f>
        <v>-63.605247799999994</v>
      </c>
      <c r="E19" s="16">
        <f t="shared" si="1"/>
        <v>-63.605247799999994</v>
      </c>
      <c r="F19" s="16">
        <f t="shared" si="1"/>
        <v>-63.605247799999994</v>
      </c>
      <c r="G19" s="16">
        <f t="shared" si="1"/>
        <v>-63.605247799999994</v>
      </c>
      <c r="H19" s="16">
        <f t="shared" si="1"/>
        <v>-63.605247799999994</v>
      </c>
      <c r="I19" s="16">
        <f t="shared" si="1"/>
        <v>-63.605247799999994</v>
      </c>
      <c r="J19" s="16">
        <f t="shared" si="1"/>
        <v>-63.605247799999994</v>
      </c>
      <c r="K19" s="16">
        <f t="shared" si="1"/>
        <v>-63.605247799999994</v>
      </c>
      <c r="L19" s="16">
        <f t="shared" si="1"/>
        <v>-63.605247799999994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83.463120000000018</v>
      </c>
      <c r="D22" s="16">
        <f>$E32</f>
        <v>83.463120000000018</v>
      </c>
      <c r="E22" s="16">
        <f>$E33</f>
        <v>83.463120000000018</v>
      </c>
      <c r="F22" s="16">
        <f>$E34</f>
        <v>83.463120000000018</v>
      </c>
      <c r="G22" s="16">
        <f>$E35</f>
        <v>83.463120000000018</v>
      </c>
      <c r="H22" s="16">
        <f>$E36</f>
        <v>83.463120000000018</v>
      </c>
      <c r="I22" s="16">
        <f>$E37</f>
        <v>83.463120000000018</v>
      </c>
      <c r="J22" s="16">
        <f>$E38</f>
        <v>83.463120000000018</v>
      </c>
      <c r="K22" s="16">
        <f>$E39</f>
        <v>83.463120000000018</v>
      </c>
      <c r="L22" s="16">
        <f>$E40</f>
        <v>83.463120000000018</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-144.53688</v>
      </c>
      <c r="D23" s="16">
        <f t="shared" ref="D23:V23" si="3">D22-D21</f>
        <v>-144.53688</v>
      </c>
      <c r="E23" s="16">
        <f t="shared" si="3"/>
        <v>-144.53688</v>
      </c>
      <c r="F23" s="16">
        <f t="shared" si="3"/>
        <v>-144.53688</v>
      </c>
      <c r="G23" s="16">
        <f t="shared" si="3"/>
        <v>-144.53688</v>
      </c>
      <c r="H23" s="16">
        <f t="shared" si="3"/>
        <v>-144.53688</v>
      </c>
      <c r="I23" s="16">
        <f t="shared" si="3"/>
        <v>-144.53688</v>
      </c>
      <c r="J23" s="16">
        <f t="shared" si="3"/>
        <v>-144.53688</v>
      </c>
      <c r="K23" s="16">
        <f t="shared" si="3"/>
        <v>-144.53688</v>
      </c>
      <c r="L23" s="16">
        <f t="shared" si="3"/>
        <v>-144.53688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19.399999999999999</v>
      </c>
      <c r="C28" s="15">
        <v>0.03</v>
      </c>
      <c r="D28" s="15">
        <v>16.7</v>
      </c>
      <c r="E28" s="15">
        <v>2664</v>
      </c>
      <c r="F28" s="15">
        <v>10</v>
      </c>
      <c r="G28" s="15">
        <v>1.49</v>
      </c>
      <c r="H28" s="15">
        <v>2.84</v>
      </c>
      <c r="I28" s="15">
        <v>0.5</v>
      </c>
      <c r="J28" s="15">
        <v>0.01</v>
      </c>
      <c r="K28" s="23">
        <v>0.05</v>
      </c>
      <c r="L28" s="15">
        <v>0.2</v>
      </c>
      <c r="M28" s="15">
        <v>0.2</v>
      </c>
      <c r="N28" s="15"/>
      <c r="O28" s="15"/>
      <c r="P28" s="15">
        <v>26504</v>
      </c>
      <c r="Q28" s="15">
        <v>14546</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B1</v>
      </c>
      <c r="B31" s="15">
        <v>26</v>
      </c>
      <c r="C31" s="77">
        <f>IF(C$27="%w/w SAR",((C$28*10)*$B31),IF(C$27="%w/w DM",(((C$28*10)*($B$28/100))*$B31),IF(C$27="kg/t SAR",(C$28*$B31),IF(C$27="kg/t DM",((C$28*($B$28/100))*$B31),IF(C$27="mg/kg SAR",((C$28*0.001)*$B31),IF(C$27="mg/kg DM",(((C$28*0.001)*($B$28/100))*$B31),0))))))</f>
        <v>7.8</v>
      </c>
      <c r="D31" s="77">
        <f>(IF(D$27="%w/w SAR",((D$28*10)*$B31),IF(D$27="%w/w DM",(((D$28*10)*($B$28/100))*$B31),IF(D$27="kg/t SAR",(D$28*$B31),IF(D$27="kg/t DM",((D$28*($B$28/100))*$B31),IF(D$27="mg/kg SAR",((D$28*0.001)*$B31),IF(D$27="mg/kg DM",(((D$28*0.001)*($B$28/100))*$B31),"0")))))))*2.291</f>
        <v>0.99475219999999986</v>
      </c>
      <c r="E31" s="77">
        <f>(IF(E$27="%w/w SAR",((E$28*10)*$B31),IF(E$27="%w/w DM",(((E$28*10)*($B$28/100))*$B31),IF(E$27="kg/t SAR",(E$28*$B31),IF(E$27="kg/t DM",((E$28*($B$28/100))*$B31),IF(E$27="mg/kg SAR",((E$28*0.001)*$B31),IF(E$27="mg/kg DM",(((E$28*0.001)*($B$28/100))*$B31),"0")))))))*1.205</f>
        <v>83.463120000000018</v>
      </c>
      <c r="F31" s="77">
        <f>(IF(F$27="%w/w SAR",((F$28*10)*$B31),IF(F$27="%w/w DM",(((F$28*10)*($B$28/100))*$B31),IF(F$27="kg/t SAR",(F$28*$B31),IF(F$27="kg/t DM",((F$28*($B$28/100))*$B31),IF(F$27="mg/kg SAR",((F$28*0.001)*$B31),IF(F$27="mg/kg DM",(((F$28*0.001)*($B$28/100))*$B31),"0")))))))*1.658</f>
        <v>0.43108000000000002</v>
      </c>
      <c r="G31" s="77">
        <f t="shared" ref="G31:P31" si="5">IF(G$27="%w/w SAR",((G$28*10)*$B31),IF(G$27="%w/w DM",(((G$28*10)*($B$28/100))*$B31),IF(G$27="kg/t SAR",(G$28*$B31),IF(G$27="kg/t DM",((G$28*($B$28/100))*$B31),IF(G$27="mg/kg SAR",((G$28*0.001)*$B31),IF(G$27="mg/kg DM",(((G$28*0.001)*($B$28/100))*$B31),0))))))</f>
        <v>3.8739999999999997E-2</v>
      </c>
      <c r="H31" s="77">
        <f t="shared" si="5"/>
        <v>7.3840000000000003E-2</v>
      </c>
      <c r="I31" s="77">
        <f t="shared" si="5"/>
        <v>1.3000000000000001E-2</v>
      </c>
      <c r="J31" s="77">
        <f t="shared" si="5"/>
        <v>2.6000000000000003E-4</v>
      </c>
      <c r="K31" s="77">
        <f t="shared" si="5"/>
        <v>1.3000000000000002E-3</v>
      </c>
      <c r="L31" s="77">
        <f t="shared" si="5"/>
        <v>5.2000000000000006E-3</v>
      </c>
      <c r="M31" s="77">
        <f t="shared" si="5"/>
        <v>5.2000000000000006E-3</v>
      </c>
      <c r="N31" s="77">
        <f t="shared" si="5"/>
        <v>0</v>
      </c>
      <c r="O31" s="77">
        <f t="shared" si="5"/>
        <v>0</v>
      </c>
      <c r="P31" s="77">
        <f t="shared" si="5"/>
        <v>689.10400000000004</v>
      </c>
      <c r="Q31" s="77">
        <f>(IF(Q$27="%w/w SAR",((Q$28*10)*$B31),IF(Q$27="%w/w DM",(((Q$28*10)*($B$28/100))*$B31),IF(Q$27="kg/t SAR",(Q$28*$B31),IF(Q$27="kg/t DM",((Q$28*($B$28/100))*$B31),IF(Q$27="mg/kg SAR",((Q$28*0.001)*$B31),IF(Q$27="mg/kg DM",(((Q$28*0.001)*($B$28/100))*$B31),0)))))))*2.5</f>
        <v>945.49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B2</v>
      </c>
      <c r="B32" s="15">
        <v>26</v>
      </c>
      <c r="C32" s="77">
        <f t="shared" ref="C32:C50" si="6">IF(C$27="%w/w SAR",((C$28*10)*$B32),IF(C$27="%w/w DM",(((C$28*10)*($B$28/100))*$B32),IF(C$27="kg/t SAR",(C$28*$B32),IF(C$27="kg/t DM",((C$28*($B$28/100))*$B32),IF(C$27="mg/kg SAR",((C$28*0.001)*$B32),IF(C$27="mg/kg DM",(((C$28*0.001)*($B$28/100))*$B32),0))))))</f>
        <v>7.8</v>
      </c>
      <c r="D32" s="77">
        <f t="shared" ref="D32:D50" si="7">(IF(D$27="%w/w SAR",((D$28*10)*$B32),IF(D$27="%w/w DM",(((D$28*10)*($B$28/100))*$B32),IF(D$27="kg/t SAR",(D$28*$B32),IF(D$27="kg/t DM",((D$28*($B$28/100))*$B32),IF(D$27="mg/kg SAR",((D$28*0.001)*$B32),IF(D$27="mg/kg DM",(((D$28*0.001)*($B$28/100))*$B32),"0")))))))*2.291</f>
        <v>0.99475219999999986</v>
      </c>
      <c r="E32" s="77">
        <f t="shared" ref="E32:E50" si="8">(IF(E$27="%w/w SAR",((E$28*10)*$B32),IF(E$27="%w/w DM",(((E$28*10)*($B$28/100))*$B32),IF(E$27="kg/t SAR",(E$28*$B32),IF(E$27="kg/t DM",((E$28*($B$28/100))*$B32),IF(E$27="mg/kg SAR",((E$28*0.001)*$B32),IF(E$27="mg/kg DM",(((E$28*0.001)*($B$28/100))*$B32),"0")))))))*1.205</f>
        <v>83.463120000000018</v>
      </c>
      <c r="F32" s="77">
        <f t="shared" ref="F32:F50" si="9">(IF(F$27="%w/w SAR",((F$28*10)*$B32),IF(F$27="%w/w DM",(((F$28*10)*($B$28/100))*$B32),IF(F$27="kg/t SAR",(F$28*$B32),IF(F$27="kg/t DM",((F$28*($B$28/100))*$B32),IF(F$27="mg/kg SAR",((F$28*0.001)*$B32),IF(F$27="mg/kg DM",(((F$28*0.001)*($B$28/100))*$B32),"0")))))))*1.658</f>
        <v>0.43108000000000002</v>
      </c>
      <c r="G32" s="77">
        <f t="shared" ref="G32:P50" si="10">IF(G$27="%w/w SAR",((G$28*10)*$B32),IF(G$27="%w/w DM",(((G$28*10)*($B$28/100))*$B32),IF(G$27="kg/t SAR",(G$28*$B32),IF(G$27="kg/t DM",((G$28*($B$28/100))*$B32),IF(G$27="mg/kg SAR",((G$28*0.001)*$B32),IF(G$27="mg/kg DM",(((G$28*0.001)*($B$28/100))*$B32),0))))))</f>
        <v>3.8739999999999997E-2</v>
      </c>
      <c r="H32" s="77">
        <f t="shared" si="10"/>
        <v>7.3840000000000003E-2</v>
      </c>
      <c r="I32" s="77">
        <f t="shared" si="10"/>
        <v>1.3000000000000001E-2</v>
      </c>
      <c r="J32" s="77">
        <f t="shared" si="10"/>
        <v>2.6000000000000003E-4</v>
      </c>
      <c r="K32" s="77">
        <f t="shared" si="10"/>
        <v>1.3000000000000002E-3</v>
      </c>
      <c r="L32" s="77">
        <f t="shared" si="10"/>
        <v>5.2000000000000006E-3</v>
      </c>
      <c r="M32" s="77">
        <f t="shared" si="10"/>
        <v>5.2000000000000006E-3</v>
      </c>
      <c r="N32" s="77">
        <f t="shared" si="10"/>
        <v>0</v>
      </c>
      <c r="O32" s="77">
        <f t="shared" si="10"/>
        <v>0</v>
      </c>
      <c r="P32" s="77">
        <f t="shared" si="10"/>
        <v>689.10400000000004</v>
      </c>
      <c r="Q32" s="77">
        <f t="shared" ref="Q32:Q50" si="11">(IF(Q$27="%w/w SAR",((Q$28*10)*$B32),IF(Q$27="%w/w DM",(((Q$28*10)*($B$28/100))*$B32),IF(Q$27="kg/t SAR",(Q$28*$B32),IF(Q$27="kg/t DM",((Q$28*($B$28/100))*$B32),IF(Q$27="mg/kg SAR",((Q$28*0.001)*$B32),IF(Q$27="mg/kg DM",(((Q$28*0.001)*($B$28/100))*$B32),0)))))))*2.5</f>
        <v>945.49</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t="str">
        <f>E8</f>
        <v>B3</v>
      </c>
      <c r="B33" s="15">
        <v>26</v>
      </c>
      <c r="C33" s="77">
        <f t="shared" si="6"/>
        <v>7.8</v>
      </c>
      <c r="D33" s="77">
        <f t="shared" si="7"/>
        <v>0.99475219999999986</v>
      </c>
      <c r="E33" s="77">
        <f t="shared" si="8"/>
        <v>83.463120000000018</v>
      </c>
      <c r="F33" s="77">
        <f t="shared" si="9"/>
        <v>0.43108000000000002</v>
      </c>
      <c r="G33" s="77">
        <f t="shared" si="10"/>
        <v>3.8739999999999997E-2</v>
      </c>
      <c r="H33" s="77">
        <f t="shared" si="10"/>
        <v>7.3840000000000003E-2</v>
      </c>
      <c r="I33" s="77">
        <f t="shared" si="10"/>
        <v>1.3000000000000001E-2</v>
      </c>
      <c r="J33" s="77">
        <f t="shared" si="10"/>
        <v>2.6000000000000003E-4</v>
      </c>
      <c r="K33" s="77">
        <f t="shared" si="10"/>
        <v>1.3000000000000002E-3</v>
      </c>
      <c r="L33" s="77">
        <f t="shared" si="10"/>
        <v>5.2000000000000006E-3</v>
      </c>
      <c r="M33" s="77">
        <f t="shared" si="10"/>
        <v>5.2000000000000006E-3</v>
      </c>
      <c r="N33" s="77">
        <f t="shared" si="10"/>
        <v>0</v>
      </c>
      <c r="O33" s="77">
        <f t="shared" si="10"/>
        <v>0</v>
      </c>
      <c r="P33" s="77">
        <f t="shared" si="10"/>
        <v>689.10400000000004</v>
      </c>
      <c r="Q33" s="77">
        <f t="shared" si="11"/>
        <v>945.49</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t="str">
        <f>F8</f>
        <v>B4</v>
      </c>
      <c r="B34" s="15">
        <v>26</v>
      </c>
      <c r="C34" s="77">
        <f t="shared" si="6"/>
        <v>7.8</v>
      </c>
      <c r="D34" s="77">
        <f t="shared" si="7"/>
        <v>0.99475219999999986</v>
      </c>
      <c r="E34" s="77">
        <f t="shared" si="8"/>
        <v>83.463120000000018</v>
      </c>
      <c r="F34" s="77">
        <f t="shared" si="9"/>
        <v>0.43108000000000002</v>
      </c>
      <c r="G34" s="77">
        <f t="shared" si="10"/>
        <v>3.8739999999999997E-2</v>
      </c>
      <c r="H34" s="77">
        <f t="shared" si="10"/>
        <v>7.3840000000000003E-2</v>
      </c>
      <c r="I34" s="77">
        <f t="shared" si="10"/>
        <v>1.3000000000000001E-2</v>
      </c>
      <c r="J34" s="77">
        <f t="shared" si="10"/>
        <v>2.6000000000000003E-4</v>
      </c>
      <c r="K34" s="77">
        <f t="shared" si="10"/>
        <v>1.3000000000000002E-3</v>
      </c>
      <c r="L34" s="77">
        <f t="shared" si="10"/>
        <v>5.2000000000000006E-3</v>
      </c>
      <c r="M34" s="77">
        <f t="shared" si="10"/>
        <v>5.2000000000000006E-3</v>
      </c>
      <c r="N34" s="77">
        <f t="shared" si="10"/>
        <v>0</v>
      </c>
      <c r="O34" s="77">
        <f t="shared" si="10"/>
        <v>0</v>
      </c>
      <c r="P34" s="77">
        <f t="shared" si="10"/>
        <v>689.10400000000004</v>
      </c>
      <c r="Q34" s="77">
        <f t="shared" si="11"/>
        <v>945.49</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t="str">
        <f>G8</f>
        <v>B5</v>
      </c>
      <c r="B35" s="15">
        <v>26</v>
      </c>
      <c r="C35" s="77">
        <f t="shared" si="6"/>
        <v>7.8</v>
      </c>
      <c r="D35" s="77">
        <f t="shared" si="7"/>
        <v>0.99475219999999986</v>
      </c>
      <c r="E35" s="77">
        <f t="shared" si="8"/>
        <v>83.463120000000018</v>
      </c>
      <c r="F35" s="77">
        <f t="shared" si="9"/>
        <v>0.43108000000000002</v>
      </c>
      <c r="G35" s="77">
        <f t="shared" si="10"/>
        <v>3.8739999999999997E-2</v>
      </c>
      <c r="H35" s="77">
        <f t="shared" si="10"/>
        <v>7.3840000000000003E-2</v>
      </c>
      <c r="I35" s="77">
        <f t="shared" si="10"/>
        <v>1.3000000000000001E-2</v>
      </c>
      <c r="J35" s="77">
        <f t="shared" si="10"/>
        <v>2.6000000000000003E-4</v>
      </c>
      <c r="K35" s="77">
        <f t="shared" si="10"/>
        <v>1.3000000000000002E-3</v>
      </c>
      <c r="L35" s="77">
        <f t="shared" si="10"/>
        <v>5.2000000000000006E-3</v>
      </c>
      <c r="M35" s="77">
        <f t="shared" si="10"/>
        <v>5.2000000000000006E-3</v>
      </c>
      <c r="N35" s="77">
        <f t="shared" si="10"/>
        <v>0</v>
      </c>
      <c r="O35" s="77">
        <f t="shared" si="10"/>
        <v>0</v>
      </c>
      <c r="P35" s="77">
        <f t="shared" si="10"/>
        <v>689.10400000000004</v>
      </c>
      <c r="Q35" s="77">
        <f t="shared" si="11"/>
        <v>945.49</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t="str">
        <f>H8</f>
        <v>S1</v>
      </c>
      <c r="B36" s="15">
        <v>26</v>
      </c>
      <c r="C36" s="77">
        <f t="shared" si="6"/>
        <v>7.8</v>
      </c>
      <c r="D36" s="77">
        <f t="shared" si="7"/>
        <v>0.99475219999999986</v>
      </c>
      <c r="E36" s="77">
        <f t="shared" si="8"/>
        <v>83.463120000000018</v>
      </c>
      <c r="F36" s="77">
        <f t="shared" si="9"/>
        <v>0.43108000000000002</v>
      </c>
      <c r="G36" s="77">
        <f t="shared" si="10"/>
        <v>3.8739999999999997E-2</v>
      </c>
      <c r="H36" s="77">
        <f t="shared" si="10"/>
        <v>7.3840000000000003E-2</v>
      </c>
      <c r="I36" s="77">
        <f t="shared" si="10"/>
        <v>1.3000000000000001E-2</v>
      </c>
      <c r="J36" s="77">
        <f t="shared" si="10"/>
        <v>2.6000000000000003E-4</v>
      </c>
      <c r="K36" s="77">
        <f t="shared" si="10"/>
        <v>1.3000000000000002E-3</v>
      </c>
      <c r="L36" s="77">
        <f t="shared" si="10"/>
        <v>5.2000000000000006E-3</v>
      </c>
      <c r="M36" s="77">
        <f t="shared" si="10"/>
        <v>5.2000000000000006E-3</v>
      </c>
      <c r="N36" s="77">
        <f t="shared" si="10"/>
        <v>0</v>
      </c>
      <c r="O36" s="77">
        <f t="shared" si="10"/>
        <v>0</v>
      </c>
      <c r="P36" s="77">
        <f t="shared" si="10"/>
        <v>689.10400000000004</v>
      </c>
      <c r="Q36" s="77">
        <f t="shared" si="11"/>
        <v>945.49</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t="str">
        <f>I8</f>
        <v>S2</v>
      </c>
      <c r="B37" s="15">
        <v>26</v>
      </c>
      <c r="C37" s="77">
        <f t="shared" si="6"/>
        <v>7.8</v>
      </c>
      <c r="D37" s="77">
        <f t="shared" si="7"/>
        <v>0.99475219999999986</v>
      </c>
      <c r="E37" s="77">
        <f t="shared" si="8"/>
        <v>83.463120000000018</v>
      </c>
      <c r="F37" s="77">
        <f t="shared" si="9"/>
        <v>0.43108000000000002</v>
      </c>
      <c r="G37" s="77">
        <f t="shared" si="10"/>
        <v>3.8739999999999997E-2</v>
      </c>
      <c r="H37" s="77">
        <f t="shared" si="10"/>
        <v>7.3840000000000003E-2</v>
      </c>
      <c r="I37" s="77">
        <f t="shared" si="10"/>
        <v>1.3000000000000001E-2</v>
      </c>
      <c r="J37" s="77">
        <f t="shared" si="10"/>
        <v>2.6000000000000003E-4</v>
      </c>
      <c r="K37" s="77">
        <f t="shared" si="10"/>
        <v>1.3000000000000002E-3</v>
      </c>
      <c r="L37" s="77">
        <f t="shared" si="10"/>
        <v>5.2000000000000006E-3</v>
      </c>
      <c r="M37" s="77">
        <f t="shared" si="10"/>
        <v>5.2000000000000006E-3</v>
      </c>
      <c r="N37" s="77">
        <f t="shared" si="10"/>
        <v>0</v>
      </c>
      <c r="O37" s="77">
        <f t="shared" si="10"/>
        <v>0</v>
      </c>
      <c r="P37" s="77">
        <f t="shared" si="10"/>
        <v>689.10400000000004</v>
      </c>
      <c r="Q37" s="77">
        <f t="shared" si="11"/>
        <v>945.49</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t="str">
        <f>J8</f>
        <v>S3</v>
      </c>
      <c r="B38" s="15">
        <v>26</v>
      </c>
      <c r="C38" s="77">
        <f t="shared" si="6"/>
        <v>7.8</v>
      </c>
      <c r="D38" s="77">
        <f t="shared" si="7"/>
        <v>0.99475219999999986</v>
      </c>
      <c r="E38" s="77">
        <f t="shared" si="8"/>
        <v>83.463120000000018</v>
      </c>
      <c r="F38" s="77">
        <f t="shared" si="9"/>
        <v>0.43108000000000002</v>
      </c>
      <c r="G38" s="77">
        <f t="shared" si="10"/>
        <v>3.8739999999999997E-2</v>
      </c>
      <c r="H38" s="77">
        <f t="shared" si="10"/>
        <v>7.3840000000000003E-2</v>
      </c>
      <c r="I38" s="77">
        <f t="shared" si="10"/>
        <v>1.3000000000000001E-2</v>
      </c>
      <c r="J38" s="77">
        <f t="shared" si="10"/>
        <v>2.6000000000000003E-4</v>
      </c>
      <c r="K38" s="77">
        <f t="shared" si="10"/>
        <v>1.3000000000000002E-3</v>
      </c>
      <c r="L38" s="77">
        <f t="shared" si="10"/>
        <v>5.2000000000000006E-3</v>
      </c>
      <c r="M38" s="77">
        <f t="shared" si="10"/>
        <v>5.2000000000000006E-3</v>
      </c>
      <c r="N38" s="77">
        <f t="shared" si="10"/>
        <v>0</v>
      </c>
      <c r="O38" s="77">
        <f t="shared" si="10"/>
        <v>0</v>
      </c>
      <c r="P38" s="77">
        <f t="shared" si="10"/>
        <v>689.10400000000004</v>
      </c>
      <c r="Q38" s="77">
        <f t="shared" si="11"/>
        <v>945.49</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t="str">
        <f>K8</f>
        <v>S4</v>
      </c>
      <c r="B39" s="15">
        <v>26</v>
      </c>
      <c r="C39" s="77">
        <f t="shared" si="6"/>
        <v>7.8</v>
      </c>
      <c r="D39" s="77">
        <f t="shared" si="7"/>
        <v>0.99475219999999986</v>
      </c>
      <c r="E39" s="77">
        <f t="shared" si="8"/>
        <v>83.463120000000018</v>
      </c>
      <c r="F39" s="77">
        <f t="shared" si="9"/>
        <v>0.43108000000000002</v>
      </c>
      <c r="G39" s="77">
        <f t="shared" si="10"/>
        <v>3.8739999999999997E-2</v>
      </c>
      <c r="H39" s="77">
        <f t="shared" si="10"/>
        <v>7.3840000000000003E-2</v>
      </c>
      <c r="I39" s="77">
        <f t="shared" si="10"/>
        <v>1.3000000000000001E-2</v>
      </c>
      <c r="J39" s="77">
        <f t="shared" si="10"/>
        <v>2.6000000000000003E-4</v>
      </c>
      <c r="K39" s="77">
        <f t="shared" si="10"/>
        <v>1.3000000000000002E-3</v>
      </c>
      <c r="L39" s="77">
        <f t="shared" si="10"/>
        <v>5.2000000000000006E-3</v>
      </c>
      <c r="M39" s="77">
        <f t="shared" si="10"/>
        <v>5.2000000000000006E-3</v>
      </c>
      <c r="N39" s="77">
        <f t="shared" si="10"/>
        <v>0</v>
      </c>
      <c r="O39" s="77">
        <f t="shared" si="10"/>
        <v>0</v>
      </c>
      <c r="P39" s="77">
        <f t="shared" si="10"/>
        <v>689.10400000000004</v>
      </c>
      <c r="Q39" s="77">
        <f t="shared" si="11"/>
        <v>945.49</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t="str">
        <f>L8</f>
        <v>S5</v>
      </c>
      <c r="B40" s="15">
        <v>26</v>
      </c>
      <c r="C40" s="77">
        <f t="shared" si="6"/>
        <v>7.8</v>
      </c>
      <c r="D40" s="77">
        <f t="shared" si="7"/>
        <v>0.99475219999999986</v>
      </c>
      <c r="E40" s="77">
        <f t="shared" si="8"/>
        <v>83.463120000000018</v>
      </c>
      <c r="F40" s="77">
        <f t="shared" si="9"/>
        <v>0.43108000000000002</v>
      </c>
      <c r="G40" s="77">
        <f t="shared" si="10"/>
        <v>3.8739999999999997E-2</v>
      </c>
      <c r="H40" s="77">
        <f t="shared" si="10"/>
        <v>7.3840000000000003E-2</v>
      </c>
      <c r="I40" s="77">
        <f t="shared" si="10"/>
        <v>1.3000000000000001E-2</v>
      </c>
      <c r="J40" s="77">
        <f t="shared" si="10"/>
        <v>2.6000000000000003E-4</v>
      </c>
      <c r="K40" s="77">
        <f t="shared" si="10"/>
        <v>1.3000000000000002E-3</v>
      </c>
      <c r="L40" s="77">
        <f t="shared" si="10"/>
        <v>5.2000000000000006E-3</v>
      </c>
      <c r="M40" s="77">
        <f t="shared" si="10"/>
        <v>5.2000000000000006E-3</v>
      </c>
      <c r="N40" s="77">
        <f t="shared" si="10"/>
        <v>0</v>
      </c>
      <c r="O40" s="77">
        <f t="shared" si="10"/>
        <v>0</v>
      </c>
      <c r="P40" s="77">
        <f t="shared" si="10"/>
        <v>689.10400000000004</v>
      </c>
      <c r="Q40" s="77">
        <f t="shared" si="11"/>
        <v>945.49</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7.9</v>
      </c>
      <c r="C60" s="76">
        <f t="shared" ref="C60:U60" si="14">D10</f>
        <v>7.8</v>
      </c>
      <c r="D60" s="76">
        <f t="shared" si="14"/>
        <v>7.5</v>
      </c>
      <c r="E60" s="76">
        <f t="shared" si="14"/>
        <v>7.2</v>
      </c>
      <c r="F60" s="76">
        <f t="shared" si="14"/>
        <v>7.4</v>
      </c>
      <c r="G60" s="76">
        <f t="shared" si="14"/>
        <v>7.7</v>
      </c>
      <c r="H60" s="76">
        <f t="shared" si="14"/>
        <v>7.5</v>
      </c>
      <c r="I60" s="76">
        <f t="shared" si="14"/>
        <v>7.6</v>
      </c>
      <c r="J60" s="76">
        <f t="shared" si="14"/>
        <v>7.6</v>
      </c>
      <c r="K60" s="76">
        <f t="shared" si="14"/>
        <v>7.6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26</v>
      </c>
      <c r="C62" s="77">
        <f>B32</f>
        <v>26</v>
      </c>
      <c r="D62" s="77">
        <f>B33</f>
        <v>26</v>
      </c>
      <c r="E62" s="77">
        <f>B34</f>
        <v>26</v>
      </c>
      <c r="F62" s="77">
        <f>B35</f>
        <v>26</v>
      </c>
      <c r="G62" s="77">
        <f>B36</f>
        <v>26</v>
      </c>
      <c r="H62" s="77">
        <f>B37</f>
        <v>26</v>
      </c>
      <c r="I62" s="77">
        <f>B38</f>
        <v>26</v>
      </c>
      <c r="J62" s="77">
        <f>B39</f>
        <v>26</v>
      </c>
      <c r="K62" s="77">
        <f>B40</f>
        <v>26</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-10.200000000000001</v>
      </c>
      <c r="C64" s="77">
        <f t="shared" ref="C64:U64" si="17">(C59-C60)*C61</f>
        <v>-9.5999999999999979</v>
      </c>
      <c r="D64" s="77">
        <f t="shared" si="17"/>
        <v>-7.7999999999999989</v>
      </c>
      <c r="E64" s="77">
        <f t="shared" si="17"/>
        <v>-6</v>
      </c>
      <c r="F64" s="77">
        <f t="shared" si="17"/>
        <v>-7.2000000000000011</v>
      </c>
      <c r="G64" s="77">
        <f t="shared" si="17"/>
        <v>-9</v>
      </c>
      <c r="H64" s="77">
        <f t="shared" si="17"/>
        <v>-7.7999999999999989</v>
      </c>
      <c r="I64" s="77">
        <f t="shared" si="17"/>
        <v>-8.3999999999999968</v>
      </c>
      <c r="J64" s="77">
        <f t="shared" si="17"/>
        <v>-8.3999999999999968</v>
      </c>
      <c r="K64" s="77">
        <f t="shared" si="17"/>
        <v>-8.3999999999999968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10.200000000000001</v>
      </c>
      <c r="C65" s="77">
        <f t="shared" ref="C65:U65" si="18">C63-C64</f>
        <v>9.5999999999999979</v>
      </c>
      <c r="D65" s="77">
        <f t="shared" si="18"/>
        <v>7.7999999999999989</v>
      </c>
      <c r="E65" s="77">
        <f t="shared" si="18"/>
        <v>6</v>
      </c>
      <c r="F65" s="77">
        <f t="shared" si="18"/>
        <v>7.2000000000000011</v>
      </c>
      <c r="G65" s="77">
        <f t="shared" si="18"/>
        <v>9</v>
      </c>
      <c r="H65" s="77">
        <f t="shared" si="18"/>
        <v>7.7999999999999989</v>
      </c>
      <c r="I65" s="77">
        <f t="shared" si="18"/>
        <v>8.3999999999999968</v>
      </c>
      <c r="J65" s="77">
        <f t="shared" si="18"/>
        <v>8.3999999999999968</v>
      </c>
      <c r="K65" s="77">
        <f t="shared" si="18"/>
        <v>8.3999999999999968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38" sqref="E3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'Field data and Waste 1'!C1:D1</f>
        <v>PAN-018304</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'Field data and Waste 1'!C2:D2</f>
        <v>EPR- 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'Field data and Waste 1'!C3:D3</f>
        <v xml:space="preserve">Trade Effluent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'Field data and Waste 1'!C4:D4</f>
        <v>Birchenfields Farm, Sealand Road, Sealand,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'Field data and Waste 1'!C10</f>
        <v>7.9</v>
      </c>
      <c r="D10" s="60">
        <f>'Field data and Waste 1'!D10</f>
        <v>7.8</v>
      </c>
      <c r="E10" s="60">
        <f>'Field data and Waste 1'!E10</f>
        <v>7.5</v>
      </c>
      <c r="F10" s="60">
        <f>'Field data and Waste 1'!F10</f>
        <v>7.2</v>
      </c>
      <c r="G10" s="60">
        <f>'Field data and Waste 1'!G10</f>
        <v>7.4</v>
      </c>
      <c r="H10" s="60">
        <f>'Field data and Waste 1'!H10</f>
        <v>7.7</v>
      </c>
      <c r="I10" s="60">
        <f>'Field data and Waste 1'!I10</f>
        <v>7.5</v>
      </c>
      <c r="J10" s="60">
        <f>'Field data and Waste 1'!J10</f>
        <v>7.6</v>
      </c>
      <c r="K10" s="60">
        <f>'Field data and Waste 1'!K10</f>
        <v>7.6</v>
      </c>
      <c r="L10" s="60">
        <f>'Field data and Waste 1'!L10</f>
        <v>7.6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'Field data and Waste 1'!C11</f>
        <v>5</v>
      </c>
      <c r="D11" s="60">
        <f>'Field data and Waste 1'!D11</f>
        <v>5</v>
      </c>
      <c r="E11" s="60">
        <f>'Field data and Waste 1'!E11</f>
        <v>5</v>
      </c>
      <c r="F11" s="60">
        <f>'Field data and Waste 1'!F11</f>
        <v>6</v>
      </c>
      <c r="G11" s="60">
        <f>'Field data and Waste 1'!G11</f>
        <v>5</v>
      </c>
      <c r="H11" s="60">
        <f>'Field data and Waste 1'!H11</f>
        <v>5</v>
      </c>
      <c r="I11" s="60">
        <f>'Field data and Waste 1'!I11</f>
        <v>5</v>
      </c>
      <c r="J11" s="60">
        <f>'Field data and Waste 1'!J11</f>
        <v>4</v>
      </c>
      <c r="K11" s="60">
        <f>'Field data and Waste 1'!K11</f>
        <v>4</v>
      </c>
      <c r="L11" s="60">
        <f>'Field data and Waste 1'!L11</f>
        <v>5</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'Field data and Waste 1'!C12</f>
        <v>3</v>
      </c>
      <c r="D12" s="60">
        <f>'Field data and Waste 1'!D12</f>
        <v>4</v>
      </c>
      <c r="E12" s="60">
        <f>'Field data and Waste 1'!E12</f>
        <v>4</v>
      </c>
      <c r="F12" s="60">
        <f>'Field data and Waste 1'!F12</f>
        <v>4</v>
      </c>
      <c r="G12" s="60">
        <f>'Field data and Waste 1'!G12</f>
        <v>3</v>
      </c>
      <c r="H12" s="60" t="str">
        <f>'Field data and Waste 1'!H12</f>
        <v>2+</v>
      </c>
      <c r="I12" s="60" t="str">
        <f>'Field data and Waste 1'!I12</f>
        <v>2+</v>
      </c>
      <c r="J12" s="60" t="str">
        <f>'Field data and Waste 1'!J12</f>
        <v>2-</v>
      </c>
      <c r="K12" s="60">
        <f>'Field data and Waste 1'!K12</f>
        <v>1</v>
      </c>
      <c r="L12" s="60" t="str">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7.9</v>
      </c>
      <c r="C60" s="76">
        <f t="shared" ref="C60:U60" si="14">D10</f>
        <v>7.8</v>
      </c>
      <c r="D60" s="76">
        <f t="shared" si="14"/>
        <v>7.5</v>
      </c>
      <c r="E60" s="76">
        <f t="shared" si="14"/>
        <v>7.2</v>
      </c>
      <c r="F60" s="76">
        <f t="shared" si="14"/>
        <v>7.4</v>
      </c>
      <c r="G60" s="76">
        <f t="shared" si="14"/>
        <v>7.7</v>
      </c>
      <c r="H60" s="76">
        <f t="shared" si="14"/>
        <v>7.5</v>
      </c>
      <c r="I60" s="76">
        <f t="shared" si="14"/>
        <v>7.6</v>
      </c>
      <c r="J60" s="76">
        <f t="shared" si="14"/>
        <v>7.6</v>
      </c>
      <c r="K60" s="76">
        <f t="shared" si="14"/>
        <v>7.6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-10.200000000000001</v>
      </c>
      <c r="C64" s="77">
        <f t="shared" ref="C64:U64" si="17">(C59-C60)*C61</f>
        <v>-9.5999999999999979</v>
      </c>
      <c r="D64" s="77">
        <f t="shared" si="17"/>
        <v>-7.7999999999999989</v>
      </c>
      <c r="E64" s="77">
        <f t="shared" si="17"/>
        <v>-6</v>
      </c>
      <c r="F64" s="77">
        <f t="shared" si="17"/>
        <v>-7.2000000000000011</v>
      </c>
      <c r="G64" s="77">
        <f t="shared" si="17"/>
        <v>-9</v>
      </c>
      <c r="H64" s="77">
        <f t="shared" si="17"/>
        <v>-7.7999999999999989</v>
      </c>
      <c r="I64" s="77">
        <f t="shared" si="17"/>
        <v>-8.3999999999999968</v>
      </c>
      <c r="J64" s="77">
        <f t="shared" si="17"/>
        <v>-8.3999999999999968</v>
      </c>
      <c r="K64" s="77">
        <f t="shared" si="17"/>
        <v>-8.3999999999999968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10.200000000000001</v>
      </c>
      <c r="C65" s="77">
        <f t="shared" ref="C65:U65" si="18">C63-C64</f>
        <v>9.5999999999999979</v>
      </c>
      <c r="D65" s="77">
        <f t="shared" si="18"/>
        <v>7.7999999999999989</v>
      </c>
      <c r="E65" s="77">
        <f t="shared" si="18"/>
        <v>6</v>
      </c>
      <c r="F65" s="77">
        <f t="shared" si="18"/>
        <v>7.2000000000000011</v>
      </c>
      <c r="G65" s="77">
        <f t="shared" si="18"/>
        <v>9</v>
      </c>
      <c r="H65" s="77">
        <f t="shared" si="18"/>
        <v>7.7999999999999989</v>
      </c>
      <c r="I65" s="77">
        <f t="shared" si="18"/>
        <v>8.3999999999999968</v>
      </c>
      <c r="J65" s="77">
        <f t="shared" si="18"/>
        <v>8.3999999999999968</v>
      </c>
      <c r="K65" s="77">
        <f t="shared" si="18"/>
        <v>8.3999999999999968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'Field data and Waste 1'!C1:D1</f>
        <v>PAN-018304</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'Field data and Waste 1'!C2:D2</f>
        <v>EPR- 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'Field data and Waste 1'!C3:D3</f>
        <v xml:space="preserve">Trade Effluent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'Field data and Waste 1'!C4:D4</f>
        <v>Birchenfields Farm, Sealand Road, Sealand,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'Field data and Waste 1'!C10</f>
        <v>7.9</v>
      </c>
      <c r="D10" s="60">
        <f>'Field data and Waste 1'!D10</f>
        <v>7.8</v>
      </c>
      <c r="E10" s="60">
        <f>'Field data and Waste 1'!E10</f>
        <v>7.5</v>
      </c>
      <c r="F10" s="60">
        <f>'Field data and Waste 1'!F10</f>
        <v>7.2</v>
      </c>
      <c r="G10" s="60">
        <f>'Field data and Waste 1'!G10</f>
        <v>7.4</v>
      </c>
      <c r="H10" s="60">
        <f>'Field data and Waste 1'!H10</f>
        <v>7.7</v>
      </c>
      <c r="I10" s="60">
        <f>'Field data and Waste 1'!I10</f>
        <v>7.5</v>
      </c>
      <c r="J10" s="60">
        <f>'Field data and Waste 1'!J10</f>
        <v>7.6</v>
      </c>
      <c r="K10" s="60">
        <f>'Field data and Waste 1'!K10</f>
        <v>7.6</v>
      </c>
      <c r="L10" s="60">
        <f>'Field data and Waste 1'!L10</f>
        <v>7.6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'Field data and Waste 1'!C11</f>
        <v>5</v>
      </c>
      <c r="D11" s="60">
        <f>'Field data and Waste 1'!D11</f>
        <v>5</v>
      </c>
      <c r="E11" s="60">
        <f>'Field data and Waste 1'!E11</f>
        <v>5</v>
      </c>
      <c r="F11" s="60">
        <f>'Field data and Waste 1'!F11</f>
        <v>6</v>
      </c>
      <c r="G11" s="60">
        <f>'Field data and Waste 1'!G11</f>
        <v>5</v>
      </c>
      <c r="H11" s="60">
        <f>'Field data and Waste 1'!H11</f>
        <v>5</v>
      </c>
      <c r="I11" s="60">
        <f>'Field data and Waste 1'!I11</f>
        <v>5</v>
      </c>
      <c r="J11" s="60">
        <f>'Field data and Waste 1'!J11</f>
        <v>4</v>
      </c>
      <c r="K11" s="60">
        <f>'Field data and Waste 1'!K11</f>
        <v>4</v>
      </c>
      <c r="L11" s="60">
        <f>'Field data and Waste 1'!L11</f>
        <v>5</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'Field data and Waste 1'!C12</f>
        <v>3</v>
      </c>
      <c r="D12" s="60">
        <f>'Field data and Waste 1'!D12</f>
        <v>4</v>
      </c>
      <c r="E12" s="60">
        <f>'Field data and Waste 1'!E12</f>
        <v>4</v>
      </c>
      <c r="F12" s="60">
        <f>'Field data and Waste 1'!F12</f>
        <v>4</v>
      </c>
      <c r="G12" s="60">
        <f>'Field data and Waste 1'!G12</f>
        <v>3</v>
      </c>
      <c r="H12" s="60" t="str">
        <f>'Field data and Waste 1'!H12</f>
        <v>2+</v>
      </c>
      <c r="I12" s="60" t="str">
        <f>'Field data and Waste 1'!I12</f>
        <v>2+</v>
      </c>
      <c r="J12" s="60" t="str">
        <f>'Field data and Waste 1'!J12</f>
        <v>2-</v>
      </c>
      <c r="K12" s="60">
        <f>'Field data and Waste 1'!K12</f>
        <v>1</v>
      </c>
      <c r="L12" s="60" t="str">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7.9</v>
      </c>
      <c r="C60" s="76">
        <f t="shared" ref="C60:U60" si="14">D10</f>
        <v>7.8</v>
      </c>
      <c r="D60" s="76">
        <f t="shared" si="14"/>
        <v>7.5</v>
      </c>
      <c r="E60" s="76">
        <f t="shared" si="14"/>
        <v>7.2</v>
      </c>
      <c r="F60" s="76">
        <f t="shared" si="14"/>
        <v>7.4</v>
      </c>
      <c r="G60" s="76">
        <f t="shared" si="14"/>
        <v>7.7</v>
      </c>
      <c r="H60" s="76">
        <f t="shared" si="14"/>
        <v>7.5</v>
      </c>
      <c r="I60" s="76">
        <f t="shared" si="14"/>
        <v>7.6</v>
      </c>
      <c r="J60" s="76">
        <f t="shared" si="14"/>
        <v>7.6</v>
      </c>
      <c r="K60" s="76">
        <f t="shared" si="14"/>
        <v>7.6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-10.200000000000001</v>
      </c>
      <c r="C64" s="77">
        <f t="shared" ref="C64:U64" si="17">(C59-C60)*C61</f>
        <v>-9.5999999999999979</v>
      </c>
      <c r="D64" s="77">
        <f t="shared" si="17"/>
        <v>-7.7999999999999989</v>
      </c>
      <c r="E64" s="77">
        <f t="shared" si="17"/>
        <v>-6</v>
      </c>
      <c r="F64" s="77">
        <f t="shared" si="17"/>
        <v>-7.2000000000000011</v>
      </c>
      <c r="G64" s="77">
        <f t="shared" si="17"/>
        <v>-9</v>
      </c>
      <c r="H64" s="77">
        <f t="shared" si="17"/>
        <v>-7.7999999999999989</v>
      </c>
      <c r="I64" s="77">
        <f t="shared" si="17"/>
        <v>-8.3999999999999968</v>
      </c>
      <c r="J64" s="77">
        <f t="shared" si="17"/>
        <v>-8.3999999999999968</v>
      </c>
      <c r="K64" s="77">
        <f t="shared" si="17"/>
        <v>-8.3999999999999968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10.200000000000001</v>
      </c>
      <c r="C65" s="77">
        <f t="shared" ref="C65:U65" si="18">C63-C64</f>
        <v>9.5999999999999979</v>
      </c>
      <c r="D65" s="77">
        <f t="shared" si="18"/>
        <v>7.7999999999999989</v>
      </c>
      <c r="E65" s="77">
        <f t="shared" si="18"/>
        <v>6</v>
      </c>
      <c r="F65" s="77">
        <f t="shared" si="18"/>
        <v>7.2000000000000011</v>
      </c>
      <c r="G65" s="77">
        <f t="shared" si="18"/>
        <v>9</v>
      </c>
      <c r="H65" s="77">
        <f t="shared" si="18"/>
        <v>7.7999999999999989</v>
      </c>
      <c r="I65" s="77">
        <f t="shared" si="18"/>
        <v>8.3999999999999968</v>
      </c>
      <c r="J65" s="77">
        <f t="shared" si="18"/>
        <v>8.3999999999999968</v>
      </c>
      <c r="K65" s="77">
        <f t="shared" si="18"/>
        <v>8.3999999999999968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'Field data and Waste 1'!C1:D1</f>
        <v>PAN-018304</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'Field data and Waste 1'!C2:D2</f>
        <v>EPR- 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'Field data and Waste 1'!C3:D3</f>
        <v xml:space="preserve">Trade Effluent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'Field data and Waste 1'!C4:D4</f>
        <v>Birchenfields Farm, Sealand Road, Sealand,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'Field data and Waste 1'!C10</f>
        <v>7.9</v>
      </c>
      <c r="D10" s="60">
        <f>'Field data and Waste 1'!D10</f>
        <v>7.8</v>
      </c>
      <c r="E10" s="60">
        <f>'Field data and Waste 1'!E10</f>
        <v>7.5</v>
      </c>
      <c r="F10" s="60">
        <f>'Field data and Waste 1'!F10</f>
        <v>7.2</v>
      </c>
      <c r="G10" s="60">
        <f>'Field data and Waste 1'!G10</f>
        <v>7.4</v>
      </c>
      <c r="H10" s="60">
        <f>'Field data and Waste 1'!H10</f>
        <v>7.7</v>
      </c>
      <c r="I10" s="60">
        <f>'Field data and Waste 1'!I10</f>
        <v>7.5</v>
      </c>
      <c r="J10" s="60">
        <f>'Field data and Waste 1'!J10</f>
        <v>7.6</v>
      </c>
      <c r="K10" s="60">
        <f>'Field data and Waste 1'!K10</f>
        <v>7.6</v>
      </c>
      <c r="L10" s="60">
        <f>'Field data and Waste 1'!L10</f>
        <v>7.6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'Field data and Waste 1'!C11</f>
        <v>5</v>
      </c>
      <c r="D11" s="60">
        <f>'Field data and Waste 1'!D11</f>
        <v>5</v>
      </c>
      <c r="E11" s="60">
        <f>'Field data and Waste 1'!E11</f>
        <v>5</v>
      </c>
      <c r="F11" s="60">
        <f>'Field data and Waste 1'!F11</f>
        <v>6</v>
      </c>
      <c r="G11" s="60">
        <f>'Field data and Waste 1'!G11</f>
        <v>5</v>
      </c>
      <c r="H11" s="60">
        <f>'Field data and Waste 1'!H11</f>
        <v>5</v>
      </c>
      <c r="I11" s="60">
        <f>'Field data and Waste 1'!I11</f>
        <v>5</v>
      </c>
      <c r="J11" s="60">
        <f>'Field data and Waste 1'!J11</f>
        <v>4</v>
      </c>
      <c r="K11" s="60">
        <f>'Field data and Waste 1'!K11</f>
        <v>4</v>
      </c>
      <c r="L11" s="60">
        <f>'Field data and Waste 1'!L11</f>
        <v>5</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'Field data and Waste 1'!C12</f>
        <v>3</v>
      </c>
      <c r="D12" s="60">
        <f>'Field data and Waste 1'!D12</f>
        <v>4</v>
      </c>
      <c r="E12" s="60">
        <f>'Field data and Waste 1'!E12</f>
        <v>4</v>
      </c>
      <c r="F12" s="60">
        <f>'Field data and Waste 1'!F12</f>
        <v>4</v>
      </c>
      <c r="G12" s="60">
        <f>'Field data and Waste 1'!G12</f>
        <v>3</v>
      </c>
      <c r="H12" s="60" t="str">
        <f>'Field data and Waste 1'!H12</f>
        <v>2+</v>
      </c>
      <c r="I12" s="60" t="str">
        <f>'Field data and Waste 1'!I12</f>
        <v>2+</v>
      </c>
      <c r="J12" s="60" t="str">
        <f>'Field data and Waste 1'!J12</f>
        <v>2-</v>
      </c>
      <c r="K12" s="60">
        <f>'Field data and Waste 1'!K12</f>
        <v>1</v>
      </c>
      <c r="L12" s="60" t="str">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7.9</v>
      </c>
      <c r="C60" s="76">
        <f t="shared" ref="C60:U60" si="14">D10</f>
        <v>7.8</v>
      </c>
      <c r="D60" s="76">
        <f t="shared" si="14"/>
        <v>7.5</v>
      </c>
      <c r="E60" s="76">
        <f t="shared" si="14"/>
        <v>7.2</v>
      </c>
      <c r="F60" s="76">
        <f t="shared" si="14"/>
        <v>7.4</v>
      </c>
      <c r="G60" s="76">
        <f t="shared" si="14"/>
        <v>7.7</v>
      </c>
      <c r="H60" s="76">
        <f t="shared" si="14"/>
        <v>7.5</v>
      </c>
      <c r="I60" s="76">
        <f t="shared" si="14"/>
        <v>7.6</v>
      </c>
      <c r="J60" s="76">
        <f t="shared" si="14"/>
        <v>7.6</v>
      </c>
      <c r="K60" s="76">
        <f t="shared" si="14"/>
        <v>7.6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-10.200000000000001</v>
      </c>
      <c r="C64" s="77">
        <f t="shared" ref="C64:U64" si="17">(C59-C60)*C61</f>
        <v>-9.5999999999999979</v>
      </c>
      <c r="D64" s="77">
        <f t="shared" si="17"/>
        <v>-7.7999999999999989</v>
      </c>
      <c r="E64" s="77">
        <f t="shared" si="17"/>
        <v>-6</v>
      </c>
      <c r="F64" s="77">
        <f t="shared" si="17"/>
        <v>-7.2000000000000011</v>
      </c>
      <c r="G64" s="77">
        <f t="shared" si="17"/>
        <v>-9</v>
      </c>
      <c r="H64" s="77">
        <f t="shared" si="17"/>
        <v>-7.7999999999999989</v>
      </c>
      <c r="I64" s="77">
        <f t="shared" si="17"/>
        <v>-8.3999999999999968</v>
      </c>
      <c r="J64" s="77">
        <f t="shared" si="17"/>
        <v>-8.3999999999999968</v>
      </c>
      <c r="K64" s="77">
        <f t="shared" si="17"/>
        <v>-8.3999999999999968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10.200000000000001</v>
      </c>
      <c r="C65" s="77">
        <f t="shared" ref="C65:U65" si="18">C63-C64</f>
        <v>9.5999999999999979</v>
      </c>
      <c r="D65" s="77">
        <f t="shared" si="18"/>
        <v>7.7999999999999989</v>
      </c>
      <c r="E65" s="77">
        <f t="shared" si="18"/>
        <v>6</v>
      </c>
      <c r="F65" s="77">
        <f t="shared" si="18"/>
        <v>7.2000000000000011</v>
      </c>
      <c r="G65" s="77">
        <f t="shared" si="18"/>
        <v>9</v>
      </c>
      <c r="H65" s="77">
        <f t="shared" si="18"/>
        <v>7.7999999999999989</v>
      </c>
      <c r="I65" s="77">
        <f t="shared" si="18"/>
        <v>8.3999999999999968</v>
      </c>
      <c r="J65" s="77">
        <f t="shared" si="18"/>
        <v>8.3999999999999968</v>
      </c>
      <c r="K65" s="77">
        <f t="shared" si="18"/>
        <v>8.3999999999999968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7" t="s">
        <v>41</v>
      </c>
      <c r="B1" s="127"/>
      <c r="C1" s="140" t="str">
        <f>'Field data and Waste 1'!C1:D1</f>
        <v>PAN-018304</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'Field data and Waste 1'!C2:D2</f>
        <v>EPR- 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'Field data and Waste 1'!C3:D3</f>
        <v xml:space="preserve">Trade Effluent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'Field data and Waste 1'!C4:D4</f>
        <v>Birchenfields Farm, Sealand Road, Sealand,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'Field data and Waste 1'!C10</f>
        <v>7.9</v>
      </c>
      <c r="D10" s="60">
        <f>'Field data and Waste 1'!D10</f>
        <v>7.8</v>
      </c>
      <c r="E10" s="60">
        <f>'Field data and Waste 1'!E10</f>
        <v>7.5</v>
      </c>
      <c r="F10" s="60">
        <f>'Field data and Waste 1'!F10</f>
        <v>7.2</v>
      </c>
      <c r="G10" s="60">
        <f>'Field data and Waste 1'!G10</f>
        <v>7.4</v>
      </c>
      <c r="H10" s="60">
        <f>'Field data and Waste 1'!H10</f>
        <v>7.7</v>
      </c>
      <c r="I10" s="60">
        <f>'Field data and Waste 1'!I10</f>
        <v>7.5</v>
      </c>
      <c r="J10" s="60">
        <f>'Field data and Waste 1'!J10</f>
        <v>7.6</v>
      </c>
      <c r="K10" s="60">
        <f>'Field data and Waste 1'!K10</f>
        <v>7.6</v>
      </c>
      <c r="L10" s="60">
        <f>'Field data and Waste 1'!L10</f>
        <v>7.6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'Field data and Waste 1'!C11</f>
        <v>5</v>
      </c>
      <c r="D11" s="60">
        <f>'Field data and Waste 1'!D11</f>
        <v>5</v>
      </c>
      <c r="E11" s="60">
        <f>'Field data and Waste 1'!E11</f>
        <v>5</v>
      </c>
      <c r="F11" s="60">
        <f>'Field data and Waste 1'!F11</f>
        <v>6</v>
      </c>
      <c r="G11" s="60">
        <f>'Field data and Waste 1'!G11</f>
        <v>5</v>
      </c>
      <c r="H11" s="60">
        <f>'Field data and Waste 1'!H11</f>
        <v>5</v>
      </c>
      <c r="I11" s="60">
        <f>'Field data and Waste 1'!I11</f>
        <v>5</v>
      </c>
      <c r="J11" s="60">
        <f>'Field data and Waste 1'!J11</f>
        <v>4</v>
      </c>
      <c r="K11" s="60">
        <f>'Field data and Waste 1'!K11</f>
        <v>4</v>
      </c>
      <c r="L11" s="60">
        <f>'Field data and Waste 1'!L11</f>
        <v>5</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'Field data and Waste 1'!C12</f>
        <v>3</v>
      </c>
      <c r="D12" s="60">
        <f>'Field data and Waste 1'!D12</f>
        <v>4</v>
      </c>
      <c r="E12" s="60">
        <f>'Field data and Waste 1'!E12</f>
        <v>4</v>
      </c>
      <c r="F12" s="60">
        <f>'Field data and Waste 1'!F12</f>
        <v>4</v>
      </c>
      <c r="G12" s="60">
        <f>'Field data and Waste 1'!G12</f>
        <v>3</v>
      </c>
      <c r="H12" s="60" t="str">
        <f>'Field data and Waste 1'!H12</f>
        <v>2+</v>
      </c>
      <c r="I12" s="60" t="str">
        <f>'Field data and Waste 1'!I12</f>
        <v>2+</v>
      </c>
      <c r="J12" s="60" t="str">
        <f>'Field data and Waste 1'!J12</f>
        <v>2-</v>
      </c>
      <c r="K12" s="60">
        <f>'Field data and Waste 1'!K12</f>
        <v>1</v>
      </c>
      <c r="L12" s="60" t="str">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7.9</v>
      </c>
      <c r="C60" s="76">
        <f t="shared" ref="C60:U60" si="14">D10</f>
        <v>7.8</v>
      </c>
      <c r="D60" s="76">
        <f t="shared" si="14"/>
        <v>7.5</v>
      </c>
      <c r="E60" s="76">
        <f t="shared" si="14"/>
        <v>7.2</v>
      </c>
      <c r="F60" s="76">
        <f t="shared" si="14"/>
        <v>7.4</v>
      </c>
      <c r="G60" s="76">
        <f t="shared" si="14"/>
        <v>7.7</v>
      </c>
      <c r="H60" s="76">
        <f t="shared" si="14"/>
        <v>7.5</v>
      </c>
      <c r="I60" s="76">
        <f t="shared" si="14"/>
        <v>7.6</v>
      </c>
      <c r="J60" s="76">
        <f t="shared" si="14"/>
        <v>7.6</v>
      </c>
      <c r="K60" s="76">
        <f t="shared" si="14"/>
        <v>7.6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-10.200000000000001</v>
      </c>
      <c r="C64" s="77">
        <f t="shared" ref="C64:U64" si="17">(C59-C60)*C61</f>
        <v>-9.5999999999999979</v>
      </c>
      <c r="D64" s="77">
        <f t="shared" si="17"/>
        <v>-7.7999999999999989</v>
      </c>
      <c r="E64" s="77">
        <f t="shared" si="17"/>
        <v>-6</v>
      </c>
      <c r="F64" s="77">
        <f t="shared" si="17"/>
        <v>-7.2000000000000011</v>
      </c>
      <c r="G64" s="77">
        <f t="shared" si="17"/>
        <v>-9</v>
      </c>
      <c r="H64" s="77">
        <f t="shared" si="17"/>
        <v>-7.7999999999999989</v>
      </c>
      <c r="I64" s="77">
        <f t="shared" si="17"/>
        <v>-8.3999999999999968</v>
      </c>
      <c r="J64" s="77">
        <f t="shared" si="17"/>
        <v>-8.3999999999999968</v>
      </c>
      <c r="K64" s="77">
        <f t="shared" si="17"/>
        <v>-8.3999999999999968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10.200000000000001</v>
      </c>
      <c r="C65" s="77">
        <f t="shared" ref="C65:U65" si="18">C63-C64</f>
        <v>9.5999999999999979</v>
      </c>
      <c r="D65" s="77">
        <f t="shared" si="18"/>
        <v>7.7999999999999989</v>
      </c>
      <c r="E65" s="77">
        <f t="shared" si="18"/>
        <v>6</v>
      </c>
      <c r="F65" s="77">
        <f t="shared" si="18"/>
        <v>7.2000000000000011</v>
      </c>
      <c r="G65" s="77">
        <f t="shared" si="18"/>
        <v>9</v>
      </c>
      <c r="H65" s="77">
        <f t="shared" si="18"/>
        <v>7.7999999999999989</v>
      </c>
      <c r="I65" s="77">
        <f t="shared" si="18"/>
        <v>8.3999999999999968</v>
      </c>
      <c r="J65" s="77">
        <f t="shared" si="18"/>
        <v>8.3999999999999968</v>
      </c>
      <c r="K65" s="77">
        <f t="shared" si="18"/>
        <v>8.3999999999999968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'Field data and Waste 1'!C1:D1</f>
        <v>PAN-018304</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'Field data and Waste 1'!C2:D2</f>
        <v>EPR- 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'Field data and Waste 1'!C3:D3</f>
        <v xml:space="preserve">Trade Effluent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'Field data and Waste 1'!C4:D4</f>
        <v>Birchenfields Farm, Sealand Road, Sealand,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'Field data and Waste 1'!C10</f>
        <v>7.9</v>
      </c>
      <c r="D10" s="60">
        <f>'Field data and Waste 1'!D10</f>
        <v>7.8</v>
      </c>
      <c r="E10" s="60">
        <f>'Field data and Waste 1'!E10</f>
        <v>7.5</v>
      </c>
      <c r="F10" s="60">
        <f>'Field data and Waste 1'!F10</f>
        <v>7.2</v>
      </c>
      <c r="G10" s="60">
        <f>'Field data and Waste 1'!G10</f>
        <v>7.4</v>
      </c>
      <c r="H10" s="60">
        <f>'Field data and Waste 1'!H10</f>
        <v>7.7</v>
      </c>
      <c r="I10" s="60">
        <f>'Field data and Waste 1'!I10</f>
        <v>7.5</v>
      </c>
      <c r="J10" s="60">
        <f>'Field data and Waste 1'!J10</f>
        <v>7.6</v>
      </c>
      <c r="K10" s="60">
        <f>'Field data and Waste 1'!K10</f>
        <v>7.6</v>
      </c>
      <c r="L10" s="60">
        <f>'Field data and Waste 1'!L10</f>
        <v>7.6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'Field data and Waste 1'!C11</f>
        <v>5</v>
      </c>
      <c r="D11" s="60">
        <f>'Field data and Waste 1'!D11</f>
        <v>5</v>
      </c>
      <c r="E11" s="60">
        <f>'Field data and Waste 1'!E11</f>
        <v>5</v>
      </c>
      <c r="F11" s="60">
        <f>'Field data and Waste 1'!F11</f>
        <v>6</v>
      </c>
      <c r="G11" s="60">
        <f>'Field data and Waste 1'!G11</f>
        <v>5</v>
      </c>
      <c r="H11" s="60">
        <f>'Field data and Waste 1'!H11</f>
        <v>5</v>
      </c>
      <c r="I11" s="60">
        <f>'Field data and Waste 1'!I11</f>
        <v>5</v>
      </c>
      <c r="J11" s="60">
        <f>'Field data and Waste 1'!J11</f>
        <v>4</v>
      </c>
      <c r="K11" s="60">
        <f>'Field data and Waste 1'!K11</f>
        <v>4</v>
      </c>
      <c r="L11" s="60">
        <f>'Field data and Waste 1'!L11</f>
        <v>5</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'Field data and Waste 1'!C12</f>
        <v>3</v>
      </c>
      <c r="D12" s="60">
        <f>'Field data and Waste 1'!D12</f>
        <v>4</v>
      </c>
      <c r="E12" s="60">
        <f>'Field data and Waste 1'!E12</f>
        <v>4</v>
      </c>
      <c r="F12" s="60">
        <f>'Field data and Waste 1'!F12</f>
        <v>4</v>
      </c>
      <c r="G12" s="60">
        <f>'Field data and Waste 1'!G12</f>
        <v>3</v>
      </c>
      <c r="H12" s="60" t="str">
        <f>'Field data and Waste 1'!H12</f>
        <v>2+</v>
      </c>
      <c r="I12" s="60" t="str">
        <f>'Field data and Waste 1'!I12</f>
        <v>2+</v>
      </c>
      <c r="J12" s="60" t="str">
        <f>'Field data and Waste 1'!J12</f>
        <v>2-</v>
      </c>
      <c r="K12" s="60">
        <f>'Field data and Waste 1'!K12</f>
        <v>1</v>
      </c>
      <c r="L12" s="60" t="str">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7.9</v>
      </c>
      <c r="C60" s="76">
        <f t="shared" ref="C60:U60" si="14">D10</f>
        <v>7.8</v>
      </c>
      <c r="D60" s="76">
        <f t="shared" si="14"/>
        <v>7.5</v>
      </c>
      <c r="E60" s="76">
        <f t="shared" si="14"/>
        <v>7.2</v>
      </c>
      <c r="F60" s="76">
        <f t="shared" si="14"/>
        <v>7.4</v>
      </c>
      <c r="G60" s="76">
        <f t="shared" si="14"/>
        <v>7.7</v>
      </c>
      <c r="H60" s="76">
        <f t="shared" si="14"/>
        <v>7.5</v>
      </c>
      <c r="I60" s="76">
        <f t="shared" si="14"/>
        <v>7.6</v>
      </c>
      <c r="J60" s="76">
        <f t="shared" si="14"/>
        <v>7.6</v>
      </c>
      <c r="K60" s="76">
        <f t="shared" si="14"/>
        <v>7.6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-10.200000000000001</v>
      </c>
      <c r="C64" s="77">
        <f t="shared" ref="C64:U64" si="17">(C59-C60)*C61</f>
        <v>-9.5999999999999979</v>
      </c>
      <c r="D64" s="77">
        <f t="shared" si="17"/>
        <v>-7.7999999999999989</v>
      </c>
      <c r="E64" s="77">
        <f t="shared" si="17"/>
        <v>-6</v>
      </c>
      <c r="F64" s="77">
        <f t="shared" si="17"/>
        <v>-7.2000000000000011</v>
      </c>
      <c r="G64" s="77">
        <f t="shared" si="17"/>
        <v>-9</v>
      </c>
      <c r="H64" s="77">
        <f t="shared" si="17"/>
        <v>-7.7999999999999989</v>
      </c>
      <c r="I64" s="77">
        <f t="shared" si="17"/>
        <v>-8.3999999999999968</v>
      </c>
      <c r="J64" s="77">
        <f t="shared" si="17"/>
        <v>-8.3999999999999968</v>
      </c>
      <c r="K64" s="77">
        <f t="shared" si="17"/>
        <v>-8.3999999999999968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10.200000000000001</v>
      </c>
      <c r="C65" s="77">
        <f t="shared" ref="C65:U65" si="18">C63-C64</f>
        <v>9.5999999999999979</v>
      </c>
      <c r="D65" s="77">
        <f t="shared" si="18"/>
        <v>7.7999999999999989</v>
      </c>
      <c r="E65" s="77">
        <f t="shared" si="18"/>
        <v>6</v>
      </c>
      <c r="F65" s="77">
        <f t="shared" si="18"/>
        <v>7.2000000000000011</v>
      </c>
      <c r="G65" s="77">
        <f t="shared" si="18"/>
        <v>9</v>
      </c>
      <c r="H65" s="77">
        <f t="shared" si="18"/>
        <v>7.7999999999999989</v>
      </c>
      <c r="I65" s="77">
        <f t="shared" si="18"/>
        <v>8.3999999999999968</v>
      </c>
      <c r="J65" s="77">
        <f t="shared" si="18"/>
        <v>8.3999999999999968</v>
      </c>
      <c r="K65" s="77">
        <f t="shared" si="18"/>
        <v>8.3999999999999968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'Field data and Waste 1'!C1:D1</f>
        <v>PAN-018304</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'Field data and Waste 1'!C2:D2</f>
        <v>EPR- 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'Field data and Waste 1'!C3:D3</f>
        <v xml:space="preserve">Trade Effluent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'Field data and Waste 1'!C4:D4</f>
        <v>Birchenfields Farm, Sealand Road, Sealand,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'Field data and Waste 1'!C10</f>
        <v>7.9</v>
      </c>
      <c r="D10" s="60">
        <f>'Field data and Waste 1'!D10</f>
        <v>7.8</v>
      </c>
      <c r="E10" s="60">
        <f>'Field data and Waste 1'!E10</f>
        <v>7.5</v>
      </c>
      <c r="F10" s="60">
        <f>'Field data and Waste 1'!F10</f>
        <v>7.2</v>
      </c>
      <c r="G10" s="60">
        <f>'Field data and Waste 1'!G10</f>
        <v>7.4</v>
      </c>
      <c r="H10" s="60">
        <f>'Field data and Waste 1'!H10</f>
        <v>7.7</v>
      </c>
      <c r="I10" s="60">
        <f>'Field data and Waste 1'!I10</f>
        <v>7.5</v>
      </c>
      <c r="J10" s="60">
        <f>'Field data and Waste 1'!J10</f>
        <v>7.6</v>
      </c>
      <c r="K10" s="60">
        <f>'Field data and Waste 1'!K10</f>
        <v>7.6</v>
      </c>
      <c r="L10" s="60">
        <f>'Field data and Waste 1'!L10</f>
        <v>7.6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'Field data and Waste 1'!C11</f>
        <v>5</v>
      </c>
      <c r="D11" s="60">
        <f>'Field data and Waste 1'!D11</f>
        <v>5</v>
      </c>
      <c r="E11" s="60">
        <f>'Field data and Waste 1'!E11</f>
        <v>5</v>
      </c>
      <c r="F11" s="60">
        <f>'Field data and Waste 1'!F11</f>
        <v>6</v>
      </c>
      <c r="G11" s="60">
        <f>'Field data and Waste 1'!G11</f>
        <v>5</v>
      </c>
      <c r="H11" s="60">
        <f>'Field data and Waste 1'!H11</f>
        <v>5</v>
      </c>
      <c r="I11" s="60">
        <f>'Field data and Waste 1'!I11</f>
        <v>5</v>
      </c>
      <c r="J11" s="60">
        <f>'Field data and Waste 1'!J11</f>
        <v>4</v>
      </c>
      <c r="K11" s="60">
        <f>'Field data and Waste 1'!K11</f>
        <v>4</v>
      </c>
      <c r="L11" s="60">
        <f>'Field data and Waste 1'!L11</f>
        <v>5</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'Field data and Waste 1'!C12</f>
        <v>3</v>
      </c>
      <c r="D12" s="60">
        <f>'Field data and Waste 1'!D12</f>
        <v>4</v>
      </c>
      <c r="E12" s="60">
        <f>'Field data and Waste 1'!E12</f>
        <v>4</v>
      </c>
      <c r="F12" s="60">
        <f>'Field data and Waste 1'!F12</f>
        <v>4</v>
      </c>
      <c r="G12" s="60">
        <f>'Field data and Waste 1'!G12</f>
        <v>3</v>
      </c>
      <c r="H12" s="60" t="str">
        <f>'Field data and Waste 1'!H12</f>
        <v>2+</v>
      </c>
      <c r="I12" s="60" t="str">
        <f>'Field data and Waste 1'!I12</f>
        <v>2+</v>
      </c>
      <c r="J12" s="60" t="str">
        <f>'Field data and Waste 1'!J12</f>
        <v>2-</v>
      </c>
      <c r="K12" s="60">
        <f>'Field data and Waste 1'!K12</f>
        <v>1</v>
      </c>
      <c r="L12" s="60" t="str">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7.9</v>
      </c>
      <c r="C60" s="76">
        <f t="shared" ref="C60:U60" si="14">D10</f>
        <v>7.8</v>
      </c>
      <c r="D60" s="76">
        <f t="shared" si="14"/>
        <v>7.5</v>
      </c>
      <c r="E60" s="76">
        <f t="shared" si="14"/>
        <v>7.2</v>
      </c>
      <c r="F60" s="76">
        <f t="shared" si="14"/>
        <v>7.4</v>
      </c>
      <c r="G60" s="76">
        <f t="shared" si="14"/>
        <v>7.7</v>
      </c>
      <c r="H60" s="76">
        <f t="shared" si="14"/>
        <v>7.5</v>
      </c>
      <c r="I60" s="76">
        <f t="shared" si="14"/>
        <v>7.6</v>
      </c>
      <c r="J60" s="76">
        <f t="shared" si="14"/>
        <v>7.6</v>
      </c>
      <c r="K60" s="76">
        <f t="shared" si="14"/>
        <v>7.6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-10.200000000000001</v>
      </c>
      <c r="C64" s="77">
        <f t="shared" ref="C64:U64" si="17">(C59-C60)*C61</f>
        <v>-9.5999999999999979</v>
      </c>
      <c r="D64" s="77">
        <f t="shared" si="17"/>
        <v>-7.7999999999999989</v>
      </c>
      <c r="E64" s="77">
        <f t="shared" si="17"/>
        <v>-6</v>
      </c>
      <c r="F64" s="77">
        <f t="shared" si="17"/>
        <v>-7.2000000000000011</v>
      </c>
      <c r="G64" s="77">
        <f t="shared" si="17"/>
        <v>-9</v>
      </c>
      <c r="H64" s="77">
        <f t="shared" si="17"/>
        <v>-7.7999999999999989</v>
      </c>
      <c r="I64" s="77">
        <f t="shared" si="17"/>
        <v>-8.3999999999999968</v>
      </c>
      <c r="J64" s="77">
        <f t="shared" si="17"/>
        <v>-8.3999999999999968</v>
      </c>
      <c r="K64" s="77">
        <f t="shared" si="17"/>
        <v>-8.3999999999999968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10.200000000000001</v>
      </c>
      <c r="C65" s="77">
        <f t="shared" ref="C65:U65" si="18">C63-C64</f>
        <v>9.5999999999999979</v>
      </c>
      <c r="D65" s="77">
        <f t="shared" si="18"/>
        <v>7.7999999999999989</v>
      </c>
      <c r="E65" s="77">
        <f t="shared" si="18"/>
        <v>6</v>
      </c>
      <c r="F65" s="77">
        <f t="shared" si="18"/>
        <v>7.2000000000000011</v>
      </c>
      <c r="G65" s="77">
        <f t="shared" si="18"/>
        <v>9</v>
      </c>
      <c r="H65" s="77">
        <f t="shared" si="18"/>
        <v>7.7999999999999989</v>
      </c>
      <c r="I65" s="77">
        <f t="shared" si="18"/>
        <v>8.3999999999999968</v>
      </c>
      <c r="J65" s="77">
        <f t="shared" si="18"/>
        <v>8.3999999999999968</v>
      </c>
      <c r="K65" s="77">
        <f t="shared" si="18"/>
        <v>8.3999999999999968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'Field data and Waste 1'!C1:D1</f>
        <v>PAN-018304</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'Field data and Waste 1'!C2:D2</f>
        <v>EPR- 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'Field data and Waste 1'!C3:D3</f>
        <v xml:space="preserve">Trade Effluent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'Field data and Waste 1'!C4:D4</f>
        <v>Birchenfields Farm, Sealand Road, Sealand,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'Field data and Waste 1'!C10</f>
        <v>7.9</v>
      </c>
      <c r="D10" s="60">
        <f>'Field data and Waste 1'!D10</f>
        <v>7.8</v>
      </c>
      <c r="E10" s="60">
        <f>'Field data and Waste 1'!E10</f>
        <v>7.5</v>
      </c>
      <c r="F10" s="60">
        <f>'Field data and Waste 1'!F10</f>
        <v>7.2</v>
      </c>
      <c r="G10" s="60">
        <f>'Field data and Waste 1'!G10</f>
        <v>7.4</v>
      </c>
      <c r="H10" s="60">
        <f>'Field data and Waste 1'!H10</f>
        <v>7.7</v>
      </c>
      <c r="I10" s="60">
        <f>'Field data and Waste 1'!I10</f>
        <v>7.5</v>
      </c>
      <c r="J10" s="60">
        <f>'Field data and Waste 1'!J10</f>
        <v>7.6</v>
      </c>
      <c r="K10" s="60">
        <f>'Field data and Waste 1'!K10</f>
        <v>7.6</v>
      </c>
      <c r="L10" s="60">
        <f>'Field data and Waste 1'!L10</f>
        <v>7.6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'Field data and Waste 1'!C11</f>
        <v>5</v>
      </c>
      <c r="D11" s="60">
        <f>'Field data and Waste 1'!D11</f>
        <v>5</v>
      </c>
      <c r="E11" s="60">
        <f>'Field data and Waste 1'!E11</f>
        <v>5</v>
      </c>
      <c r="F11" s="60">
        <f>'Field data and Waste 1'!F11</f>
        <v>6</v>
      </c>
      <c r="G11" s="60">
        <f>'Field data and Waste 1'!G11</f>
        <v>5</v>
      </c>
      <c r="H11" s="60">
        <f>'Field data and Waste 1'!H11</f>
        <v>5</v>
      </c>
      <c r="I11" s="60">
        <f>'Field data and Waste 1'!I11</f>
        <v>5</v>
      </c>
      <c r="J11" s="60">
        <f>'Field data and Waste 1'!J11</f>
        <v>4</v>
      </c>
      <c r="K11" s="60">
        <f>'Field data and Waste 1'!K11</f>
        <v>4</v>
      </c>
      <c r="L11" s="60">
        <f>'Field data and Waste 1'!L11</f>
        <v>5</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'Field data and Waste 1'!C12</f>
        <v>3</v>
      </c>
      <c r="D12" s="60">
        <f>'Field data and Waste 1'!D12</f>
        <v>4</v>
      </c>
      <c r="E12" s="60">
        <f>'Field data and Waste 1'!E12</f>
        <v>4</v>
      </c>
      <c r="F12" s="60">
        <f>'Field data and Waste 1'!F12</f>
        <v>4</v>
      </c>
      <c r="G12" s="60">
        <f>'Field data and Waste 1'!G12</f>
        <v>3</v>
      </c>
      <c r="H12" s="60" t="str">
        <f>'Field data and Waste 1'!H12</f>
        <v>2+</v>
      </c>
      <c r="I12" s="60" t="str">
        <f>'Field data and Waste 1'!I12</f>
        <v>2+</v>
      </c>
      <c r="J12" s="60" t="str">
        <f>'Field data and Waste 1'!J12</f>
        <v>2-</v>
      </c>
      <c r="K12" s="60">
        <f>'Field data and Waste 1'!K12</f>
        <v>1</v>
      </c>
      <c r="L12" s="60" t="str">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7.9</v>
      </c>
      <c r="C60" s="76">
        <f t="shared" ref="C60:U60" si="14">D10</f>
        <v>7.8</v>
      </c>
      <c r="D60" s="76">
        <f t="shared" si="14"/>
        <v>7.5</v>
      </c>
      <c r="E60" s="76">
        <f t="shared" si="14"/>
        <v>7.2</v>
      </c>
      <c r="F60" s="76">
        <f t="shared" si="14"/>
        <v>7.4</v>
      </c>
      <c r="G60" s="76">
        <f t="shared" si="14"/>
        <v>7.7</v>
      </c>
      <c r="H60" s="76">
        <f t="shared" si="14"/>
        <v>7.5</v>
      </c>
      <c r="I60" s="76">
        <f t="shared" si="14"/>
        <v>7.6</v>
      </c>
      <c r="J60" s="76">
        <f t="shared" si="14"/>
        <v>7.6</v>
      </c>
      <c r="K60" s="76">
        <f t="shared" si="14"/>
        <v>7.6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-10.200000000000001</v>
      </c>
      <c r="C64" s="77">
        <f t="shared" ref="C64:U64" si="17">(C59-C60)*C61</f>
        <v>-9.5999999999999979</v>
      </c>
      <c r="D64" s="77">
        <f t="shared" si="17"/>
        <v>-7.7999999999999989</v>
      </c>
      <c r="E64" s="77">
        <f t="shared" si="17"/>
        <v>-6</v>
      </c>
      <c r="F64" s="77">
        <f t="shared" si="17"/>
        <v>-7.2000000000000011</v>
      </c>
      <c r="G64" s="77">
        <f t="shared" si="17"/>
        <v>-9</v>
      </c>
      <c r="H64" s="77">
        <f t="shared" si="17"/>
        <v>-7.7999999999999989</v>
      </c>
      <c r="I64" s="77">
        <f t="shared" si="17"/>
        <v>-8.3999999999999968</v>
      </c>
      <c r="J64" s="77">
        <f t="shared" si="17"/>
        <v>-8.3999999999999968</v>
      </c>
      <c r="K64" s="77">
        <f t="shared" si="17"/>
        <v>-8.3999999999999968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10.200000000000001</v>
      </c>
      <c r="C65" s="77">
        <f t="shared" ref="C65:U65" si="18">C63-C64</f>
        <v>9.5999999999999979</v>
      </c>
      <c r="D65" s="77">
        <f t="shared" si="18"/>
        <v>7.7999999999999989</v>
      </c>
      <c r="E65" s="77">
        <f t="shared" si="18"/>
        <v>6</v>
      </c>
      <c r="F65" s="77">
        <f t="shared" si="18"/>
        <v>7.2000000000000011</v>
      </c>
      <c r="G65" s="77">
        <f t="shared" si="18"/>
        <v>9</v>
      </c>
      <c r="H65" s="77">
        <f t="shared" si="18"/>
        <v>7.7999999999999989</v>
      </c>
      <c r="I65" s="77">
        <f t="shared" si="18"/>
        <v>8.3999999999999968</v>
      </c>
      <c r="J65" s="77">
        <f t="shared" si="18"/>
        <v>8.3999999999999968</v>
      </c>
      <c r="K65" s="77">
        <f t="shared" si="18"/>
        <v>8.3999999999999968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'Field data and Waste 1'!C1:D1</f>
        <v>PAN-018304</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'Field data and Waste 1'!C2:D2</f>
        <v>EPR- 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'Field data and Waste 1'!C3:D3</f>
        <v xml:space="preserve">Trade Effluent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'Field data and Waste 1'!C4:D4</f>
        <v>Birchenfields Farm, Sealand Road, Sealand,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'Field data and Waste 1'!C10</f>
        <v>7.9</v>
      </c>
      <c r="D10" s="60">
        <f>'Field data and Waste 1'!D10</f>
        <v>7.8</v>
      </c>
      <c r="E10" s="60">
        <f>'Field data and Waste 1'!E10</f>
        <v>7.5</v>
      </c>
      <c r="F10" s="60">
        <f>'Field data and Waste 1'!F10</f>
        <v>7.2</v>
      </c>
      <c r="G10" s="60">
        <f>'Field data and Waste 1'!G10</f>
        <v>7.4</v>
      </c>
      <c r="H10" s="60">
        <f>'Field data and Waste 1'!H10</f>
        <v>7.7</v>
      </c>
      <c r="I10" s="60">
        <f>'Field data and Waste 1'!I10</f>
        <v>7.5</v>
      </c>
      <c r="J10" s="60">
        <f>'Field data and Waste 1'!J10</f>
        <v>7.6</v>
      </c>
      <c r="K10" s="60">
        <f>'Field data and Waste 1'!K10</f>
        <v>7.6</v>
      </c>
      <c r="L10" s="60">
        <f>'Field data and Waste 1'!L10</f>
        <v>7.6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'Field data and Waste 1'!C11</f>
        <v>5</v>
      </c>
      <c r="D11" s="60">
        <f>'Field data and Waste 1'!D11</f>
        <v>5</v>
      </c>
      <c r="E11" s="60">
        <f>'Field data and Waste 1'!E11</f>
        <v>5</v>
      </c>
      <c r="F11" s="60">
        <f>'Field data and Waste 1'!F11</f>
        <v>6</v>
      </c>
      <c r="G11" s="60">
        <f>'Field data and Waste 1'!G11</f>
        <v>5</v>
      </c>
      <c r="H11" s="60">
        <f>'Field data and Waste 1'!H11</f>
        <v>5</v>
      </c>
      <c r="I11" s="60">
        <f>'Field data and Waste 1'!I11</f>
        <v>5</v>
      </c>
      <c r="J11" s="60">
        <f>'Field data and Waste 1'!J11</f>
        <v>4</v>
      </c>
      <c r="K11" s="60">
        <f>'Field data and Waste 1'!K11</f>
        <v>4</v>
      </c>
      <c r="L11" s="60">
        <f>'Field data and Waste 1'!L11</f>
        <v>5</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'Field data and Waste 1'!C12</f>
        <v>3</v>
      </c>
      <c r="D12" s="60">
        <f>'Field data and Waste 1'!D12</f>
        <v>4</v>
      </c>
      <c r="E12" s="60">
        <f>'Field data and Waste 1'!E12</f>
        <v>4</v>
      </c>
      <c r="F12" s="60">
        <f>'Field data and Waste 1'!F12</f>
        <v>4</v>
      </c>
      <c r="G12" s="60">
        <f>'Field data and Waste 1'!G12</f>
        <v>3</v>
      </c>
      <c r="H12" s="60" t="str">
        <f>'Field data and Waste 1'!H12</f>
        <v>2+</v>
      </c>
      <c r="I12" s="60" t="str">
        <f>'Field data and Waste 1'!I12</f>
        <v>2+</v>
      </c>
      <c r="J12" s="60" t="str">
        <f>'Field data and Waste 1'!J12</f>
        <v>2-</v>
      </c>
      <c r="K12" s="60">
        <f>'Field data and Waste 1'!K12</f>
        <v>1</v>
      </c>
      <c r="L12" s="60" t="str">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7.9</v>
      </c>
      <c r="C60" s="76">
        <f t="shared" ref="C60:U60" si="14">D10</f>
        <v>7.8</v>
      </c>
      <c r="D60" s="76">
        <f t="shared" si="14"/>
        <v>7.5</v>
      </c>
      <c r="E60" s="76">
        <f t="shared" si="14"/>
        <v>7.2</v>
      </c>
      <c r="F60" s="76">
        <f t="shared" si="14"/>
        <v>7.4</v>
      </c>
      <c r="G60" s="76">
        <f t="shared" si="14"/>
        <v>7.7</v>
      </c>
      <c r="H60" s="76">
        <f t="shared" si="14"/>
        <v>7.5</v>
      </c>
      <c r="I60" s="76">
        <f t="shared" si="14"/>
        <v>7.6</v>
      </c>
      <c r="J60" s="76">
        <f t="shared" si="14"/>
        <v>7.6</v>
      </c>
      <c r="K60" s="76">
        <f t="shared" si="14"/>
        <v>7.6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-10.200000000000001</v>
      </c>
      <c r="C64" s="77">
        <f t="shared" ref="C64:U64" si="17">(C59-C60)*C61</f>
        <v>-9.5999999999999979</v>
      </c>
      <c r="D64" s="77">
        <f t="shared" si="17"/>
        <v>-7.7999999999999989</v>
      </c>
      <c r="E64" s="77">
        <f t="shared" si="17"/>
        <v>-6</v>
      </c>
      <c r="F64" s="77">
        <f t="shared" si="17"/>
        <v>-7.2000000000000011</v>
      </c>
      <c r="G64" s="77">
        <f t="shared" si="17"/>
        <v>-9</v>
      </c>
      <c r="H64" s="77">
        <f t="shared" si="17"/>
        <v>-7.7999999999999989</v>
      </c>
      <c r="I64" s="77">
        <f t="shared" si="17"/>
        <v>-8.3999999999999968</v>
      </c>
      <c r="J64" s="77">
        <f t="shared" si="17"/>
        <v>-8.3999999999999968</v>
      </c>
      <c r="K64" s="77">
        <f t="shared" si="17"/>
        <v>-8.3999999999999968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10.200000000000001</v>
      </c>
      <c r="C65" s="77">
        <f t="shared" ref="C65:U65" si="18">C63-C64</f>
        <v>9.5999999999999979</v>
      </c>
      <c r="D65" s="77">
        <f t="shared" si="18"/>
        <v>7.7999999999999989</v>
      </c>
      <c r="E65" s="77">
        <f t="shared" si="18"/>
        <v>6</v>
      </c>
      <c r="F65" s="77">
        <f t="shared" si="18"/>
        <v>7.2000000000000011</v>
      </c>
      <c r="G65" s="77">
        <f t="shared" si="18"/>
        <v>9</v>
      </c>
      <c r="H65" s="77">
        <f t="shared" si="18"/>
        <v>7.7999999999999989</v>
      </c>
      <c r="I65" s="77">
        <f t="shared" si="18"/>
        <v>8.3999999999999968</v>
      </c>
      <c r="J65" s="77">
        <f t="shared" si="18"/>
        <v>8.3999999999999968</v>
      </c>
      <c r="K65" s="77">
        <f t="shared" si="18"/>
        <v>8.3999999999999968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'Field data and Waste 1'!C1:D1</f>
        <v>PAN-018304</v>
      </c>
      <c r="D1" s="141"/>
      <c r="E1" s="93" t="s">
        <v>45</v>
      </c>
      <c r="F1" s="39">
        <f>'Field data and Waste 1'!F1</f>
        <v>50</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'Field data and Waste 1'!C2:D2</f>
        <v>EPR- 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'Field data and Waste 1'!C3:D3</f>
        <v xml:space="preserve">Trade Effluent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'Field data and Waste 1'!C4:D4</f>
        <v>Birchenfields Farm, Sealand Road, Sealand, Flintshire, CH1 6BS.</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t="str">
        <f>'Field data and Waste 1'!C8</f>
        <v>B1</v>
      </c>
      <c r="D8" s="60" t="str">
        <f>'Field data and Waste 1'!D8</f>
        <v>B2</v>
      </c>
      <c r="E8" s="60" t="str">
        <f>'Field data and Waste 1'!E8</f>
        <v>B3</v>
      </c>
      <c r="F8" s="60" t="str">
        <f>'Field data and Waste 1'!F8</f>
        <v>B4</v>
      </c>
      <c r="G8" s="60" t="str">
        <f>'Field data and Waste 1'!G8</f>
        <v>B5</v>
      </c>
      <c r="H8" s="60" t="str">
        <f>'Field data and Waste 1'!H8</f>
        <v>S1</v>
      </c>
      <c r="I8" s="60" t="str">
        <f>'Field data and Waste 1'!I8</f>
        <v>S2</v>
      </c>
      <c r="J8" s="60" t="str">
        <f>'Field data and Waste 1'!J8</f>
        <v>S3</v>
      </c>
      <c r="K8" s="60" t="str">
        <f>'Field data and Waste 1'!K8</f>
        <v>S4</v>
      </c>
      <c r="L8" s="60" t="str">
        <f>'Field data and Waste 1'!L8</f>
        <v>S5</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'Field data and Waste 1'!C10</f>
        <v>7.9</v>
      </c>
      <c r="D10" s="60">
        <f>'Field data and Waste 1'!D10</f>
        <v>7.8</v>
      </c>
      <c r="E10" s="60">
        <f>'Field data and Waste 1'!E10</f>
        <v>7.5</v>
      </c>
      <c r="F10" s="60">
        <f>'Field data and Waste 1'!F10</f>
        <v>7.2</v>
      </c>
      <c r="G10" s="60">
        <f>'Field data and Waste 1'!G10</f>
        <v>7.4</v>
      </c>
      <c r="H10" s="60">
        <f>'Field data and Waste 1'!H10</f>
        <v>7.7</v>
      </c>
      <c r="I10" s="60">
        <f>'Field data and Waste 1'!I10</f>
        <v>7.5</v>
      </c>
      <c r="J10" s="60">
        <f>'Field data and Waste 1'!J10</f>
        <v>7.6</v>
      </c>
      <c r="K10" s="60">
        <f>'Field data and Waste 1'!K10</f>
        <v>7.6</v>
      </c>
      <c r="L10" s="60">
        <f>'Field data and Waste 1'!L10</f>
        <v>7.6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'Field data and Waste 1'!C11</f>
        <v>5</v>
      </c>
      <c r="D11" s="60">
        <f>'Field data and Waste 1'!D11</f>
        <v>5</v>
      </c>
      <c r="E11" s="60">
        <f>'Field data and Waste 1'!E11</f>
        <v>5</v>
      </c>
      <c r="F11" s="60">
        <f>'Field data and Waste 1'!F11</f>
        <v>6</v>
      </c>
      <c r="G11" s="60">
        <f>'Field data and Waste 1'!G11</f>
        <v>5</v>
      </c>
      <c r="H11" s="60">
        <f>'Field data and Waste 1'!H11</f>
        <v>5</v>
      </c>
      <c r="I11" s="60">
        <f>'Field data and Waste 1'!I11</f>
        <v>5</v>
      </c>
      <c r="J11" s="60">
        <f>'Field data and Waste 1'!J11</f>
        <v>4</v>
      </c>
      <c r="K11" s="60">
        <f>'Field data and Waste 1'!K11</f>
        <v>4</v>
      </c>
      <c r="L11" s="60">
        <f>'Field data and Waste 1'!L11</f>
        <v>5</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f>'Field data and Waste 1'!C12</f>
        <v>3</v>
      </c>
      <c r="D12" s="60">
        <f>'Field data and Waste 1'!D12</f>
        <v>4</v>
      </c>
      <c r="E12" s="60">
        <f>'Field data and Waste 1'!E12</f>
        <v>4</v>
      </c>
      <c r="F12" s="60">
        <f>'Field data and Waste 1'!F12</f>
        <v>4</v>
      </c>
      <c r="G12" s="60">
        <f>'Field data and Waste 1'!G12</f>
        <v>3</v>
      </c>
      <c r="H12" s="60" t="str">
        <f>'Field data and Waste 1'!H12</f>
        <v>2+</v>
      </c>
      <c r="I12" s="60" t="str">
        <f>'Field data and Waste 1'!I12</f>
        <v>2+</v>
      </c>
      <c r="J12" s="60" t="str">
        <f>'Field data and Waste 1'!J12</f>
        <v>2-</v>
      </c>
      <c r="K12" s="60">
        <f>'Field data and Waste 1'!K12</f>
        <v>1</v>
      </c>
      <c r="L12" s="60" t="str">
        <f>'Field data and Waste 1'!L12</f>
        <v>2+</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'Field data and Waste 1'!C13</f>
        <v>3</v>
      </c>
      <c r="D13" s="60">
        <f>'Field data and Waste 1'!D13</f>
        <v>3</v>
      </c>
      <c r="E13" s="60">
        <f>'Field data and Waste 1'!E13</f>
        <v>3</v>
      </c>
      <c r="F13" s="60">
        <f>'Field data and Waste 1'!F13</f>
        <v>3</v>
      </c>
      <c r="G13" s="60">
        <f>'Field data and Waste 1'!G13</f>
        <v>3</v>
      </c>
      <c r="H13" s="60">
        <f>'Field data and Waste 1'!H13</f>
        <v>2</v>
      </c>
      <c r="I13" s="60">
        <f>'Field data and Waste 1'!I13</f>
        <v>2</v>
      </c>
      <c r="J13" s="60">
        <f>'Field data and Waste 1'!J13</f>
        <v>2</v>
      </c>
      <c r="K13" s="60">
        <f>'Field data and Waste 1'!K13</f>
        <v>2</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S1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S2</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S3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S4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S5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B1</v>
      </c>
      <c r="C57" s="8" t="str">
        <f t="shared" ref="C57:U57" si="13">D8</f>
        <v>B2</v>
      </c>
      <c r="D57" s="8" t="str">
        <f t="shared" si="13"/>
        <v>B3</v>
      </c>
      <c r="E57" s="8" t="str">
        <f t="shared" si="13"/>
        <v>B4</v>
      </c>
      <c r="F57" s="8" t="str">
        <f t="shared" si="13"/>
        <v>B5</v>
      </c>
      <c r="G57" s="8" t="str">
        <f t="shared" si="13"/>
        <v>S1</v>
      </c>
      <c r="H57" s="8" t="str">
        <f t="shared" si="13"/>
        <v>S2</v>
      </c>
      <c r="I57" s="8" t="str">
        <f t="shared" si="13"/>
        <v>S3</v>
      </c>
      <c r="J57" s="8" t="str">
        <f t="shared" si="13"/>
        <v>S4</v>
      </c>
      <c r="K57" s="8" t="str">
        <f t="shared" si="13"/>
        <v>S5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7.9</v>
      </c>
      <c r="C60" s="76">
        <f t="shared" ref="C60:U60" si="14">D10</f>
        <v>7.8</v>
      </c>
      <c r="D60" s="76">
        <f t="shared" si="14"/>
        <v>7.5</v>
      </c>
      <c r="E60" s="76">
        <f t="shared" si="14"/>
        <v>7.2</v>
      </c>
      <c r="F60" s="76">
        <f t="shared" si="14"/>
        <v>7.4</v>
      </c>
      <c r="G60" s="76">
        <f t="shared" si="14"/>
        <v>7.7</v>
      </c>
      <c r="H60" s="76">
        <f t="shared" si="14"/>
        <v>7.5</v>
      </c>
      <c r="I60" s="76">
        <f t="shared" si="14"/>
        <v>7.6</v>
      </c>
      <c r="J60" s="76">
        <f t="shared" si="14"/>
        <v>7.6</v>
      </c>
      <c r="K60" s="76">
        <f t="shared" si="14"/>
        <v>7.6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-10.200000000000001</v>
      </c>
      <c r="C64" s="77">
        <f t="shared" ref="C64:U64" si="17">(C59-C60)*C61</f>
        <v>-9.5999999999999979</v>
      </c>
      <c r="D64" s="77">
        <f t="shared" si="17"/>
        <v>-7.7999999999999989</v>
      </c>
      <c r="E64" s="77">
        <f t="shared" si="17"/>
        <v>-6</v>
      </c>
      <c r="F64" s="77">
        <f t="shared" si="17"/>
        <v>-7.2000000000000011</v>
      </c>
      <c r="G64" s="77">
        <f t="shared" si="17"/>
        <v>-9</v>
      </c>
      <c r="H64" s="77">
        <f t="shared" si="17"/>
        <v>-7.7999999999999989</v>
      </c>
      <c r="I64" s="77">
        <f t="shared" si="17"/>
        <v>-8.3999999999999968</v>
      </c>
      <c r="J64" s="77">
        <f t="shared" si="17"/>
        <v>-8.3999999999999968</v>
      </c>
      <c r="K64" s="77">
        <f t="shared" si="17"/>
        <v>-8.3999999999999968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10.200000000000001</v>
      </c>
      <c r="C65" s="77">
        <f t="shared" ref="C65:U65" si="18">C63-C64</f>
        <v>9.5999999999999979</v>
      </c>
      <c r="D65" s="77">
        <f t="shared" si="18"/>
        <v>7.7999999999999989</v>
      </c>
      <c r="E65" s="77">
        <f t="shared" si="18"/>
        <v>6</v>
      </c>
      <c r="F65" s="77">
        <f t="shared" si="18"/>
        <v>7.2000000000000011</v>
      </c>
      <c r="G65" s="77">
        <f t="shared" si="18"/>
        <v>9</v>
      </c>
      <c r="H65" s="77">
        <f t="shared" si="18"/>
        <v>7.7999999999999989</v>
      </c>
      <c r="I65" s="77">
        <f t="shared" si="18"/>
        <v>8.3999999999999968</v>
      </c>
      <c r="J65" s="77">
        <f t="shared" si="18"/>
        <v>8.3999999999999968</v>
      </c>
      <c r="K65" s="77">
        <f t="shared" si="18"/>
        <v>8.3999999999999968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5" x14ac:dyDescent="0.2">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
      <c r="A3" s="36">
        <v>1</v>
      </c>
      <c r="B3" s="33">
        <f>'Field data and Waste 1'!B31</f>
        <v>26</v>
      </c>
      <c r="C3" s="33">
        <f>'Field data and Waste 1'!C31</f>
        <v>7.8</v>
      </c>
      <c r="D3" s="33">
        <f>'Field data and Waste 1'!D31</f>
        <v>0.99475219999999986</v>
      </c>
      <c r="E3" s="33">
        <f>'Field data and Waste 1'!E31</f>
        <v>83.463120000000018</v>
      </c>
      <c r="F3" s="33">
        <f>'Field data and Waste 1'!F31</f>
        <v>0.43108000000000002</v>
      </c>
      <c r="G3" s="33">
        <f>'Field data and Waste 1'!G31</f>
        <v>3.8739999999999997E-2</v>
      </c>
      <c r="H3" s="33">
        <f>'Field data and Waste 1'!H31</f>
        <v>7.3840000000000003E-2</v>
      </c>
      <c r="I3" s="33">
        <f>'Field data and Waste 1'!I31</f>
        <v>1.3000000000000001E-2</v>
      </c>
      <c r="J3" s="33">
        <f>'Field data and Waste 1'!J31</f>
        <v>2.6000000000000003E-4</v>
      </c>
      <c r="K3" s="33">
        <f>'Field data and Waste 1'!K31</f>
        <v>1.3000000000000002E-3</v>
      </c>
      <c r="L3" s="33">
        <f>'Field data and Waste 1'!L31</f>
        <v>5.2000000000000006E-3</v>
      </c>
      <c r="M3" s="33">
        <f>'Field data and Waste 1'!M31</f>
        <v>5.2000000000000006E-3</v>
      </c>
      <c r="N3" s="33">
        <f>'Field data and Waste 1'!N31</f>
        <v>0</v>
      </c>
      <c r="O3" s="33">
        <f>'Field data and Waste 1'!O31</f>
        <v>0</v>
      </c>
      <c r="P3" s="33">
        <f>'Field data and Waste 1'!P31</f>
        <v>689.10400000000004</v>
      </c>
      <c r="Q3" s="33">
        <f>'Field data and Waste 1'!Q31</f>
        <v>945.49</v>
      </c>
      <c r="R3" s="33">
        <f>'Field data and Waste 1'!R31</f>
        <v>0</v>
      </c>
      <c r="S3" s="33">
        <f>'Field data and Waste 1'!S31</f>
        <v>0</v>
      </c>
      <c r="T3" s="33">
        <f>'Field data and Waste 1'!T31</f>
        <v>0</v>
      </c>
      <c r="U3" s="33">
        <f>'Field data and Waste 1'!U31</f>
        <v>0</v>
      </c>
    </row>
    <row r="4" spans="1:21" x14ac:dyDescent="0.2">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26</v>
      </c>
      <c r="C13" s="81">
        <f t="shared" ref="C13:U13" si="0">SUM(C3:C12)</f>
        <v>7.8</v>
      </c>
      <c r="D13" s="81">
        <f t="shared" si="0"/>
        <v>0.99475219999999986</v>
      </c>
      <c r="E13" s="81">
        <f t="shared" si="0"/>
        <v>83.463120000000018</v>
      </c>
      <c r="F13" s="81">
        <f t="shared" si="0"/>
        <v>0.43108000000000002</v>
      </c>
      <c r="G13" s="81">
        <f t="shared" si="0"/>
        <v>3.8739999999999997E-2</v>
      </c>
      <c r="H13" s="81">
        <f t="shared" si="0"/>
        <v>7.3840000000000003E-2</v>
      </c>
      <c r="I13" s="81">
        <f t="shared" si="0"/>
        <v>1.3000000000000001E-2</v>
      </c>
      <c r="J13" s="81">
        <f t="shared" si="0"/>
        <v>2.6000000000000003E-4</v>
      </c>
      <c r="K13" s="81">
        <f t="shared" si="0"/>
        <v>1.3000000000000002E-3</v>
      </c>
      <c r="L13" s="81">
        <f t="shared" si="0"/>
        <v>5.2000000000000006E-3</v>
      </c>
      <c r="M13" s="81">
        <f t="shared" si="0"/>
        <v>5.2000000000000006E-3</v>
      </c>
      <c r="N13" s="81">
        <f t="shared" si="0"/>
        <v>0</v>
      </c>
      <c r="O13" s="81">
        <f t="shared" si="0"/>
        <v>0</v>
      </c>
      <c r="P13" s="81">
        <f t="shared" si="0"/>
        <v>689.10400000000004</v>
      </c>
      <c r="Q13" s="81">
        <f t="shared" si="0"/>
        <v>945.49</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5" x14ac:dyDescent="0.2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
      <c r="A3" s="36">
        <v>1</v>
      </c>
      <c r="B3" s="91"/>
      <c r="C3" s="33">
        <f>'Field data and Waste 1'!B31</f>
        <v>26</v>
      </c>
      <c r="D3" s="33">
        <f>'Field data and Waste 1'!C31</f>
        <v>7.8</v>
      </c>
      <c r="E3" s="33">
        <f>'Field data and Waste 1'!D31</f>
        <v>0.99475219999999986</v>
      </c>
      <c r="F3" s="33">
        <f>'Field data and Waste 1'!E31</f>
        <v>83.463120000000018</v>
      </c>
      <c r="G3" s="33">
        <f>'Field data and Waste 1'!F31</f>
        <v>0.43108000000000002</v>
      </c>
      <c r="H3" s="33">
        <f>'Field data and Waste 1'!G31</f>
        <v>3.8739999999999997E-2</v>
      </c>
      <c r="I3" s="33">
        <f>'Field data and Waste 1'!H31</f>
        <v>7.3840000000000003E-2</v>
      </c>
      <c r="J3" s="33">
        <f>'Field data and Waste 1'!I31</f>
        <v>1.3000000000000001E-2</v>
      </c>
      <c r="K3" s="33">
        <f>'Field data and Waste 1'!J31</f>
        <v>2.6000000000000003E-4</v>
      </c>
      <c r="L3" s="33">
        <f>'Field data and Waste 1'!K31</f>
        <v>1.3000000000000002E-3</v>
      </c>
      <c r="M3" s="33">
        <f>'Field data and Waste 1'!L31</f>
        <v>5.2000000000000006E-3</v>
      </c>
      <c r="N3" s="33">
        <f>'Field data and Waste 1'!M31</f>
        <v>5.2000000000000006E-3</v>
      </c>
      <c r="O3" s="33">
        <f>'Field data and Waste 1'!N31</f>
        <v>0</v>
      </c>
      <c r="P3" s="33">
        <f>'Field data and Waste 1'!O31</f>
        <v>0</v>
      </c>
      <c r="Q3" s="33">
        <f>'Field data and Waste 1'!P31</f>
        <v>689.10400000000004</v>
      </c>
      <c r="R3" s="33">
        <f>'Field data and Waste 1'!Q31</f>
        <v>945.49</v>
      </c>
      <c r="S3" s="33">
        <f>'Field data and Waste 1'!R31</f>
        <v>0</v>
      </c>
      <c r="T3" s="33">
        <f>'Field data and Waste 1'!S31</f>
        <v>0</v>
      </c>
      <c r="U3" s="33">
        <f>'Field data and Waste 1'!T31</f>
        <v>0</v>
      </c>
      <c r="V3" s="33">
        <f>'Field data and Waste 1'!U31</f>
        <v>0</v>
      </c>
    </row>
    <row r="4" spans="1:22" x14ac:dyDescent="0.2">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26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4c27f55524b3c5c0722cbbfb94752385">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bad6a81dbb98611d4b668910b913cd74"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REGU-204-2745535</_dlc_DocId>
    <_dlc_DocIdUrl xmlns="9be56660-2c31-41ef-bc00-23e72f632f2a">
      <Url>https://cyfoethnaturiolcymru.sharepoint.com/teams/Regulatory/Permitting/_layouts/15/DocIdRedir.aspx?ID=REGU-204-2745535</Url>
      <Description>REGU-204-2745535</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2022-08-03T23:00:00+00:00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FA183561-8E1E-4AE8-A82E-2BE7466F9B56}"/>
</file>

<file path=customXml/itemProps3.xml><?xml version="1.0" encoding="utf-8"?>
<ds:datastoreItem xmlns:ds="http://schemas.openxmlformats.org/officeDocument/2006/customXml" ds:itemID="{D18C76E9-81D2-4F30-AE74-2C2C4EEC33FB}"/>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2022-08-03T12:50:26Z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dacde85c-92d4-4c5d-a113-4ce8613b0ef8</vt:lpwstr>
  </property>
</Properties>
</file>