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clworld.sharepoint.com/sites/Consultancy/Shared Documents/Projects/PLAT.01.02/RESUBMISSION JAN 22/Post Submission/Schedule 5 Notice 20.07.2022/EoW Assessments for Submission/"/>
    </mc:Choice>
  </mc:AlternateContent>
  <xr:revisionPtr revIDLastSave="155" documentId="8_{67DB54EB-28E1-4A36-9438-2A76520070D2}" xr6:coauthVersionLast="47" xr6:coauthVersionMax="47" xr10:uidLastSave="{76D3D601-4276-4F10-9C04-A007F35D965A}"/>
  <bookViews>
    <workbookView xWindow="-120" yWindow="-120" windowWidth="29040" windowHeight="15840" xr2:uid="{DE433B48-1F13-4EC3-A056-7B26B83DE552}"/>
  </bookViews>
  <sheets>
    <sheet name="Stats" sheetId="1" r:id="rId1"/>
    <sheet name="Comparators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U81" i="1" l="1"/>
  <c r="AA85" i="1"/>
  <c r="I105" i="2"/>
  <c r="AA170" i="1" l="1"/>
  <c r="N83" i="2" l="1"/>
  <c r="N80" i="2"/>
  <c r="N79" i="2"/>
  <c r="N78" i="2"/>
  <c r="N77" i="2"/>
  <c r="N74" i="2"/>
  <c r="N96" i="2"/>
  <c r="N95" i="2"/>
  <c r="N94" i="2"/>
  <c r="N93" i="2"/>
  <c r="N91" i="2"/>
  <c r="N90" i="2"/>
  <c r="N89" i="2"/>
  <c r="N72" i="2"/>
  <c r="N71" i="2"/>
  <c r="N69" i="2"/>
  <c r="N68" i="2"/>
  <c r="N67" i="2"/>
  <c r="N66" i="2"/>
  <c r="N64" i="2"/>
  <c r="AA168" i="1"/>
  <c r="AA169" i="1" l="1"/>
  <c r="AA167" i="1"/>
  <c r="V168" i="1"/>
  <c r="V167" i="1"/>
  <c r="J54" i="2"/>
  <c r="I54" i="2"/>
  <c r="H54" i="2"/>
  <c r="J6" i="2"/>
  <c r="I6" i="2"/>
  <c r="H6" i="2"/>
  <c r="V169" i="1" l="1"/>
  <c r="V170" i="1" s="1"/>
  <c r="H104" i="2" s="1"/>
  <c r="X15" i="1"/>
  <c r="AB15" i="1" l="1"/>
  <c r="T15" i="1"/>
  <c r="W16" i="1" l="1"/>
  <c r="Z15" i="1"/>
  <c r="W15" i="1"/>
  <c r="U16" i="1"/>
  <c r="T19" i="1"/>
  <c r="U15" i="1" l="1"/>
  <c r="AC164" i="1"/>
  <c r="AC163" i="1"/>
  <c r="AC162" i="1"/>
  <c r="AC161" i="1"/>
  <c r="AC160" i="1"/>
  <c r="AC159" i="1"/>
  <c r="AC158" i="1"/>
  <c r="AC157" i="1"/>
  <c r="AC156" i="1"/>
  <c r="AC155" i="1"/>
  <c r="AC154" i="1"/>
  <c r="AC153" i="1"/>
  <c r="AC152" i="1"/>
  <c r="AC151" i="1"/>
  <c r="AC150" i="1"/>
  <c r="AC148" i="1"/>
  <c r="AC147" i="1"/>
  <c r="AC146" i="1"/>
  <c r="AC145" i="1"/>
  <c r="AC144" i="1"/>
  <c r="AC141" i="1"/>
  <c r="AC140" i="1"/>
  <c r="AC139" i="1"/>
  <c r="AC138" i="1"/>
  <c r="AC137" i="1"/>
  <c r="AC136" i="1"/>
  <c r="AC135" i="1"/>
  <c r="AC134" i="1"/>
  <c r="AC133" i="1"/>
  <c r="AC132" i="1"/>
  <c r="AC131" i="1"/>
  <c r="AC130" i="1"/>
  <c r="AC129" i="1"/>
  <c r="AC128" i="1"/>
  <c r="AC127" i="1"/>
  <c r="AC126" i="1"/>
  <c r="AC125" i="1"/>
  <c r="AC124" i="1"/>
  <c r="AC123" i="1"/>
  <c r="AC122" i="1"/>
  <c r="AC119" i="1"/>
  <c r="AC118" i="1"/>
  <c r="AC117" i="1"/>
  <c r="AC116" i="1"/>
  <c r="AC115" i="1"/>
  <c r="AC114" i="1"/>
  <c r="AC113" i="1"/>
  <c r="AC112" i="1"/>
  <c r="AC111" i="1"/>
  <c r="AC110" i="1"/>
  <c r="AC109" i="1"/>
  <c r="AC108" i="1"/>
  <c r="AC107" i="1"/>
  <c r="AC106" i="1"/>
  <c r="AC105" i="1"/>
  <c r="AC104" i="1"/>
  <c r="AC100" i="1"/>
  <c r="AC99" i="1"/>
  <c r="AC98" i="1"/>
  <c r="AC97" i="1"/>
  <c r="AC96" i="1"/>
  <c r="AC95" i="1"/>
  <c r="AC94" i="1"/>
  <c r="AC93" i="1"/>
  <c r="AC92" i="1"/>
  <c r="AC91" i="1"/>
  <c r="AC89" i="1"/>
  <c r="AC88" i="1"/>
  <c r="AC85" i="1"/>
  <c r="AC84" i="1"/>
  <c r="AC83" i="1"/>
  <c r="AC82" i="1"/>
  <c r="AC81" i="1"/>
  <c r="AC80" i="1"/>
  <c r="AC79" i="1"/>
  <c r="AC75" i="1"/>
  <c r="AC71" i="1"/>
  <c r="AC69" i="1"/>
  <c r="AC66" i="1"/>
  <c r="AC64" i="1"/>
  <c r="AC61" i="1"/>
  <c r="AC60" i="1"/>
  <c r="AC59" i="1"/>
  <c r="AC58" i="1"/>
  <c r="AC57" i="1"/>
  <c r="AC56" i="1"/>
  <c r="AC55" i="1"/>
  <c r="AC54" i="1"/>
  <c r="AC53" i="1"/>
  <c r="AC50" i="1"/>
  <c r="AC49" i="1"/>
  <c r="AC48" i="1"/>
  <c r="AC47" i="1"/>
  <c r="AC46" i="1"/>
  <c r="AC45" i="1"/>
  <c r="AC44" i="1"/>
  <c r="AC43" i="1"/>
  <c r="AC42" i="1"/>
  <c r="AC41" i="1"/>
  <c r="AC40" i="1"/>
  <c r="AC39" i="1"/>
  <c r="AC38" i="1"/>
  <c r="AC35" i="1"/>
  <c r="AC34" i="1"/>
  <c r="AC33" i="1"/>
  <c r="AC31" i="1"/>
  <c r="AC30" i="1"/>
  <c r="AC29" i="1"/>
  <c r="AC28" i="1"/>
  <c r="AC27" i="1"/>
  <c r="AC26" i="1"/>
  <c r="AC25" i="1"/>
  <c r="AC24" i="1"/>
  <c r="AC23" i="1"/>
  <c r="AC21" i="1"/>
  <c r="AC20" i="1"/>
  <c r="AC19" i="1"/>
  <c r="AC18" i="1"/>
  <c r="AC17" i="1"/>
  <c r="AC16" i="1"/>
  <c r="AC15" i="1"/>
  <c r="AB164" i="1"/>
  <c r="AB163" i="1"/>
  <c r="AB162" i="1"/>
  <c r="AB161" i="1"/>
  <c r="AB160" i="1"/>
  <c r="AB159" i="1"/>
  <c r="AB158" i="1"/>
  <c r="AB157" i="1"/>
  <c r="AB156" i="1"/>
  <c r="AB155" i="1"/>
  <c r="AB154" i="1"/>
  <c r="AB153" i="1"/>
  <c r="AB152" i="1"/>
  <c r="AB151" i="1"/>
  <c r="AB150" i="1"/>
  <c r="AB148" i="1"/>
  <c r="AB147" i="1"/>
  <c r="AB146" i="1"/>
  <c r="AB145" i="1"/>
  <c r="AB144" i="1"/>
  <c r="AB141" i="1"/>
  <c r="AB140" i="1"/>
  <c r="AB139" i="1"/>
  <c r="AB138" i="1"/>
  <c r="AB137" i="1"/>
  <c r="AB136" i="1"/>
  <c r="AB135" i="1"/>
  <c r="AB134" i="1"/>
  <c r="AB133" i="1"/>
  <c r="AB132" i="1"/>
  <c r="AB131" i="1"/>
  <c r="AB130" i="1"/>
  <c r="AB129" i="1"/>
  <c r="AB128" i="1"/>
  <c r="AB127" i="1"/>
  <c r="AB126" i="1"/>
  <c r="AB125" i="1"/>
  <c r="AB124" i="1"/>
  <c r="AB123" i="1"/>
  <c r="AB122" i="1"/>
  <c r="AB119" i="1"/>
  <c r="AB118" i="1"/>
  <c r="AB117" i="1"/>
  <c r="AB116" i="1"/>
  <c r="AB115" i="1"/>
  <c r="AB114" i="1"/>
  <c r="AB113" i="1"/>
  <c r="AB112" i="1"/>
  <c r="AB111" i="1"/>
  <c r="AB110" i="1"/>
  <c r="AB109" i="1"/>
  <c r="AB108" i="1"/>
  <c r="AB107" i="1"/>
  <c r="AB106" i="1"/>
  <c r="AB105" i="1"/>
  <c r="AB104" i="1"/>
  <c r="AB100" i="1"/>
  <c r="AB99" i="1"/>
  <c r="AB98" i="1"/>
  <c r="AB97" i="1"/>
  <c r="AB96" i="1"/>
  <c r="AB95" i="1"/>
  <c r="AB94" i="1"/>
  <c r="AB93" i="1"/>
  <c r="AB92" i="1"/>
  <c r="AB91" i="1"/>
  <c r="AB89" i="1"/>
  <c r="AB88" i="1"/>
  <c r="AB85" i="1"/>
  <c r="AB84" i="1"/>
  <c r="AB83" i="1"/>
  <c r="AB82" i="1"/>
  <c r="AB81" i="1"/>
  <c r="AB80" i="1"/>
  <c r="AB79" i="1"/>
  <c r="AB75" i="1"/>
  <c r="AB71" i="1"/>
  <c r="AB69" i="1"/>
  <c r="AB66" i="1"/>
  <c r="AB64" i="1"/>
  <c r="AB61" i="1"/>
  <c r="AB60" i="1"/>
  <c r="AB59" i="1"/>
  <c r="AB58" i="1"/>
  <c r="AB57" i="1"/>
  <c r="AB56" i="1"/>
  <c r="AB55" i="1"/>
  <c r="AB54" i="1"/>
  <c r="AB53" i="1"/>
  <c r="AB50" i="1"/>
  <c r="AB49" i="1"/>
  <c r="AB48" i="1"/>
  <c r="AB47" i="1"/>
  <c r="AB46" i="1"/>
  <c r="AB45" i="1"/>
  <c r="AB44" i="1"/>
  <c r="AB43" i="1"/>
  <c r="AB42" i="1"/>
  <c r="AB41" i="1"/>
  <c r="AB40" i="1"/>
  <c r="AB39" i="1"/>
  <c r="AB38" i="1"/>
  <c r="AB35" i="1"/>
  <c r="AB34" i="1"/>
  <c r="AB33" i="1"/>
  <c r="AB31" i="1"/>
  <c r="AB30" i="1"/>
  <c r="AB29" i="1"/>
  <c r="AB28" i="1"/>
  <c r="AB27" i="1"/>
  <c r="AB26" i="1"/>
  <c r="AB25" i="1"/>
  <c r="AB24" i="1"/>
  <c r="AB23" i="1"/>
  <c r="AB21" i="1"/>
  <c r="AB20" i="1"/>
  <c r="AB19" i="1"/>
  <c r="AB18" i="1"/>
  <c r="AB17" i="1"/>
  <c r="AB16" i="1"/>
  <c r="Z164" i="1"/>
  <c r="Z163" i="1"/>
  <c r="Z162" i="1"/>
  <c r="Z161" i="1"/>
  <c r="Z160" i="1"/>
  <c r="Z159" i="1"/>
  <c r="Z158" i="1"/>
  <c r="Z157" i="1"/>
  <c r="Z156" i="1"/>
  <c r="Z155" i="1"/>
  <c r="Z154" i="1"/>
  <c r="Z153" i="1"/>
  <c r="Z152" i="1"/>
  <c r="Z151" i="1"/>
  <c r="Z150" i="1"/>
  <c r="Z148" i="1"/>
  <c r="Z147" i="1"/>
  <c r="Z146" i="1"/>
  <c r="Z145" i="1"/>
  <c r="Z144" i="1"/>
  <c r="Z141" i="1"/>
  <c r="Z140" i="1"/>
  <c r="Z139" i="1"/>
  <c r="Z138" i="1"/>
  <c r="Z137" i="1"/>
  <c r="Z136" i="1"/>
  <c r="Z135" i="1"/>
  <c r="Z134" i="1"/>
  <c r="Z133" i="1"/>
  <c r="Z132" i="1"/>
  <c r="Z131" i="1"/>
  <c r="Z130" i="1"/>
  <c r="Z129" i="1"/>
  <c r="Z128" i="1"/>
  <c r="Z127" i="1"/>
  <c r="Z126" i="1"/>
  <c r="Z125" i="1"/>
  <c r="Z124" i="1"/>
  <c r="Z123" i="1"/>
  <c r="Z122" i="1"/>
  <c r="Z119" i="1"/>
  <c r="Z118" i="1"/>
  <c r="Z117" i="1"/>
  <c r="Z116" i="1"/>
  <c r="Z115" i="1"/>
  <c r="Z114" i="1"/>
  <c r="Z113" i="1"/>
  <c r="Z112" i="1"/>
  <c r="Z111" i="1"/>
  <c r="Z110" i="1"/>
  <c r="Z109" i="1"/>
  <c r="Z108" i="1"/>
  <c r="Z107" i="1"/>
  <c r="Z106" i="1"/>
  <c r="Z105" i="1"/>
  <c r="Z104" i="1"/>
  <c r="Z100" i="1"/>
  <c r="Z99" i="1"/>
  <c r="Z98" i="1"/>
  <c r="Z97" i="1"/>
  <c r="Z96" i="1"/>
  <c r="Z95" i="1"/>
  <c r="Z94" i="1"/>
  <c r="Z93" i="1"/>
  <c r="Z92" i="1"/>
  <c r="Z91" i="1"/>
  <c r="Z89" i="1"/>
  <c r="Z88" i="1"/>
  <c r="Z85" i="1"/>
  <c r="Z84" i="1"/>
  <c r="Z83" i="1"/>
  <c r="Z82" i="1"/>
  <c r="Z81" i="1"/>
  <c r="Z80" i="1"/>
  <c r="Z79" i="1"/>
  <c r="Z75" i="1"/>
  <c r="Z71" i="1"/>
  <c r="Z69" i="1"/>
  <c r="Z66" i="1"/>
  <c r="Z64" i="1"/>
  <c r="Z61" i="1"/>
  <c r="Z60" i="1"/>
  <c r="Z59" i="1"/>
  <c r="Z58" i="1"/>
  <c r="Z57" i="1"/>
  <c r="Z56" i="1"/>
  <c r="Z55" i="1"/>
  <c r="Z54" i="1"/>
  <c r="Z53" i="1"/>
  <c r="Z50" i="1"/>
  <c r="Z49" i="1"/>
  <c r="Z48" i="1"/>
  <c r="Z47" i="1"/>
  <c r="Z46" i="1"/>
  <c r="Z45" i="1"/>
  <c r="Z44" i="1"/>
  <c r="Z43" i="1"/>
  <c r="Z42" i="1"/>
  <c r="Z41" i="1"/>
  <c r="Z40" i="1"/>
  <c r="Z39" i="1"/>
  <c r="Z38" i="1"/>
  <c r="Z35" i="1"/>
  <c r="Z34" i="1"/>
  <c r="Z33" i="1"/>
  <c r="Z31" i="1"/>
  <c r="Z30" i="1"/>
  <c r="Z29" i="1"/>
  <c r="Z28" i="1"/>
  <c r="Z27" i="1"/>
  <c r="Z26" i="1"/>
  <c r="Z25" i="1"/>
  <c r="Z24" i="1"/>
  <c r="Z23" i="1"/>
  <c r="Z21" i="1"/>
  <c r="Z20" i="1"/>
  <c r="Z19" i="1"/>
  <c r="Z18" i="1"/>
  <c r="Z17" i="1"/>
  <c r="Z16" i="1"/>
  <c r="AA164" i="1"/>
  <c r="AA163" i="1"/>
  <c r="AA162" i="1"/>
  <c r="AA161" i="1"/>
  <c r="AA160" i="1"/>
  <c r="Y160" i="1" s="1"/>
  <c r="AA159" i="1"/>
  <c r="AA158" i="1"/>
  <c r="AA157" i="1"/>
  <c r="AA156" i="1"/>
  <c r="AA155" i="1"/>
  <c r="AA154" i="1"/>
  <c r="AA153" i="1"/>
  <c r="AA152" i="1"/>
  <c r="Y152" i="1" s="1"/>
  <c r="AA151" i="1"/>
  <c r="AA150" i="1"/>
  <c r="AA148" i="1"/>
  <c r="AA147" i="1"/>
  <c r="AA146" i="1"/>
  <c r="AA145" i="1"/>
  <c r="AA144" i="1"/>
  <c r="AA141" i="1"/>
  <c r="Y141" i="1" s="1"/>
  <c r="AA140" i="1"/>
  <c r="AA139" i="1"/>
  <c r="AA138" i="1"/>
  <c r="AA137" i="1"/>
  <c r="AA136" i="1"/>
  <c r="AA135" i="1"/>
  <c r="AA134" i="1"/>
  <c r="AA133" i="1"/>
  <c r="Y133" i="1" s="1"/>
  <c r="AA132" i="1"/>
  <c r="AA131" i="1"/>
  <c r="AA130" i="1"/>
  <c r="AA129" i="1"/>
  <c r="AA128" i="1"/>
  <c r="AA127" i="1"/>
  <c r="AA126" i="1"/>
  <c r="AA125" i="1"/>
  <c r="Y125" i="1" s="1"/>
  <c r="AA124" i="1"/>
  <c r="AA123" i="1"/>
  <c r="AA122" i="1"/>
  <c r="AA119" i="1"/>
  <c r="AA118" i="1"/>
  <c r="AA117" i="1"/>
  <c r="AA116" i="1"/>
  <c r="AA115" i="1"/>
  <c r="Y115" i="1" s="1"/>
  <c r="AA114" i="1"/>
  <c r="AA113" i="1"/>
  <c r="AA112" i="1"/>
  <c r="AA111" i="1"/>
  <c r="AA110" i="1"/>
  <c r="AA109" i="1"/>
  <c r="AA108" i="1"/>
  <c r="AA107" i="1"/>
  <c r="Y107" i="1" s="1"/>
  <c r="AA106" i="1"/>
  <c r="AA105" i="1"/>
  <c r="AA104" i="1"/>
  <c r="AA100" i="1"/>
  <c r="AA99" i="1"/>
  <c r="AA98" i="1"/>
  <c r="AA97" i="1"/>
  <c r="AA96" i="1"/>
  <c r="Y96" i="1" s="1"/>
  <c r="AA95" i="1"/>
  <c r="AA94" i="1"/>
  <c r="AA93" i="1"/>
  <c r="AA92" i="1"/>
  <c r="AA91" i="1"/>
  <c r="AA89" i="1"/>
  <c r="AA88" i="1"/>
  <c r="Y85" i="1"/>
  <c r="AA84" i="1"/>
  <c r="AA83" i="1"/>
  <c r="AA82" i="1"/>
  <c r="AA81" i="1"/>
  <c r="AA80" i="1"/>
  <c r="AA79" i="1"/>
  <c r="AA75" i="1"/>
  <c r="AA71" i="1"/>
  <c r="Y71" i="1" s="1"/>
  <c r="AA69" i="1"/>
  <c r="AA66" i="1"/>
  <c r="AA64" i="1"/>
  <c r="AA61" i="1"/>
  <c r="AA60" i="1"/>
  <c r="AA59" i="1"/>
  <c r="AA58" i="1"/>
  <c r="AA57" i="1"/>
  <c r="Y57" i="1" s="1"/>
  <c r="AA56" i="1"/>
  <c r="AA55" i="1"/>
  <c r="AA54" i="1"/>
  <c r="AA53" i="1"/>
  <c r="AA50" i="1"/>
  <c r="AA49" i="1"/>
  <c r="AA48" i="1"/>
  <c r="AA47" i="1"/>
  <c r="Y47" i="1" s="1"/>
  <c r="AA46" i="1"/>
  <c r="AA45" i="1"/>
  <c r="AA44" i="1"/>
  <c r="AA43" i="1"/>
  <c r="AA42" i="1"/>
  <c r="AA41" i="1"/>
  <c r="AA40" i="1"/>
  <c r="AA39" i="1"/>
  <c r="Y39" i="1" s="1"/>
  <c r="AA38" i="1"/>
  <c r="AA35" i="1"/>
  <c r="AA34" i="1"/>
  <c r="AA33" i="1"/>
  <c r="AA31" i="1"/>
  <c r="AA30" i="1"/>
  <c r="AA29" i="1"/>
  <c r="AA28" i="1"/>
  <c r="Y28" i="1" s="1"/>
  <c r="AA27" i="1"/>
  <c r="AA26" i="1"/>
  <c r="AA25" i="1"/>
  <c r="AA24" i="1"/>
  <c r="AA23" i="1"/>
  <c r="AA21" i="1"/>
  <c r="AA20" i="1"/>
  <c r="AA19" i="1"/>
  <c r="Y19" i="1" s="1"/>
  <c r="AA18" i="1"/>
  <c r="AA17" i="1"/>
  <c r="AA16" i="1"/>
  <c r="AA15" i="1"/>
  <c r="X164" i="1"/>
  <c r="Y164" i="1" s="1"/>
  <c r="X163" i="1"/>
  <c r="Y163" i="1" s="1"/>
  <c r="X162" i="1"/>
  <c r="Y162" i="1" s="1"/>
  <c r="X161" i="1"/>
  <c r="Y161" i="1" s="1"/>
  <c r="X160" i="1"/>
  <c r="X159" i="1"/>
  <c r="Y159" i="1" s="1"/>
  <c r="X158" i="1"/>
  <c r="Y158" i="1" s="1"/>
  <c r="X157" i="1"/>
  <c r="Y157" i="1" s="1"/>
  <c r="X156" i="1"/>
  <c r="Y156" i="1" s="1"/>
  <c r="X155" i="1"/>
  <c r="Y155" i="1" s="1"/>
  <c r="X154" i="1"/>
  <c r="Y154" i="1" s="1"/>
  <c r="X153" i="1"/>
  <c r="Y153" i="1" s="1"/>
  <c r="X152" i="1"/>
  <c r="X151" i="1"/>
  <c r="Y151" i="1" s="1"/>
  <c r="X150" i="1"/>
  <c r="Y150" i="1" s="1"/>
  <c r="X148" i="1"/>
  <c r="Y148" i="1" s="1"/>
  <c r="X147" i="1"/>
  <c r="Y147" i="1" s="1"/>
  <c r="X146" i="1"/>
  <c r="Y146" i="1" s="1"/>
  <c r="X145" i="1"/>
  <c r="Y145" i="1" s="1"/>
  <c r="X144" i="1"/>
  <c r="Y144" i="1" s="1"/>
  <c r="X141" i="1"/>
  <c r="X140" i="1"/>
  <c r="Y140" i="1" s="1"/>
  <c r="X139" i="1"/>
  <c r="Y139" i="1" s="1"/>
  <c r="X138" i="1"/>
  <c r="Y138" i="1" s="1"/>
  <c r="X137" i="1"/>
  <c r="Y137" i="1" s="1"/>
  <c r="X136" i="1"/>
  <c r="Y136" i="1" s="1"/>
  <c r="X135" i="1"/>
  <c r="Y135" i="1" s="1"/>
  <c r="X134" i="1"/>
  <c r="Y134" i="1" s="1"/>
  <c r="X133" i="1"/>
  <c r="X132" i="1"/>
  <c r="Y132" i="1" s="1"/>
  <c r="X131" i="1"/>
  <c r="Y131" i="1" s="1"/>
  <c r="X130" i="1"/>
  <c r="Y130" i="1" s="1"/>
  <c r="X129" i="1"/>
  <c r="Y129" i="1" s="1"/>
  <c r="X128" i="1"/>
  <c r="Y128" i="1" s="1"/>
  <c r="X127" i="1"/>
  <c r="Y127" i="1" s="1"/>
  <c r="X126" i="1"/>
  <c r="Y126" i="1" s="1"/>
  <c r="X125" i="1"/>
  <c r="X124" i="1"/>
  <c r="Y124" i="1" s="1"/>
  <c r="X123" i="1"/>
  <c r="Y123" i="1" s="1"/>
  <c r="X122" i="1"/>
  <c r="Y122" i="1" s="1"/>
  <c r="X119" i="1"/>
  <c r="Y119" i="1" s="1"/>
  <c r="X118" i="1"/>
  <c r="Y118" i="1" s="1"/>
  <c r="X117" i="1"/>
  <c r="Y117" i="1" s="1"/>
  <c r="X116" i="1"/>
  <c r="Y116" i="1" s="1"/>
  <c r="X115" i="1"/>
  <c r="X114" i="1"/>
  <c r="Y114" i="1" s="1"/>
  <c r="X113" i="1"/>
  <c r="Y113" i="1" s="1"/>
  <c r="X112" i="1"/>
  <c r="Y112" i="1" s="1"/>
  <c r="X111" i="1"/>
  <c r="Y111" i="1" s="1"/>
  <c r="X110" i="1"/>
  <c r="Y110" i="1" s="1"/>
  <c r="X109" i="1"/>
  <c r="Y109" i="1" s="1"/>
  <c r="X108" i="1"/>
  <c r="Y108" i="1" s="1"/>
  <c r="X107" i="1"/>
  <c r="X106" i="1"/>
  <c r="Y106" i="1" s="1"/>
  <c r="X105" i="1"/>
  <c r="Y105" i="1" s="1"/>
  <c r="X104" i="1"/>
  <c r="Y104" i="1" s="1"/>
  <c r="X100" i="1"/>
  <c r="Y100" i="1" s="1"/>
  <c r="X99" i="1"/>
  <c r="Y99" i="1" s="1"/>
  <c r="X98" i="1"/>
  <c r="Y98" i="1" s="1"/>
  <c r="X97" i="1"/>
  <c r="Y97" i="1" s="1"/>
  <c r="X96" i="1"/>
  <c r="X95" i="1"/>
  <c r="Y95" i="1" s="1"/>
  <c r="X94" i="1"/>
  <c r="Y94" i="1" s="1"/>
  <c r="X93" i="1"/>
  <c r="Y93" i="1" s="1"/>
  <c r="X92" i="1"/>
  <c r="Y92" i="1" s="1"/>
  <c r="X91" i="1"/>
  <c r="Y91" i="1" s="1"/>
  <c r="X89" i="1"/>
  <c r="Y89" i="1" s="1"/>
  <c r="X88" i="1"/>
  <c r="Y88" i="1" s="1"/>
  <c r="X85" i="1"/>
  <c r="X84" i="1"/>
  <c r="Y84" i="1" s="1"/>
  <c r="X83" i="1"/>
  <c r="Y83" i="1" s="1"/>
  <c r="X82" i="1"/>
  <c r="Y82" i="1" s="1"/>
  <c r="X81" i="1"/>
  <c r="Y81" i="1" s="1"/>
  <c r="X80" i="1"/>
  <c r="Y80" i="1" s="1"/>
  <c r="X79" i="1"/>
  <c r="Y79" i="1" s="1"/>
  <c r="X75" i="1"/>
  <c r="Y75" i="1" s="1"/>
  <c r="X71" i="1"/>
  <c r="X69" i="1"/>
  <c r="Y69" i="1" s="1"/>
  <c r="X66" i="1"/>
  <c r="Y66" i="1" s="1"/>
  <c r="X64" i="1"/>
  <c r="Y64" i="1" s="1"/>
  <c r="X61" i="1"/>
  <c r="Y61" i="1" s="1"/>
  <c r="X60" i="1"/>
  <c r="Y60" i="1" s="1"/>
  <c r="X59" i="1"/>
  <c r="Y59" i="1" s="1"/>
  <c r="X58" i="1"/>
  <c r="Y58" i="1" s="1"/>
  <c r="X57" i="1"/>
  <c r="X56" i="1"/>
  <c r="Y56" i="1" s="1"/>
  <c r="X55" i="1"/>
  <c r="Y55" i="1" s="1"/>
  <c r="X54" i="1"/>
  <c r="Y54" i="1" s="1"/>
  <c r="X53" i="1"/>
  <c r="Y53" i="1" s="1"/>
  <c r="X50" i="1"/>
  <c r="Y50" i="1" s="1"/>
  <c r="X49" i="1"/>
  <c r="Y49" i="1" s="1"/>
  <c r="X48" i="1"/>
  <c r="Y48" i="1" s="1"/>
  <c r="X47" i="1"/>
  <c r="X46" i="1"/>
  <c r="Y46" i="1" s="1"/>
  <c r="X45" i="1"/>
  <c r="Y45" i="1" s="1"/>
  <c r="X44" i="1"/>
  <c r="Y44" i="1" s="1"/>
  <c r="X43" i="1"/>
  <c r="Y43" i="1" s="1"/>
  <c r="X42" i="1"/>
  <c r="Y42" i="1" s="1"/>
  <c r="X41" i="1"/>
  <c r="Y41" i="1" s="1"/>
  <c r="X40" i="1"/>
  <c r="Y40" i="1" s="1"/>
  <c r="X39" i="1"/>
  <c r="X38" i="1"/>
  <c r="Y38" i="1" s="1"/>
  <c r="X35" i="1"/>
  <c r="Y35" i="1" s="1"/>
  <c r="X34" i="1"/>
  <c r="Y34" i="1" s="1"/>
  <c r="X33" i="1"/>
  <c r="Y33" i="1" s="1"/>
  <c r="X31" i="1"/>
  <c r="Y31" i="1" s="1"/>
  <c r="X30" i="1"/>
  <c r="Y30" i="1" s="1"/>
  <c r="X29" i="1"/>
  <c r="Y29" i="1" s="1"/>
  <c r="X28" i="1"/>
  <c r="X27" i="1"/>
  <c r="Y27" i="1" s="1"/>
  <c r="X26" i="1"/>
  <c r="Y26" i="1" s="1"/>
  <c r="X25" i="1"/>
  <c r="Y25" i="1" s="1"/>
  <c r="X24" i="1"/>
  <c r="Y24" i="1" s="1"/>
  <c r="X23" i="1"/>
  <c r="Y23" i="1" s="1"/>
  <c r="X21" i="1"/>
  <c r="Y21" i="1" s="1"/>
  <c r="X20" i="1"/>
  <c r="Y20" i="1" s="1"/>
  <c r="X19" i="1"/>
  <c r="X18" i="1"/>
  <c r="Y18" i="1" s="1"/>
  <c r="X17" i="1"/>
  <c r="Y17" i="1" s="1"/>
  <c r="X16" i="1"/>
  <c r="Y16" i="1" s="1"/>
  <c r="Y15" i="1"/>
  <c r="W164" i="1"/>
  <c r="W163" i="1"/>
  <c r="W162" i="1"/>
  <c r="W161" i="1"/>
  <c r="W160" i="1"/>
  <c r="W159" i="1"/>
  <c r="W158" i="1"/>
  <c r="W157" i="1"/>
  <c r="W156" i="1"/>
  <c r="W155" i="1"/>
  <c r="W154" i="1"/>
  <c r="W153" i="1"/>
  <c r="W152" i="1"/>
  <c r="W151" i="1"/>
  <c r="W150" i="1"/>
  <c r="W148" i="1"/>
  <c r="W147" i="1"/>
  <c r="W146" i="1"/>
  <c r="W145" i="1"/>
  <c r="W144" i="1"/>
  <c r="W141" i="1"/>
  <c r="W140" i="1"/>
  <c r="W139" i="1"/>
  <c r="W138" i="1"/>
  <c r="W137" i="1"/>
  <c r="W136" i="1"/>
  <c r="W135" i="1"/>
  <c r="W134" i="1"/>
  <c r="W133" i="1"/>
  <c r="W132" i="1"/>
  <c r="W131" i="1"/>
  <c r="W130" i="1"/>
  <c r="W129" i="1"/>
  <c r="W128" i="1"/>
  <c r="W127" i="1"/>
  <c r="W126" i="1"/>
  <c r="W125" i="1"/>
  <c r="W124" i="1"/>
  <c r="W123" i="1"/>
  <c r="W122" i="1"/>
  <c r="W119" i="1"/>
  <c r="W118" i="1"/>
  <c r="W117" i="1"/>
  <c r="W116" i="1"/>
  <c r="W115" i="1"/>
  <c r="W114" i="1"/>
  <c r="W113" i="1"/>
  <c r="W112" i="1"/>
  <c r="W111" i="1"/>
  <c r="W110" i="1"/>
  <c r="W109" i="1"/>
  <c r="W108" i="1"/>
  <c r="W107" i="1"/>
  <c r="W106" i="1"/>
  <c r="W105" i="1"/>
  <c r="W104" i="1"/>
  <c r="W100" i="1"/>
  <c r="W99" i="1"/>
  <c r="W98" i="1"/>
  <c r="W97" i="1"/>
  <c r="W96" i="1"/>
  <c r="W95" i="1"/>
  <c r="W94" i="1"/>
  <c r="W93" i="1"/>
  <c r="W92" i="1"/>
  <c r="W91" i="1"/>
  <c r="W89" i="1"/>
  <c r="W88" i="1"/>
  <c r="W85" i="1"/>
  <c r="W84" i="1"/>
  <c r="W83" i="1"/>
  <c r="W82" i="1"/>
  <c r="W81" i="1"/>
  <c r="W80" i="1"/>
  <c r="W79" i="1"/>
  <c r="W75" i="1"/>
  <c r="W71" i="1"/>
  <c r="W69" i="1"/>
  <c r="W66" i="1"/>
  <c r="W64" i="1"/>
  <c r="W61" i="1"/>
  <c r="W60" i="1"/>
  <c r="W59" i="1"/>
  <c r="W58" i="1"/>
  <c r="W57" i="1"/>
  <c r="W56" i="1"/>
  <c r="W55" i="1"/>
  <c r="W54" i="1"/>
  <c r="W53" i="1"/>
  <c r="W50" i="1"/>
  <c r="W49" i="1"/>
  <c r="W48" i="1"/>
  <c r="W47" i="1"/>
  <c r="W46" i="1"/>
  <c r="W45" i="1"/>
  <c r="W44" i="1"/>
  <c r="W43" i="1"/>
  <c r="W42" i="1"/>
  <c r="W41" i="1"/>
  <c r="W40" i="1"/>
  <c r="W39" i="1"/>
  <c r="W38" i="1"/>
  <c r="W35" i="1"/>
  <c r="W34" i="1"/>
  <c r="W33" i="1"/>
  <c r="W31" i="1"/>
  <c r="W30" i="1"/>
  <c r="W29" i="1"/>
  <c r="W28" i="1"/>
  <c r="W27" i="1"/>
  <c r="W26" i="1"/>
  <c r="W25" i="1"/>
  <c r="W24" i="1"/>
  <c r="W23" i="1"/>
  <c r="W21" i="1"/>
  <c r="W20" i="1"/>
  <c r="W19" i="1"/>
  <c r="W18" i="1"/>
  <c r="W17" i="1"/>
  <c r="V164" i="1"/>
  <c r="V163" i="1"/>
  <c r="V162" i="1"/>
  <c r="V161" i="1"/>
  <c r="V160" i="1"/>
  <c r="V159" i="1"/>
  <c r="V158" i="1"/>
  <c r="V157" i="1"/>
  <c r="V156" i="1"/>
  <c r="V155" i="1"/>
  <c r="V154" i="1"/>
  <c r="V153" i="1"/>
  <c r="V152" i="1"/>
  <c r="V151" i="1"/>
  <c r="V150" i="1"/>
  <c r="V148" i="1"/>
  <c r="V147" i="1"/>
  <c r="V146" i="1"/>
  <c r="V145" i="1"/>
  <c r="V144" i="1"/>
  <c r="V141" i="1"/>
  <c r="V140" i="1"/>
  <c r="V139" i="1"/>
  <c r="V138" i="1"/>
  <c r="V137" i="1"/>
  <c r="V136" i="1"/>
  <c r="V135" i="1"/>
  <c r="V134" i="1"/>
  <c r="V133" i="1"/>
  <c r="V132" i="1"/>
  <c r="V131" i="1"/>
  <c r="V130" i="1"/>
  <c r="V129" i="1"/>
  <c r="V128" i="1"/>
  <c r="V127" i="1"/>
  <c r="V126" i="1"/>
  <c r="V125" i="1"/>
  <c r="V124" i="1"/>
  <c r="V123" i="1"/>
  <c r="V122" i="1"/>
  <c r="V119" i="1"/>
  <c r="V118" i="1"/>
  <c r="V117" i="1"/>
  <c r="V116" i="1"/>
  <c r="V115" i="1"/>
  <c r="V114" i="1"/>
  <c r="V113" i="1"/>
  <c r="V112" i="1"/>
  <c r="V111" i="1"/>
  <c r="V110" i="1"/>
  <c r="V109" i="1"/>
  <c r="V108" i="1"/>
  <c r="V107" i="1"/>
  <c r="V106" i="1"/>
  <c r="V105" i="1"/>
  <c r="V104" i="1"/>
  <c r="V100" i="1"/>
  <c r="V99" i="1"/>
  <c r="V98" i="1"/>
  <c r="V97" i="1"/>
  <c r="V96" i="1"/>
  <c r="V95" i="1"/>
  <c r="V94" i="1"/>
  <c r="V93" i="1"/>
  <c r="V92" i="1"/>
  <c r="V91" i="1"/>
  <c r="V89" i="1"/>
  <c r="V88" i="1"/>
  <c r="V85" i="1"/>
  <c r="V84" i="1"/>
  <c r="V83" i="1"/>
  <c r="V82" i="1"/>
  <c r="V81" i="1"/>
  <c r="V80" i="1"/>
  <c r="V79" i="1"/>
  <c r="V75" i="1"/>
  <c r="V71" i="1"/>
  <c r="V69" i="1"/>
  <c r="V66" i="1"/>
  <c r="V64" i="1"/>
  <c r="V61" i="1"/>
  <c r="V60" i="1"/>
  <c r="V59" i="1"/>
  <c r="V58" i="1"/>
  <c r="V57" i="1"/>
  <c r="V56" i="1"/>
  <c r="V55" i="1"/>
  <c r="V54" i="1"/>
  <c r="V53" i="1"/>
  <c r="V50" i="1"/>
  <c r="V49" i="1"/>
  <c r="V48" i="1"/>
  <c r="V47" i="1"/>
  <c r="V46" i="1"/>
  <c r="V45" i="1"/>
  <c r="V44" i="1"/>
  <c r="V43" i="1"/>
  <c r="V42" i="1"/>
  <c r="V41" i="1"/>
  <c r="V40" i="1"/>
  <c r="V39" i="1"/>
  <c r="V38" i="1"/>
  <c r="V35" i="1"/>
  <c r="V34" i="1"/>
  <c r="V33" i="1"/>
  <c r="V31" i="1"/>
  <c r="V30" i="1"/>
  <c r="V29" i="1"/>
  <c r="V28" i="1"/>
  <c r="V27" i="1"/>
  <c r="V26" i="1"/>
  <c r="V25" i="1"/>
  <c r="V24" i="1"/>
  <c r="V23" i="1"/>
  <c r="V21" i="1"/>
  <c r="V20" i="1"/>
  <c r="V19" i="1"/>
  <c r="V18" i="1"/>
  <c r="V17" i="1"/>
  <c r="V16" i="1"/>
  <c r="V15" i="1"/>
  <c r="U164" i="1"/>
  <c r="U163" i="1"/>
  <c r="U162" i="1"/>
  <c r="U161" i="1"/>
  <c r="U160" i="1"/>
  <c r="U159" i="1"/>
  <c r="U158" i="1"/>
  <c r="U157" i="1"/>
  <c r="U156" i="1"/>
  <c r="U155" i="1"/>
  <c r="U154" i="1"/>
  <c r="U153" i="1"/>
  <c r="U152" i="1"/>
  <c r="U151" i="1"/>
  <c r="U150" i="1"/>
  <c r="U148" i="1"/>
  <c r="U147" i="1"/>
  <c r="U146" i="1"/>
  <c r="U145" i="1"/>
  <c r="U144" i="1"/>
  <c r="U141" i="1"/>
  <c r="U140" i="1"/>
  <c r="U139" i="1"/>
  <c r="U138" i="1"/>
  <c r="U137" i="1"/>
  <c r="U136" i="1"/>
  <c r="U135" i="1"/>
  <c r="U134" i="1"/>
  <c r="U133" i="1"/>
  <c r="U132" i="1"/>
  <c r="U131" i="1"/>
  <c r="U130" i="1"/>
  <c r="U129" i="1"/>
  <c r="U128" i="1"/>
  <c r="U127" i="1"/>
  <c r="U126" i="1"/>
  <c r="U125" i="1"/>
  <c r="U124" i="1"/>
  <c r="U123" i="1"/>
  <c r="U122" i="1"/>
  <c r="U119" i="1"/>
  <c r="U118" i="1"/>
  <c r="U117" i="1"/>
  <c r="U116" i="1"/>
  <c r="U115" i="1"/>
  <c r="U114" i="1"/>
  <c r="U113" i="1"/>
  <c r="U112" i="1"/>
  <c r="U111" i="1"/>
  <c r="U110" i="1"/>
  <c r="U109" i="1"/>
  <c r="U108" i="1"/>
  <c r="U107" i="1"/>
  <c r="U106" i="1"/>
  <c r="U105" i="1"/>
  <c r="U104" i="1"/>
  <c r="U100" i="1"/>
  <c r="U99" i="1"/>
  <c r="U98" i="1"/>
  <c r="U97" i="1"/>
  <c r="U96" i="1"/>
  <c r="U95" i="1"/>
  <c r="U94" i="1"/>
  <c r="U93" i="1"/>
  <c r="U92" i="1"/>
  <c r="U91" i="1"/>
  <c r="U89" i="1"/>
  <c r="U88" i="1"/>
  <c r="U85" i="1"/>
  <c r="U84" i="1"/>
  <c r="U83" i="1"/>
  <c r="U82" i="1"/>
  <c r="U80" i="1"/>
  <c r="U79" i="1"/>
  <c r="U75" i="1"/>
  <c r="U71" i="1"/>
  <c r="U69" i="1"/>
  <c r="U66" i="1"/>
  <c r="U64" i="1"/>
  <c r="U61" i="1"/>
  <c r="U60" i="1"/>
  <c r="U59" i="1"/>
  <c r="U58" i="1"/>
  <c r="U57" i="1"/>
  <c r="U56" i="1"/>
  <c r="U55" i="1"/>
  <c r="U54" i="1"/>
  <c r="U53" i="1"/>
  <c r="U50" i="1"/>
  <c r="U49" i="1"/>
  <c r="U48" i="1"/>
  <c r="U47" i="1"/>
  <c r="U46" i="1"/>
  <c r="U45" i="1"/>
  <c r="U44" i="1"/>
  <c r="U43" i="1"/>
  <c r="U42" i="1"/>
  <c r="U41" i="1"/>
  <c r="U40" i="1"/>
  <c r="U39" i="1"/>
  <c r="U38" i="1"/>
  <c r="U35" i="1"/>
  <c r="U34" i="1"/>
  <c r="U33" i="1"/>
  <c r="U31" i="1"/>
  <c r="U30" i="1"/>
  <c r="U29" i="1"/>
  <c r="U28" i="1"/>
  <c r="U27" i="1"/>
  <c r="U26" i="1"/>
  <c r="U25" i="1"/>
  <c r="U24" i="1"/>
  <c r="U23" i="1"/>
  <c r="U21" i="1"/>
  <c r="U20" i="1"/>
  <c r="U19" i="1"/>
  <c r="U18" i="1"/>
  <c r="U17" i="1"/>
  <c r="T164" i="1"/>
  <c r="T163" i="1"/>
  <c r="T162" i="1"/>
  <c r="T161" i="1"/>
  <c r="T160" i="1"/>
  <c r="T159" i="1"/>
  <c r="T158" i="1"/>
  <c r="T157" i="1"/>
  <c r="T156" i="1"/>
  <c r="T155" i="1"/>
  <c r="T154" i="1"/>
  <c r="T153" i="1"/>
  <c r="T152" i="1"/>
  <c r="T151" i="1"/>
  <c r="T150" i="1"/>
  <c r="T149" i="1"/>
  <c r="T148" i="1"/>
  <c r="T147" i="1"/>
  <c r="T146" i="1"/>
  <c r="T145" i="1"/>
  <c r="T144" i="1"/>
  <c r="T143" i="1"/>
  <c r="T142" i="1"/>
  <c r="T141" i="1"/>
  <c r="T140" i="1"/>
  <c r="T139" i="1"/>
  <c r="T138" i="1"/>
  <c r="T137" i="1"/>
  <c r="T136" i="1"/>
  <c r="T135" i="1"/>
  <c r="T134" i="1"/>
  <c r="T133" i="1"/>
  <c r="T132" i="1"/>
  <c r="T131" i="1"/>
  <c r="T130" i="1"/>
  <c r="T129" i="1"/>
  <c r="T128" i="1"/>
  <c r="T127" i="1"/>
  <c r="T126" i="1"/>
  <c r="T125" i="1"/>
  <c r="T124" i="1"/>
  <c r="T123" i="1"/>
  <c r="T122" i="1"/>
  <c r="T121" i="1"/>
  <c r="T120" i="1"/>
  <c r="T119" i="1"/>
  <c r="T118" i="1"/>
  <c r="T117" i="1"/>
  <c r="T116" i="1"/>
  <c r="T115" i="1"/>
  <c r="T114" i="1"/>
  <c r="T113" i="1"/>
  <c r="T112" i="1"/>
  <c r="T111" i="1"/>
  <c r="T110" i="1"/>
  <c r="T109" i="1"/>
  <c r="T108" i="1"/>
  <c r="T107" i="1"/>
  <c r="T106" i="1"/>
  <c r="T105" i="1"/>
  <c r="T104" i="1"/>
  <c r="T103" i="1"/>
  <c r="T102" i="1"/>
  <c r="T101" i="1"/>
  <c r="T100" i="1"/>
  <c r="T99" i="1"/>
  <c r="T98" i="1"/>
  <c r="T97" i="1"/>
  <c r="T96" i="1"/>
  <c r="T95" i="1"/>
  <c r="T94" i="1"/>
  <c r="T93" i="1"/>
  <c r="T92" i="1"/>
  <c r="T91" i="1"/>
  <c r="T90" i="1"/>
  <c r="T89" i="1"/>
  <c r="T88" i="1"/>
  <c r="T87" i="1"/>
  <c r="T86" i="1"/>
  <c r="T85" i="1"/>
  <c r="T84" i="1"/>
  <c r="T83" i="1"/>
  <c r="T82" i="1"/>
  <c r="T81" i="1"/>
  <c r="T80" i="1"/>
  <c r="T79" i="1"/>
  <c r="T78" i="1"/>
  <c r="T77" i="1"/>
  <c r="T76" i="1"/>
  <c r="T75" i="1"/>
  <c r="T74" i="1"/>
  <c r="T73" i="1"/>
  <c r="T72" i="1"/>
  <c r="T71" i="1"/>
  <c r="T70" i="1"/>
  <c r="T69" i="1"/>
  <c r="T68" i="1"/>
  <c r="T67" i="1"/>
  <c r="T66" i="1"/>
  <c r="T65" i="1"/>
  <c r="T64" i="1"/>
  <c r="T63" i="1"/>
  <c r="T62" i="1"/>
  <c r="T61" i="1"/>
  <c r="T60" i="1"/>
  <c r="T59" i="1"/>
  <c r="T58" i="1"/>
  <c r="T57" i="1"/>
  <c r="T56" i="1"/>
  <c r="T55" i="1"/>
  <c r="T54" i="1"/>
  <c r="T53" i="1"/>
  <c r="T52" i="1"/>
  <c r="T51" i="1"/>
  <c r="T50" i="1"/>
  <c r="T49" i="1"/>
  <c r="T48" i="1"/>
  <c r="T47" i="1"/>
  <c r="T46" i="1"/>
  <c r="T45" i="1"/>
  <c r="T44" i="1"/>
  <c r="T43" i="1"/>
  <c r="T42" i="1"/>
  <c r="T41" i="1"/>
  <c r="T40" i="1"/>
  <c r="T39" i="1"/>
  <c r="T38" i="1"/>
  <c r="T37" i="1"/>
  <c r="T36" i="1"/>
  <c r="T35" i="1"/>
  <c r="T34" i="1"/>
  <c r="T33" i="1"/>
  <c r="T32" i="1"/>
  <c r="T31" i="1"/>
  <c r="T30" i="1"/>
  <c r="T29" i="1"/>
  <c r="T28" i="1"/>
  <c r="T27" i="1"/>
  <c r="T26" i="1"/>
  <c r="T25" i="1"/>
  <c r="T24" i="1"/>
  <c r="T23" i="1"/>
  <c r="T22" i="1"/>
  <c r="T21" i="1"/>
  <c r="T20" i="1"/>
  <c r="T18" i="1"/>
  <c r="T17" i="1"/>
  <c r="T16" i="1"/>
  <c r="AF13" i="1" l="1"/>
  <c r="AE13" i="1"/>
</calcChain>
</file>

<file path=xl/sharedStrings.xml><?xml version="1.0" encoding="utf-8"?>
<sst xmlns="http://schemas.openxmlformats.org/spreadsheetml/2006/main" count="2402" uniqueCount="315">
  <si>
    <t>Sheet Name</t>
  </si>
  <si>
    <t>ELAB Reference</t>
  </si>
  <si>
    <t>Customer Reference</t>
  </si>
  <si>
    <t>Sample ID</t>
  </si>
  <si>
    <t>Sample Type</t>
  </si>
  <si>
    <t>Sample Location</t>
  </si>
  <si>
    <t>Sample Depth (m)</t>
  </si>
  <si>
    <t>Sampling Date</t>
  </si>
  <si>
    <t>Sampling Time</t>
  </si>
  <si>
    <t>Determinand</t>
  </si>
  <si>
    <t>SAMPPREP</t>
  </si>
  <si>
    <t>Moisture Content</t>
  </si>
  <si>
    <t>Material removed</t>
  </si>
  <si>
    <t>Description of Inert material removed</t>
  </si>
  <si>
    <t>METALS</t>
  </si>
  <si>
    <t>Cadmium</t>
  </si>
  <si>
    <t>Chromium</t>
  </si>
  <si>
    <t>Copper</t>
  </si>
  <si>
    <t>Lead</t>
  </si>
  <si>
    <t>Mercury</t>
  </si>
  <si>
    <t>Nickel</t>
  </si>
  <si>
    <t>Zinc</t>
  </si>
  <si>
    <t>INORGANICS</t>
  </si>
  <si>
    <t>Acid Soluble Chloride</t>
  </si>
  <si>
    <t>Arsenic</t>
  </si>
  <si>
    <t>Selenium</t>
  </si>
  <si>
    <t>Water Soluble Boron</t>
  </si>
  <si>
    <t>SVOC</t>
  </si>
  <si>
    <t>Phenol</t>
  </si>
  <si>
    <t>Aniline</t>
  </si>
  <si>
    <t>Bis(2-chloroethyl)ether</t>
  </si>
  <si>
    <t>2-Chlorophenol</t>
  </si>
  <si>
    <t>1,3-Dichlorobenzene</t>
  </si>
  <si>
    <t>1,4-Dichlorobenzene</t>
  </si>
  <si>
    <t>Benzyl Alcohol</t>
  </si>
  <si>
    <t>1,2-Dichlorobenzene</t>
  </si>
  <si>
    <t>2-Methylphenol</t>
  </si>
  <si>
    <t>Bis(2-chloroisopropyl)ether</t>
  </si>
  <si>
    <t>3 and 4-methylphenol</t>
  </si>
  <si>
    <t>N-Nitrosodi-n-propylamine</t>
  </si>
  <si>
    <t>Hexachloroethane</t>
  </si>
  <si>
    <t>Nitrobenzene</t>
  </si>
  <si>
    <t>Isophorone</t>
  </si>
  <si>
    <t>2-Nitrophenol</t>
  </si>
  <si>
    <t>2,4-Dimethylphenol</t>
  </si>
  <si>
    <t>Bis(2-chloroethoxy)methane</t>
  </si>
  <si>
    <t>2,4-Dichlorophenol</t>
  </si>
  <si>
    <t>1,3,5-Trichlorobenzene</t>
  </si>
  <si>
    <t>Naphthalene</t>
  </si>
  <si>
    <t>3-Chloroaniline</t>
  </si>
  <si>
    <t>Hexachloro-1,3-butadiene</t>
  </si>
  <si>
    <t>4-Chloro-3-methylphenol</t>
  </si>
  <si>
    <t>2-Methylnaphthalene</t>
  </si>
  <si>
    <t>1-Methylnaphthalene</t>
  </si>
  <si>
    <t>Hexachlorocyclopentadiene</t>
  </si>
  <si>
    <t>2,4,6-Trichlorophenol</t>
  </si>
  <si>
    <t>2,4,5-Trichlorophenol</t>
  </si>
  <si>
    <t>1-Chloronaphthalene</t>
  </si>
  <si>
    <t>2-Nitroaniline</t>
  </si>
  <si>
    <t>1,4-Dinitrobenzene</t>
  </si>
  <si>
    <t>Dimethyl phthalate</t>
  </si>
  <si>
    <t>1-3-dinitrobenzene</t>
  </si>
  <si>
    <t>2-6-dinitrotoluene</t>
  </si>
  <si>
    <t>Acenaphthylene</t>
  </si>
  <si>
    <t>1,2-Dinitrobenzene</t>
  </si>
  <si>
    <t>3-Nitroaniline</t>
  </si>
  <si>
    <t>Acenaphthene</t>
  </si>
  <si>
    <t>4-nitrophenol</t>
  </si>
  <si>
    <t>Dibenzofuran</t>
  </si>
  <si>
    <t>2,3,5,6-Tetrachlorophenol</t>
  </si>
  <si>
    <t>2,3,4,6-Tetrachlorophenol</t>
  </si>
  <si>
    <t>Diethyl phthalate</t>
  </si>
  <si>
    <t>1-chloro-4-phenoxybenzene</t>
  </si>
  <si>
    <t>Fluorene</t>
  </si>
  <si>
    <t>4-Nitroaniline</t>
  </si>
  <si>
    <t>Dinitro-o-cresol</t>
  </si>
  <si>
    <t>Diphenylamine</t>
  </si>
  <si>
    <t>Azobenzene</t>
  </si>
  <si>
    <t>1-bromo-4-phenoxybenzene</t>
  </si>
  <si>
    <t>Hexachlorobenzene</t>
  </si>
  <si>
    <t>Pentachlorophenol</t>
  </si>
  <si>
    <t>Phenanthrene</t>
  </si>
  <si>
    <t>Anthracene</t>
  </si>
  <si>
    <t>Carbazole</t>
  </si>
  <si>
    <t>Dibutyl phthalate</t>
  </si>
  <si>
    <t>Fluoranthene</t>
  </si>
  <si>
    <t>Pyrene</t>
  </si>
  <si>
    <t>Butyl benzyl phthalate</t>
  </si>
  <si>
    <t>Bis-2-ethylhexyladipate</t>
  </si>
  <si>
    <t>Diisooctyl phthalate</t>
  </si>
  <si>
    <t>Benzo(a)anthracene</t>
  </si>
  <si>
    <t>Chrysene</t>
  </si>
  <si>
    <t>Bis(2-ethylhexyl)phthalate</t>
  </si>
  <si>
    <t>Benzo(b)fluoranthene</t>
  </si>
  <si>
    <t>Benzo(k)fluoranthene</t>
  </si>
  <si>
    <t>Benzo(a)pyrene</t>
  </si>
  <si>
    <t>Indeno(1,2,3-cd)pyrene</t>
  </si>
  <si>
    <t>Dibenzo(a,h)anthracene</t>
  </si>
  <si>
    <t>Benzo[g,h,i]perylene</t>
  </si>
  <si>
    <t>SVOC_TIC</t>
  </si>
  <si>
    <t>4-Chlorophenyl phenyl ether</t>
  </si>
  <si>
    <t>SVOCs</t>
  </si>
  <si>
    <t>Anthraquinone</t>
  </si>
  <si>
    <t>Bromophenyl phenyl ether</t>
  </si>
  <si>
    <t>Heptane</t>
  </si>
  <si>
    <t>VOC</t>
  </si>
  <si>
    <t>Octane</t>
  </si>
  <si>
    <t>Nonane</t>
  </si>
  <si>
    <t>Benzene</t>
  </si>
  <si>
    <t>Toluene</t>
  </si>
  <si>
    <t>Ethylbenzene</t>
  </si>
  <si>
    <t>m+p-xylene</t>
  </si>
  <si>
    <t>o-xylene</t>
  </si>
  <si>
    <t>cis-1,2-dichloroethene</t>
  </si>
  <si>
    <t>1,1-Dichloroethane</t>
  </si>
  <si>
    <t>Chloroform</t>
  </si>
  <si>
    <t>Tetrachloromethane</t>
  </si>
  <si>
    <t>1,1,1-Trichloroethane</t>
  </si>
  <si>
    <t>Trichloroethylene</t>
  </si>
  <si>
    <t>Tetrachloroethylene</t>
  </si>
  <si>
    <t>1,1,1,2-Tetrachloroethane</t>
  </si>
  <si>
    <t>1,1,2,2-Tetrachloroetha</t>
  </si>
  <si>
    <t>Chlorobenzene</t>
  </si>
  <si>
    <t>Bromobenzene</t>
  </si>
  <si>
    <t>Bromodichloromethane</t>
  </si>
  <si>
    <t>Methylethylbenzene</t>
  </si>
  <si>
    <t>1,1-Dichloro-1-propene</t>
  </si>
  <si>
    <t>Trans - 1-2 -dichloroethylene</t>
  </si>
  <si>
    <t>2,2-Dichloropropane</t>
  </si>
  <si>
    <t>Bromochloromethane</t>
  </si>
  <si>
    <t>1,2-Dichloroethane</t>
  </si>
  <si>
    <t>Dibromomethane</t>
  </si>
  <si>
    <t>1,2-Dichloropropane</t>
  </si>
  <si>
    <t>cis-1,3-Dichloro-1-propene</t>
  </si>
  <si>
    <t>trans-1,3-Dichloro-1-propene</t>
  </si>
  <si>
    <t>1,1,2-Trichloroethane</t>
  </si>
  <si>
    <t>Dibromochloromethane</t>
  </si>
  <si>
    <t>1,3-Dichloropropane</t>
  </si>
  <si>
    <t>1,2-dibromoethane</t>
  </si>
  <si>
    <t>Styrene</t>
  </si>
  <si>
    <t>Propylbenzene</t>
  </si>
  <si>
    <t>2-Chlorotoluene</t>
  </si>
  <si>
    <t>1,2,4-Trimethylbenzene</t>
  </si>
  <si>
    <t>4-Chlorotoluene</t>
  </si>
  <si>
    <t>t-butylbenzene</t>
  </si>
  <si>
    <t>1,3,5-Trimethylbenzene</t>
  </si>
  <si>
    <t>1-methylpropylbenzene</t>
  </si>
  <si>
    <t>p-cymene</t>
  </si>
  <si>
    <t>Butylbenzene</t>
  </si>
  <si>
    <t>1,2-Dibromo-3-chloropropane</t>
  </si>
  <si>
    <t>Hexachlorobutadiene</t>
  </si>
  <si>
    <t>1-2-3 - Trichlorobenzene</t>
  </si>
  <si>
    <t>1-2-4 - Trichlorobenzene</t>
  </si>
  <si>
    <t>Bromoform</t>
  </si>
  <si>
    <t>VOC_TIC</t>
  </si>
  <si>
    <t>1,1,2-Trichloro 1,2,2-Trifluoroethane</t>
  </si>
  <si>
    <t>VOCs</t>
  </si>
  <si>
    <t>1,1-Dichloroethene</t>
  </si>
  <si>
    <t>Bromomethane</t>
  </si>
  <si>
    <t>Chloroethane</t>
  </si>
  <si>
    <t>Chloromethane</t>
  </si>
  <si>
    <t>Isopropylbenzene</t>
  </si>
  <si>
    <t>MTBE (Methyl Tertiary Butyl Ether)</t>
  </si>
  <si>
    <t>p-Isopropyltoluene</t>
  </si>
  <si>
    <t>sec-Butylbenzene</t>
  </si>
  <si>
    <t>Trichlorofluoromethane</t>
  </si>
  <si>
    <t>Vinyl Chloride</t>
  </si>
  <si>
    <t>UOM</t>
  </si>
  <si>
    <t>I2</t>
  </si>
  <si>
    <t>A</t>
  </si>
  <si>
    <t>1869047</t>
  </si>
  <si>
    <t>1869052</t>
  </si>
  <si>
    <t>1877966</t>
  </si>
  <si>
    <t>1877970</t>
  </si>
  <si>
    <t>1885826</t>
  </si>
  <si>
    <t>1885836</t>
  </si>
  <si>
    <t>1892551</t>
  </si>
  <si>
    <t>1892559</t>
  </si>
  <si>
    <t>1915472</t>
  </si>
  <si>
    <t>2133980</t>
  </si>
  <si>
    <t>2133981</t>
  </si>
  <si>
    <t>2133982</t>
  </si>
  <si>
    <t>PLA000003/A</t>
  </si>
  <si>
    <t>PLA000008/A</t>
  </si>
  <si>
    <t>PLA000017</t>
  </si>
  <si>
    <t>PLA000021</t>
  </si>
  <si>
    <t>PLA000039/A</t>
  </si>
  <si>
    <t>PLA000049/A</t>
  </si>
  <si>
    <t>PLA000057/A</t>
  </si>
  <si>
    <t>PLA000065/A</t>
  </si>
  <si>
    <t>PLA000077/A</t>
  </si>
  <si>
    <t>PLA000746/A</t>
  </si>
  <si>
    <t>PLA000747/A2</t>
  </si>
  <si>
    <t>PLA000748/A3</t>
  </si>
  <si>
    <t>None Supplied</t>
  </si>
  <si>
    <t>11/05/2021</t>
  </si>
  <si>
    <t>17/05/2021</t>
  </si>
  <si>
    <t>18/05/2021</t>
  </si>
  <si>
    <t>24/05/2021</t>
  </si>
  <si>
    <t>27/05/2021</t>
  </si>
  <si>
    <t>29/05/2021</t>
  </si>
  <si>
    <t>02/06/2021</t>
  </si>
  <si>
    <t>10/01/2022</t>
  </si>
  <si>
    <t>2230</t>
  </si>
  <si>
    <t>1900</t>
  </si>
  <si>
    <t>1825</t>
  </si>
  <si>
    <t>1215</t>
  </si>
  <si>
    <t>1930</t>
  </si>
  <si>
    <t>0345</t>
  </si>
  <si>
    <t>0940</t>
  </si>
  <si>
    <t>0530</t>
  </si>
  <si>
    <t>0015</t>
  </si>
  <si>
    <t>0900</t>
  </si>
  <si>
    <t>&lt; 0.1</t>
  </si>
  <si>
    <t>1.0</t>
  </si>
  <si>
    <t>2.2</t>
  </si>
  <si>
    <t>0.90</t>
  </si>
  <si>
    <t>0.31</t>
  </si>
  <si>
    <t>0.71</t>
  </si>
  <si>
    <t>1.6</t>
  </si>
  <si>
    <t>0.78</t>
  </si>
  <si>
    <t>0.20</t>
  </si>
  <si>
    <t>&lt;0.2</t>
  </si>
  <si>
    <t>&lt; 0.2</t>
  </si>
  <si>
    <t>&lt; 0.3</t>
  </si>
  <si>
    <t>&lt; 1.0</t>
  </si>
  <si>
    <t>&lt; 0.05</t>
  </si>
  <si>
    <t>Tests</t>
  </si>
  <si>
    <t>No. Below LOD</t>
  </si>
  <si>
    <t>% Below LOD</t>
  </si>
  <si>
    <t>Max</t>
  </si>
  <si>
    <t>Min</t>
  </si>
  <si>
    <t>Median</t>
  </si>
  <si>
    <t>Sdev</t>
  </si>
  <si>
    <t>Relative SD</t>
  </si>
  <si>
    <t>Variation</t>
  </si>
  <si>
    <t>Average (Mean)</t>
  </si>
  <si>
    <t>95th Percentile</t>
  </si>
  <si>
    <t>99th Percentile</t>
  </si>
  <si>
    <t>PAS 111</t>
  </si>
  <si>
    <t>Substance</t>
  </si>
  <si>
    <t>Units</t>
  </si>
  <si>
    <t>Panel Board Manufacture</t>
  </si>
  <si>
    <t>MAX</t>
  </si>
  <si>
    <t>MEDIAN</t>
  </si>
  <si>
    <t xml:space="preserve"> 99th Per.</t>
  </si>
  <si>
    <t>mg/kg</t>
  </si>
  <si>
    <t>-</t>
  </si>
  <si>
    <t>Fluorine</t>
  </si>
  <si>
    <t>Chlorine</t>
  </si>
  <si>
    <t>Heavy metals (combined)</t>
  </si>
  <si>
    <t>Trace</t>
  </si>
  <si>
    <t>N/A</t>
  </si>
  <si>
    <t>Pentachlorophenol (PCP)</t>
  </si>
  <si>
    <t>STRAW</t>
  </si>
  <si>
    <t>Row ref.</t>
  </si>
  <si>
    <t>µg/kg</t>
  </si>
  <si>
    <t>Benzo(ghi)perylene</t>
  </si>
  <si>
    <t>Dibenz(ah)anthracene</t>
  </si>
  <si>
    <t>Indeno(1,2,3-c,d)pyrene</t>
  </si>
  <si>
    <t>1,2,3 Trichlorobenzene</t>
  </si>
  <si>
    <t>1,2,4 Trichlorobenzene</t>
  </si>
  <si>
    <t>2,4,6-Tetrachlorophenol</t>
  </si>
  <si>
    <t>Not Tested</t>
  </si>
  <si>
    <t>&lt;0.3</t>
  </si>
  <si>
    <t>&lt;0.1</t>
  </si>
  <si>
    <t>4-Methylphenol (p-cresol)</t>
  </si>
  <si>
    <t>1,2-Dimethylbenzene (o-Xylene)</t>
  </si>
  <si>
    <t>MATERIAL APPLIED TO LAND</t>
  </si>
  <si>
    <t>Analytes</t>
  </si>
  <si>
    <t>Highest Results</t>
  </si>
  <si>
    <t>Lowest Results</t>
  </si>
  <si>
    <t>Cobalt</t>
  </si>
  <si>
    <t>Porous Surfaces</t>
  </si>
  <si>
    <t>Non-Porous Surfaces</t>
  </si>
  <si>
    <t xml:space="preserve">N/A </t>
  </si>
  <si>
    <t>Heavy Metals Max</t>
  </si>
  <si>
    <t>Heavy Metals Avg</t>
  </si>
  <si>
    <t>&lt;0.05</t>
  </si>
  <si>
    <t>Not tested</t>
  </si>
  <si>
    <t>&lt;1.0</t>
  </si>
  <si>
    <t>CLEAN WOOD BEDDING MATERIAL</t>
  </si>
  <si>
    <t>Arsenic (aqua regia extractable)</t>
  </si>
  <si>
    <t>Boron (water soluble)</t>
  </si>
  <si>
    <t>Cadmium (aqua regia extractable)</t>
  </si>
  <si>
    <t>Chromium (aqua regia extractable)</t>
  </si>
  <si>
    <t>Copper (aqua regia extractable)</t>
  </si>
  <si>
    <t>Lead (aqua regia extractable)</t>
  </si>
  <si>
    <t>Mercury (aqua regia extractable)</t>
  </si>
  <si>
    <t>Nickel (aqua regia extractable)</t>
  </si>
  <si>
    <t>Zinc (aqua regia extractable)</t>
  </si>
  <si>
    <t>Cis-1,2-dichloroethene</t>
  </si>
  <si>
    <t>Trichloroethene</t>
  </si>
  <si>
    <t>p &amp; m-Xylene</t>
  </si>
  <si>
    <t>o-Xylene</t>
  </si>
  <si>
    <t>2-Chloronaphthalene</t>
  </si>
  <si>
    <t>Dibenz(a,h)anthracene</t>
  </si>
  <si>
    <t>Maximum</t>
  </si>
  <si>
    <t>Minimum</t>
  </si>
  <si>
    <t>99th Per.</t>
  </si>
  <si>
    <t>%</t>
  </si>
  <si>
    <t>kg</t>
  </si>
  <si>
    <t xml:space="preserve">Max </t>
  </si>
  <si>
    <t xml:space="preserve">mg/kg </t>
  </si>
  <si>
    <t>Total</t>
  </si>
  <si>
    <t xml:space="preserve">Median </t>
  </si>
  <si>
    <t>Maximum concentration</t>
  </si>
  <si>
    <t>Median concentration</t>
  </si>
  <si>
    <t xml:space="preserve">Concentration </t>
  </si>
  <si>
    <t>(Row15:96)</t>
  </si>
  <si>
    <t>(Row97:164)</t>
  </si>
  <si>
    <t>Stats tab row ref.</t>
  </si>
  <si>
    <t>Complies against target WM3 &lt;0.1% concentration for individual substances (re HP14 Ecotoxic)</t>
  </si>
  <si>
    <t>Complies with 0.1% absolute maximum combined results.</t>
  </si>
  <si>
    <t xml:space="preserve">Complies against 'Clean' comparator at &lt;0.07 % maximum combined results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</si>
</sst>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2F2F2"/>
      </patternFill>
    </fill>
  </fills>
  <borders count="6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3" fillId="6" borderId="3" applyNumberFormat="0" applyAlignment="0" applyProtection="0"/>
  </cellStyleXfs>
  <cellXfs count="32">
    <xf numFmtId="0" fontId="0" fillId="0" borderId="0" xfId="0"/>
    <xf numFmtId="0" fontId="0" fillId="0" borderId="0" xfId="0" applyProtection="1">
      <protection hidden="1"/>
    </xf>
    <xf numFmtId="0" fontId="0" fillId="0" borderId="0" xfId="0" applyAlignment="1" applyProtection="1">
      <alignment horizontal="center" wrapText="1"/>
      <protection hidden="1"/>
    </xf>
    <xf numFmtId="0" fontId="0" fillId="0" borderId="0" xfId="0" applyAlignment="1" applyProtection="1">
      <alignment horizontal="center"/>
      <protection hidden="1"/>
    </xf>
    <xf numFmtId="2" fontId="0" fillId="0" borderId="0" xfId="0" applyNumberFormat="1" applyProtection="1">
      <protection hidden="1"/>
    </xf>
    <xf numFmtId="0" fontId="0" fillId="2" borderId="0" xfId="0" applyFill="1" applyProtection="1">
      <protection hidden="1"/>
    </xf>
    <xf numFmtId="0" fontId="0" fillId="3" borderId="0" xfId="0" applyFill="1" applyProtection="1">
      <protection hidden="1"/>
    </xf>
    <xf numFmtId="0" fontId="1" fillId="3" borderId="0" xfId="0" applyFont="1" applyFill="1" applyProtection="1">
      <protection hidden="1"/>
    </xf>
    <xf numFmtId="0" fontId="0" fillId="0" borderId="2" xfId="0" applyBorder="1" applyProtection="1">
      <protection hidden="1"/>
    </xf>
    <xf numFmtId="0" fontId="0" fillId="0" borderId="1" xfId="0" applyBorder="1" applyProtection="1">
      <protection hidden="1"/>
    </xf>
    <xf numFmtId="0" fontId="1" fillId="0" borderId="2" xfId="0" applyFont="1" applyBorder="1" applyProtection="1">
      <protection hidden="1"/>
    </xf>
    <xf numFmtId="0" fontId="0" fillId="2" borderId="1" xfId="0" applyFill="1" applyBorder="1" applyProtection="1">
      <protection hidden="1"/>
    </xf>
    <xf numFmtId="0" fontId="1" fillId="2" borderId="2" xfId="0" applyFont="1" applyFill="1" applyBorder="1" applyProtection="1">
      <protection hidden="1"/>
    </xf>
    <xf numFmtId="0" fontId="0" fillId="4" borderId="1" xfId="0" applyFill="1" applyBorder="1" applyProtection="1">
      <protection hidden="1"/>
    </xf>
    <xf numFmtId="0" fontId="1" fillId="4" borderId="2" xfId="0" applyFont="1" applyFill="1" applyBorder="1" applyProtection="1">
      <protection hidden="1"/>
    </xf>
    <xf numFmtId="0" fontId="1" fillId="0" borderId="0" xfId="0" applyFont="1" applyProtection="1">
      <protection hidden="1"/>
    </xf>
    <xf numFmtId="0" fontId="0" fillId="0" borderId="4" xfId="0" applyBorder="1" applyAlignment="1" applyProtection="1">
      <alignment horizontal="center" vertical="center"/>
      <protection hidden="1"/>
    </xf>
    <xf numFmtId="0" fontId="0" fillId="0" borderId="4" xfId="0" applyBorder="1" applyAlignment="1" applyProtection="1">
      <alignment horizontal="center"/>
      <protection hidden="1"/>
    </xf>
    <xf numFmtId="0" fontId="0" fillId="0" borderId="4" xfId="0" applyBorder="1" applyProtection="1">
      <protection hidden="1"/>
    </xf>
    <xf numFmtId="2" fontId="5" fillId="0" borderId="4" xfId="0" applyNumberFormat="1" applyFont="1" applyBorder="1" applyAlignment="1" applyProtection="1">
      <alignment horizontal="center"/>
      <protection hidden="1"/>
    </xf>
    <xf numFmtId="0" fontId="5" fillId="0" borderId="4" xfId="0" applyFont="1" applyBorder="1" applyAlignment="1" applyProtection="1">
      <alignment horizontal="center"/>
      <protection hidden="1"/>
    </xf>
    <xf numFmtId="2" fontId="4" fillId="6" borderId="4" xfId="2" applyNumberFormat="1" applyFont="1" applyBorder="1" applyProtection="1">
      <protection hidden="1"/>
    </xf>
    <xf numFmtId="0" fontId="5" fillId="0" borderId="5" xfId="0" applyFont="1" applyBorder="1" applyAlignment="1" applyProtection="1">
      <alignment horizontal="center"/>
      <protection hidden="1"/>
    </xf>
    <xf numFmtId="164" fontId="0" fillId="0" borderId="0" xfId="0" applyNumberFormat="1" applyProtection="1">
      <protection hidden="1"/>
    </xf>
    <xf numFmtId="0" fontId="0" fillId="5" borderId="0" xfId="0" applyFill="1" applyAlignment="1" applyProtection="1">
      <alignment horizontal="right"/>
      <protection hidden="1"/>
    </xf>
    <xf numFmtId="0" fontId="0" fillId="0" borderId="0" xfId="0" applyAlignment="1" applyProtection="1">
      <alignment horizontal="right"/>
      <protection hidden="1"/>
    </xf>
    <xf numFmtId="9" fontId="0" fillId="0" borderId="0" xfId="1" applyFont="1" applyFill="1" applyAlignment="1" applyProtection="1">
      <alignment horizontal="right"/>
      <protection hidden="1"/>
    </xf>
    <xf numFmtId="2" fontId="4" fillId="6" borderId="3" xfId="2" applyNumberFormat="1" applyFont="1" applyAlignment="1" applyProtection="1">
      <alignment horizontal="right"/>
      <protection hidden="1"/>
    </xf>
    <xf numFmtId="0" fontId="0" fillId="0" borderId="0" xfId="0" applyAlignment="1" applyProtection="1">
      <alignment horizontal="right" vertical="center"/>
      <protection hidden="1"/>
    </xf>
    <xf numFmtId="0" fontId="0" fillId="0" borderId="4" xfId="0" applyBorder="1" applyAlignment="1" applyProtection="1">
      <alignment horizontal="center" wrapText="1"/>
      <protection hidden="1"/>
    </xf>
    <xf numFmtId="0" fontId="0" fillId="0" borderId="4" xfId="0" applyBorder="1" applyAlignment="1" applyProtection="1">
      <alignment horizontal="center" vertical="center"/>
      <protection hidden="1"/>
    </xf>
    <xf numFmtId="0" fontId="0" fillId="0" borderId="4" xfId="0" applyBorder="1" applyAlignment="1" applyProtection="1">
      <alignment horizontal="center" vertical="center" wrapText="1"/>
      <protection hidden="1"/>
    </xf>
  </cellXfs>
  <cellStyles count="3">
    <cellStyle name="Normal" xfId="0" builtinId="0"/>
    <cellStyle name="Output" xfId="2" builtinId="21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12" Type="http://schemas.openxmlformats.org/officeDocument/2006/relationships/customXml" Target="../customXml/item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/sites/Consultancy/Shared%20Documents/Projects/PLAT.01.02/RESUBMISSION%20JAN%2022/Post%20Submission/Schedule%205%20Notice%2020.07.2022/Sample%20Analysis%20Calculations/Treated%20Supplier%20Sheets/Supplier%20AZ.xlsx?CB47916E" TargetMode="External"/><Relationship Id="rId1" Type="http://schemas.openxmlformats.org/officeDocument/2006/relationships/externalLinkPath" Target="file:///\\CB47916E\Supplier%20AZ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ts"/>
      <sheetName val="Comparators"/>
    </sheetNames>
    <sheetDataSet>
      <sheetData sheetId="0">
        <row r="15">
          <cell r="AC15">
            <v>0.3</v>
          </cell>
          <cell r="AE15">
            <v>0.2</v>
          </cell>
          <cell r="AK15">
            <v>0.3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838469-0FC6-483C-962D-9EFD982849B1}">
  <dimension ref="A1:AF170"/>
  <sheetViews>
    <sheetView tabSelected="1" topLeftCell="B1" workbookViewId="0">
      <pane ySplit="1" topLeftCell="A144" activePane="bottomLeft" state="frozen"/>
      <selection activeCell="L1" sqref="L1"/>
      <selection pane="bottomLeft" activeCell="Q16" sqref="Q16"/>
    </sheetView>
  </sheetViews>
  <sheetFormatPr defaultColWidth="8.85546875" defaultRowHeight="15" x14ac:dyDescent="0.25"/>
  <cols>
    <col min="1" max="1" width="22.42578125" style="1" customWidth="1"/>
    <col min="2" max="2" width="13" style="1" customWidth="1"/>
    <col min="3" max="3" width="7.85546875" style="1" customWidth="1"/>
    <col min="4" max="15" width="14.28515625" style="1" bestFit="1" customWidth="1"/>
    <col min="16" max="16" width="4.7109375" style="1" customWidth="1"/>
    <col min="17" max="17" width="8" style="1" customWidth="1"/>
    <col min="18" max="18" width="6.140625" style="1" customWidth="1"/>
    <col min="19" max="19" width="6.5703125" style="1" customWidth="1"/>
    <col min="20" max="20" width="7.42578125" style="1" customWidth="1"/>
    <col min="21" max="21" width="7" style="1" customWidth="1"/>
    <col min="22" max="22" width="6" style="1" customWidth="1"/>
    <col min="23" max="23" width="8.140625" style="1" customWidth="1"/>
    <col min="24" max="24" width="7.85546875" style="1" customWidth="1"/>
    <col min="25" max="25" width="8.28515625" style="1" customWidth="1"/>
    <col min="26" max="26" width="8.85546875" style="1"/>
    <col min="27" max="27" width="8" style="1" customWidth="1"/>
    <col min="28" max="28" width="10" style="1" customWidth="1"/>
    <col min="29" max="29" width="9.85546875" style="1" customWidth="1"/>
    <col min="30" max="16384" width="8.85546875" style="1"/>
  </cols>
  <sheetData>
    <row r="1" spans="1:32" ht="45" x14ac:dyDescent="0.25">
      <c r="D1" s="1" t="s">
        <v>168</v>
      </c>
      <c r="E1" s="1" t="s">
        <v>168</v>
      </c>
      <c r="F1" s="1" t="s">
        <v>168</v>
      </c>
      <c r="G1" s="1" t="s">
        <v>168</v>
      </c>
      <c r="H1" s="1" t="s">
        <v>168</v>
      </c>
      <c r="I1" s="1" t="s">
        <v>168</v>
      </c>
      <c r="J1" s="1" t="s">
        <v>168</v>
      </c>
      <c r="K1" s="1" t="s">
        <v>168</v>
      </c>
      <c r="L1" s="1" t="s">
        <v>168</v>
      </c>
      <c r="M1" s="1" t="s">
        <v>168</v>
      </c>
      <c r="N1" s="1" t="s">
        <v>168</v>
      </c>
      <c r="O1" s="1" t="s">
        <v>168</v>
      </c>
      <c r="U1" s="2" t="s">
        <v>230</v>
      </c>
      <c r="V1" s="2" t="s">
        <v>231</v>
      </c>
      <c r="W1" s="3" t="s">
        <v>232</v>
      </c>
      <c r="X1" s="3" t="s">
        <v>233</v>
      </c>
      <c r="Y1" s="2" t="s">
        <v>234</v>
      </c>
      <c r="Z1" s="2" t="s">
        <v>235</v>
      </c>
      <c r="AA1" s="2" t="s">
        <v>236</v>
      </c>
      <c r="AB1" s="2" t="s">
        <v>237</v>
      </c>
      <c r="AC1" s="2" t="s">
        <v>238</v>
      </c>
      <c r="AE1" s="2" t="s">
        <v>276</v>
      </c>
      <c r="AF1" s="2" t="s">
        <v>277</v>
      </c>
    </row>
    <row r="2" spans="1:32" x14ac:dyDescent="0.25">
      <c r="A2" s="1" t="s">
        <v>0</v>
      </c>
      <c r="C2" s="1" t="s">
        <v>167</v>
      </c>
      <c r="D2" s="1" t="s">
        <v>169</v>
      </c>
      <c r="E2" s="1" t="s">
        <v>169</v>
      </c>
      <c r="F2" s="1" t="s">
        <v>169</v>
      </c>
      <c r="G2" s="1" t="s">
        <v>169</v>
      </c>
      <c r="H2" s="1" t="s">
        <v>169</v>
      </c>
      <c r="I2" s="1" t="s">
        <v>169</v>
      </c>
      <c r="J2" s="1" t="s">
        <v>169</v>
      </c>
      <c r="K2" s="1" t="s">
        <v>169</v>
      </c>
      <c r="L2" s="1" t="s">
        <v>169</v>
      </c>
      <c r="M2" s="1" t="s">
        <v>169</v>
      </c>
      <c r="N2" s="1" t="s">
        <v>169</v>
      </c>
      <c r="O2" s="1" t="s">
        <v>169</v>
      </c>
    </row>
    <row r="3" spans="1:32" x14ac:dyDescent="0.25">
      <c r="A3" s="1" t="s">
        <v>1</v>
      </c>
      <c r="D3" s="1" t="s">
        <v>170</v>
      </c>
      <c r="E3" s="1" t="s">
        <v>171</v>
      </c>
      <c r="F3" s="1" t="s">
        <v>172</v>
      </c>
      <c r="G3" s="1" t="s">
        <v>173</v>
      </c>
      <c r="H3" s="1" t="s">
        <v>174</v>
      </c>
      <c r="I3" s="1" t="s">
        <v>175</v>
      </c>
      <c r="J3" s="1" t="s">
        <v>176</v>
      </c>
      <c r="K3" s="1" t="s">
        <v>177</v>
      </c>
      <c r="L3" s="1" t="s">
        <v>178</v>
      </c>
      <c r="M3" s="1" t="s">
        <v>179</v>
      </c>
      <c r="N3" s="1" t="s">
        <v>180</v>
      </c>
      <c r="O3" s="1" t="s">
        <v>181</v>
      </c>
    </row>
    <row r="4" spans="1:32" x14ac:dyDescent="0.25">
      <c r="A4" s="1" t="s">
        <v>2</v>
      </c>
      <c r="D4" s="1" t="s">
        <v>182</v>
      </c>
      <c r="E4" s="1" t="s">
        <v>183</v>
      </c>
      <c r="F4" s="1" t="s">
        <v>184</v>
      </c>
      <c r="G4" s="1" t="s">
        <v>185</v>
      </c>
      <c r="H4" s="1" t="s">
        <v>186</v>
      </c>
      <c r="I4" s="1" t="s">
        <v>187</v>
      </c>
      <c r="J4" s="1" t="s">
        <v>188</v>
      </c>
      <c r="K4" s="1" t="s">
        <v>189</v>
      </c>
      <c r="L4" s="1" t="s">
        <v>190</v>
      </c>
      <c r="M4" s="1" t="s">
        <v>191</v>
      </c>
      <c r="N4" s="1" t="s">
        <v>192</v>
      </c>
      <c r="O4" s="1" t="s">
        <v>193</v>
      </c>
    </row>
    <row r="5" spans="1:32" x14ac:dyDescent="0.25">
      <c r="A5" s="1" t="s">
        <v>3</v>
      </c>
      <c r="D5" s="1" t="s">
        <v>194</v>
      </c>
      <c r="E5" s="1" t="s">
        <v>194</v>
      </c>
      <c r="F5" s="1" t="s">
        <v>169</v>
      </c>
      <c r="G5" s="1" t="s">
        <v>169</v>
      </c>
      <c r="H5" s="1" t="s">
        <v>194</v>
      </c>
      <c r="I5" s="1" t="s">
        <v>194</v>
      </c>
      <c r="J5" s="1" t="s">
        <v>194</v>
      </c>
      <c r="K5" s="1" t="s">
        <v>194</v>
      </c>
      <c r="L5" s="1" t="s">
        <v>194</v>
      </c>
      <c r="M5" s="1" t="s">
        <v>194</v>
      </c>
      <c r="N5" s="1" t="s">
        <v>194</v>
      </c>
      <c r="O5" s="1" t="s">
        <v>194</v>
      </c>
    </row>
    <row r="6" spans="1:32" x14ac:dyDescent="0.25">
      <c r="A6" s="1" t="s">
        <v>4</v>
      </c>
    </row>
    <row r="7" spans="1:32" x14ac:dyDescent="0.25">
      <c r="A7" s="1" t="s">
        <v>5</v>
      </c>
    </row>
    <row r="8" spans="1:32" x14ac:dyDescent="0.25">
      <c r="A8" s="1" t="s">
        <v>6</v>
      </c>
      <c r="D8" s="1" t="s">
        <v>194</v>
      </c>
      <c r="E8" s="1" t="s">
        <v>194</v>
      </c>
      <c r="F8" s="1" t="s">
        <v>194</v>
      </c>
      <c r="G8" s="1" t="s">
        <v>194</v>
      </c>
      <c r="H8" s="1" t="s">
        <v>194</v>
      </c>
      <c r="I8" s="1" t="s">
        <v>194</v>
      </c>
      <c r="J8" s="1" t="s">
        <v>194</v>
      </c>
      <c r="K8" s="1" t="s">
        <v>194</v>
      </c>
      <c r="L8" s="1" t="s">
        <v>194</v>
      </c>
      <c r="M8" s="1" t="s">
        <v>194</v>
      </c>
      <c r="N8" s="1" t="s">
        <v>194</v>
      </c>
      <c r="O8" s="1" t="s">
        <v>194</v>
      </c>
    </row>
    <row r="9" spans="1:32" x14ac:dyDescent="0.25">
      <c r="A9" s="1" t="s">
        <v>7</v>
      </c>
      <c r="D9" s="1" t="s">
        <v>195</v>
      </c>
      <c r="E9" s="1" t="s">
        <v>195</v>
      </c>
      <c r="F9" s="1" t="s">
        <v>196</v>
      </c>
      <c r="G9" s="1" t="s">
        <v>197</v>
      </c>
      <c r="H9" s="1" t="s">
        <v>198</v>
      </c>
      <c r="I9" s="1" t="s">
        <v>199</v>
      </c>
      <c r="J9" s="1" t="s">
        <v>200</v>
      </c>
      <c r="K9" s="1" t="s">
        <v>200</v>
      </c>
      <c r="L9" s="1" t="s">
        <v>201</v>
      </c>
      <c r="M9" s="1" t="s">
        <v>202</v>
      </c>
      <c r="N9" s="1" t="s">
        <v>202</v>
      </c>
      <c r="O9" s="1" t="s">
        <v>202</v>
      </c>
    </row>
    <row r="10" spans="1:32" x14ac:dyDescent="0.25">
      <c r="A10" s="1" t="s">
        <v>8</v>
      </c>
      <c r="D10" s="1" t="s">
        <v>203</v>
      </c>
      <c r="E10" s="1" t="s">
        <v>204</v>
      </c>
      <c r="F10" s="1" t="s">
        <v>205</v>
      </c>
      <c r="G10" s="1" t="s">
        <v>206</v>
      </c>
      <c r="H10" s="1" t="s">
        <v>207</v>
      </c>
      <c r="I10" s="1" t="s">
        <v>208</v>
      </c>
      <c r="J10" s="1" t="s">
        <v>209</v>
      </c>
      <c r="K10" s="1" t="s">
        <v>210</v>
      </c>
      <c r="L10" s="1" t="s">
        <v>211</v>
      </c>
      <c r="M10" s="1" t="s">
        <v>212</v>
      </c>
      <c r="N10" s="1" t="s">
        <v>212</v>
      </c>
      <c r="O10" s="1" t="s">
        <v>212</v>
      </c>
    </row>
    <row r="11" spans="1:32" x14ac:dyDescent="0.25">
      <c r="A11" s="1" t="s">
        <v>9</v>
      </c>
      <c r="B11" s="1" t="s">
        <v>10</v>
      </c>
      <c r="D11" s="1" t="s">
        <v>213</v>
      </c>
      <c r="E11" s="1" t="s">
        <v>213</v>
      </c>
      <c r="F11" s="1" t="s">
        <v>213</v>
      </c>
      <c r="G11" s="1" t="s">
        <v>213</v>
      </c>
      <c r="H11" s="1" t="s">
        <v>213</v>
      </c>
      <c r="I11" s="1" t="s">
        <v>213</v>
      </c>
      <c r="J11" s="1" t="s">
        <v>213</v>
      </c>
      <c r="K11" s="1" t="s">
        <v>213</v>
      </c>
      <c r="L11" s="1" t="s">
        <v>213</v>
      </c>
      <c r="M11" s="1" t="s">
        <v>213</v>
      </c>
      <c r="N11" s="1" t="s">
        <v>213</v>
      </c>
      <c r="O11" s="1" t="s">
        <v>213</v>
      </c>
    </row>
    <row r="12" spans="1:32" ht="45" x14ac:dyDescent="0.25">
      <c r="A12" s="1" t="s">
        <v>11</v>
      </c>
      <c r="B12" s="1" t="s">
        <v>10</v>
      </c>
      <c r="C12" s="1" t="s">
        <v>300</v>
      </c>
      <c r="D12" s="1">
        <v>0.81</v>
      </c>
      <c r="E12" s="1">
        <v>0.91</v>
      </c>
      <c r="F12" s="1">
        <v>0.87</v>
      </c>
      <c r="G12" s="1">
        <v>0.5</v>
      </c>
      <c r="H12" s="1" t="s">
        <v>214</v>
      </c>
      <c r="I12" s="1" t="s">
        <v>215</v>
      </c>
      <c r="J12" s="1" t="s">
        <v>214</v>
      </c>
      <c r="K12" s="1" t="s">
        <v>216</v>
      </c>
      <c r="L12" s="1" t="s">
        <v>217</v>
      </c>
      <c r="M12" s="1" t="s">
        <v>218</v>
      </c>
      <c r="N12" s="1" t="s">
        <v>219</v>
      </c>
      <c r="O12" s="1" t="s">
        <v>220</v>
      </c>
      <c r="Q12" s="1" t="s">
        <v>241</v>
      </c>
      <c r="R12" s="3" t="s">
        <v>227</v>
      </c>
      <c r="S12" s="2" t="s">
        <v>228</v>
      </c>
      <c r="T12" s="2" t="s">
        <v>229</v>
      </c>
      <c r="U12" s="2" t="s">
        <v>230</v>
      </c>
      <c r="V12" s="2" t="s">
        <v>231</v>
      </c>
      <c r="W12" s="3" t="s">
        <v>232</v>
      </c>
      <c r="X12" s="3" t="s">
        <v>233</v>
      </c>
      <c r="Y12" s="2" t="s">
        <v>234</v>
      </c>
      <c r="Z12" s="2" t="s">
        <v>235</v>
      </c>
      <c r="AA12" s="2" t="s">
        <v>236</v>
      </c>
      <c r="AB12" s="2" t="s">
        <v>237</v>
      </c>
      <c r="AC12" s="2" t="s">
        <v>238</v>
      </c>
      <c r="AE12" s="2" t="s">
        <v>276</v>
      </c>
      <c r="AF12" s="2" t="s">
        <v>277</v>
      </c>
    </row>
    <row r="13" spans="1:32" x14ac:dyDescent="0.25">
      <c r="A13" s="1" t="s">
        <v>12</v>
      </c>
      <c r="B13" s="1" t="s">
        <v>10</v>
      </c>
      <c r="C13" s="1" t="s">
        <v>301</v>
      </c>
      <c r="D13" s="1">
        <v>0.2</v>
      </c>
      <c r="E13" s="1">
        <v>0.2</v>
      </c>
      <c r="F13" s="1">
        <v>0.2</v>
      </c>
      <c r="G13" s="1">
        <v>0.2</v>
      </c>
      <c r="H13" s="1" t="s">
        <v>221</v>
      </c>
      <c r="I13" s="1" t="s">
        <v>221</v>
      </c>
      <c r="J13" s="1" t="s">
        <v>221</v>
      </c>
      <c r="K13" s="1" t="s">
        <v>221</v>
      </c>
      <c r="L13" s="1" t="s">
        <v>221</v>
      </c>
      <c r="M13" s="1" t="s">
        <v>221</v>
      </c>
      <c r="N13" s="1" t="s">
        <v>221</v>
      </c>
      <c r="O13" s="1" t="s">
        <v>221</v>
      </c>
      <c r="AE13" s="4">
        <f>SUM(U15:U21,U23:U25)</f>
        <v>297.2</v>
      </c>
      <c r="AF13" s="1">
        <f>SUM(AA15,AA16,AA17,AA18,AA20,AA21,AA23,AA25)</f>
        <v>130.91666666666666</v>
      </c>
    </row>
    <row r="14" spans="1:32" x14ac:dyDescent="0.25">
      <c r="A14" s="1" t="s">
        <v>13</v>
      </c>
      <c r="B14" s="1" t="s">
        <v>14</v>
      </c>
    </row>
    <row r="15" spans="1:32" x14ac:dyDescent="0.25">
      <c r="A15" s="5" t="s">
        <v>15</v>
      </c>
      <c r="B15" s="5" t="s">
        <v>14</v>
      </c>
      <c r="C15" s="1" t="s">
        <v>246</v>
      </c>
      <c r="D15" s="24" t="s">
        <v>222</v>
      </c>
      <c r="E15" s="24" t="s">
        <v>223</v>
      </c>
      <c r="F15" s="24" t="s">
        <v>223</v>
      </c>
      <c r="G15" s="24" t="s">
        <v>223</v>
      </c>
      <c r="H15" s="24">
        <v>0.2</v>
      </c>
      <c r="I15" s="24">
        <v>0.2</v>
      </c>
      <c r="J15" s="24">
        <v>0.3</v>
      </c>
      <c r="K15" s="24" t="s">
        <v>223</v>
      </c>
      <c r="L15" s="24" t="s">
        <v>223</v>
      </c>
      <c r="M15" s="24">
        <v>0.3</v>
      </c>
      <c r="N15" s="24">
        <v>0.2</v>
      </c>
      <c r="O15" s="24">
        <v>0.2</v>
      </c>
      <c r="P15" s="25"/>
      <c r="Q15" s="25"/>
      <c r="R15" s="25">
        <v>12</v>
      </c>
      <c r="S15" s="25">
        <v>6</v>
      </c>
      <c r="T15" s="26">
        <f>IFERROR(S15/R15,"")</f>
        <v>0.5</v>
      </c>
      <c r="U15" s="27">
        <f t="shared" ref="U15:U21" si="0">MAX(D15:O15)</f>
        <v>0.3</v>
      </c>
      <c r="V15" s="25">
        <f t="shared" ref="V15:V21" si="1">MIN(D15:O15)</f>
        <v>0.2</v>
      </c>
      <c r="W15" s="25">
        <f t="shared" ref="W15:W21" si="2">MEDIAN(D15:O15)</f>
        <v>0.2</v>
      </c>
      <c r="X15" s="25">
        <f t="shared" ref="X15:X21" si="3">STDEV(D15:O15)</f>
        <v>5.1639777949432496E-2</v>
      </c>
      <c r="Y15" s="25">
        <f>((X15*100)/AA15)</f>
        <v>22.131333406899646</v>
      </c>
      <c r="Z15" s="25">
        <f t="shared" ref="Z15:Z21" si="4">VAR(D15:O15)</f>
        <v>2.6666666666666948E-3</v>
      </c>
      <c r="AA15" s="25">
        <f t="shared" ref="AA15:AA21" si="5">AVERAGE(D15:O15)</f>
        <v>0.23333333333333331</v>
      </c>
      <c r="AB15" s="25">
        <f t="shared" ref="AB15:AB21" si="6">_xlfn.PERCENTILE.INC(D15:O15,0.95)</f>
        <v>0.3</v>
      </c>
      <c r="AC15" s="25">
        <f t="shared" ref="AC15:AC21" si="7">_xlfn.PERCENTILE.INC(D15:O15,0.99)</f>
        <v>0.3</v>
      </c>
    </row>
    <row r="16" spans="1:32" x14ac:dyDescent="0.25">
      <c r="A16" s="5" t="s">
        <v>16</v>
      </c>
      <c r="B16" s="5" t="s">
        <v>14</v>
      </c>
      <c r="C16" s="1" t="s">
        <v>246</v>
      </c>
      <c r="D16" s="24">
        <v>15</v>
      </c>
      <c r="E16" s="24">
        <v>6.2</v>
      </c>
      <c r="F16" s="24">
        <v>11</v>
      </c>
      <c r="G16" s="24">
        <v>13</v>
      </c>
      <c r="H16" s="24">
        <v>96</v>
      </c>
      <c r="I16" s="24">
        <v>30</v>
      </c>
      <c r="J16" s="24">
        <v>11</v>
      </c>
      <c r="K16" s="24">
        <v>15</v>
      </c>
      <c r="L16" s="24">
        <v>7.3</v>
      </c>
      <c r="M16" s="24">
        <v>1.7</v>
      </c>
      <c r="N16" s="24">
        <v>3.5</v>
      </c>
      <c r="O16" s="24">
        <v>4.3</v>
      </c>
      <c r="P16" s="25"/>
      <c r="Q16" s="25"/>
      <c r="R16" s="25">
        <v>12</v>
      </c>
      <c r="S16" s="25">
        <v>0</v>
      </c>
      <c r="T16" s="26">
        <f t="shared" ref="T16:T79" si="8">IFERROR(S16/R16,"")</f>
        <v>0</v>
      </c>
      <c r="U16" s="25">
        <f t="shared" si="0"/>
        <v>96</v>
      </c>
      <c r="V16" s="25">
        <f t="shared" si="1"/>
        <v>1.7</v>
      </c>
      <c r="W16" s="25">
        <f t="shared" si="2"/>
        <v>11</v>
      </c>
      <c r="X16" s="25">
        <f t="shared" si="3"/>
        <v>25.736473352152593</v>
      </c>
      <c r="Y16" s="25">
        <f t="shared" ref="Y16:Y79" si="9">((X16*100)/AA16)</f>
        <v>144.31667300272483</v>
      </c>
      <c r="Z16" s="25">
        <f t="shared" si="4"/>
        <v>662.36606060606061</v>
      </c>
      <c r="AA16" s="25">
        <f t="shared" si="5"/>
        <v>17.833333333333332</v>
      </c>
      <c r="AB16" s="25">
        <f t="shared" si="6"/>
        <v>59.699999999999953</v>
      </c>
      <c r="AC16" s="25">
        <f t="shared" si="7"/>
        <v>88.740000000000038</v>
      </c>
    </row>
    <row r="17" spans="1:29" x14ac:dyDescent="0.25">
      <c r="A17" s="5" t="s">
        <v>17</v>
      </c>
      <c r="B17" s="5" t="s">
        <v>14</v>
      </c>
      <c r="C17" s="1" t="s">
        <v>246</v>
      </c>
      <c r="D17" s="24">
        <v>27</v>
      </c>
      <c r="E17" s="24">
        <v>13</v>
      </c>
      <c r="F17" s="24">
        <v>23</v>
      </c>
      <c r="G17" s="24">
        <v>26</v>
      </c>
      <c r="H17" s="24">
        <v>33</v>
      </c>
      <c r="I17" s="24">
        <v>23</v>
      </c>
      <c r="J17" s="24">
        <v>27</v>
      </c>
      <c r="K17" s="24">
        <v>31</v>
      </c>
      <c r="L17" s="24">
        <v>14</v>
      </c>
      <c r="M17" s="24">
        <v>7.4</v>
      </c>
      <c r="N17" s="24">
        <v>8.6</v>
      </c>
      <c r="O17" s="24">
        <v>12</v>
      </c>
      <c r="P17" s="25"/>
      <c r="Q17" s="25"/>
      <c r="R17" s="25">
        <v>12</v>
      </c>
      <c r="S17" s="25">
        <v>0</v>
      </c>
      <c r="T17" s="26">
        <f t="shared" si="8"/>
        <v>0</v>
      </c>
      <c r="U17" s="25">
        <f t="shared" si="0"/>
        <v>33</v>
      </c>
      <c r="V17" s="25">
        <f t="shared" si="1"/>
        <v>7.4</v>
      </c>
      <c r="W17" s="25">
        <f t="shared" si="2"/>
        <v>23</v>
      </c>
      <c r="X17" s="25">
        <f t="shared" si="3"/>
        <v>8.9322534399305731</v>
      </c>
      <c r="Y17" s="25">
        <f t="shared" si="9"/>
        <v>43.749812767006887</v>
      </c>
      <c r="Z17" s="25">
        <f t="shared" si="4"/>
        <v>79.785151515151568</v>
      </c>
      <c r="AA17" s="25">
        <f t="shared" si="5"/>
        <v>20.416666666666668</v>
      </c>
      <c r="AB17" s="25">
        <f t="shared" si="6"/>
        <v>31.9</v>
      </c>
      <c r="AC17" s="25">
        <f t="shared" si="7"/>
        <v>32.78</v>
      </c>
    </row>
    <row r="18" spans="1:29" x14ac:dyDescent="0.25">
      <c r="A18" s="5" t="s">
        <v>18</v>
      </c>
      <c r="B18" s="5" t="s">
        <v>14</v>
      </c>
      <c r="C18" s="1" t="s">
        <v>246</v>
      </c>
      <c r="D18" s="24">
        <v>33</v>
      </c>
      <c r="E18" s="24">
        <v>26</v>
      </c>
      <c r="F18" s="24">
        <v>29</v>
      </c>
      <c r="G18" s="24">
        <v>35</v>
      </c>
      <c r="H18" s="24">
        <v>35</v>
      </c>
      <c r="I18" s="24">
        <v>24</v>
      </c>
      <c r="J18" s="24">
        <v>46</v>
      </c>
      <c r="K18" s="24">
        <v>54</v>
      </c>
      <c r="L18" s="24">
        <v>22</v>
      </c>
      <c r="M18" s="24">
        <v>11</v>
      </c>
      <c r="N18" s="24">
        <v>17</v>
      </c>
      <c r="O18" s="24">
        <v>23</v>
      </c>
      <c r="P18" s="25"/>
      <c r="Q18" s="25"/>
      <c r="R18" s="25">
        <v>12</v>
      </c>
      <c r="S18" s="25">
        <v>0</v>
      </c>
      <c r="T18" s="26">
        <f t="shared" si="8"/>
        <v>0</v>
      </c>
      <c r="U18" s="25">
        <f t="shared" si="0"/>
        <v>54</v>
      </c>
      <c r="V18" s="25">
        <f t="shared" si="1"/>
        <v>11</v>
      </c>
      <c r="W18" s="25">
        <f t="shared" si="2"/>
        <v>27.5</v>
      </c>
      <c r="X18" s="25">
        <f t="shared" si="3"/>
        <v>12.003471720020558</v>
      </c>
      <c r="Y18" s="25">
        <f t="shared" si="9"/>
        <v>40.575115673308936</v>
      </c>
      <c r="Z18" s="25">
        <f t="shared" si="4"/>
        <v>144.08333333333329</v>
      </c>
      <c r="AA18" s="25">
        <f t="shared" si="5"/>
        <v>29.583333333333332</v>
      </c>
      <c r="AB18" s="25">
        <f t="shared" si="6"/>
        <v>49.599999999999994</v>
      </c>
      <c r="AC18" s="25">
        <f t="shared" si="7"/>
        <v>53.120000000000005</v>
      </c>
    </row>
    <row r="19" spans="1:29" x14ac:dyDescent="0.25">
      <c r="A19" s="5" t="s">
        <v>19</v>
      </c>
      <c r="B19" s="5" t="s">
        <v>14</v>
      </c>
      <c r="C19" s="1" t="s">
        <v>246</v>
      </c>
      <c r="D19" s="24" t="s">
        <v>224</v>
      </c>
      <c r="E19" s="24" t="s">
        <v>224</v>
      </c>
      <c r="F19" s="24" t="s">
        <v>224</v>
      </c>
      <c r="G19" s="24" t="s">
        <v>224</v>
      </c>
      <c r="H19" s="24" t="s">
        <v>224</v>
      </c>
      <c r="I19" s="24" t="s">
        <v>224</v>
      </c>
      <c r="J19" s="24" t="s">
        <v>224</v>
      </c>
      <c r="K19" s="24" t="s">
        <v>224</v>
      </c>
      <c r="L19" s="24" t="s">
        <v>224</v>
      </c>
      <c r="M19" s="24" t="s">
        <v>224</v>
      </c>
      <c r="N19" s="24" t="s">
        <v>224</v>
      </c>
      <c r="O19" s="24" t="s">
        <v>224</v>
      </c>
      <c r="P19" s="25"/>
      <c r="Q19" s="25"/>
      <c r="R19" s="25">
        <v>12</v>
      </c>
      <c r="S19" s="25">
        <v>12</v>
      </c>
      <c r="T19" s="26">
        <f>IFERROR(S19/R19,"")</f>
        <v>1</v>
      </c>
      <c r="U19" s="25">
        <f t="shared" si="0"/>
        <v>0</v>
      </c>
      <c r="V19" s="25">
        <f t="shared" si="1"/>
        <v>0</v>
      </c>
      <c r="W19" s="25" t="e">
        <f t="shared" si="2"/>
        <v>#NUM!</v>
      </c>
      <c r="X19" s="25" t="e">
        <f t="shared" si="3"/>
        <v>#DIV/0!</v>
      </c>
      <c r="Y19" s="25" t="e">
        <f t="shared" si="9"/>
        <v>#DIV/0!</v>
      </c>
      <c r="Z19" s="25" t="e">
        <f t="shared" si="4"/>
        <v>#DIV/0!</v>
      </c>
      <c r="AA19" s="25" t="e">
        <f t="shared" si="5"/>
        <v>#DIV/0!</v>
      </c>
      <c r="AB19" s="25" t="e">
        <f t="shared" si="6"/>
        <v>#NUM!</v>
      </c>
      <c r="AC19" s="25" t="e">
        <f t="shared" si="7"/>
        <v>#NUM!</v>
      </c>
    </row>
    <row r="20" spans="1:29" x14ac:dyDescent="0.25">
      <c r="A20" s="5" t="s">
        <v>20</v>
      </c>
      <c r="B20" s="5" t="s">
        <v>14</v>
      </c>
      <c r="C20" s="1" t="s">
        <v>246</v>
      </c>
      <c r="D20" s="24" t="s">
        <v>225</v>
      </c>
      <c r="E20" s="24" t="s">
        <v>225</v>
      </c>
      <c r="F20" s="24" t="s">
        <v>225</v>
      </c>
      <c r="G20" s="24" t="s">
        <v>225</v>
      </c>
      <c r="H20" s="24">
        <v>37</v>
      </c>
      <c r="I20" s="24">
        <v>7.5</v>
      </c>
      <c r="J20" s="24">
        <v>1.6</v>
      </c>
      <c r="K20" s="24">
        <v>1.2</v>
      </c>
      <c r="L20" s="24">
        <v>2</v>
      </c>
      <c r="M20" s="24" t="s">
        <v>225</v>
      </c>
      <c r="N20" s="24" t="s">
        <v>225</v>
      </c>
      <c r="O20" s="24">
        <v>1.8</v>
      </c>
      <c r="P20" s="25"/>
      <c r="Q20" s="25"/>
      <c r="R20" s="25">
        <v>12</v>
      </c>
      <c r="S20" s="25">
        <v>6</v>
      </c>
      <c r="T20" s="26">
        <f t="shared" si="8"/>
        <v>0.5</v>
      </c>
      <c r="U20" s="25">
        <f t="shared" si="0"/>
        <v>37</v>
      </c>
      <c r="V20" s="25">
        <f t="shared" si="1"/>
        <v>1.2</v>
      </c>
      <c r="W20" s="25">
        <f t="shared" si="2"/>
        <v>1.9</v>
      </c>
      <c r="X20" s="25">
        <f t="shared" si="3"/>
        <v>14.151242583839297</v>
      </c>
      <c r="Y20" s="25">
        <f t="shared" si="9"/>
        <v>166.15940411552987</v>
      </c>
      <c r="Z20" s="25">
        <f t="shared" si="4"/>
        <v>200.25766666666669</v>
      </c>
      <c r="AA20" s="25">
        <f t="shared" si="5"/>
        <v>8.5166666666666675</v>
      </c>
      <c r="AB20" s="25">
        <f t="shared" si="6"/>
        <v>29.625</v>
      </c>
      <c r="AC20" s="25">
        <f t="shared" si="7"/>
        <v>35.525000000000006</v>
      </c>
    </row>
    <row r="21" spans="1:29" x14ac:dyDescent="0.25">
      <c r="A21" s="5" t="s">
        <v>21</v>
      </c>
      <c r="B21" s="5" t="s">
        <v>22</v>
      </c>
      <c r="C21" s="1" t="s">
        <v>246</v>
      </c>
      <c r="D21" s="24">
        <v>37</v>
      </c>
      <c r="E21" s="24">
        <v>36</v>
      </c>
      <c r="F21" s="24">
        <v>39</v>
      </c>
      <c r="G21" s="24">
        <v>41</v>
      </c>
      <c r="H21" s="24">
        <v>49</v>
      </c>
      <c r="I21" s="24">
        <v>44</v>
      </c>
      <c r="J21" s="24">
        <v>41</v>
      </c>
      <c r="K21" s="24">
        <v>51</v>
      </c>
      <c r="L21" s="24">
        <v>55</v>
      </c>
      <c r="M21" s="24">
        <v>20</v>
      </c>
      <c r="N21" s="24">
        <v>32</v>
      </c>
      <c r="O21" s="24">
        <v>50</v>
      </c>
      <c r="P21" s="25"/>
      <c r="Q21" s="25"/>
      <c r="R21" s="25">
        <v>12</v>
      </c>
      <c r="S21" s="25">
        <v>0</v>
      </c>
      <c r="T21" s="26">
        <f t="shared" si="8"/>
        <v>0</v>
      </c>
      <c r="U21" s="25">
        <f t="shared" si="0"/>
        <v>55</v>
      </c>
      <c r="V21" s="25">
        <f t="shared" si="1"/>
        <v>20</v>
      </c>
      <c r="W21" s="25">
        <f t="shared" si="2"/>
        <v>41</v>
      </c>
      <c r="X21" s="25">
        <f t="shared" si="3"/>
        <v>9.6117825420867504</v>
      </c>
      <c r="Y21" s="25">
        <f t="shared" si="9"/>
        <v>23.301291011119396</v>
      </c>
      <c r="Z21" s="25">
        <f t="shared" si="4"/>
        <v>92.38636363636364</v>
      </c>
      <c r="AA21" s="25">
        <f t="shared" si="5"/>
        <v>41.25</v>
      </c>
      <c r="AB21" s="25">
        <f t="shared" si="6"/>
        <v>52.8</v>
      </c>
      <c r="AC21" s="25">
        <f t="shared" si="7"/>
        <v>54.56</v>
      </c>
    </row>
    <row r="22" spans="1:29" x14ac:dyDescent="0.25">
      <c r="A22" s="1" t="s">
        <v>23</v>
      </c>
      <c r="B22" s="1" t="s">
        <v>22</v>
      </c>
      <c r="C22" s="1" t="s">
        <v>246</v>
      </c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6" t="str">
        <f t="shared" si="8"/>
        <v/>
      </c>
      <c r="U22" s="25"/>
      <c r="V22" s="25"/>
      <c r="W22" s="25"/>
      <c r="X22" s="25"/>
      <c r="Y22" s="25"/>
      <c r="Z22" s="25"/>
      <c r="AA22" s="25"/>
      <c r="AB22" s="25"/>
      <c r="AC22" s="25"/>
    </row>
    <row r="23" spans="1:29" x14ac:dyDescent="0.25">
      <c r="A23" s="1" t="s">
        <v>24</v>
      </c>
      <c r="B23" s="1" t="s">
        <v>14</v>
      </c>
      <c r="C23" s="1" t="s">
        <v>246</v>
      </c>
      <c r="D23" s="25">
        <v>9.1</v>
      </c>
      <c r="E23" s="25">
        <v>4.3</v>
      </c>
      <c r="F23" s="25">
        <v>7.1</v>
      </c>
      <c r="G23" s="25">
        <v>9.1</v>
      </c>
      <c r="H23" s="25">
        <v>8.4</v>
      </c>
      <c r="I23" s="25">
        <v>4.4000000000000004</v>
      </c>
      <c r="J23" s="25">
        <v>6.6</v>
      </c>
      <c r="K23" s="25">
        <v>9.9</v>
      </c>
      <c r="L23" s="25">
        <v>3.7</v>
      </c>
      <c r="M23" s="25">
        <v>1.2</v>
      </c>
      <c r="N23" s="25">
        <v>1.3</v>
      </c>
      <c r="O23" s="25">
        <v>2.2000000000000002</v>
      </c>
      <c r="P23" s="25"/>
      <c r="Q23" s="25"/>
      <c r="R23" s="25">
        <v>12</v>
      </c>
      <c r="S23" s="25">
        <v>0</v>
      </c>
      <c r="T23" s="26">
        <f t="shared" si="8"/>
        <v>0</v>
      </c>
      <c r="U23" s="25">
        <f t="shared" ref="U23:U31" si="10">MAX(D23:O23)</f>
        <v>9.9</v>
      </c>
      <c r="V23" s="25">
        <f t="shared" ref="V23:V31" si="11">MIN(D23:O23)</f>
        <v>1.2</v>
      </c>
      <c r="W23" s="25">
        <f t="shared" ref="W23:W31" si="12">MEDIAN(D23:O23)</f>
        <v>5.5</v>
      </c>
      <c r="X23" s="25">
        <f t="shared" ref="X23:X31" si="13">STDEV(D23:O23)</f>
        <v>3.1655699855370933</v>
      </c>
      <c r="Y23" s="25">
        <f t="shared" si="9"/>
        <v>56.444041346872382</v>
      </c>
      <c r="Z23" s="25">
        <f t="shared" ref="Z23:Z31" si="14">VAR(D23:O23)</f>
        <v>10.020833333333314</v>
      </c>
      <c r="AA23" s="25">
        <f t="shared" ref="AA23:AA31" si="15">AVERAGE(D23:O23)</f>
        <v>5.6083333333333343</v>
      </c>
      <c r="AB23" s="25">
        <f t="shared" ref="AB23:AB31" si="16">_xlfn.PERCENTILE.INC(D23:O23,0.95)</f>
        <v>9.4599999999999991</v>
      </c>
      <c r="AC23" s="25">
        <f t="shared" ref="AC23:AC31" si="17">_xlfn.PERCENTILE.INC(D23:O23,0.99)</f>
        <v>9.8120000000000012</v>
      </c>
    </row>
    <row r="24" spans="1:29" x14ac:dyDescent="0.25">
      <c r="A24" s="1" t="s">
        <v>25</v>
      </c>
      <c r="B24" s="1" t="s">
        <v>14</v>
      </c>
      <c r="C24" s="1" t="s">
        <v>246</v>
      </c>
      <c r="D24" s="25" t="s">
        <v>225</v>
      </c>
      <c r="E24" s="25" t="s">
        <v>225</v>
      </c>
      <c r="F24" s="25" t="s">
        <v>225</v>
      </c>
      <c r="G24" s="25" t="s">
        <v>225</v>
      </c>
      <c r="H24" s="25" t="s">
        <v>225</v>
      </c>
      <c r="I24" s="25" t="s">
        <v>225</v>
      </c>
      <c r="J24" s="25" t="s">
        <v>225</v>
      </c>
      <c r="K24" s="25" t="s">
        <v>225</v>
      </c>
      <c r="L24" s="25" t="s">
        <v>225</v>
      </c>
      <c r="M24" s="25" t="s">
        <v>225</v>
      </c>
      <c r="N24" s="25" t="s">
        <v>225</v>
      </c>
      <c r="O24" s="25" t="s">
        <v>225</v>
      </c>
      <c r="P24" s="25"/>
      <c r="Q24" s="25"/>
      <c r="R24" s="25">
        <v>12</v>
      </c>
      <c r="S24" s="25">
        <v>12</v>
      </c>
      <c r="T24" s="26">
        <f t="shared" si="8"/>
        <v>1</v>
      </c>
      <c r="U24" s="25">
        <f t="shared" si="10"/>
        <v>0</v>
      </c>
      <c r="V24" s="25">
        <f t="shared" si="11"/>
        <v>0</v>
      </c>
      <c r="W24" s="25" t="e">
        <f t="shared" si="12"/>
        <v>#NUM!</v>
      </c>
      <c r="X24" s="25" t="e">
        <f t="shared" si="13"/>
        <v>#DIV/0!</v>
      </c>
      <c r="Y24" s="25" t="e">
        <f t="shared" si="9"/>
        <v>#DIV/0!</v>
      </c>
      <c r="Z24" s="25" t="e">
        <f t="shared" si="14"/>
        <v>#DIV/0!</v>
      </c>
      <c r="AA24" s="25" t="e">
        <f t="shared" si="15"/>
        <v>#DIV/0!</v>
      </c>
      <c r="AB24" s="25" t="e">
        <f t="shared" si="16"/>
        <v>#NUM!</v>
      </c>
      <c r="AC24" s="25" t="e">
        <f t="shared" si="17"/>
        <v>#NUM!</v>
      </c>
    </row>
    <row r="25" spans="1:29" x14ac:dyDescent="0.25">
      <c r="A25" s="1" t="s">
        <v>26</v>
      </c>
      <c r="B25" s="1" t="s">
        <v>27</v>
      </c>
      <c r="C25" s="1" t="s">
        <v>246</v>
      </c>
      <c r="D25" s="25">
        <v>11</v>
      </c>
      <c r="E25" s="25">
        <v>5.5</v>
      </c>
      <c r="F25" s="25">
        <v>10</v>
      </c>
      <c r="G25" s="25">
        <v>11</v>
      </c>
      <c r="H25" s="25">
        <v>7.7</v>
      </c>
      <c r="I25" s="25">
        <v>6.7</v>
      </c>
      <c r="J25" s="25">
        <v>7.8</v>
      </c>
      <c r="K25" s="25">
        <v>12</v>
      </c>
      <c r="L25" s="25">
        <v>5</v>
      </c>
      <c r="M25" s="25">
        <v>2.6</v>
      </c>
      <c r="N25" s="25">
        <v>5.7</v>
      </c>
      <c r="O25" s="25">
        <v>4.7</v>
      </c>
      <c r="P25" s="25"/>
      <c r="Q25" s="25"/>
      <c r="R25" s="25">
        <v>12</v>
      </c>
      <c r="S25" s="25">
        <v>0</v>
      </c>
      <c r="T25" s="26">
        <f t="shared" si="8"/>
        <v>0</v>
      </c>
      <c r="U25" s="25">
        <f t="shared" si="10"/>
        <v>12</v>
      </c>
      <c r="V25" s="25">
        <f t="shared" si="11"/>
        <v>2.6</v>
      </c>
      <c r="W25" s="25">
        <f t="shared" si="12"/>
        <v>7.2</v>
      </c>
      <c r="X25" s="25">
        <f t="shared" si="13"/>
        <v>2.9711109033491154</v>
      </c>
      <c r="Y25" s="25">
        <f t="shared" si="9"/>
        <v>39.747303054837658</v>
      </c>
      <c r="Z25" s="25">
        <f t="shared" si="14"/>
        <v>8.827499999999997</v>
      </c>
      <c r="AA25" s="25">
        <f t="shared" si="15"/>
        <v>7.4750000000000005</v>
      </c>
      <c r="AB25" s="25">
        <f t="shared" si="16"/>
        <v>11.45</v>
      </c>
      <c r="AC25" s="25">
        <f t="shared" si="17"/>
        <v>11.89</v>
      </c>
    </row>
    <row r="26" spans="1:29" x14ac:dyDescent="0.25">
      <c r="A26" s="1" t="s">
        <v>28</v>
      </c>
      <c r="B26" s="1" t="s">
        <v>27</v>
      </c>
      <c r="C26" s="1" t="s">
        <v>246</v>
      </c>
      <c r="D26" s="25" t="s">
        <v>223</v>
      </c>
      <c r="E26" s="25" t="s">
        <v>223</v>
      </c>
      <c r="F26" s="25" t="s">
        <v>223</v>
      </c>
      <c r="G26" s="25" t="s">
        <v>223</v>
      </c>
      <c r="H26" s="25" t="s">
        <v>223</v>
      </c>
      <c r="I26" s="25" t="s">
        <v>223</v>
      </c>
      <c r="J26" s="25" t="s">
        <v>223</v>
      </c>
      <c r="K26" s="25" t="s">
        <v>223</v>
      </c>
      <c r="L26" s="25" t="s">
        <v>223</v>
      </c>
      <c r="M26" s="25" t="s">
        <v>223</v>
      </c>
      <c r="N26" s="25" t="s">
        <v>223</v>
      </c>
      <c r="O26" s="25">
        <v>1.6</v>
      </c>
      <c r="P26" s="25"/>
      <c r="Q26" s="25"/>
      <c r="R26" s="25">
        <v>12</v>
      </c>
      <c r="S26" s="25">
        <v>12</v>
      </c>
      <c r="T26" s="26">
        <f t="shared" si="8"/>
        <v>1</v>
      </c>
      <c r="U26" s="25">
        <f t="shared" si="10"/>
        <v>1.6</v>
      </c>
      <c r="V26" s="25">
        <f t="shared" si="11"/>
        <v>1.6</v>
      </c>
      <c r="W26" s="25">
        <f t="shared" si="12"/>
        <v>1.6</v>
      </c>
      <c r="X26" s="25" t="e">
        <f t="shared" si="13"/>
        <v>#DIV/0!</v>
      </c>
      <c r="Y26" s="25" t="e">
        <f t="shared" si="9"/>
        <v>#DIV/0!</v>
      </c>
      <c r="Z26" s="25" t="e">
        <f t="shared" si="14"/>
        <v>#DIV/0!</v>
      </c>
      <c r="AA26" s="25">
        <f t="shared" si="15"/>
        <v>1.6</v>
      </c>
      <c r="AB26" s="25">
        <f t="shared" si="16"/>
        <v>1.6</v>
      </c>
      <c r="AC26" s="25">
        <f t="shared" si="17"/>
        <v>1.6</v>
      </c>
    </row>
    <row r="27" spans="1:29" x14ac:dyDescent="0.25">
      <c r="A27" s="1" t="s">
        <v>29</v>
      </c>
      <c r="B27" s="1" t="s">
        <v>27</v>
      </c>
      <c r="C27" s="1" t="s">
        <v>246</v>
      </c>
      <c r="D27" s="25" t="s">
        <v>213</v>
      </c>
      <c r="E27" s="25" t="s">
        <v>213</v>
      </c>
      <c r="F27" s="25" t="s">
        <v>213</v>
      </c>
      <c r="G27" s="25" t="s">
        <v>213</v>
      </c>
      <c r="H27" s="25" t="s">
        <v>213</v>
      </c>
      <c r="I27" s="25" t="s">
        <v>213</v>
      </c>
      <c r="J27" s="25" t="s">
        <v>213</v>
      </c>
      <c r="K27" s="25" t="s">
        <v>213</v>
      </c>
      <c r="L27" s="25" t="s">
        <v>213</v>
      </c>
      <c r="M27" s="25" t="s">
        <v>213</v>
      </c>
      <c r="N27" s="25" t="s">
        <v>213</v>
      </c>
      <c r="O27" s="25" t="s">
        <v>213</v>
      </c>
      <c r="P27" s="25"/>
      <c r="Q27" s="25"/>
      <c r="R27" s="25">
        <v>12</v>
      </c>
      <c r="S27" s="25">
        <v>12</v>
      </c>
      <c r="T27" s="26">
        <f t="shared" si="8"/>
        <v>1</v>
      </c>
      <c r="U27" s="25">
        <f t="shared" si="10"/>
        <v>0</v>
      </c>
      <c r="V27" s="25">
        <f t="shared" si="11"/>
        <v>0</v>
      </c>
      <c r="W27" s="25" t="e">
        <f t="shared" si="12"/>
        <v>#NUM!</v>
      </c>
      <c r="X27" s="25" t="e">
        <f t="shared" si="13"/>
        <v>#DIV/0!</v>
      </c>
      <c r="Y27" s="25" t="e">
        <f t="shared" si="9"/>
        <v>#DIV/0!</v>
      </c>
      <c r="Z27" s="25" t="e">
        <f t="shared" si="14"/>
        <v>#DIV/0!</v>
      </c>
      <c r="AA27" s="25" t="e">
        <f t="shared" si="15"/>
        <v>#DIV/0!</v>
      </c>
      <c r="AB27" s="25" t="e">
        <f t="shared" si="16"/>
        <v>#NUM!</v>
      </c>
      <c r="AC27" s="25" t="e">
        <f t="shared" si="17"/>
        <v>#NUM!</v>
      </c>
    </row>
    <row r="28" spans="1:29" x14ac:dyDescent="0.25">
      <c r="A28" s="1" t="s">
        <v>30</v>
      </c>
      <c r="B28" s="1" t="s">
        <v>27</v>
      </c>
      <c r="C28" s="1" t="s">
        <v>246</v>
      </c>
      <c r="D28" s="25" t="s">
        <v>223</v>
      </c>
      <c r="E28" s="25" t="s">
        <v>223</v>
      </c>
      <c r="F28" s="25" t="s">
        <v>223</v>
      </c>
      <c r="G28" s="25" t="s">
        <v>223</v>
      </c>
      <c r="H28" s="25" t="s">
        <v>223</v>
      </c>
      <c r="I28" s="25" t="s">
        <v>223</v>
      </c>
      <c r="J28" s="25" t="s">
        <v>223</v>
      </c>
      <c r="K28" s="25" t="s">
        <v>223</v>
      </c>
      <c r="L28" s="25" t="s">
        <v>223</v>
      </c>
      <c r="M28" s="25" t="s">
        <v>223</v>
      </c>
      <c r="N28" s="25" t="s">
        <v>223</v>
      </c>
      <c r="O28" s="25" t="s">
        <v>223</v>
      </c>
      <c r="P28" s="25"/>
      <c r="Q28" s="25"/>
      <c r="R28" s="25">
        <v>12</v>
      </c>
      <c r="S28" s="25">
        <v>12</v>
      </c>
      <c r="T28" s="26">
        <f t="shared" si="8"/>
        <v>1</v>
      </c>
      <c r="U28" s="25">
        <f t="shared" si="10"/>
        <v>0</v>
      </c>
      <c r="V28" s="25">
        <f t="shared" si="11"/>
        <v>0</v>
      </c>
      <c r="W28" s="25" t="e">
        <f t="shared" si="12"/>
        <v>#NUM!</v>
      </c>
      <c r="X28" s="25" t="e">
        <f t="shared" si="13"/>
        <v>#DIV/0!</v>
      </c>
      <c r="Y28" s="25" t="e">
        <f t="shared" si="9"/>
        <v>#DIV/0!</v>
      </c>
      <c r="Z28" s="25" t="e">
        <f t="shared" si="14"/>
        <v>#DIV/0!</v>
      </c>
      <c r="AA28" s="25" t="e">
        <f t="shared" si="15"/>
        <v>#DIV/0!</v>
      </c>
      <c r="AB28" s="25" t="e">
        <f t="shared" si="16"/>
        <v>#NUM!</v>
      </c>
      <c r="AC28" s="25" t="e">
        <f t="shared" si="17"/>
        <v>#NUM!</v>
      </c>
    </row>
    <row r="29" spans="1:29" x14ac:dyDescent="0.25">
      <c r="A29" s="1" t="s">
        <v>31</v>
      </c>
      <c r="B29" s="1" t="s">
        <v>27</v>
      </c>
      <c r="C29" s="1" t="s">
        <v>246</v>
      </c>
      <c r="D29" s="25" t="s">
        <v>213</v>
      </c>
      <c r="E29" s="25" t="s">
        <v>213</v>
      </c>
      <c r="F29" s="25" t="s">
        <v>213</v>
      </c>
      <c r="G29" s="25" t="s">
        <v>213</v>
      </c>
      <c r="H29" s="25" t="s">
        <v>213</v>
      </c>
      <c r="I29" s="25" t="s">
        <v>213</v>
      </c>
      <c r="J29" s="25" t="s">
        <v>213</v>
      </c>
      <c r="K29" s="25" t="s">
        <v>213</v>
      </c>
      <c r="L29" s="25" t="s">
        <v>213</v>
      </c>
      <c r="M29" s="25" t="s">
        <v>213</v>
      </c>
      <c r="N29" s="25" t="s">
        <v>213</v>
      </c>
      <c r="O29" s="25" t="s">
        <v>213</v>
      </c>
      <c r="P29" s="25"/>
      <c r="Q29" s="25"/>
      <c r="R29" s="25">
        <v>12</v>
      </c>
      <c r="S29" s="25">
        <v>12</v>
      </c>
      <c r="T29" s="26">
        <f t="shared" si="8"/>
        <v>1</v>
      </c>
      <c r="U29" s="25">
        <f t="shared" si="10"/>
        <v>0</v>
      </c>
      <c r="V29" s="25">
        <f t="shared" si="11"/>
        <v>0</v>
      </c>
      <c r="W29" s="25" t="e">
        <f t="shared" si="12"/>
        <v>#NUM!</v>
      </c>
      <c r="X29" s="25" t="e">
        <f t="shared" si="13"/>
        <v>#DIV/0!</v>
      </c>
      <c r="Y29" s="25" t="e">
        <f t="shared" si="9"/>
        <v>#DIV/0!</v>
      </c>
      <c r="Z29" s="25" t="e">
        <f t="shared" si="14"/>
        <v>#DIV/0!</v>
      </c>
      <c r="AA29" s="25" t="e">
        <f t="shared" si="15"/>
        <v>#DIV/0!</v>
      </c>
      <c r="AB29" s="25" t="e">
        <f t="shared" si="16"/>
        <v>#NUM!</v>
      </c>
      <c r="AC29" s="25" t="e">
        <f t="shared" si="17"/>
        <v>#NUM!</v>
      </c>
    </row>
    <row r="30" spans="1:29" x14ac:dyDescent="0.25">
      <c r="A30" s="1" t="s">
        <v>32</v>
      </c>
      <c r="B30" s="1" t="s">
        <v>27</v>
      </c>
      <c r="C30" s="1" t="s">
        <v>246</v>
      </c>
      <c r="D30" s="25" t="s">
        <v>223</v>
      </c>
      <c r="E30" s="25" t="s">
        <v>223</v>
      </c>
      <c r="F30" s="25" t="s">
        <v>223</v>
      </c>
      <c r="G30" s="25" t="s">
        <v>223</v>
      </c>
      <c r="H30" s="25" t="s">
        <v>223</v>
      </c>
      <c r="I30" s="25" t="s">
        <v>223</v>
      </c>
      <c r="J30" s="25" t="s">
        <v>223</v>
      </c>
      <c r="K30" s="25" t="s">
        <v>223</v>
      </c>
      <c r="L30" s="25" t="s">
        <v>223</v>
      </c>
      <c r="M30" s="25" t="s">
        <v>223</v>
      </c>
      <c r="N30" s="25" t="s">
        <v>223</v>
      </c>
      <c r="O30" s="25" t="s">
        <v>223</v>
      </c>
      <c r="P30" s="25"/>
      <c r="Q30" s="25"/>
      <c r="R30" s="25">
        <v>12</v>
      </c>
      <c r="S30" s="25">
        <v>12</v>
      </c>
      <c r="T30" s="26">
        <f t="shared" si="8"/>
        <v>1</v>
      </c>
      <c r="U30" s="25">
        <f t="shared" si="10"/>
        <v>0</v>
      </c>
      <c r="V30" s="25">
        <f t="shared" si="11"/>
        <v>0</v>
      </c>
      <c r="W30" s="25" t="e">
        <f t="shared" si="12"/>
        <v>#NUM!</v>
      </c>
      <c r="X30" s="25" t="e">
        <f t="shared" si="13"/>
        <v>#DIV/0!</v>
      </c>
      <c r="Y30" s="25" t="e">
        <f t="shared" si="9"/>
        <v>#DIV/0!</v>
      </c>
      <c r="Z30" s="25" t="e">
        <f t="shared" si="14"/>
        <v>#DIV/0!</v>
      </c>
      <c r="AA30" s="25" t="e">
        <f t="shared" si="15"/>
        <v>#DIV/0!</v>
      </c>
      <c r="AB30" s="25" t="e">
        <f t="shared" si="16"/>
        <v>#NUM!</v>
      </c>
      <c r="AC30" s="25" t="e">
        <f t="shared" si="17"/>
        <v>#NUM!</v>
      </c>
    </row>
    <row r="31" spans="1:29" x14ac:dyDescent="0.25">
      <c r="A31" s="1" t="s">
        <v>33</v>
      </c>
      <c r="B31" s="1" t="s">
        <v>27</v>
      </c>
      <c r="C31" s="1" t="s">
        <v>246</v>
      </c>
      <c r="D31" s="25" t="s">
        <v>223</v>
      </c>
      <c r="E31" s="25" t="s">
        <v>223</v>
      </c>
      <c r="F31" s="25" t="s">
        <v>223</v>
      </c>
      <c r="G31" s="25" t="s">
        <v>223</v>
      </c>
      <c r="H31" s="25" t="s">
        <v>223</v>
      </c>
      <c r="I31" s="25" t="s">
        <v>223</v>
      </c>
      <c r="J31" s="25" t="s">
        <v>223</v>
      </c>
      <c r="K31" s="25" t="s">
        <v>223</v>
      </c>
      <c r="L31" s="25" t="s">
        <v>223</v>
      </c>
      <c r="M31" s="25" t="s">
        <v>223</v>
      </c>
      <c r="N31" s="25" t="s">
        <v>223</v>
      </c>
      <c r="O31" s="25" t="s">
        <v>223</v>
      </c>
      <c r="P31" s="25"/>
      <c r="Q31" s="25"/>
      <c r="R31" s="25">
        <v>12</v>
      </c>
      <c r="S31" s="25">
        <v>12</v>
      </c>
      <c r="T31" s="26">
        <f t="shared" si="8"/>
        <v>1</v>
      </c>
      <c r="U31" s="25">
        <f t="shared" si="10"/>
        <v>0</v>
      </c>
      <c r="V31" s="25">
        <f t="shared" si="11"/>
        <v>0</v>
      </c>
      <c r="W31" s="25" t="e">
        <f t="shared" si="12"/>
        <v>#NUM!</v>
      </c>
      <c r="X31" s="25" t="e">
        <f t="shared" si="13"/>
        <v>#DIV/0!</v>
      </c>
      <c r="Y31" s="25" t="e">
        <f t="shared" si="9"/>
        <v>#DIV/0!</v>
      </c>
      <c r="Z31" s="25" t="e">
        <f t="shared" si="14"/>
        <v>#DIV/0!</v>
      </c>
      <c r="AA31" s="25" t="e">
        <f t="shared" si="15"/>
        <v>#DIV/0!</v>
      </c>
      <c r="AB31" s="25" t="e">
        <f t="shared" si="16"/>
        <v>#NUM!</v>
      </c>
      <c r="AC31" s="25" t="e">
        <f t="shared" si="17"/>
        <v>#NUM!</v>
      </c>
    </row>
    <row r="32" spans="1:29" x14ac:dyDescent="0.25">
      <c r="A32" s="1" t="s">
        <v>34</v>
      </c>
      <c r="B32" s="1" t="s">
        <v>27</v>
      </c>
      <c r="C32" s="1" t="s">
        <v>246</v>
      </c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6" t="str">
        <f t="shared" si="8"/>
        <v/>
      </c>
      <c r="U32" s="25"/>
      <c r="V32" s="25"/>
      <c r="W32" s="25"/>
      <c r="X32" s="25"/>
      <c r="Y32" s="25"/>
      <c r="Z32" s="25"/>
      <c r="AA32" s="25"/>
      <c r="AB32" s="25"/>
      <c r="AC32" s="25"/>
    </row>
    <row r="33" spans="1:29" x14ac:dyDescent="0.25">
      <c r="A33" s="1" t="s">
        <v>35</v>
      </c>
      <c r="B33" s="1" t="s">
        <v>27</v>
      </c>
      <c r="C33" s="1" t="s">
        <v>246</v>
      </c>
      <c r="D33" s="25" t="s">
        <v>213</v>
      </c>
      <c r="E33" s="25" t="s">
        <v>213</v>
      </c>
      <c r="F33" s="25" t="s">
        <v>213</v>
      </c>
      <c r="G33" s="25" t="s">
        <v>213</v>
      </c>
      <c r="H33" s="25" t="s">
        <v>213</v>
      </c>
      <c r="I33" s="25" t="s">
        <v>213</v>
      </c>
      <c r="J33" s="25" t="s">
        <v>213</v>
      </c>
      <c r="K33" s="25" t="s">
        <v>213</v>
      </c>
      <c r="L33" s="25" t="s">
        <v>213</v>
      </c>
      <c r="M33" s="25" t="s">
        <v>213</v>
      </c>
      <c r="N33" s="25" t="s">
        <v>213</v>
      </c>
      <c r="O33" s="25" t="s">
        <v>213</v>
      </c>
      <c r="P33" s="25"/>
      <c r="Q33" s="25"/>
      <c r="R33" s="25">
        <v>12</v>
      </c>
      <c r="S33" s="25">
        <v>12</v>
      </c>
      <c r="T33" s="26">
        <f t="shared" si="8"/>
        <v>1</v>
      </c>
      <c r="U33" s="25">
        <f>MAX(D33:O33)</f>
        <v>0</v>
      </c>
      <c r="V33" s="25">
        <f>MIN(D33:O33)</f>
        <v>0</v>
      </c>
      <c r="W33" s="25" t="e">
        <f>MEDIAN(D33:O33)</f>
        <v>#NUM!</v>
      </c>
      <c r="X33" s="25" t="e">
        <f>STDEV(D33:O33)</f>
        <v>#DIV/0!</v>
      </c>
      <c r="Y33" s="25" t="e">
        <f t="shared" si="9"/>
        <v>#DIV/0!</v>
      </c>
      <c r="Z33" s="25" t="e">
        <f>VAR(D33:O33)</f>
        <v>#DIV/0!</v>
      </c>
      <c r="AA33" s="25" t="e">
        <f>AVERAGE(D33:O33)</f>
        <v>#DIV/0!</v>
      </c>
      <c r="AB33" s="25" t="e">
        <f>_xlfn.PERCENTILE.INC(D33:O33,0.95)</f>
        <v>#NUM!</v>
      </c>
      <c r="AC33" s="25" t="e">
        <f>_xlfn.PERCENTILE.INC(D33:O33,0.99)</f>
        <v>#NUM!</v>
      </c>
    </row>
    <row r="34" spans="1:29" x14ac:dyDescent="0.25">
      <c r="A34" s="1" t="s">
        <v>36</v>
      </c>
      <c r="B34" s="1" t="s">
        <v>27</v>
      </c>
      <c r="C34" s="1" t="s">
        <v>246</v>
      </c>
      <c r="D34" s="25" t="s">
        <v>224</v>
      </c>
      <c r="E34" s="25" t="s">
        <v>224</v>
      </c>
      <c r="F34" s="25" t="s">
        <v>224</v>
      </c>
      <c r="G34" s="25" t="s">
        <v>224</v>
      </c>
      <c r="H34" s="25" t="s">
        <v>224</v>
      </c>
      <c r="I34" s="25" t="s">
        <v>224</v>
      </c>
      <c r="J34" s="25" t="s">
        <v>224</v>
      </c>
      <c r="K34" s="25" t="s">
        <v>224</v>
      </c>
      <c r="L34" s="25" t="s">
        <v>224</v>
      </c>
      <c r="M34" s="25" t="s">
        <v>224</v>
      </c>
      <c r="N34" s="25" t="s">
        <v>224</v>
      </c>
      <c r="O34" s="25" t="s">
        <v>224</v>
      </c>
      <c r="P34" s="25"/>
      <c r="Q34" s="25"/>
      <c r="R34" s="25">
        <v>12</v>
      </c>
      <c r="S34" s="25">
        <v>12</v>
      </c>
      <c r="T34" s="26">
        <f t="shared" si="8"/>
        <v>1</v>
      </c>
      <c r="U34" s="25">
        <f>MAX(D34:O34)</f>
        <v>0</v>
      </c>
      <c r="V34" s="25">
        <f>MIN(D34:O34)</f>
        <v>0</v>
      </c>
      <c r="W34" s="25" t="e">
        <f>MEDIAN(D34:O34)</f>
        <v>#NUM!</v>
      </c>
      <c r="X34" s="25" t="e">
        <f>STDEV(D34:O34)</f>
        <v>#DIV/0!</v>
      </c>
      <c r="Y34" s="25" t="e">
        <f t="shared" si="9"/>
        <v>#DIV/0!</v>
      </c>
      <c r="Z34" s="25" t="e">
        <f>VAR(D34:O34)</f>
        <v>#DIV/0!</v>
      </c>
      <c r="AA34" s="25" t="e">
        <f>AVERAGE(D34:O34)</f>
        <v>#DIV/0!</v>
      </c>
      <c r="AB34" s="25" t="e">
        <f>_xlfn.PERCENTILE.INC(D34:O34,0.95)</f>
        <v>#NUM!</v>
      </c>
      <c r="AC34" s="25" t="e">
        <f>_xlfn.PERCENTILE.INC(D34:O34,0.99)</f>
        <v>#NUM!</v>
      </c>
    </row>
    <row r="35" spans="1:29" x14ac:dyDescent="0.25">
      <c r="A35" s="1" t="s">
        <v>37</v>
      </c>
      <c r="B35" s="1" t="s">
        <v>27</v>
      </c>
      <c r="C35" s="1" t="s">
        <v>246</v>
      </c>
      <c r="D35" s="25" t="s">
        <v>213</v>
      </c>
      <c r="E35" s="25" t="s">
        <v>213</v>
      </c>
      <c r="F35" s="25" t="s">
        <v>213</v>
      </c>
      <c r="G35" s="25" t="s">
        <v>213</v>
      </c>
      <c r="H35" s="25" t="s">
        <v>213</v>
      </c>
      <c r="I35" s="25" t="s">
        <v>213</v>
      </c>
      <c r="J35" s="25" t="s">
        <v>213</v>
      </c>
      <c r="K35" s="25" t="s">
        <v>213</v>
      </c>
      <c r="L35" s="25" t="s">
        <v>213</v>
      </c>
      <c r="M35" s="25" t="s">
        <v>213</v>
      </c>
      <c r="N35" s="25" t="s">
        <v>213</v>
      </c>
      <c r="O35" s="25" t="s">
        <v>213</v>
      </c>
      <c r="P35" s="25"/>
      <c r="Q35" s="25"/>
      <c r="R35" s="25">
        <v>12</v>
      </c>
      <c r="S35" s="25">
        <v>12</v>
      </c>
      <c r="T35" s="26">
        <f t="shared" si="8"/>
        <v>1</v>
      </c>
      <c r="U35" s="25">
        <f>MAX(D35:O35)</f>
        <v>0</v>
      </c>
      <c r="V35" s="25">
        <f>MIN(D35:O35)</f>
        <v>0</v>
      </c>
      <c r="W35" s="25" t="e">
        <f>MEDIAN(D35:O35)</f>
        <v>#NUM!</v>
      </c>
      <c r="X35" s="25" t="e">
        <f>STDEV(D35:O35)</f>
        <v>#DIV/0!</v>
      </c>
      <c r="Y35" s="25" t="e">
        <f t="shared" si="9"/>
        <v>#DIV/0!</v>
      </c>
      <c r="Z35" s="25" t="e">
        <f>VAR(D35:O35)</f>
        <v>#DIV/0!</v>
      </c>
      <c r="AA35" s="25" t="e">
        <f>AVERAGE(D35:O35)</f>
        <v>#DIV/0!</v>
      </c>
      <c r="AB35" s="25" t="e">
        <f>_xlfn.PERCENTILE.INC(D35:O35,0.95)</f>
        <v>#NUM!</v>
      </c>
      <c r="AC35" s="25" t="e">
        <f>_xlfn.PERCENTILE.INC(D35:O35,0.99)</f>
        <v>#NUM!</v>
      </c>
    </row>
    <row r="36" spans="1:29" x14ac:dyDescent="0.25">
      <c r="A36" s="1" t="s">
        <v>38</v>
      </c>
      <c r="B36" s="1" t="s">
        <v>27</v>
      </c>
      <c r="C36" s="1" t="s">
        <v>246</v>
      </c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6" t="str">
        <f t="shared" si="8"/>
        <v/>
      </c>
      <c r="U36" s="25"/>
      <c r="V36" s="25"/>
      <c r="W36" s="25"/>
      <c r="X36" s="25"/>
      <c r="Y36" s="25"/>
      <c r="Z36" s="25"/>
      <c r="AA36" s="25"/>
      <c r="AB36" s="25"/>
      <c r="AC36" s="25"/>
    </row>
    <row r="37" spans="1:29" x14ac:dyDescent="0.25">
      <c r="A37" s="1" t="s">
        <v>39</v>
      </c>
      <c r="B37" s="1" t="s">
        <v>27</v>
      </c>
      <c r="C37" s="1" t="s">
        <v>246</v>
      </c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6" t="str">
        <f t="shared" si="8"/>
        <v/>
      </c>
      <c r="U37" s="25"/>
      <c r="V37" s="25"/>
      <c r="W37" s="25"/>
      <c r="X37" s="25"/>
      <c r="Y37" s="25"/>
      <c r="Z37" s="25"/>
      <c r="AA37" s="25"/>
      <c r="AB37" s="25"/>
      <c r="AC37" s="25"/>
    </row>
    <row r="38" spans="1:29" x14ac:dyDescent="0.25">
      <c r="A38" s="1" t="s">
        <v>40</v>
      </c>
      <c r="B38" s="1" t="s">
        <v>27</v>
      </c>
      <c r="C38" s="1" t="s">
        <v>246</v>
      </c>
      <c r="D38" s="25" t="s">
        <v>226</v>
      </c>
      <c r="E38" s="25" t="s">
        <v>226</v>
      </c>
      <c r="F38" s="25" t="s">
        <v>226</v>
      </c>
      <c r="G38" s="25" t="s">
        <v>226</v>
      </c>
      <c r="H38" s="25" t="s">
        <v>226</v>
      </c>
      <c r="I38" s="25" t="s">
        <v>226</v>
      </c>
      <c r="J38" s="25" t="s">
        <v>226</v>
      </c>
      <c r="K38" s="25" t="s">
        <v>226</v>
      </c>
      <c r="L38" s="25" t="s">
        <v>226</v>
      </c>
      <c r="M38" s="25" t="s">
        <v>226</v>
      </c>
      <c r="N38" s="25" t="s">
        <v>226</v>
      </c>
      <c r="O38" s="25" t="s">
        <v>226</v>
      </c>
      <c r="P38" s="25"/>
      <c r="Q38" s="25"/>
      <c r="R38" s="25">
        <v>12</v>
      </c>
      <c r="S38" s="25">
        <v>12</v>
      </c>
      <c r="T38" s="26">
        <f t="shared" si="8"/>
        <v>1</v>
      </c>
      <c r="U38" s="25">
        <f t="shared" ref="U38:U50" si="18">MAX(D38:O38)</f>
        <v>0</v>
      </c>
      <c r="V38" s="25">
        <f t="shared" ref="V38:V50" si="19">MIN(D38:O38)</f>
        <v>0</v>
      </c>
      <c r="W38" s="25" t="e">
        <f t="shared" ref="W38:W50" si="20">MEDIAN(D38:O38)</f>
        <v>#NUM!</v>
      </c>
      <c r="X38" s="25" t="e">
        <f t="shared" ref="X38:X50" si="21">STDEV(D38:O38)</f>
        <v>#DIV/0!</v>
      </c>
      <c r="Y38" s="25" t="e">
        <f t="shared" si="9"/>
        <v>#DIV/0!</v>
      </c>
      <c r="Z38" s="25" t="e">
        <f t="shared" ref="Z38:Z50" si="22">VAR(D38:O38)</f>
        <v>#DIV/0!</v>
      </c>
      <c r="AA38" s="25" t="e">
        <f t="shared" ref="AA38:AA50" si="23">AVERAGE(D38:O38)</f>
        <v>#DIV/0!</v>
      </c>
      <c r="AB38" s="25" t="e">
        <f t="shared" ref="AB38:AB50" si="24">_xlfn.PERCENTILE.INC(D38:O38,0.95)</f>
        <v>#NUM!</v>
      </c>
      <c r="AC38" s="25" t="e">
        <f t="shared" ref="AC38:AC50" si="25">_xlfn.PERCENTILE.INC(D38:O38,0.99)</f>
        <v>#NUM!</v>
      </c>
    </row>
    <row r="39" spans="1:29" x14ac:dyDescent="0.25">
      <c r="A39" s="1" t="s">
        <v>41</v>
      </c>
      <c r="B39" s="1" t="s">
        <v>27</v>
      </c>
      <c r="C39" s="1" t="s">
        <v>246</v>
      </c>
      <c r="D39" s="25" t="s">
        <v>224</v>
      </c>
      <c r="E39" s="25" t="s">
        <v>224</v>
      </c>
      <c r="F39" s="25" t="s">
        <v>224</v>
      </c>
      <c r="G39" s="25" t="s">
        <v>224</v>
      </c>
      <c r="H39" s="25" t="s">
        <v>224</v>
      </c>
      <c r="I39" s="25" t="s">
        <v>224</v>
      </c>
      <c r="J39" s="25" t="s">
        <v>224</v>
      </c>
      <c r="K39" s="25" t="s">
        <v>224</v>
      </c>
      <c r="L39" s="25" t="s">
        <v>224</v>
      </c>
      <c r="M39" s="25" t="s">
        <v>224</v>
      </c>
      <c r="N39" s="25" t="s">
        <v>224</v>
      </c>
      <c r="O39" s="25" t="s">
        <v>224</v>
      </c>
      <c r="P39" s="25"/>
      <c r="Q39" s="25"/>
      <c r="R39" s="25">
        <v>12</v>
      </c>
      <c r="S39" s="25">
        <v>12</v>
      </c>
      <c r="T39" s="26">
        <f t="shared" si="8"/>
        <v>1</v>
      </c>
      <c r="U39" s="25">
        <f t="shared" si="18"/>
        <v>0</v>
      </c>
      <c r="V39" s="25">
        <f t="shared" si="19"/>
        <v>0</v>
      </c>
      <c r="W39" s="25" t="e">
        <f t="shared" si="20"/>
        <v>#NUM!</v>
      </c>
      <c r="X39" s="25" t="e">
        <f t="shared" si="21"/>
        <v>#DIV/0!</v>
      </c>
      <c r="Y39" s="25" t="e">
        <f t="shared" si="9"/>
        <v>#DIV/0!</v>
      </c>
      <c r="Z39" s="25" t="e">
        <f t="shared" si="22"/>
        <v>#DIV/0!</v>
      </c>
      <c r="AA39" s="25" t="e">
        <f t="shared" si="23"/>
        <v>#DIV/0!</v>
      </c>
      <c r="AB39" s="25" t="e">
        <f t="shared" si="24"/>
        <v>#NUM!</v>
      </c>
      <c r="AC39" s="25" t="e">
        <f t="shared" si="25"/>
        <v>#NUM!</v>
      </c>
    </row>
    <row r="40" spans="1:29" x14ac:dyDescent="0.25">
      <c r="A40" s="1" t="s">
        <v>42</v>
      </c>
      <c r="B40" s="1" t="s">
        <v>27</v>
      </c>
      <c r="C40" s="1" t="s">
        <v>246</v>
      </c>
      <c r="D40" s="25" t="s">
        <v>223</v>
      </c>
      <c r="E40" s="25" t="s">
        <v>223</v>
      </c>
      <c r="F40" s="25" t="s">
        <v>223</v>
      </c>
      <c r="G40" s="25" t="s">
        <v>223</v>
      </c>
      <c r="H40" s="25" t="s">
        <v>223</v>
      </c>
      <c r="I40" s="25" t="s">
        <v>223</v>
      </c>
      <c r="J40" s="25" t="s">
        <v>223</v>
      </c>
      <c r="K40" s="25" t="s">
        <v>223</v>
      </c>
      <c r="L40" s="25" t="s">
        <v>223</v>
      </c>
      <c r="M40" s="25" t="s">
        <v>223</v>
      </c>
      <c r="N40" s="25" t="s">
        <v>223</v>
      </c>
      <c r="O40" s="25" t="s">
        <v>223</v>
      </c>
      <c r="P40" s="25"/>
      <c r="Q40" s="25"/>
      <c r="R40" s="25">
        <v>12</v>
      </c>
      <c r="S40" s="25">
        <v>12</v>
      </c>
      <c r="T40" s="26">
        <f t="shared" si="8"/>
        <v>1</v>
      </c>
      <c r="U40" s="25">
        <f t="shared" si="18"/>
        <v>0</v>
      </c>
      <c r="V40" s="25">
        <f t="shared" si="19"/>
        <v>0</v>
      </c>
      <c r="W40" s="25" t="e">
        <f t="shared" si="20"/>
        <v>#NUM!</v>
      </c>
      <c r="X40" s="25" t="e">
        <f t="shared" si="21"/>
        <v>#DIV/0!</v>
      </c>
      <c r="Y40" s="25" t="e">
        <f t="shared" si="9"/>
        <v>#DIV/0!</v>
      </c>
      <c r="Z40" s="25" t="e">
        <f t="shared" si="22"/>
        <v>#DIV/0!</v>
      </c>
      <c r="AA40" s="25" t="e">
        <f t="shared" si="23"/>
        <v>#DIV/0!</v>
      </c>
      <c r="AB40" s="25" t="e">
        <f t="shared" si="24"/>
        <v>#NUM!</v>
      </c>
      <c r="AC40" s="25" t="e">
        <f t="shared" si="25"/>
        <v>#NUM!</v>
      </c>
    </row>
    <row r="41" spans="1:29" x14ac:dyDescent="0.25">
      <c r="A41" s="1" t="s">
        <v>43</v>
      </c>
      <c r="B41" s="1" t="s">
        <v>27</v>
      </c>
      <c r="C41" s="1" t="s">
        <v>246</v>
      </c>
      <c r="D41" s="25" t="s">
        <v>224</v>
      </c>
      <c r="E41" s="25" t="s">
        <v>224</v>
      </c>
      <c r="F41" s="25" t="s">
        <v>224</v>
      </c>
      <c r="G41" s="25" t="s">
        <v>224</v>
      </c>
      <c r="H41" s="25" t="s">
        <v>224</v>
      </c>
      <c r="I41" s="25" t="s">
        <v>224</v>
      </c>
      <c r="J41" s="25" t="s">
        <v>224</v>
      </c>
      <c r="K41" s="25" t="s">
        <v>224</v>
      </c>
      <c r="L41" s="25" t="s">
        <v>224</v>
      </c>
      <c r="M41" s="25" t="s">
        <v>224</v>
      </c>
      <c r="N41" s="25" t="s">
        <v>224</v>
      </c>
      <c r="O41" s="25" t="s">
        <v>224</v>
      </c>
      <c r="P41" s="25"/>
      <c r="Q41" s="25"/>
      <c r="R41" s="25">
        <v>12</v>
      </c>
      <c r="S41" s="25">
        <v>12</v>
      </c>
      <c r="T41" s="26">
        <f t="shared" si="8"/>
        <v>1</v>
      </c>
      <c r="U41" s="25">
        <f t="shared" si="18"/>
        <v>0</v>
      </c>
      <c r="V41" s="25">
        <f t="shared" si="19"/>
        <v>0</v>
      </c>
      <c r="W41" s="25" t="e">
        <f t="shared" si="20"/>
        <v>#NUM!</v>
      </c>
      <c r="X41" s="25" t="e">
        <f t="shared" si="21"/>
        <v>#DIV/0!</v>
      </c>
      <c r="Y41" s="25" t="e">
        <f t="shared" si="9"/>
        <v>#DIV/0!</v>
      </c>
      <c r="Z41" s="25" t="e">
        <f t="shared" si="22"/>
        <v>#DIV/0!</v>
      </c>
      <c r="AA41" s="25" t="e">
        <f t="shared" si="23"/>
        <v>#DIV/0!</v>
      </c>
      <c r="AB41" s="25" t="e">
        <f t="shared" si="24"/>
        <v>#NUM!</v>
      </c>
      <c r="AC41" s="25" t="e">
        <f t="shared" si="25"/>
        <v>#NUM!</v>
      </c>
    </row>
    <row r="42" spans="1:29" x14ac:dyDescent="0.25">
      <c r="A42" s="1" t="s">
        <v>44</v>
      </c>
      <c r="B42" s="1" t="s">
        <v>27</v>
      </c>
      <c r="C42" s="1" t="s">
        <v>246</v>
      </c>
      <c r="D42" s="25" t="s">
        <v>224</v>
      </c>
      <c r="E42" s="25" t="s">
        <v>224</v>
      </c>
      <c r="F42" s="25" t="s">
        <v>224</v>
      </c>
      <c r="G42" s="25" t="s">
        <v>224</v>
      </c>
      <c r="H42" s="25" t="s">
        <v>224</v>
      </c>
      <c r="I42" s="25" t="s">
        <v>224</v>
      </c>
      <c r="J42" s="25" t="s">
        <v>224</v>
      </c>
      <c r="K42" s="25" t="s">
        <v>224</v>
      </c>
      <c r="L42" s="25" t="s">
        <v>224</v>
      </c>
      <c r="M42" s="25" t="s">
        <v>224</v>
      </c>
      <c r="N42" s="25" t="s">
        <v>224</v>
      </c>
      <c r="O42" s="25" t="s">
        <v>224</v>
      </c>
      <c r="P42" s="25"/>
      <c r="Q42" s="25"/>
      <c r="R42" s="25">
        <v>12</v>
      </c>
      <c r="S42" s="25">
        <v>12</v>
      </c>
      <c r="T42" s="26">
        <f t="shared" si="8"/>
        <v>1</v>
      </c>
      <c r="U42" s="25">
        <f t="shared" si="18"/>
        <v>0</v>
      </c>
      <c r="V42" s="25">
        <f t="shared" si="19"/>
        <v>0</v>
      </c>
      <c r="W42" s="25" t="e">
        <f t="shared" si="20"/>
        <v>#NUM!</v>
      </c>
      <c r="X42" s="25" t="e">
        <f t="shared" si="21"/>
        <v>#DIV/0!</v>
      </c>
      <c r="Y42" s="25" t="e">
        <f t="shared" si="9"/>
        <v>#DIV/0!</v>
      </c>
      <c r="Z42" s="25" t="e">
        <f t="shared" si="22"/>
        <v>#DIV/0!</v>
      </c>
      <c r="AA42" s="25" t="e">
        <f t="shared" si="23"/>
        <v>#DIV/0!</v>
      </c>
      <c r="AB42" s="25" t="e">
        <f t="shared" si="24"/>
        <v>#NUM!</v>
      </c>
      <c r="AC42" s="25" t="e">
        <f t="shared" si="25"/>
        <v>#NUM!</v>
      </c>
    </row>
    <row r="43" spans="1:29" x14ac:dyDescent="0.25">
      <c r="A43" s="1" t="s">
        <v>45</v>
      </c>
      <c r="B43" s="1" t="s">
        <v>27</v>
      </c>
      <c r="C43" s="1" t="s">
        <v>246</v>
      </c>
      <c r="D43" s="25" t="s">
        <v>224</v>
      </c>
      <c r="E43" s="25" t="s">
        <v>224</v>
      </c>
      <c r="F43" s="25" t="s">
        <v>224</v>
      </c>
      <c r="G43" s="25" t="s">
        <v>224</v>
      </c>
      <c r="H43" s="25" t="s">
        <v>224</v>
      </c>
      <c r="I43" s="25" t="s">
        <v>224</v>
      </c>
      <c r="J43" s="25" t="s">
        <v>224</v>
      </c>
      <c r="K43" s="25" t="s">
        <v>224</v>
      </c>
      <c r="L43" s="25" t="s">
        <v>224</v>
      </c>
      <c r="M43" s="25" t="s">
        <v>224</v>
      </c>
      <c r="N43" s="25" t="s">
        <v>224</v>
      </c>
      <c r="O43" s="25" t="s">
        <v>224</v>
      </c>
      <c r="P43" s="25"/>
      <c r="Q43" s="25"/>
      <c r="R43" s="25">
        <v>12</v>
      </c>
      <c r="S43" s="25">
        <v>12</v>
      </c>
      <c r="T43" s="26">
        <f t="shared" si="8"/>
        <v>1</v>
      </c>
      <c r="U43" s="25">
        <f t="shared" si="18"/>
        <v>0</v>
      </c>
      <c r="V43" s="25">
        <f t="shared" si="19"/>
        <v>0</v>
      </c>
      <c r="W43" s="25" t="e">
        <f t="shared" si="20"/>
        <v>#NUM!</v>
      </c>
      <c r="X43" s="25" t="e">
        <f t="shared" si="21"/>
        <v>#DIV/0!</v>
      </c>
      <c r="Y43" s="25" t="e">
        <f t="shared" si="9"/>
        <v>#DIV/0!</v>
      </c>
      <c r="Z43" s="25" t="e">
        <f t="shared" si="22"/>
        <v>#DIV/0!</v>
      </c>
      <c r="AA43" s="25" t="e">
        <f t="shared" si="23"/>
        <v>#DIV/0!</v>
      </c>
      <c r="AB43" s="25" t="e">
        <f t="shared" si="24"/>
        <v>#NUM!</v>
      </c>
      <c r="AC43" s="25" t="e">
        <f t="shared" si="25"/>
        <v>#NUM!</v>
      </c>
    </row>
    <row r="44" spans="1:29" x14ac:dyDescent="0.25">
      <c r="A44" s="1" t="s">
        <v>46</v>
      </c>
      <c r="B44" s="1" t="s">
        <v>27</v>
      </c>
      <c r="C44" s="1" t="s">
        <v>246</v>
      </c>
      <c r="D44" s="25" t="s">
        <v>224</v>
      </c>
      <c r="E44" s="25" t="s">
        <v>224</v>
      </c>
      <c r="F44" s="25" t="s">
        <v>224</v>
      </c>
      <c r="G44" s="25" t="s">
        <v>224</v>
      </c>
      <c r="H44" s="25" t="s">
        <v>224</v>
      </c>
      <c r="I44" s="25" t="s">
        <v>224</v>
      </c>
      <c r="J44" s="25" t="s">
        <v>224</v>
      </c>
      <c r="K44" s="25" t="s">
        <v>224</v>
      </c>
      <c r="L44" s="25" t="s">
        <v>224</v>
      </c>
      <c r="M44" s="25" t="s">
        <v>224</v>
      </c>
      <c r="N44" s="25" t="s">
        <v>224</v>
      </c>
      <c r="O44" s="25" t="s">
        <v>224</v>
      </c>
      <c r="P44" s="25"/>
      <c r="Q44" s="25"/>
      <c r="R44" s="25">
        <v>12</v>
      </c>
      <c r="S44" s="25">
        <v>12</v>
      </c>
      <c r="T44" s="26">
        <f t="shared" si="8"/>
        <v>1</v>
      </c>
      <c r="U44" s="25">
        <f t="shared" si="18"/>
        <v>0</v>
      </c>
      <c r="V44" s="25">
        <f t="shared" si="19"/>
        <v>0</v>
      </c>
      <c r="W44" s="25" t="e">
        <f t="shared" si="20"/>
        <v>#NUM!</v>
      </c>
      <c r="X44" s="25" t="e">
        <f t="shared" si="21"/>
        <v>#DIV/0!</v>
      </c>
      <c r="Y44" s="25" t="e">
        <f t="shared" si="9"/>
        <v>#DIV/0!</v>
      </c>
      <c r="Z44" s="25" t="e">
        <f t="shared" si="22"/>
        <v>#DIV/0!</v>
      </c>
      <c r="AA44" s="25" t="e">
        <f t="shared" si="23"/>
        <v>#DIV/0!</v>
      </c>
      <c r="AB44" s="25" t="e">
        <f t="shared" si="24"/>
        <v>#NUM!</v>
      </c>
      <c r="AC44" s="25" t="e">
        <f t="shared" si="25"/>
        <v>#NUM!</v>
      </c>
    </row>
    <row r="45" spans="1:29" x14ac:dyDescent="0.25">
      <c r="A45" s="1" t="s">
        <v>47</v>
      </c>
      <c r="B45" s="1" t="s">
        <v>27</v>
      </c>
      <c r="C45" s="1" t="s">
        <v>246</v>
      </c>
      <c r="D45" s="25" t="s">
        <v>224</v>
      </c>
      <c r="E45" s="25" t="s">
        <v>224</v>
      </c>
      <c r="F45" s="25" t="s">
        <v>224</v>
      </c>
      <c r="G45" s="25" t="s">
        <v>224</v>
      </c>
      <c r="H45" s="25" t="s">
        <v>224</v>
      </c>
      <c r="I45" s="25" t="s">
        <v>224</v>
      </c>
      <c r="J45" s="25" t="s">
        <v>224</v>
      </c>
      <c r="K45" s="25" t="s">
        <v>224</v>
      </c>
      <c r="L45" s="25" t="s">
        <v>224</v>
      </c>
      <c r="M45" s="25" t="s">
        <v>224</v>
      </c>
      <c r="N45" s="25" t="s">
        <v>224</v>
      </c>
      <c r="O45" s="25" t="s">
        <v>224</v>
      </c>
      <c r="P45" s="25"/>
      <c r="Q45" s="25"/>
      <c r="R45" s="25">
        <v>12</v>
      </c>
      <c r="S45" s="25">
        <v>12</v>
      </c>
      <c r="T45" s="26">
        <f t="shared" si="8"/>
        <v>1</v>
      </c>
      <c r="U45" s="25">
        <f t="shared" si="18"/>
        <v>0</v>
      </c>
      <c r="V45" s="25">
        <f t="shared" si="19"/>
        <v>0</v>
      </c>
      <c r="W45" s="25" t="e">
        <f t="shared" si="20"/>
        <v>#NUM!</v>
      </c>
      <c r="X45" s="25" t="e">
        <f t="shared" si="21"/>
        <v>#DIV/0!</v>
      </c>
      <c r="Y45" s="25" t="e">
        <f t="shared" si="9"/>
        <v>#DIV/0!</v>
      </c>
      <c r="Z45" s="25" t="e">
        <f t="shared" si="22"/>
        <v>#DIV/0!</v>
      </c>
      <c r="AA45" s="25" t="e">
        <f t="shared" si="23"/>
        <v>#DIV/0!</v>
      </c>
      <c r="AB45" s="25" t="e">
        <f t="shared" si="24"/>
        <v>#NUM!</v>
      </c>
      <c r="AC45" s="25" t="e">
        <f t="shared" si="25"/>
        <v>#NUM!</v>
      </c>
    </row>
    <row r="46" spans="1:29" x14ac:dyDescent="0.25">
      <c r="A46" s="1" t="s">
        <v>48</v>
      </c>
      <c r="B46" s="1" t="s">
        <v>27</v>
      </c>
      <c r="C46" s="1" t="s">
        <v>246</v>
      </c>
      <c r="D46" s="25" t="s">
        <v>226</v>
      </c>
      <c r="E46" s="25" t="s">
        <v>226</v>
      </c>
      <c r="F46" s="25" t="s">
        <v>226</v>
      </c>
      <c r="G46" s="25" t="s">
        <v>226</v>
      </c>
      <c r="H46" s="25" t="s">
        <v>226</v>
      </c>
      <c r="I46" s="25" t="s">
        <v>226</v>
      </c>
      <c r="J46" s="25" t="s">
        <v>226</v>
      </c>
      <c r="K46" s="25" t="s">
        <v>226</v>
      </c>
      <c r="L46" s="25" t="s">
        <v>226</v>
      </c>
      <c r="M46" s="25" t="s">
        <v>226</v>
      </c>
      <c r="N46" s="25" t="s">
        <v>226</v>
      </c>
      <c r="O46" s="25" t="s">
        <v>226</v>
      </c>
      <c r="P46" s="25"/>
      <c r="Q46" s="25"/>
      <c r="R46" s="25">
        <v>12</v>
      </c>
      <c r="S46" s="25">
        <v>12</v>
      </c>
      <c r="T46" s="26">
        <f t="shared" si="8"/>
        <v>1</v>
      </c>
      <c r="U46" s="25">
        <f t="shared" si="18"/>
        <v>0</v>
      </c>
      <c r="V46" s="25">
        <f t="shared" si="19"/>
        <v>0</v>
      </c>
      <c r="W46" s="25" t="e">
        <f t="shared" si="20"/>
        <v>#NUM!</v>
      </c>
      <c r="X46" s="25" t="e">
        <f t="shared" si="21"/>
        <v>#DIV/0!</v>
      </c>
      <c r="Y46" s="25" t="e">
        <f t="shared" si="9"/>
        <v>#DIV/0!</v>
      </c>
      <c r="Z46" s="25" t="e">
        <f t="shared" si="22"/>
        <v>#DIV/0!</v>
      </c>
      <c r="AA46" s="25" t="e">
        <f t="shared" si="23"/>
        <v>#DIV/0!</v>
      </c>
      <c r="AB46" s="25" t="e">
        <f t="shared" si="24"/>
        <v>#NUM!</v>
      </c>
      <c r="AC46" s="25" t="e">
        <f t="shared" si="25"/>
        <v>#NUM!</v>
      </c>
    </row>
    <row r="47" spans="1:29" x14ac:dyDescent="0.25">
      <c r="A47" s="1" t="s">
        <v>49</v>
      </c>
      <c r="B47" s="1" t="s">
        <v>27</v>
      </c>
      <c r="C47" s="1" t="s">
        <v>246</v>
      </c>
      <c r="D47" s="25" t="s">
        <v>213</v>
      </c>
      <c r="E47" s="25" t="s">
        <v>213</v>
      </c>
      <c r="F47" s="25" t="s">
        <v>213</v>
      </c>
      <c r="G47" s="25" t="s">
        <v>213</v>
      </c>
      <c r="H47" s="25" t="s">
        <v>213</v>
      </c>
      <c r="I47" s="25" t="s">
        <v>213</v>
      </c>
      <c r="J47" s="25" t="s">
        <v>213</v>
      </c>
      <c r="K47" s="25" t="s">
        <v>213</v>
      </c>
      <c r="L47" s="25" t="s">
        <v>213</v>
      </c>
      <c r="M47" s="25" t="s">
        <v>213</v>
      </c>
      <c r="N47" s="25" t="s">
        <v>213</v>
      </c>
      <c r="O47" s="25" t="s">
        <v>213</v>
      </c>
      <c r="P47" s="25"/>
      <c r="Q47" s="25"/>
      <c r="R47" s="25">
        <v>12</v>
      </c>
      <c r="S47" s="25">
        <v>12</v>
      </c>
      <c r="T47" s="26">
        <f t="shared" si="8"/>
        <v>1</v>
      </c>
      <c r="U47" s="25">
        <f t="shared" si="18"/>
        <v>0</v>
      </c>
      <c r="V47" s="25">
        <f t="shared" si="19"/>
        <v>0</v>
      </c>
      <c r="W47" s="25" t="e">
        <f t="shared" si="20"/>
        <v>#NUM!</v>
      </c>
      <c r="X47" s="25" t="e">
        <f t="shared" si="21"/>
        <v>#DIV/0!</v>
      </c>
      <c r="Y47" s="25" t="e">
        <f t="shared" si="9"/>
        <v>#DIV/0!</v>
      </c>
      <c r="Z47" s="25" t="e">
        <f t="shared" si="22"/>
        <v>#DIV/0!</v>
      </c>
      <c r="AA47" s="25" t="e">
        <f t="shared" si="23"/>
        <v>#DIV/0!</v>
      </c>
      <c r="AB47" s="25" t="e">
        <f t="shared" si="24"/>
        <v>#NUM!</v>
      </c>
      <c r="AC47" s="25" t="e">
        <f t="shared" si="25"/>
        <v>#NUM!</v>
      </c>
    </row>
    <row r="48" spans="1:29" x14ac:dyDescent="0.25">
      <c r="A48" s="1" t="s">
        <v>50</v>
      </c>
      <c r="B48" s="1" t="s">
        <v>27</v>
      </c>
      <c r="C48" s="1" t="s">
        <v>246</v>
      </c>
      <c r="D48" s="25" t="s">
        <v>213</v>
      </c>
      <c r="E48" s="25" t="s">
        <v>213</v>
      </c>
      <c r="F48" s="25" t="s">
        <v>213</v>
      </c>
      <c r="G48" s="25" t="s">
        <v>213</v>
      </c>
      <c r="H48" s="25" t="s">
        <v>213</v>
      </c>
      <c r="I48" s="25" t="s">
        <v>213</v>
      </c>
      <c r="J48" s="25" t="s">
        <v>213</v>
      </c>
      <c r="K48" s="25" t="s">
        <v>213</v>
      </c>
      <c r="L48" s="25" t="s">
        <v>213</v>
      </c>
      <c r="M48" s="25" t="s">
        <v>213</v>
      </c>
      <c r="N48" s="25" t="s">
        <v>213</v>
      </c>
      <c r="O48" s="25" t="s">
        <v>213</v>
      </c>
      <c r="P48" s="25"/>
      <c r="Q48" s="25"/>
      <c r="R48" s="25">
        <v>12</v>
      </c>
      <c r="S48" s="25">
        <v>12</v>
      </c>
      <c r="T48" s="26">
        <f t="shared" si="8"/>
        <v>1</v>
      </c>
      <c r="U48" s="25">
        <f t="shared" si="18"/>
        <v>0</v>
      </c>
      <c r="V48" s="25">
        <f t="shared" si="19"/>
        <v>0</v>
      </c>
      <c r="W48" s="25" t="e">
        <f t="shared" si="20"/>
        <v>#NUM!</v>
      </c>
      <c r="X48" s="25" t="e">
        <f t="shared" si="21"/>
        <v>#DIV/0!</v>
      </c>
      <c r="Y48" s="25" t="e">
        <f t="shared" si="9"/>
        <v>#DIV/0!</v>
      </c>
      <c r="Z48" s="25" t="e">
        <f t="shared" si="22"/>
        <v>#DIV/0!</v>
      </c>
      <c r="AA48" s="25" t="e">
        <f t="shared" si="23"/>
        <v>#DIV/0!</v>
      </c>
      <c r="AB48" s="25" t="e">
        <f t="shared" si="24"/>
        <v>#NUM!</v>
      </c>
      <c r="AC48" s="25" t="e">
        <f t="shared" si="25"/>
        <v>#NUM!</v>
      </c>
    </row>
    <row r="49" spans="1:29" x14ac:dyDescent="0.25">
      <c r="A49" s="1" t="s">
        <v>51</v>
      </c>
      <c r="B49" s="1" t="s">
        <v>27</v>
      </c>
      <c r="C49" s="1" t="s">
        <v>246</v>
      </c>
      <c r="D49" s="25" t="s">
        <v>213</v>
      </c>
      <c r="E49" s="25" t="s">
        <v>213</v>
      </c>
      <c r="F49" s="25" t="s">
        <v>213</v>
      </c>
      <c r="G49" s="25" t="s">
        <v>213</v>
      </c>
      <c r="H49" s="25" t="s">
        <v>213</v>
      </c>
      <c r="I49" s="25" t="s">
        <v>213</v>
      </c>
      <c r="J49" s="25" t="s">
        <v>213</v>
      </c>
      <c r="K49" s="25" t="s">
        <v>213</v>
      </c>
      <c r="L49" s="25" t="s">
        <v>213</v>
      </c>
      <c r="M49" s="25" t="s">
        <v>213</v>
      </c>
      <c r="N49" s="25" t="s">
        <v>213</v>
      </c>
      <c r="O49" s="25" t="s">
        <v>213</v>
      </c>
      <c r="P49" s="25"/>
      <c r="Q49" s="25"/>
      <c r="R49" s="25">
        <v>12</v>
      </c>
      <c r="S49" s="25">
        <v>12</v>
      </c>
      <c r="T49" s="26">
        <f t="shared" si="8"/>
        <v>1</v>
      </c>
      <c r="U49" s="25">
        <f t="shared" si="18"/>
        <v>0</v>
      </c>
      <c r="V49" s="25">
        <f t="shared" si="19"/>
        <v>0</v>
      </c>
      <c r="W49" s="25" t="e">
        <f t="shared" si="20"/>
        <v>#NUM!</v>
      </c>
      <c r="X49" s="25" t="e">
        <f t="shared" si="21"/>
        <v>#DIV/0!</v>
      </c>
      <c r="Y49" s="25" t="e">
        <f t="shared" si="9"/>
        <v>#DIV/0!</v>
      </c>
      <c r="Z49" s="25" t="e">
        <f t="shared" si="22"/>
        <v>#DIV/0!</v>
      </c>
      <c r="AA49" s="25" t="e">
        <f t="shared" si="23"/>
        <v>#DIV/0!</v>
      </c>
      <c r="AB49" s="25" t="e">
        <f t="shared" si="24"/>
        <v>#NUM!</v>
      </c>
      <c r="AC49" s="25" t="e">
        <f t="shared" si="25"/>
        <v>#NUM!</v>
      </c>
    </row>
    <row r="50" spans="1:29" x14ac:dyDescent="0.25">
      <c r="A50" s="1" t="s">
        <v>52</v>
      </c>
      <c r="B50" s="1" t="s">
        <v>27</v>
      </c>
      <c r="C50" s="1" t="s">
        <v>246</v>
      </c>
      <c r="D50" s="25" t="s">
        <v>213</v>
      </c>
      <c r="E50" s="25" t="s">
        <v>213</v>
      </c>
      <c r="F50" s="25" t="s">
        <v>213</v>
      </c>
      <c r="G50" s="25" t="s">
        <v>213</v>
      </c>
      <c r="H50" s="25" t="s">
        <v>213</v>
      </c>
      <c r="I50" s="25" t="s">
        <v>213</v>
      </c>
      <c r="J50" s="25" t="s">
        <v>213</v>
      </c>
      <c r="K50" s="25" t="s">
        <v>213</v>
      </c>
      <c r="L50" s="25" t="s">
        <v>213</v>
      </c>
      <c r="M50" s="25" t="s">
        <v>213</v>
      </c>
      <c r="N50" s="25" t="s">
        <v>213</v>
      </c>
      <c r="O50" s="25" t="s">
        <v>213</v>
      </c>
      <c r="P50" s="25"/>
      <c r="Q50" s="25"/>
      <c r="R50" s="25">
        <v>12</v>
      </c>
      <c r="S50" s="25">
        <v>12</v>
      </c>
      <c r="T50" s="26">
        <f t="shared" si="8"/>
        <v>1</v>
      </c>
      <c r="U50" s="25">
        <f t="shared" si="18"/>
        <v>0</v>
      </c>
      <c r="V50" s="25">
        <f t="shared" si="19"/>
        <v>0</v>
      </c>
      <c r="W50" s="25" t="e">
        <f t="shared" si="20"/>
        <v>#NUM!</v>
      </c>
      <c r="X50" s="25" t="e">
        <f t="shared" si="21"/>
        <v>#DIV/0!</v>
      </c>
      <c r="Y50" s="25" t="e">
        <f t="shared" si="9"/>
        <v>#DIV/0!</v>
      </c>
      <c r="Z50" s="25" t="e">
        <f t="shared" si="22"/>
        <v>#DIV/0!</v>
      </c>
      <c r="AA50" s="25" t="e">
        <f t="shared" si="23"/>
        <v>#DIV/0!</v>
      </c>
      <c r="AB50" s="25" t="e">
        <f t="shared" si="24"/>
        <v>#NUM!</v>
      </c>
      <c r="AC50" s="25" t="e">
        <f t="shared" si="25"/>
        <v>#NUM!</v>
      </c>
    </row>
    <row r="51" spans="1:29" x14ac:dyDescent="0.25">
      <c r="A51" s="1" t="s">
        <v>53</v>
      </c>
      <c r="B51" s="1" t="s">
        <v>27</v>
      </c>
      <c r="C51" s="1" t="s">
        <v>246</v>
      </c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6" t="str">
        <f t="shared" si="8"/>
        <v/>
      </c>
      <c r="U51" s="25"/>
      <c r="V51" s="25"/>
      <c r="W51" s="25"/>
      <c r="X51" s="25"/>
      <c r="Y51" s="25"/>
      <c r="Z51" s="25"/>
      <c r="AA51" s="25"/>
      <c r="AB51" s="25"/>
      <c r="AC51" s="25"/>
    </row>
    <row r="52" spans="1:29" x14ac:dyDescent="0.25">
      <c r="A52" s="1" t="s">
        <v>54</v>
      </c>
      <c r="B52" s="1" t="s">
        <v>27</v>
      </c>
      <c r="C52" s="1" t="s">
        <v>246</v>
      </c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6" t="str">
        <f t="shared" si="8"/>
        <v/>
      </c>
      <c r="U52" s="25"/>
      <c r="V52" s="25"/>
      <c r="W52" s="25"/>
      <c r="X52" s="25"/>
      <c r="Y52" s="25"/>
      <c r="Z52" s="25"/>
      <c r="AA52" s="25"/>
      <c r="AB52" s="25"/>
      <c r="AC52" s="25"/>
    </row>
    <row r="53" spans="1:29" x14ac:dyDescent="0.25">
      <c r="A53" s="1" t="s">
        <v>55</v>
      </c>
      <c r="B53" s="1" t="s">
        <v>27</v>
      </c>
      <c r="C53" s="1" t="s">
        <v>246</v>
      </c>
      <c r="D53" s="25" t="s">
        <v>213</v>
      </c>
      <c r="E53" s="25" t="s">
        <v>213</v>
      </c>
      <c r="F53" s="25" t="s">
        <v>213</v>
      </c>
      <c r="G53" s="25" t="s">
        <v>213</v>
      </c>
      <c r="H53" s="25" t="s">
        <v>213</v>
      </c>
      <c r="I53" s="25" t="s">
        <v>213</v>
      </c>
      <c r="J53" s="25" t="s">
        <v>213</v>
      </c>
      <c r="K53" s="25" t="s">
        <v>213</v>
      </c>
      <c r="L53" s="25" t="s">
        <v>213</v>
      </c>
      <c r="M53" s="25" t="s">
        <v>213</v>
      </c>
      <c r="N53" s="25" t="s">
        <v>213</v>
      </c>
      <c r="O53" s="25" t="s">
        <v>213</v>
      </c>
      <c r="P53" s="25"/>
      <c r="Q53" s="25"/>
      <c r="R53" s="25">
        <v>12</v>
      </c>
      <c r="S53" s="25">
        <v>12</v>
      </c>
      <c r="T53" s="26">
        <f t="shared" si="8"/>
        <v>1</v>
      </c>
      <c r="U53" s="25">
        <f t="shared" ref="U53:U61" si="26">MAX(D53:O53)</f>
        <v>0</v>
      </c>
      <c r="V53" s="25">
        <f t="shared" ref="V53:V61" si="27">MIN(D53:O53)</f>
        <v>0</v>
      </c>
      <c r="W53" s="25" t="e">
        <f t="shared" ref="W53:W61" si="28">MEDIAN(D53:O53)</f>
        <v>#NUM!</v>
      </c>
      <c r="X53" s="25" t="e">
        <f t="shared" ref="X53:X61" si="29">STDEV(D53:O53)</f>
        <v>#DIV/0!</v>
      </c>
      <c r="Y53" s="25" t="e">
        <f t="shared" si="9"/>
        <v>#DIV/0!</v>
      </c>
      <c r="Z53" s="25" t="e">
        <f t="shared" ref="Z53:Z61" si="30">VAR(D53:O53)</f>
        <v>#DIV/0!</v>
      </c>
      <c r="AA53" s="25" t="e">
        <f t="shared" ref="AA53:AA61" si="31">AVERAGE(D53:O53)</f>
        <v>#DIV/0!</v>
      </c>
      <c r="AB53" s="25" t="e">
        <f t="shared" ref="AB53:AB61" si="32">_xlfn.PERCENTILE.INC(D53:O53,0.95)</f>
        <v>#NUM!</v>
      </c>
      <c r="AC53" s="25" t="e">
        <f t="shared" ref="AC53:AC61" si="33">_xlfn.PERCENTILE.INC(D53:O53,0.99)</f>
        <v>#NUM!</v>
      </c>
    </row>
    <row r="54" spans="1:29" x14ac:dyDescent="0.25">
      <c r="A54" s="1" t="s">
        <v>56</v>
      </c>
      <c r="B54" s="1" t="s">
        <v>27</v>
      </c>
      <c r="C54" s="1" t="s">
        <v>246</v>
      </c>
      <c r="D54" s="25" t="s">
        <v>223</v>
      </c>
      <c r="E54" s="25" t="s">
        <v>223</v>
      </c>
      <c r="F54" s="25" t="s">
        <v>223</v>
      </c>
      <c r="G54" s="25" t="s">
        <v>223</v>
      </c>
      <c r="H54" s="25" t="s">
        <v>223</v>
      </c>
      <c r="I54" s="25" t="s">
        <v>223</v>
      </c>
      <c r="J54" s="25" t="s">
        <v>223</v>
      </c>
      <c r="K54" s="25" t="s">
        <v>223</v>
      </c>
      <c r="L54" s="25" t="s">
        <v>223</v>
      </c>
      <c r="M54" s="25" t="s">
        <v>223</v>
      </c>
      <c r="N54" s="25" t="s">
        <v>223</v>
      </c>
      <c r="O54" s="25" t="s">
        <v>223</v>
      </c>
      <c r="P54" s="25"/>
      <c r="Q54" s="25"/>
      <c r="R54" s="25">
        <v>12</v>
      </c>
      <c r="S54" s="25">
        <v>12</v>
      </c>
      <c r="T54" s="26">
        <f t="shared" si="8"/>
        <v>1</v>
      </c>
      <c r="U54" s="25">
        <f t="shared" si="26"/>
        <v>0</v>
      </c>
      <c r="V54" s="25">
        <f t="shared" si="27"/>
        <v>0</v>
      </c>
      <c r="W54" s="25" t="e">
        <f t="shared" si="28"/>
        <v>#NUM!</v>
      </c>
      <c r="X54" s="25" t="e">
        <f t="shared" si="29"/>
        <v>#DIV/0!</v>
      </c>
      <c r="Y54" s="25" t="e">
        <f t="shared" si="9"/>
        <v>#DIV/0!</v>
      </c>
      <c r="Z54" s="25" t="e">
        <f t="shared" si="30"/>
        <v>#DIV/0!</v>
      </c>
      <c r="AA54" s="25" t="e">
        <f t="shared" si="31"/>
        <v>#DIV/0!</v>
      </c>
      <c r="AB54" s="25" t="e">
        <f t="shared" si="32"/>
        <v>#NUM!</v>
      </c>
      <c r="AC54" s="25" t="e">
        <f t="shared" si="33"/>
        <v>#NUM!</v>
      </c>
    </row>
    <row r="55" spans="1:29" x14ac:dyDescent="0.25">
      <c r="A55" s="1" t="s">
        <v>57</v>
      </c>
      <c r="B55" s="1" t="s">
        <v>27</v>
      </c>
      <c r="C55" s="1" t="s">
        <v>246</v>
      </c>
      <c r="D55" s="25" t="s">
        <v>213</v>
      </c>
      <c r="E55" s="25" t="s">
        <v>213</v>
      </c>
      <c r="F55" s="25" t="s">
        <v>213</v>
      </c>
      <c r="G55" s="25" t="s">
        <v>213</v>
      </c>
      <c r="H55" s="25" t="s">
        <v>213</v>
      </c>
      <c r="I55" s="25" t="s">
        <v>213</v>
      </c>
      <c r="J55" s="25" t="s">
        <v>213</v>
      </c>
      <c r="K55" s="25" t="s">
        <v>213</v>
      </c>
      <c r="L55" s="25" t="s">
        <v>213</v>
      </c>
      <c r="M55" s="25" t="s">
        <v>213</v>
      </c>
      <c r="N55" s="25" t="s">
        <v>213</v>
      </c>
      <c r="O55" s="25" t="s">
        <v>213</v>
      </c>
      <c r="P55" s="25"/>
      <c r="Q55" s="25"/>
      <c r="R55" s="25">
        <v>12</v>
      </c>
      <c r="S55" s="25">
        <v>12</v>
      </c>
      <c r="T55" s="26">
        <f t="shared" si="8"/>
        <v>1</v>
      </c>
      <c r="U55" s="25">
        <f t="shared" si="26"/>
        <v>0</v>
      </c>
      <c r="V55" s="25">
        <f t="shared" si="27"/>
        <v>0</v>
      </c>
      <c r="W55" s="25" t="e">
        <f t="shared" si="28"/>
        <v>#NUM!</v>
      </c>
      <c r="X55" s="25" t="e">
        <f t="shared" si="29"/>
        <v>#DIV/0!</v>
      </c>
      <c r="Y55" s="25" t="e">
        <f t="shared" si="9"/>
        <v>#DIV/0!</v>
      </c>
      <c r="Z55" s="25" t="e">
        <f t="shared" si="30"/>
        <v>#DIV/0!</v>
      </c>
      <c r="AA55" s="25" t="e">
        <f t="shared" si="31"/>
        <v>#DIV/0!</v>
      </c>
      <c r="AB55" s="25" t="e">
        <f t="shared" si="32"/>
        <v>#NUM!</v>
      </c>
      <c r="AC55" s="25" t="e">
        <f t="shared" si="33"/>
        <v>#NUM!</v>
      </c>
    </row>
    <row r="56" spans="1:29" x14ac:dyDescent="0.25">
      <c r="A56" s="1" t="s">
        <v>58</v>
      </c>
      <c r="B56" s="1" t="s">
        <v>27</v>
      </c>
      <c r="C56" s="1" t="s">
        <v>246</v>
      </c>
      <c r="D56" s="25" t="s">
        <v>223</v>
      </c>
      <c r="E56" s="25" t="s">
        <v>223</v>
      </c>
      <c r="F56" s="25" t="s">
        <v>223</v>
      </c>
      <c r="G56" s="25" t="s">
        <v>223</v>
      </c>
      <c r="H56" s="25" t="s">
        <v>223</v>
      </c>
      <c r="I56" s="25" t="s">
        <v>223</v>
      </c>
      <c r="J56" s="25" t="s">
        <v>223</v>
      </c>
      <c r="K56" s="25" t="s">
        <v>223</v>
      </c>
      <c r="L56" s="25" t="s">
        <v>223</v>
      </c>
      <c r="M56" s="25" t="s">
        <v>223</v>
      </c>
      <c r="N56" s="25" t="s">
        <v>223</v>
      </c>
      <c r="O56" s="25" t="s">
        <v>223</v>
      </c>
      <c r="P56" s="25"/>
      <c r="Q56" s="25"/>
      <c r="R56" s="25">
        <v>12</v>
      </c>
      <c r="S56" s="25">
        <v>12</v>
      </c>
      <c r="T56" s="26">
        <f t="shared" si="8"/>
        <v>1</v>
      </c>
      <c r="U56" s="25">
        <f t="shared" si="26"/>
        <v>0</v>
      </c>
      <c r="V56" s="25">
        <f t="shared" si="27"/>
        <v>0</v>
      </c>
      <c r="W56" s="25" t="e">
        <f t="shared" si="28"/>
        <v>#NUM!</v>
      </c>
      <c r="X56" s="25" t="e">
        <f t="shared" si="29"/>
        <v>#DIV/0!</v>
      </c>
      <c r="Y56" s="25" t="e">
        <f t="shared" si="9"/>
        <v>#DIV/0!</v>
      </c>
      <c r="Z56" s="25" t="e">
        <f t="shared" si="30"/>
        <v>#DIV/0!</v>
      </c>
      <c r="AA56" s="25" t="e">
        <f t="shared" si="31"/>
        <v>#DIV/0!</v>
      </c>
      <c r="AB56" s="25" t="e">
        <f t="shared" si="32"/>
        <v>#NUM!</v>
      </c>
      <c r="AC56" s="25" t="e">
        <f t="shared" si="33"/>
        <v>#NUM!</v>
      </c>
    </row>
    <row r="57" spans="1:29" x14ac:dyDescent="0.25">
      <c r="A57" s="1" t="s">
        <v>59</v>
      </c>
      <c r="B57" s="1" t="s">
        <v>27</v>
      </c>
      <c r="C57" s="1" t="s">
        <v>246</v>
      </c>
      <c r="D57" s="25" t="s">
        <v>223</v>
      </c>
      <c r="E57" s="25" t="s">
        <v>223</v>
      </c>
      <c r="F57" s="25" t="s">
        <v>223</v>
      </c>
      <c r="G57" s="25" t="s">
        <v>223</v>
      </c>
      <c r="H57" s="25" t="s">
        <v>223</v>
      </c>
      <c r="I57" s="25" t="s">
        <v>223</v>
      </c>
      <c r="J57" s="25" t="s">
        <v>223</v>
      </c>
      <c r="K57" s="25" t="s">
        <v>223</v>
      </c>
      <c r="L57" s="25" t="s">
        <v>223</v>
      </c>
      <c r="M57" s="25" t="s">
        <v>223</v>
      </c>
      <c r="N57" s="25" t="s">
        <v>223</v>
      </c>
      <c r="O57" s="25" t="s">
        <v>223</v>
      </c>
      <c r="P57" s="25"/>
      <c r="Q57" s="25"/>
      <c r="R57" s="25">
        <v>12</v>
      </c>
      <c r="S57" s="25">
        <v>12</v>
      </c>
      <c r="T57" s="26">
        <f t="shared" si="8"/>
        <v>1</v>
      </c>
      <c r="U57" s="25">
        <f t="shared" si="26"/>
        <v>0</v>
      </c>
      <c r="V57" s="25">
        <f t="shared" si="27"/>
        <v>0</v>
      </c>
      <c r="W57" s="25" t="e">
        <f t="shared" si="28"/>
        <v>#NUM!</v>
      </c>
      <c r="X57" s="25" t="e">
        <f t="shared" si="29"/>
        <v>#DIV/0!</v>
      </c>
      <c r="Y57" s="25" t="e">
        <f t="shared" si="9"/>
        <v>#DIV/0!</v>
      </c>
      <c r="Z57" s="25" t="e">
        <f t="shared" si="30"/>
        <v>#DIV/0!</v>
      </c>
      <c r="AA57" s="25" t="e">
        <f t="shared" si="31"/>
        <v>#DIV/0!</v>
      </c>
      <c r="AB57" s="25" t="e">
        <f t="shared" si="32"/>
        <v>#NUM!</v>
      </c>
      <c r="AC57" s="25" t="e">
        <f t="shared" si="33"/>
        <v>#NUM!</v>
      </c>
    </row>
    <row r="58" spans="1:29" x14ac:dyDescent="0.25">
      <c r="A58" s="1" t="s">
        <v>60</v>
      </c>
      <c r="B58" s="1" t="s">
        <v>27</v>
      </c>
      <c r="C58" s="1" t="s">
        <v>246</v>
      </c>
      <c r="D58" s="25" t="s">
        <v>213</v>
      </c>
      <c r="E58" s="25" t="s">
        <v>213</v>
      </c>
      <c r="F58" s="25" t="s">
        <v>213</v>
      </c>
      <c r="G58" s="25" t="s">
        <v>213</v>
      </c>
      <c r="H58" s="25" t="s">
        <v>213</v>
      </c>
      <c r="I58" s="25" t="s">
        <v>213</v>
      </c>
      <c r="J58" s="25" t="s">
        <v>213</v>
      </c>
      <c r="K58" s="25" t="s">
        <v>213</v>
      </c>
      <c r="L58" s="25" t="s">
        <v>213</v>
      </c>
      <c r="M58" s="25" t="s">
        <v>213</v>
      </c>
      <c r="N58" s="25" t="s">
        <v>213</v>
      </c>
      <c r="O58" s="25">
        <v>0.7</v>
      </c>
      <c r="P58" s="25"/>
      <c r="Q58" s="25"/>
      <c r="R58" s="25">
        <v>12</v>
      </c>
      <c r="S58" s="25">
        <v>11</v>
      </c>
      <c r="T58" s="26">
        <f t="shared" si="8"/>
        <v>0.91666666666666663</v>
      </c>
      <c r="U58" s="25">
        <f t="shared" si="26"/>
        <v>0.7</v>
      </c>
      <c r="V58" s="25">
        <f t="shared" si="27"/>
        <v>0.7</v>
      </c>
      <c r="W58" s="25">
        <f t="shared" si="28"/>
        <v>0.7</v>
      </c>
      <c r="X58" s="25" t="e">
        <f t="shared" si="29"/>
        <v>#DIV/0!</v>
      </c>
      <c r="Y58" s="25" t="e">
        <f t="shared" si="9"/>
        <v>#DIV/0!</v>
      </c>
      <c r="Z58" s="25" t="e">
        <f t="shared" si="30"/>
        <v>#DIV/0!</v>
      </c>
      <c r="AA58" s="25">
        <f t="shared" si="31"/>
        <v>0.7</v>
      </c>
      <c r="AB58" s="25">
        <f t="shared" si="32"/>
        <v>0.7</v>
      </c>
      <c r="AC58" s="25">
        <f t="shared" si="33"/>
        <v>0.7</v>
      </c>
    </row>
    <row r="59" spans="1:29" x14ac:dyDescent="0.25">
      <c r="A59" s="1" t="s">
        <v>61</v>
      </c>
      <c r="B59" s="1" t="s">
        <v>27</v>
      </c>
      <c r="C59" s="1" t="s">
        <v>246</v>
      </c>
      <c r="D59" s="25" t="s">
        <v>213</v>
      </c>
      <c r="E59" s="25" t="s">
        <v>213</v>
      </c>
      <c r="F59" s="25" t="s">
        <v>213</v>
      </c>
      <c r="G59" s="25" t="s">
        <v>213</v>
      </c>
      <c r="H59" s="25" t="s">
        <v>213</v>
      </c>
      <c r="I59" s="25" t="s">
        <v>213</v>
      </c>
      <c r="J59" s="25" t="s">
        <v>213</v>
      </c>
      <c r="K59" s="25" t="s">
        <v>213</v>
      </c>
      <c r="L59" s="25" t="s">
        <v>213</v>
      </c>
      <c r="M59" s="25" t="s">
        <v>213</v>
      </c>
      <c r="N59" s="25" t="s">
        <v>213</v>
      </c>
      <c r="O59" s="25" t="s">
        <v>213</v>
      </c>
      <c r="P59" s="25"/>
      <c r="Q59" s="25"/>
      <c r="R59" s="25">
        <v>12</v>
      </c>
      <c r="S59" s="25">
        <v>12</v>
      </c>
      <c r="T59" s="26">
        <f t="shared" si="8"/>
        <v>1</v>
      </c>
      <c r="U59" s="25">
        <f t="shared" si="26"/>
        <v>0</v>
      </c>
      <c r="V59" s="25">
        <f t="shared" si="27"/>
        <v>0</v>
      </c>
      <c r="W59" s="25" t="e">
        <f t="shared" si="28"/>
        <v>#NUM!</v>
      </c>
      <c r="X59" s="25" t="e">
        <f t="shared" si="29"/>
        <v>#DIV/0!</v>
      </c>
      <c r="Y59" s="25" t="e">
        <f t="shared" si="9"/>
        <v>#DIV/0!</v>
      </c>
      <c r="Z59" s="25" t="e">
        <f t="shared" si="30"/>
        <v>#DIV/0!</v>
      </c>
      <c r="AA59" s="25" t="e">
        <f t="shared" si="31"/>
        <v>#DIV/0!</v>
      </c>
      <c r="AB59" s="25" t="e">
        <f t="shared" si="32"/>
        <v>#NUM!</v>
      </c>
      <c r="AC59" s="25" t="e">
        <f t="shared" si="33"/>
        <v>#NUM!</v>
      </c>
    </row>
    <row r="60" spans="1:29" x14ac:dyDescent="0.25">
      <c r="A60" s="1" t="s">
        <v>62</v>
      </c>
      <c r="B60" s="1" t="s">
        <v>27</v>
      </c>
      <c r="C60" s="1" t="s">
        <v>246</v>
      </c>
      <c r="D60" s="25" t="s">
        <v>223</v>
      </c>
      <c r="E60" s="25" t="s">
        <v>223</v>
      </c>
      <c r="F60" s="25" t="s">
        <v>223</v>
      </c>
      <c r="G60" s="25" t="s">
        <v>223</v>
      </c>
      <c r="H60" s="25" t="s">
        <v>223</v>
      </c>
      <c r="I60" s="25" t="s">
        <v>223</v>
      </c>
      <c r="J60" s="25" t="s">
        <v>223</v>
      </c>
      <c r="K60" s="25" t="s">
        <v>223</v>
      </c>
      <c r="L60" s="25" t="s">
        <v>223</v>
      </c>
      <c r="M60" s="25" t="s">
        <v>223</v>
      </c>
      <c r="N60" s="25" t="s">
        <v>223</v>
      </c>
      <c r="O60" s="25" t="s">
        <v>223</v>
      </c>
      <c r="P60" s="25"/>
      <c r="Q60" s="25"/>
      <c r="R60" s="25">
        <v>12</v>
      </c>
      <c r="S60" s="25">
        <v>12</v>
      </c>
      <c r="T60" s="26">
        <f t="shared" si="8"/>
        <v>1</v>
      </c>
      <c r="U60" s="25">
        <f t="shared" si="26"/>
        <v>0</v>
      </c>
      <c r="V60" s="25">
        <f t="shared" si="27"/>
        <v>0</v>
      </c>
      <c r="W60" s="25" t="e">
        <f t="shared" si="28"/>
        <v>#NUM!</v>
      </c>
      <c r="X60" s="25" t="e">
        <f t="shared" si="29"/>
        <v>#DIV/0!</v>
      </c>
      <c r="Y60" s="25" t="e">
        <f t="shared" si="9"/>
        <v>#DIV/0!</v>
      </c>
      <c r="Z60" s="25" t="e">
        <f t="shared" si="30"/>
        <v>#DIV/0!</v>
      </c>
      <c r="AA60" s="25" t="e">
        <f t="shared" si="31"/>
        <v>#DIV/0!</v>
      </c>
      <c r="AB60" s="25" t="e">
        <f t="shared" si="32"/>
        <v>#NUM!</v>
      </c>
      <c r="AC60" s="25" t="e">
        <f t="shared" si="33"/>
        <v>#NUM!</v>
      </c>
    </row>
    <row r="61" spans="1:29" x14ac:dyDescent="0.25">
      <c r="A61" s="1" t="s">
        <v>63</v>
      </c>
      <c r="B61" s="1" t="s">
        <v>27</v>
      </c>
      <c r="C61" s="1" t="s">
        <v>246</v>
      </c>
      <c r="D61" s="25" t="s">
        <v>226</v>
      </c>
      <c r="E61" s="25" t="s">
        <v>226</v>
      </c>
      <c r="F61" s="25" t="s">
        <v>226</v>
      </c>
      <c r="G61" s="25" t="s">
        <v>226</v>
      </c>
      <c r="H61" s="25" t="s">
        <v>226</v>
      </c>
      <c r="I61" s="25" t="s">
        <v>226</v>
      </c>
      <c r="J61" s="25" t="s">
        <v>226</v>
      </c>
      <c r="K61" s="25" t="s">
        <v>226</v>
      </c>
      <c r="L61" s="25" t="s">
        <v>226</v>
      </c>
      <c r="M61" s="25" t="s">
        <v>226</v>
      </c>
      <c r="N61" s="25" t="s">
        <v>226</v>
      </c>
      <c r="O61" s="25" t="s">
        <v>226</v>
      </c>
      <c r="P61" s="25"/>
      <c r="Q61" s="25"/>
      <c r="R61" s="25">
        <v>12</v>
      </c>
      <c r="S61" s="25">
        <v>12</v>
      </c>
      <c r="T61" s="26">
        <f t="shared" si="8"/>
        <v>1</v>
      </c>
      <c r="U61" s="25">
        <f t="shared" si="26"/>
        <v>0</v>
      </c>
      <c r="V61" s="25">
        <f t="shared" si="27"/>
        <v>0</v>
      </c>
      <c r="W61" s="25" t="e">
        <f t="shared" si="28"/>
        <v>#NUM!</v>
      </c>
      <c r="X61" s="25" t="e">
        <f t="shared" si="29"/>
        <v>#DIV/0!</v>
      </c>
      <c r="Y61" s="25" t="e">
        <f t="shared" si="9"/>
        <v>#DIV/0!</v>
      </c>
      <c r="Z61" s="25" t="e">
        <f t="shared" si="30"/>
        <v>#DIV/0!</v>
      </c>
      <c r="AA61" s="25" t="e">
        <f t="shared" si="31"/>
        <v>#DIV/0!</v>
      </c>
      <c r="AB61" s="25" t="e">
        <f t="shared" si="32"/>
        <v>#NUM!</v>
      </c>
      <c r="AC61" s="25" t="e">
        <f t="shared" si="33"/>
        <v>#NUM!</v>
      </c>
    </row>
    <row r="62" spans="1:29" x14ac:dyDescent="0.25">
      <c r="A62" s="1" t="s">
        <v>64</v>
      </c>
      <c r="B62" s="1" t="s">
        <v>27</v>
      </c>
      <c r="C62" s="1" t="s">
        <v>246</v>
      </c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6" t="str">
        <f t="shared" si="8"/>
        <v/>
      </c>
      <c r="U62" s="25"/>
      <c r="V62" s="25"/>
      <c r="W62" s="25"/>
      <c r="X62" s="25"/>
      <c r="Y62" s="25"/>
      <c r="Z62" s="25"/>
      <c r="AA62" s="25"/>
      <c r="AB62" s="25"/>
      <c r="AC62" s="25"/>
    </row>
    <row r="63" spans="1:29" x14ac:dyDescent="0.25">
      <c r="A63" s="1" t="s">
        <v>65</v>
      </c>
      <c r="B63" s="1" t="s">
        <v>27</v>
      </c>
      <c r="C63" s="1" t="s">
        <v>246</v>
      </c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6" t="str">
        <f t="shared" si="8"/>
        <v/>
      </c>
      <c r="U63" s="25"/>
      <c r="V63" s="25"/>
      <c r="W63" s="25"/>
      <c r="X63" s="25"/>
      <c r="Y63" s="25"/>
      <c r="Z63" s="25"/>
      <c r="AA63" s="25"/>
      <c r="AB63" s="25"/>
      <c r="AC63" s="25"/>
    </row>
    <row r="64" spans="1:29" x14ac:dyDescent="0.25">
      <c r="A64" s="1" t="s">
        <v>66</v>
      </c>
      <c r="B64" s="1" t="s">
        <v>27</v>
      </c>
      <c r="C64" s="1" t="s">
        <v>246</v>
      </c>
      <c r="D64" s="25">
        <v>0.28999999999999998</v>
      </c>
      <c r="E64" s="25" t="s">
        <v>226</v>
      </c>
      <c r="F64" s="25" t="s">
        <v>226</v>
      </c>
      <c r="G64" s="25" t="s">
        <v>226</v>
      </c>
      <c r="H64" s="25" t="s">
        <v>226</v>
      </c>
      <c r="I64" s="25" t="s">
        <v>226</v>
      </c>
      <c r="J64" s="25">
        <v>0.21</v>
      </c>
      <c r="K64" s="25" t="s">
        <v>226</v>
      </c>
      <c r="L64" s="25" t="s">
        <v>226</v>
      </c>
      <c r="M64" s="25" t="s">
        <v>226</v>
      </c>
      <c r="N64" s="25" t="s">
        <v>226</v>
      </c>
      <c r="O64" s="25" t="s">
        <v>226</v>
      </c>
      <c r="P64" s="25"/>
      <c r="Q64" s="25"/>
      <c r="R64" s="25">
        <v>12</v>
      </c>
      <c r="S64" s="25">
        <v>10</v>
      </c>
      <c r="T64" s="26">
        <f t="shared" si="8"/>
        <v>0.83333333333333337</v>
      </c>
      <c r="U64" s="25">
        <f>MAX(D64:O64)</f>
        <v>0.28999999999999998</v>
      </c>
      <c r="V64" s="25">
        <f>MIN(D64:O64)</f>
        <v>0.21</v>
      </c>
      <c r="W64" s="25">
        <f>MEDIAN(D64:O64)</f>
        <v>0.25</v>
      </c>
      <c r="X64" s="25">
        <f>STDEV(D64:O64)</f>
        <v>5.6568542494923629E-2</v>
      </c>
      <c r="Y64" s="25">
        <f t="shared" si="9"/>
        <v>22.627416997969451</v>
      </c>
      <c r="Z64" s="25">
        <f>VAR(D64:O64)</f>
        <v>3.1999999999999806E-3</v>
      </c>
      <c r="AA64" s="25">
        <f>AVERAGE(D64:O64)</f>
        <v>0.25</v>
      </c>
      <c r="AB64" s="25">
        <f>_xlfn.PERCENTILE.INC(D64:O64,0.95)</f>
        <v>0.28599999999999998</v>
      </c>
      <c r="AC64" s="25">
        <f>_xlfn.PERCENTILE.INC(D64:O64,0.99)</f>
        <v>0.28920000000000001</v>
      </c>
    </row>
    <row r="65" spans="1:29" x14ac:dyDescent="0.25">
      <c r="A65" s="1" t="s">
        <v>67</v>
      </c>
      <c r="B65" s="1" t="s">
        <v>27</v>
      </c>
      <c r="C65" s="1" t="s">
        <v>246</v>
      </c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6" t="str">
        <f t="shared" si="8"/>
        <v/>
      </c>
      <c r="U65" s="25"/>
      <c r="V65" s="25"/>
      <c r="W65" s="25"/>
      <c r="X65" s="25"/>
      <c r="Y65" s="25"/>
      <c r="Z65" s="25"/>
      <c r="AA65" s="25"/>
      <c r="AB65" s="25"/>
      <c r="AC65" s="25"/>
    </row>
    <row r="66" spans="1:29" x14ac:dyDescent="0.25">
      <c r="A66" s="1" t="s">
        <v>68</v>
      </c>
      <c r="B66" s="1" t="s">
        <v>27</v>
      </c>
      <c r="C66" s="1" t="s">
        <v>246</v>
      </c>
      <c r="D66" s="25" t="s">
        <v>223</v>
      </c>
      <c r="E66" s="25" t="s">
        <v>223</v>
      </c>
      <c r="F66" s="25" t="s">
        <v>223</v>
      </c>
      <c r="G66" s="25" t="s">
        <v>223</v>
      </c>
      <c r="H66" s="25" t="s">
        <v>223</v>
      </c>
      <c r="I66" s="25" t="s">
        <v>223</v>
      </c>
      <c r="J66" s="25" t="s">
        <v>223</v>
      </c>
      <c r="K66" s="25" t="s">
        <v>223</v>
      </c>
      <c r="L66" s="25" t="s">
        <v>223</v>
      </c>
      <c r="M66" s="25" t="s">
        <v>223</v>
      </c>
      <c r="N66" s="25" t="s">
        <v>223</v>
      </c>
      <c r="O66" s="25" t="s">
        <v>223</v>
      </c>
      <c r="P66" s="25"/>
      <c r="Q66" s="25"/>
      <c r="R66" s="25">
        <v>12</v>
      </c>
      <c r="S66" s="25">
        <v>12</v>
      </c>
      <c r="T66" s="26">
        <f t="shared" si="8"/>
        <v>1</v>
      </c>
      <c r="U66" s="25">
        <f>MAX(D66:O66)</f>
        <v>0</v>
      </c>
      <c r="V66" s="25">
        <f>MIN(D66:O66)</f>
        <v>0</v>
      </c>
      <c r="W66" s="25" t="e">
        <f>MEDIAN(D66:O66)</f>
        <v>#NUM!</v>
      </c>
      <c r="X66" s="25" t="e">
        <f>STDEV(D66:O66)</f>
        <v>#DIV/0!</v>
      </c>
      <c r="Y66" s="25" t="e">
        <f t="shared" si="9"/>
        <v>#DIV/0!</v>
      </c>
      <c r="Z66" s="25" t="e">
        <f>VAR(D66:O66)</f>
        <v>#DIV/0!</v>
      </c>
      <c r="AA66" s="25" t="e">
        <f>AVERAGE(D66:O66)</f>
        <v>#DIV/0!</v>
      </c>
      <c r="AB66" s="25" t="e">
        <f>_xlfn.PERCENTILE.INC(D66:O66,0.95)</f>
        <v>#NUM!</v>
      </c>
      <c r="AC66" s="25" t="e">
        <f>_xlfn.PERCENTILE.INC(D66:O66,0.99)</f>
        <v>#NUM!</v>
      </c>
    </row>
    <row r="67" spans="1:29" x14ac:dyDescent="0.25">
      <c r="A67" s="1" t="s">
        <v>69</v>
      </c>
      <c r="B67" s="1" t="s">
        <v>27</v>
      </c>
      <c r="C67" s="1" t="s">
        <v>246</v>
      </c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6" t="str">
        <f t="shared" si="8"/>
        <v/>
      </c>
      <c r="U67" s="25"/>
      <c r="V67" s="25"/>
      <c r="W67" s="25"/>
      <c r="X67" s="25"/>
      <c r="Y67" s="25"/>
      <c r="Z67" s="25"/>
      <c r="AA67" s="25"/>
      <c r="AB67" s="25"/>
      <c r="AC67" s="25"/>
    </row>
    <row r="68" spans="1:29" x14ac:dyDescent="0.25">
      <c r="A68" s="1" t="s">
        <v>70</v>
      </c>
      <c r="B68" s="1" t="s">
        <v>27</v>
      </c>
      <c r="C68" s="1" t="s">
        <v>246</v>
      </c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6" t="str">
        <f t="shared" si="8"/>
        <v/>
      </c>
      <c r="U68" s="25"/>
      <c r="V68" s="25"/>
      <c r="W68" s="25"/>
      <c r="X68" s="25"/>
      <c r="Y68" s="25"/>
      <c r="Z68" s="25"/>
      <c r="AA68" s="25"/>
      <c r="AB68" s="25"/>
      <c r="AC68" s="25"/>
    </row>
    <row r="69" spans="1:29" x14ac:dyDescent="0.25">
      <c r="A69" s="1" t="s">
        <v>71</v>
      </c>
      <c r="B69" s="1" t="s">
        <v>27</v>
      </c>
      <c r="C69" s="1" t="s">
        <v>246</v>
      </c>
      <c r="D69" s="25" t="s">
        <v>223</v>
      </c>
      <c r="E69" s="25" t="s">
        <v>223</v>
      </c>
      <c r="F69" s="25" t="s">
        <v>223</v>
      </c>
      <c r="G69" s="25" t="s">
        <v>223</v>
      </c>
      <c r="H69" s="25" t="s">
        <v>223</v>
      </c>
      <c r="I69" s="25" t="s">
        <v>223</v>
      </c>
      <c r="J69" s="25" t="s">
        <v>223</v>
      </c>
      <c r="K69" s="25" t="s">
        <v>223</v>
      </c>
      <c r="L69" s="25" t="s">
        <v>223</v>
      </c>
      <c r="M69" s="25" t="s">
        <v>223</v>
      </c>
      <c r="N69" s="25" t="s">
        <v>223</v>
      </c>
      <c r="O69" s="25" t="s">
        <v>223</v>
      </c>
      <c r="P69" s="25"/>
      <c r="Q69" s="25"/>
      <c r="R69" s="25">
        <v>12</v>
      </c>
      <c r="S69" s="25">
        <v>12</v>
      </c>
      <c r="T69" s="26">
        <f t="shared" si="8"/>
        <v>1</v>
      </c>
      <c r="U69" s="25">
        <f>MAX(D69:O69)</f>
        <v>0</v>
      </c>
      <c r="V69" s="25">
        <f>MIN(D69:O69)</f>
        <v>0</v>
      </c>
      <c r="W69" s="25" t="e">
        <f>MEDIAN(D69:O69)</f>
        <v>#NUM!</v>
      </c>
      <c r="X69" s="25" t="e">
        <f>STDEV(D69:O69)</f>
        <v>#DIV/0!</v>
      </c>
      <c r="Y69" s="25" t="e">
        <f t="shared" si="9"/>
        <v>#DIV/0!</v>
      </c>
      <c r="Z69" s="25" t="e">
        <f>VAR(D69:O69)</f>
        <v>#DIV/0!</v>
      </c>
      <c r="AA69" s="25" t="e">
        <f>AVERAGE(D69:O69)</f>
        <v>#DIV/0!</v>
      </c>
      <c r="AB69" s="25" t="e">
        <f>_xlfn.PERCENTILE.INC(D69:O69,0.95)</f>
        <v>#NUM!</v>
      </c>
      <c r="AC69" s="25" t="e">
        <f>_xlfn.PERCENTILE.INC(D69:O69,0.99)</f>
        <v>#NUM!</v>
      </c>
    </row>
    <row r="70" spans="1:29" x14ac:dyDescent="0.25">
      <c r="A70" s="1" t="s">
        <v>72</v>
      </c>
      <c r="B70" s="1" t="s">
        <v>27</v>
      </c>
      <c r="C70" s="1" t="s">
        <v>246</v>
      </c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6" t="str">
        <f t="shared" si="8"/>
        <v/>
      </c>
      <c r="U70" s="25"/>
      <c r="V70" s="25"/>
      <c r="W70" s="25"/>
      <c r="X70" s="25"/>
      <c r="Y70" s="25"/>
      <c r="Z70" s="25"/>
      <c r="AA70" s="25"/>
      <c r="AB70" s="25"/>
      <c r="AC70" s="25"/>
    </row>
    <row r="71" spans="1:29" x14ac:dyDescent="0.25">
      <c r="A71" s="1" t="s">
        <v>73</v>
      </c>
      <c r="B71" s="1" t="s">
        <v>27</v>
      </c>
      <c r="C71" s="1" t="s">
        <v>246</v>
      </c>
      <c r="D71" s="25">
        <v>0.37</v>
      </c>
      <c r="E71" s="25" t="s">
        <v>226</v>
      </c>
      <c r="F71" s="25">
        <v>0.26</v>
      </c>
      <c r="G71" s="25">
        <v>0.22</v>
      </c>
      <c r="H71" s="25">
        <v>0.32</v>
      </c>
      <c r="I71" s="25" t="s">
        <v>226</v>
      </c>
      <c r="J71" s="25">
        <v>0.25</v>
      </c>
      <c r="K71" s="25">
        <v>0.35</v>
      </c>
      <c r="L71" s="25" t="s">
        <v>226</v>
      </c>
      <c r="M71" s="25" t="s">
        <v>226</v>
      </c>
      <c r="N71" s="25" t="s">
        <v>226</v>
      </c>
      <c r="O71" s="25" t="s">
        <v>226</v>
      </c>
      <c r="P71" s="25"/>
      <c r="Q71" s="25"/>
      <c r="R71" s="25">
        <v>12</v>
      </c>
      <c r="S71" s="25">
        <v>6</v>
      </c>
      <c r="T71" s="26">
        <f t="shared" si="8"/>
        <v>0.5</v>
      </c>
      <c r="U71" s="25">
        <f>MAX(D71:O71)</f>
        <v>0.37</v>
      </c>
      <c r="V71" s="25">
        <f>MIN(D71:O71)</f>
        <v>0.22</v>
      </c>
      <c r="W71" s="25">
        <f>MEDIAN(D71:O71)</f>
        <v>0.29000000000000004</v>
      </c>
      <c r="X71" s="25">
        <f>STDEV(D71:O71)</f>
        <v>6.0249481325568274E-2</v>
      </c>
      <c r="Y71" s="25">
        <f t="shared" si="9"/>
        <v>20.423552991718058</v>
      </c>
      <c r="Z71" s="25">
        <f>VAR(D71:O71)</f>
        <v>3.63E-3</v>
      </c>
      <c r="AA71" s="25">
        <f>AVERAGE(D71:O71)</f>
        <v>0.29499999999999998</v>
      </c>
      <c r="AB71" s="25">
        <f>_xlfn.PERCENTILE.INC(D71:O71,0.95)</f>
        <v>0.36499999999999999</v>
      </c>
      <c r="AC71" s="25">
        <f>_xlfn.PERCENTILE.INC(D71:O71,0.99)</f>
        <v>0.36899999999999999</v>
      </c>
    </row>
    <row r="72" spans="1:29" x14ac:dyDescent="0.25">
      <c r="A72" s="1" t="s">
        <v>74</v>
      </c>
      <c r="B72" s="1" t="s">
        <v>27</v>
      </c>
      <c r="C72" s="1" t="s">
        <v>246</v>
      </c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6" t="str">
        <f t="shared" si="8"/>
        <v/>
      </c>
      <c r="U72" s="25"/>
      <c r="V72" s="25"/>
      <c r="W72" s="25"/>
      <c r="X72" s="25"/>
      <c r="Y72" s="25"/>
      <c r="Z72" s="25"/>
      <c r="AA72" s="25"/>
      <c r="AB72" s="25"/>
      <c r="AC72" s="25"/>
    </row>
    <row r="73" spans="1:29" x14ac:dyDescent="0.25">
      <c r="A73" s="1" t="s">
        <v>75</v>
      </c>
      <c r="B73" s="1" t="s">
        <v>27</v>
      </c>
      <c r="C73" s="1" t="s">
        <v>246</v>
      </c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6" t="str">
        <f t="shared" si="8"/>
        <v/>
      </c>
      <c r="U73" s="25"/>
      <c r="V73" s="25"/>
      <c r="W73" s="25"/>
      <c r="X73" s="25"/>
      <c r="Y73" s="25"/>
      <c r="Z73" s="25"/>
      <c r="AA73" s="25"/>
      <c r="AB73" s="25"/>
      <c r="AC73" s="25"/>
    </row>
    <row r="74" spans="1:29" x14ac:dyDescent="0.25">
      <c r="A74" s="1" t="s">
        <v>76</v>
      </c>
      <c r="B74" s="1" t="s">
        <v>27</v>
      </c>
      <c r="C74" s="1" t="s">
        <v>246</v>
      </c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6" t="str">
        <f t="shared" si="8"/>
        <v/>
      </c>
      <c r="U74" s="25"/>
      <c r="V74" s="25"/>
      <c r="W74" s="25"/>
      <c r="X74" s="25"/>
      <c r="Y74" s="25"/>
      <c r="Z74" s="25"/>
      <c r="AA74" s="25"/>
      <c r="AB74" s="25"/>
      <c r="AC74" s="25"/>
    </row>
    <row r="75" spans="1:29" x14ac:dyDescent="0.25">
      <c r="A75" s="1" t="s">
        <v>77</v>
      </c>
      <c r="B75" s="1" t="s">
        <v>27</v>
      </c>
      <c r="C75" s="1" t="s">
        <v>246</v>
      </c>
      <c r="D75" s="25" t="s">
        <v>224</v>
      </c>
      <c r="E75" s="25" t="s">
        <v>224</v>
      </c>
      <c r="F75" s="25" t="s">
        <v>224</v>
      </c>
      <c r="G75" s="25" t="s">
        <v>224</v>
      </c>
      <c r="H75" s="25" t="s">
        <v>224</v>
      </c>
      <c r="I75" s="25" t="s">
        <v>224</v>
      </c>
      <c r="J75" s="25" t="s">
        <v>224</v>
      </c>
      <c r="K75" s="25" t="s">
        <v>224</v>
      </c>
      <c r="L75" s="25" t="s">
        <v>224</v>
      </c>
      <c r="M75" s="25" t="s">
        <v>224</v>
      </c>
      <c r="N75" s="25" t="s">
        <v>224</v>
      </c>
      <c r="O75" s="25" t="s">
        <v>224</v>
      </c>
      <c r="P75" s="25"/>
      <c r="Q75" s="25"/>
      <c r="R75" s="25">
        <v>12</v>
      </c>
      <c r="S75" s="25">
        <v>12</v>
      </c>
      <c r="T75" s="26">
        <f t="shared" si="8"/>
        <v>1</v>
      </c>
      <c r="U75" s="25">
        <f>MAX(D75:O75)</f>
        <v>0</v>
      </c>
      <c r="V75" s="25">
        <f>MIN(D75:O75)</f>
        <v>0</v>
      </c>
      <c r="W75" s="25" t="e">
        <f>MEDIAN(D75:O75)</f>
        <v>#NUM!</v>
      </c>
      <c r="X75" s="25" t="e">
        <f>STDEV(D75:O75)</f>
        <v>#DIV/0!</v>
      </c>
      <c r="Y75" s="25" t="e">
        <f t="shared" si="9"/>
        <v>#DIV/0!</v>
      </c>
      <c r="Z75" s="25" t="e">
        <f>VAR(D75:O75)</f>
        <v>#DIV/0!</v>
      </c>
      <c r="AA75" s="25" t="e">
        <f>AVERAGE(D75:O75)</f>
        <v>#DIV/0!</v>
      </c>
      <c r="AB75" s="25" t="e">
        <f>_xlfn.PERCENTILE.INC(D75:O75,0.95)</f>
        <v>#NUM!</v>
      </c>
      <c r="AC75" s="25" t="e">
        <f>_xlfn.PERCENTILE.INC(D75:O75,0.99)</f>
        <v>#NUM!</v>
      </c>
    </row>
    <row r="76" spans="1:29" x14ac:dyDescent="0.25">
      <c r="A76" s="1" t="s">
        <v>78</v>
      </c>
      <c r="B76" s="1" t="s">
        <v>27</v>
      </c>
      <c r="C76" s="1" t="s">
        <v>246</v>
      </c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6" t="str">
        <f t="shared" si="8"/>
        <v/>
      </c>
      <c r="U76" s="25"/>
      <c r="V76" s="25"/>
      <c r="W76" s="25"/>
      <c r="X76" s="25"/>
      <c r="Y76" s="25"/>
      <c r="Z76" s="25"/>
      <c r="AA76" s="25"/>
      <c r="AB76" s="25"/>
      <c r="AC76" s="25"/>
    </row>
    <row r="77" spans="1:29" x14ac:dyDescent="0.25">
      <c r="A77" s="1" t="s">
        <v>79</v>
      </c>
      <c r="B77" s="1" t="s">
        <v>27</v>
      </c>
      <c r="C77" s="1" t="s">
        <v>246</v>
      </c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6" t="str">
        <f t="shared" si="8"/>
        <v/>
      </c>
      <c r="U77" s="25"/>
      <c r="V77" s="25"/>
      <c r="W77" s="25"/>
      <c r="X77" s="25"/>
      <c r="Y77" s="25"/>
      <c r="Z77" s="25"/>
      <c r="AA77" s="25"/>
      <c r="AB77" s="25"/>
      <c r="AC77" s="25"/>
    </row>
    <row r="78" spans="1:29" x14ac:dyDescent="0.25">
      <c r="A78" s="1" t="s">
        <v>80</v>
      </c>
      <c r="B78" s="1" t="s">
        <v>27</v>
      </c>
      <c r="C78" s="1" t="s">
        <v>246</v>
      </c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6" t="str">
        <f t="shared" si="8"/>
        <v/>
      </c>
      <c r="U78" s="25"/>
      <c r="V78" s="25"/>
      <c r="W78" s="25"/>
      <c r="X78" s="25"/>
      <c r="Y78" s="25"/>
      <c r="Z78" s="25"/>
      <c r="AA78" s="25"/>
      <c r="AB78" s="25"/>
      <c r="AC78" s="25"/>
    </row>
    <row r="79" spans="1:29" x14ac:dyDescent="0.25">
      <c r="A79" s="1" t="s">
        <v>81</v>
      </c>
      <c r="B79" s="1" t="s">
        <v>27</v>
      </c>
      <c r="C79" s="1" t="s">
        <v>246</v>
      </c>
      <c r="D79" s="28">
        <v>2.7</v>
      </c>
      <c r="E79" s="28">
        <v>0.92</v>
      </c>
      <c r="F79" s="28">
        <v>1.9</v>
      </c>
      <c r="G79" s="28">
        <v>1.9</v>
      </c>
      <c r="H79" s="28">
        <v>1.4</v>
      </c>
      <c r="I79" s="28">
        <v>0.72</v>
      </c>
      <c r="J79" s="28">
        <v>2.2000000000000002</v>
      </c>
      <c r="K79" s="28">
        <v>2.5</v>
      </c>
      <c r="L79" s="28" t="s">
        <v>226</v>
      </c>
      <c r="M79" s="28">
        <v>0.34</v>
      </c>
      <c r="N79" s="28">
        <v>0.59</v>
      </c>
      <c r="O79" s="28">
        <v>0.52</v>
      </c>
      <c r="P79" s="25"/>
      <c r="Q79" s="25"/>
      <c r="R79" s="25">
        <v>12</v>
      </c>
      <c r="S79" s="25">
        <v>1</v>
      </c>
      <c r="T79" s="26">
        <f t="shared" si="8"/>
        <v>8.3333333333333329E-2</v>
      </c>
      <c r="U79" s="25">
        <f t="shared" ref="U79:U85" si="34">MAX(D79:O79)</f>
        <v>2.7</v>
      </c>
      <c r="V79" s="25">
        <f t="shared" ref="V79:V85" si="35">MIN(D79:O79)</f>
        <v>0.34</v>
      </c>
      <c r="W79" s="25">
        <f t="shared" ref="W79:W85" si="36">MEDIAN(D79:O79)</f>
        <v>1.4</v>
      </c>
      <c r="X79" s="25">
        <f t="shared" ref="X79:X85" si="37">STDEV(D79:O79)</f>
        <v>0.85318547487955643</v>
      </c>
      <c r="Y79" s="25">
        <f t="shared" si="9"/>
        <v>59.815425262429059</v>
      </c>
      <c r="Z79" s="25">
        <f t="shared" ref="Z79:Z85" si="38">VAR(D79:O79)</f>
        <v>0.72792545454545421</v>
      </c>
      <c r="AA79" s="25">
        <f t="shared" ref="AA79:AA85" si="39">AVERAGE(D79:O79)</f>
        <v>1.4263636363636365</v>
      </c>
      <c r="AB79" s="25">
        <f t="shared" ref="AB79:AB85" si="40">_xlfn.PERCENTILE.INC(D79:O79,0.95)</f>
        <v>2.6</v>
      </c>
      <c r="AC79" s="25">
        <f t="shared" ref="AC79:AC85" si="41">_xlfn.PERCENTILE.INC(D79:O79,0.99)</f>
        <v>2.68</v>
      </c>
    </row>
    <row r="80" spans="1:29" x14ac:dyDescent="0.25">
      <c r="A80" s="1" t="s">
        <v>82</v>
      </c>
      <c r="B80" s="1" t="s">
        <v>27</v>
      </c>
      <c r="C80" s="1" t="s">
        <v>246</v>
      </c>
      <c r="D80" s="28">
        <v>0.43</v>
      </c>
      <c r="E80" s="28" t="s">
        <v>226</v>
      </c>
      <c r="F80" s="28">
        <v>0.35</v>
      </c>
      <c r="G80" s="28">
        <v>0.37</v>
      </c>
      <c r="H80" s="28">
        <v>0.22</v>
      </c>
      <c r="I80" s="28" t="s">
        <v>226</v>
      </c>
      <c r="J80" s="28">
        <v>0.39</v>
      </c>
      <c r="K80" s="28">
        <v>0.56000000000000005</v>
      </c>
      <c r="L80" s="28" t="s">
        <v>226</v>
      </c>
      <c r="M80" s="28" t="s">
        <v>226</v>
      </c>
      <c r="N80" s="28" t="s">
        <v>226</v>
      </c>
      <c r="O80" s="28" t="s">
        <v>226</v>
      </c>
      <c r="P80" s="25"/>
      <c r="Q80" s="25"/>
      <c r="R80" s="25">
        <v>12</v>
      </c>
      <c r="S80" s="25">
        <v>6</v>
      </c>
      <c r="T80" s="26">
        <f t="shared" ref="T80:T143" si="42">IFERROR(S80/R80,"")</f>
        <v>0.5</v>
      </c>
      <c r="U80" s="25">
        <f t="shared" si="34"/>
        <v>0.56000000000000005</v>
      </c>
      <c r="V80" s="25">
        <f t="shared" si="35"/>
        <v>0.22</v>
      </c>
      <c r="W80" s="25">
        <f t="shared" si="36"/>
        <v>0.38</v>
      </c>
      <c r="X80" s="25">
        <f t="shared" si="37"/>
        <v>0.11075498483890768</v>
      </c>
      <c r="Y80" s="25">
        <f t="shared" ref="Y80:Y141" si="43">((X80*100)/AA80)</f>
        <v>28.643530561786473</v>
      </c>
      <c r="Z80" s="25">
        <f t="shared" si="38"/>
        <v>1.2266666666666671E-2</v>
      </c>
      <c r="AA80" s="25">
        <f t="shared" si="39"/>
        <v>0.38666666666666666</v>
      </c>
      <c r="AB80" s="25">
        <f t="shared" si="40"/>
        <v>0.52750000000000008</v>
      </c>
      <c r="AC80" s="25">
        <f t="shared" si="41"/>
        <v>0.5535000000000001</v>
      </c>
    </row>
    <row r="81" spans="1:29" x14ac:dyDescent="0.25">
      <c r="A81" s="1" t="s">
        <v>83</v>
      </c>
      <c r="B81" s="1" t="s">
        <v>27</v>
      </c>
      <c r="C81" s="1" t="s">
        <v>246</v>
      </c>
      <c r="D81" s="28" t="s">
        <v>224</v>
      </c>
      <c r="E81" s="28" t="s">
        <v>224</v>
      </c>
      <c r="F81" s="28" t="s">
        <v>224</v>
      </c>
      <c r="G81" s="28" t="s">
        <v>224</v>
      </c>
      <c r="H81" s="28" t="s">
        <v>224</v>
      </c>
      <c r="I81" s="28" t="s">
        <v>224</v>
      </c>
      <c r="J81" s="28" t="s">
        <v>224</v>
      </c>
      <c r="K81" s="28" t="s">
        <v>224</v>
      </c>
      <c r="L81" s="28" t="s">
        <v>224</v>
      </c>
      <c r="M81" s="28" t="s">
        <v>224</v>
      </c>
      <c r="N81" s="28" t="s">
        <v>224</v>
      </c>
      <c r="O81" s="28" t="s">
        <v>224</v>
      </c>
      <c r="P81" s="25"/>
      <c r="Q81" s="25"/>
      <c r="R81" s="25">
        <v>12</v>
      </c>
      <c r="S81" s="25">
        <v>12</v>
      </c>
      <c r="T81" s="26">
        <f t="shared" si="42"/>
        <v>1</v>
      </c>
      <c r="U81" s="25">
        <f>MAX(D81:O81)</f>
        <v>0</v>
      </c>
      <c r="V81" s="25">
        <f t="shared" si="35"/>
        <v>0</v>
      </c>
      <c r="W81" s="25" t="e">
        <f t="shared" si="36"/>
        <v>#NUM!</v>
      </c>
      <c r="X81" s="25" t="e">
        <f t="shared" si="37"/>
        <v>#DIV/0!</v>
      </c>
      <c r="Y81" s="25" t="e">
        <f t="shared" si="43"/>
        <v>#DIV/0!</v>
      </c>
      <c r="Z81" s="25" t="e">
        <f t="shared" si="38"/>
        <v>#DIV/0!</v>
      </c>
      <c r="AA81" s="25" t="e">
        <f t="shared" si="39"/>
        <v>#DIV/0!</v>
      </c>
      <c r="AB81" s="25" t="e">
        <f t="shared" si="40"/>
        <v>#NUM!</v>
      </c>
      <c r="AC81" s="25" t="e">
        <f t="shared" si="41"/>
        <v>#NUM!</v>
      </c>
    </row>
    <row r="82" spans="1:29" x14ac:dyDescent="0.25">
      <c r="A82" s="1" t="s">
        <v>84</v>
      </c>
      <c r="B82" s="1" t="s">
        <v>27</v>
      </c>
      <c r="C82" s="1" t="s">
        <v>246</v>
      </c>
      <c r="D82" s="28" t="s">
        <v>223</v>
      </c>
      <c r="E82" s="28" t="s">
        <v>223</v>
      </c>
      <c r="F82" s="28" t="s">
        <v>223</v>
      </c>
      <c r="G82" s="28" t="s">
        <v>223</v>
      </c>
      <c r="H82" s="28" t="s">
        <v>223</v>
      </c>
      <c r="I82" s="28" t="s">
        <v>223</v>
      </c>
      <c r="J82" s="28" t="s">
        <v>223</v>
      </c>
      <c r="K82" s="28">
        <v>1.6</v>
      </c>
      <c r="L82" s="28" t="s">
        <v>223</v>
      </c>
      <c r="M82" s="28" t="s">
        <v>223</v>
      </c>
      <c r="N82" s="28">
        <v>1.3</v>
      </c>
      <c r="O82" s="28">
        <v>1</v>
      </c>
      <c r="P82" s="25"/>
      <c r="Q82" s="25"/>
      <c r="R82" s="25">
        <v>12</v>
      </c>
      <c r="S82" s="25">
        <v>9</v>
      </c>
      <c r="T82" s="26">
        <f t="shared" si="42"/>
        <v>0.75</v>
      </c>
      <c r="U82" s="25">
        <f t="shared" si="34"/>
        <v>1.6</v>
      </c>
      <c r="V82" s="25">
        <f t="shared" si="35"/>
        <v>1</v>
      </c>
      <c r="W82" s="25">
        <f t="shared" si="36"/>
        <v>1.3</v>
      </c>
      <c r="X82" s="25">
        <f t="shared" si="37"/>
        <v>0.29999999999999977</v>
      </c>
      <c r="Y82" s="25">
        <f t="shared" si="43"/>
        <v>23.076923076923055</v>
      </c>
      <c r="Z82" s="25">
        <f t="shared" si="38"/>
        <v>8.9999999999999858E-2</v>
      </c>
      <c r="AA82" s="25">
        <f t="shared" si="39"/>
        <v>1.3</v>
      </c>
      <c r="AB82" s="25">
        <f t="shared" si="40"/>
        <v>1.57</v>
      </c>
      <c r="AC82" s="25">
        <f t="shared" si="41"/>
        <v>1.5940000000000001</v>
      </c>
    </row>
    <row r="83" spans="1:29" x14ac:dyDescent="0.25">
      <c r="A83" s="1" t="s">
        <v>85</v>
      </c>
      <c r="B83" s="1" t="s">
        <v>27</v>
      </c>
      <c r="C83" s="1" t="s">
        <v>246</v>
      </c>
      <c r="D83" s="28">
        <v>3.6</v>
      </c>
      <c r="E83" s="28">
        <v>1.2</v>
      </c>
      <c r="F83" s="28">
        <v>2.2999999999999998</v>
      </c>
      <c r="G83" s="28">
        <v>2.6</v>
      </c>
      <c r="H83" s="28">
        <v>1.6</v>
      </c>
      <c r="I83" s="28">
        <v>1.1000000000000001</v>
      </c>
      <c r="J83" s="28">
        <v>2.4</v>
      </c>
      <c r="K83" s="28">
        <v>2.5</v>
      </c>
      <c r="L83" s="28" t="s">
        <v>226</v>
      </c>
      <c r="M83" s="28">
        <v>0.38</v>
      </c>
      <c r="N83" s="28">
        <v>0.96</v>
      </c>
      <c r="O83" s="28">
        <v>0.49</v>
      </c>
      <c r="P83" s="25"/>
      <c r="Q83" s="25"/>
      <c r="R83" s="25">
        <v>12</v>
      </c>
      <c r="S83" s="25">
        <v>1</v>
      </c>
      <c r="T83" s="26">
        <f t="shared" si="42"/>
        <v>8.3333333333333329E-2</v>
      </c>
      <c r="U83" s="25">
        <f t="shared" si="34"/>
        <v>3.6</v>
      </c>
      <c r="V83" s="25">
        <f t="shared" si="35"/>
        <v>0.38</v>
      </c>
      <c r="W83" s="25">
        <f t="shared" si="36"/>
        <v>1.6</v>
      </c>
      <c r="X83" s="25">
        <f t="shared" si="37"/>
        <v>1.0132764138718966</v>
      </c>
      <c r="Y83" s="25">
        <f t="shared" si="43"/>
        <v>58.26471799577034</v>
      </c>
      <c r="Z83" s="25">
        <f t="shared" si="38"/>
        <v>1.0267290909090909</v>
      </c>
      <c r="AA83" s="25">
        <f t="shared" si="39"/>
        <v>1.7390909090909086</v>
      </c>
      <c r="AB83" s="25">
        <f t="shared" si="40"/>
        <v>3.1</v>
      </c>
      <c r="AC83" s="25">
        <f t="shared" si="41"/>
        <v>3.5000000000000004</v>
      </c>
    </row>
    <row r="84" spans="1:29" x14ac:dyDescent="0.25">
      <c r="A84" s="1" t="s">
        <v>86</v>
      </c>
      <c r="B84" s="1" t="s">
        <v>27</v>
      </c>
      <c r="C84" s="1" t="s">
        <v>246</v>
      </c>
      <c r="D84" s="28">
        <v>2.6</v>
      </c>
      <c r="E84" s="28">
        <v>0.86</v>
      </c>
      <c r="F84" s="28">
        <v>1.6</v>
      </c>
      <c r="G84" s="28">
        <v>1.8</v>
      </c>
      <c r="H84" s="28">
        <v>1.1000000000000001</v>
      </c>
      <c r="I84" s="28">
        <v>0.76</v>
      </c>
      <c r="J84" s="28">
        <v>1.8</v>
      </c>
      <c r="K84" s="28">
        <v>1.9</v>
      </c>
      <c r="L84" s="28" t="s">
        <v>226</v>
      </c>
      <c r="M84" s="28">
        <v>0.34</v>
      </c>
      <c r="N84" s="28">
        <v>0.68</v>
      </c>
      <c r="O84" s="28">
        <v>0.39</v>
      </c>
      <c r="P84" s="25"/>
      <c r="Q84" s="25"/>
      <c r="R84" s="25">
        <v>12</v>
      </c>
      <c r="S84" s="25">
        <v>1</v>
      </c>
      <c r="T84" s="26">
        <f t="shared" si="42"/>
        <v>8.3333333333333329E-2</v>
      </c>
      <c r="U84" s="25">
        <f t="shared" si="34"/>
        <v>2.6</v>
      </c>
      <c r="V84" s="25">
        <f t="shared" si="35"/>
        <v>0.34</v>
      </c>
      <c r="W84" s="25">
        <f t="shared" si="36"/>
        <v>1.1000000000000001</v>
      </c>
      <c r="X84" s="25">
        <f t="shared" si="37"/>
        <v>0.72658228589872598</v>
      </c>
      <c r="Y84" s="25">
        <f t="shared" si="43"/>
        <v>57.790348119204509</v>
      </c>
      <c r="Z84" s="25">
        <f t="shared" si="38"/>
        <v>0.52792181818181805</v>
      </c>
      <c r="AA84" s="25">
        <f t="shared" si="39"/>
        <v>1.2572727272727275</v>
      </c>
      <c r="AB84" s="25">
        <f t="shared" si="40"/>
        <v>2.25</v>
      </c>
      <c r="AC84" s="25">
        <f t="shared" si="41"/>
        <v>2.5300000000000002</v>
      </c>
    </row>
    <row r="85" spans="1:29" x14ac:dyDescent="0.25">
      <c r="A85" s="1" t="s">
        <v>87</v>
      </c>
      <c r="B85" s="1" t="s">
        <v>27</v>
      </c>
      <c r="C85" s="1" t="s">
        <v>246</v>
      </c>
      <c r="D85" s="28" t="s">
        <v>224</v>
      </c>
      <c r="E85" s="28" t="s">
        <v>224</v>
      </c>
      <c r="F85" s="28" t="s">
        <v>224</v>
      </c>
      <c r="G85" s="28" t="s">
        <v>224</v>
      </c>
      <c r="H85" s="28" t="s">
        <v>224</v>
      </c>
      <c r="I85" s="28" t="s">
        <v>224</v>
      </c>
      <c r="J85" s="28" t="s">
        <v>224</v>
      </c>
      <c r="K85" s="28" t="s">
        <v>224</v>
      </c>
      <c r="L85" s="28" t="s">
        <v>224</v>
      </c>
      <c r="M85" s="28" t="s">
        <v>224</v>
      </c>
      <c r="N85" s="28" t="s">
        <v>224</v>
      </c>
      <c r="O85" s="28" t="s">
        <v>224</v>
      </c>
      <c r="P85" s="25"/>
      <c r="Q85" s="25"/>
      <c r="R85" s="25">
        <v>12</v>
      </c>
      <c r="S85" s="25">
        <v>12</v>
      </c>
      <c r="T85" s="26">
        <f t="shared" si="42"/>
        <v>1</v>
      </c>
      <c r="U85" s="25">
        <f t="shared" si="34"/>
        <v>0</v>
      </c>
      <c r="V85" s="25">
        <f t="shared" si="35"/>
        <v>0</v>
      </c>
      <c r="W85" s="25" t="e">
        <f t="shared" si="36"/>
        <v>#NUM!</v>
      </c>
      <c r="X85" s="25" t="e">
        <f t="shared" si="37"/>
        <v>#DIV/0!</v>
      </c>
      <c r="Y85" s="25" t="e">
        <f t="shared" si="43"/>
        <v>#DIV/0!</v>
      </c>
      <c r="Z85" s="25" t="e">
        <f t="shared" si="38"/>
        <v>#DIV/0!</v>
      </c>
      <c r="AA85" s="25" t="e">
        <f>AVERAGE(D85:O85)</f>
        <v>#DIV/0!</v>
      </c>
      <c r="AB85" s="25" t="e">
        <f t="shared" si="40"/>
        <v>#NUM!</v>
      </c>
      <c r="AC85" s="25" t="e">
        <f t="shared" si="41"/>
        <v>#NUM!</v>
      </c>
    </row>
    <row r="86" spans="1:29" x14ac:dyDescent="0.25">
      <c r="A86" s="1" t="s">
        <v>88</v>
      </c>
      <c r="B86" s="1" t="s">
        <v>27</v>
      </c>
      <c r="C86" s="1" t="s">
        <v>246</v>
      </c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6" t="str">
        <f t="shared" si="42"/>
        <v/>
      </c>
      <c r="U86" s="25"/>
      <c r="V86" s="25"/>
      <c r="W86" s="25"/>
      <c r="X86" s="25"/>
      <c r="Y86" s="25"/>
      <c r="Z86" s="25"/>
      <c r="AA86" s="25"/>
      <c r="AB86" s="25"/>
      <c r="AC86" s="25"/>
    </row>
    <row r="87" spans="1:29" x14ac:dyDescent="0.25">
      <c r="A87" s="1" t="s">
        <v>89</v>
      </c>
      <c r="B87" s="1" t="s">
        <v>27</v>
      </c>
      <c r="C87" s="1" t="s">
        <v>246</v>
      </c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6" t="str">
        <f t="shared" si="42"/>
        <v/>
      </c>
      <c r="U87" s="25"/>
      <c r="V87" s="25"/>
      <c r="W87" s="25"/>
      <c r="X87" s="25"/>
      <c r="Y87" s="25"/>
      <c r="Z87" s="25"/>
      <c r="AA87" s="25"/>
      <c r="AB87" s="25"/>
      <c r="AC87" s="25"/>
    </row>
    <row r="88" spans="1:29" x14ac:dyDescent="0.25">
      <c r="A88" s="1" t="s">
        <v>90</v>
      </c>
      <c r="B88" s="1" t="s">
        <v>27</v>
      </c>
      <c r="C88" s="1" t="s">
        <v>246</v>
      </c>
      <c r="D88" s="25" t="s">
        <v>226</v>
      </c>
      <c r="E88" s="25" t="s">
        <v>226</v>
      </c>
      <c r="F88" s="25">
        <v>0.5</v>
      </c>
      <c r="G88" s="25">
        <v>0.56000000000000005</v>
      </c>
      <c r="H88" s="25" t="s">
        <v>226</v>
      </c>
      <c r="I88" s="25" t="s">
        <v>226</v>
      </c>
      <c r="J88" s="25" t="s">
        <v>226</v>
      </c>
      <c r="K88" s="25" t="s">
        <v>226</v>
      </c>
      <c r="L88" s="25" t="s">
        <v>226</v>
      </c>
      <c r="M88" s="25" t="s">
        <v>226</v>
      </c>
      <c r="N88" s="25" t="s">
        <v>226</v>
      </c>
      <c r="O88" s="25" t="s">
        <v>226</v>
      </c>
      <c r="P88" s="25"/>
      <c r="Q88" s="25"/>
      <c r="R88" s="25">
        <v>12</v>
      </c>
      <c r="S88" s="25">
        <v>10</v>
      </c>
      <c r="T88" s="26">
        <f t="shared" si="42"/>
        <v>0.83333333333333337</v>
      </c>
      <c r="U88" s="25">
        <f>MAX(D88:O88)</f>
        <v>0.56000000000000005</v>
      </c>
      <c r="V88" s="25">
        <f>MIN(D88:O88)</f>
        <v>0.5</v>
      </c>
      <c r="W88" s="25">
        <f>MEDIAN(D88:O88)</f>
        <v>0.53</v>
      </c>
      <c r="X88" s="25">
        <f>STDEV(D88:O88)</f>
        <v>4.2426406871192889E-2</v>
      </c>
      <c r="Y88" s="25">
        <f t="shared" si="43"/>
        <v>8.0049824285269597</v>
      </c>
      <c r="Z88" s="25">
        <f>VAR(D88:O88)</f>
        <v>1.8000000000000032E-3</v>
      </c>
      <c r="AA88" s="25">
        <f>AVERAGE(D88:O88)</f>
        <v>0.53</v>
      </c>
      <c r="AB88" s="25">
        <f>_xlfn.PERCENTILE.INC(D88:O88,0.95)</f>
        <v>0.55700000000000005</v>
      </c>
      <c r="AC88" s="25">
        <f>_xlfn.PERCENTILE.INC(D88:O88,0.99)</f>
        <v>0.55940000000000001</v>
      </c>
    </row>
    <row r="89" spans="1:29" x14ac:dyDescent="0.25">
      <c r="A89" s="1" t="s">
        <v>91</v>
      </c>
      <c r="B89" s="1" t="s">
        <v>27</v>
      </c>
      <c r="C89" s="1" t="s">
        <v>246</v>
      </c>
      <c r="D89" s="25" t="s">
        <v>226</v>
      </c>
      <c r="E89" s="25" t="s">
        <v>226</v>
      </c>
      <c r="F89" s="25">
        <v>0.43</v>
      </c>
      <c r="G89" s="25">
        <v>0.38</v>
      </c>
      <c r="H89" s="25" t="s">
        <v>226</v>
      </c>
      <c r="I89" s="25" t="s">
        <v>226</v>
      </c>
      <c r="J89" s="25" t="s">
        <v>226</v>
      </c>
      <c r="K89" s="25" t="s">
        <v>226</v>
      </c>
      <c r="L89" s="25" t="s">
        <v>226</v>
      </c>
      <c r="M89" s="25" t="s">
        <v>226</v>
      </c>
      <c r="N89" s="25" t="s">
        <v>226</v>
      </c>
      <c r="O89" s="25" t="s">
        <v>226</v>
      </c>
      <c r="P89" s="25"/>
      <c r="Q89" s="25"/>
      <c r="R89" s="25">
        <v>12</v>
      </c>
      <c r="S89" s="25">
        <v>10</v>
      </c>
      <c r="T89" s="26">
        <f t="shared" si="42"/>
        <v>0.83333333333333337</v>
      </c>
      <c r="U89" s="25">
        <f>MAX(D89:O89)</f>
        <v>0.43</v>
      </c>
      <c r="V89" s="25">
        <f>MIN(D89:O89)</f>
        <v>0.38</v>
      </c>
      <c r="W89" s="25">
        <f>MEDIAN(D89:O89)</f>
        <v>0.40500000000000003</v>
      </c>
      <c r="X89" s="25">
        <f>STDEV(D89:O89)</f>
        <v>3.5355339059327369E-2</v>
      </c>
      <c r="Y89" s="25">
        <f t="shared" si="43"/>
        <v>8.7297133479820666</v>
      </c>
      <c r="Z89" s="25">
        <f>VAR(D89:O89)</f>
        <v>1.2499999999999994E-3</v>
      </c>
      <c r="AA89" s="25">
        <f>AVERAGE(D89:O89)</f>
        <v>0.40500000000000003</v>
      </c>
      <c r="AB89" s="25">
        <f>_xlfn.PERCENTILE.INC(D89:O89,0.95)</f>
        <v>0.42749999999999999</v>
      </c>
      <c r="AC89" s="25">
        <f>_xlfn.PERCENTILE.INC(D89:O89,0.99)</f>
        <v>0.42949999999999999</v>
      </c>
    </row>
    <row r="90" spans="1:29" x14ac:dyDescent="0.25">
      <c r="A90" s="1" t="s">
        <v>92</v>
      </c>
      <c r="B90" s="1" t="s">
        <v>27</v>
      </c>
      <c r="C90" s="1" t="s">
        <v>246</v>
      </c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6" t="str">
        <f t="shared" si="42"/>
        <v/>
      </c>
      <c r="U90" s="25"/>
      <c r="V90" s="25"/>
      <c r="W90" s="25"/>
      <c r="X90" s="25"/>
      <c r="Y90" s="25"/>
      <c r="Z90" s="25"/>
      <c r="AA90" s="25"/>
      <c r="AB90" s="25"/>
      <c r="AC90" s="25"/>
    </row>
    <row r="91" spans="1:29" x14ac:dyDescent="0.25">
      <c r="A91" s="1" t="s">
        <v>93</v>
      </c>
      <c r="B91" s="1" t="s">
        <v>27</v>
      </c>
      <c r="C91" s="1" t="s">
        <v>246</v>
      </c>
      <c r="D91" s="25" t="s">
        <v>226</v>
      </c>
      <c r="E91" s="25" t="s">
        <v>226</v>
      </c>
      <c r="F91" s="25" t="s">
        <v>226</v>
      </c>
      <c r="G91" s="25" t="s">
        <v>226</v>
      </c>
      <c r="H91" s="25" t="s">
        <v>226</v>
      </c>
      <c r="I91" s="25" t="s">
        <v>226</v>
      </c>
      <c r="J91" s="25" t="s">
        <v>226</v>
      </c>
      <c r="K91" s="25" t="s">
        <v>226</v>
      </c>
      <c r="L91" s="25" t="s">
        <v>226</v>
      </c>
      <c r="M91" s="25" t="s">
        <v>226</v>
      </c>
      <c r="N91" s="25" t="s">
        <v>226</v>
      </c>
      <c r="O91" s="25" t="s">
        <v>226</v>
      </c>
      <c r="P91" s="25"/>
      <c r="Q91" s="25"/>
      <c r="R91" s="25">
        <v>12</v>
      </c>
      <c r="S91" s="25">
        <v>12</v>
      </c>
      <c r="T91" s="26">
        <f t="shared" si="42"/>
        <v>1</v>
      </c>
      <c r="U91" s="25">
        <f t="shared" ref="U91:U100" si="44">MAX(D91:O91)</f>
        <v>0</v>
      </c>
      <c r="V91" s="25">
        <f t="shared" ref="V91:V100" si="45">MIN(D91:O91)</f>
        <v>0</v>
      </c>
      <c r="W91" s="25" t="e">
        <f t="shared" ref="W91:W100" si="46">MEDIAN(D91:O91)</f>
        <v>#NUM!</v>
      </c>
      <c r="X91" s="25" t="e">
        <f t="shared" ref="X91:X100" si="47">STDEV(D91:O91)</f>
        <v>#DIV/0!</v>
      </c>
      <c r="Y91" s="25" t="e">
        <f t="shared" si="43"/>
        <v>#DIV/0!</v>
      </c>
      <c r="Z91" s="25" t="e">
        <f t="shared" ref="Z91:Z100" si="48">VAR(D91:O91)</f>
        <v>#DIV/0!</v>
      </c>
      <c r="AA91" s="25" t="e">
        <f t="shared" ref="AA91:AA100" si="49">AVERAGE(D91:O91)</f>
        <v>#DIV/0!</v>
      </c>
      <c r="AB91" s="25" t="e">
        <f t="shared" ref="AB91:AB100" si="50">_xlfn.PERCENTILE.INC(D91:O91,0.95)</f>
        <v>#NUM!</v>
      </c>
      <c r="AC91" s="25" t="e">
        <f t="shared" ref="AC91:AC100" si="51">_xlfn.PERCENTILE.INC(D91:O91,0.99)</f>
        <v>#NUM!</v>
      </c>
    </row>
    <row r="92" spans="1:29" x14ac:dyDescent="0.25">
      <c r="A92" s="1" t="s">
        <v>94</v>
      </c>
      <c r="B92" s="1" t="s">
        <v>27</v>
      </c>
      <c r="C92" s="1" t="s">
        <v>246</v>
      </c>
      <c r="D92" s="25" t="s">
        <v>226</v>
      </c>
      <c r="E92" s="25" t="s">
        <v>226</v>
      </c>
      <c r="F92" s="25" t="s">
        <v>226</v>
      </c>
      <c r="G92" s="25" t="s">
        <v>226</v>
      </c>
      <c r="H92" s="25" t="s">
        <v>226</v>
      </c>
      <c r="I92" s="25" t="s">
        <v>226</v>
      </c>
      <c r="J92" s="25" t="s">
        <v>226</v>
      </c>
      <c r="K92" s="25" t="s">
        <v>226</v>
      </c>
      <c r="L92" s="25" t="s">
        <v>226</v>
      </c>
      <c r="M92" s="25" t="s">
        <v>226</v>
      </c>
      <c r="N92" s="25" t="s">
        <v>226</v>
      </c>
      <c r="O92" s="25" t="s">
        <v>226</v>
      </c>
      <c r="P92" s="25"/>
      <c r="Q92" s="25"/>
      <c r="R92" s="25">
        <v>12</v>
      </c>
      <c r="S92" s="25">
        <v>12</v>
      </c>
      <c r="T92" s="26">
        <f t="shared" si="42"/>
        <v>1</v>
      </c>
      <c r="U92" s="25">
        <f t="shared" si="44"/>
        <v>0</v>
      </c>
      <c r="V92" s="25">
        <f t="shared" si="45"/>
        <v>0</v>
      </c>
      <c r="W92" s="25" t="e">
        <f t="shared" si="46"/>
        <v>#NUM!</v>
      </c>
      <c r="X92" s="25" t="e">
        <f t="shared" si="47"/>
        <v>#DIV/0!</v>
      </c>
      <c r="Y92" s="25" t="e">
        <f t="shared" si="43"/>
        <v>#DIV/0!</v>
      </c>
      <c r="Z92" s="25" t="e">
        <f t="shared" si="48"/>
        <v>#DIV/0!</v>
      </c>
      <c r="AA92" s="25" t="e">
        <f t="shared" si="49"/>
        <v>#DIV/0!</v>
      </c>
      <c r="AB92" s="25" t="e">
        <f t="shared" si="50"/>
        <v>#NUM!</v>
      </c>
      <c r="AC92" s="25" t="e">
        <f t="shared" si="51"/>
        <v>#NUM!</v>
      </c>
    </row>
    <row r="93" spans="1:29" x14ac:dyDescent="0.25">
      <c r="A93" s="1" t="s">
        <v>95</v>
      </c>
      <c r="B93" s="1" t="s">
        <v>27</v>
      </c>
      <c r="C93" s="1" t="s">
        <v>246</v>
      </c>
      <c r="D93" s="25" t="s">
        <v>226</v>
      </c>
      <c r="E93" s="25" t="s">
        <v>226</v>
      </c>
      <c r="F93" s="25" t="s">
        <v>226</v>
      </c>
      <c r="G93" s="25" t="s">
        <v>226</v>
      </c>
      <c r="H93" s="25" t="s">
        <v>226</v>
      </c>
      <c r="I93" s="25" t="s">
        <v>226</v>
      </c>
      <c r="J93" s="25" t="s">
        <v>226</v>
      </c>
      <c r="K93" s="25" t="s">
        <v>226</v>
      </c>
      <c r="L93" s="25" t="s">
        <v>226</v>
      </c>
      <c r="M93" s="25" t="s">
        <v>226</v>
      </c>
      <c r="N93" s="25" t="s">
        <v>226</v>
      </c>
      <c r="O93" s="25" t="s">
        <v>226</v>
      </c>
      <c r="P93" s="25"/>
      <c r="Q93" s="25"/>
      <c r="R93" s="25">
        <v>12</v>
      </c>
      <c r="S93" s="25">
        <v>12</v>
      </c>
      <c r="T93" s="26">
        <f t="shared" si="42"/>
        <v>1</v>
      </c>
      <c r="U93" s="25">
        <f t="shared" si="44"/>
        <v>0</v>
      </c>
      <c r="V93" s="25">
        <f t="shared" si="45"/>
        <v>0</v>
      </c>
      <c r="W93" s="25" t="e">
        <f t="shared" si="46"/>
        <v>#NUM!</v>
      </c>
      <c r="X93" s="25" t="e">
        <f t="shared" si="47"/>
        <v>#DIV/0!</v>
      </c>
      <c r="Y93" s="25" t="e">
        <f t="shared" si="43"/>
        <v>#DIV/0!</v>
      </c>
      <c r="Z93" s="25" t="e">
        <f t="shared" si="48"/>
        <v>#DIV/0!</v>
      </c>
      <c r="AA93" s="25" t="e">
        <f t="shared" si="49"/>
        <v>#DIV/0!</v>
      </c>
      <c r="AB93" s="25" t="e">
        <f t="shared" si="50"/>
        <v>#NUM!</v>
      </c>
      <c r="AC93" s="25" t="e">
        <f t="shared" si="51"/>
        <v>#NUM!</v>
      </c>
    </row>
    <row r="94" spans="1:29" x14ac:dyDescent="0.25">
      <c r="A94" s="1" t="s">
        <v>96</v>
      </c>
      <c r="B94" s="1" t="s">
        <v>27</v>
      </c>
      <c r="C94" s="1" t="s">
        <v>246</v>
      </c>
      <c r="D94" s="25" t="s">
        <v>226</v>
      </c>
      <c r="E94" s="25" t="s">
        <v>226</v>
      </c>
      <c r="F94" s="25" t="s">
        <v>226</v>
      </c>
      <c r="G94" s="25" t="s">
        <v>226</v>
      </c>
      <c r="H94" s="25" t="s">
        <v>226</v>
      </c>
      <c r="I94" s="25" t="s">
        <v>226</v>
      </c>
      <c r="J94" s="25" t="s">
        <v>226</v>
      </c>
      <c r="K94" s="25" t="s">
        <v>226</v>
      </c>
      <c r="L94" s="25" t="s">
        <v>226</v>
      </c>
      <c r="M94" s="25" t="s">
        <v>226</v>
      </c>
      <c r="N94" s="25" t="s">
        <v>226</v>
      </c>
      <c r="O94" s="25" t="s">
        <v>226</v>
      </c>
      <c r="P94" s="25"/>
      <c r="Q94" s="25"/>
      <c r="R94" s="25">
        <v>12</v>
      </c>
      <c r="S94" s="25">
        <v>12</v>
      </c>
      <c r="T94" s="26">
        <f t="shared" si="42"/>
        <v>1</v>
      </c>
      <c r="U94" s="25">
        <f t="shared" si="44"/>
        <v>0</v>
      </c>
      <c r="V94" s="25">
        <f t="shared" si="45"/>
        <v>0</v>
      </c>
      <c r="W94" s="25" t="e">
        <f t="shared" si="46"/>
        <v>#NUM!</v>
      </c>
      <c r="X94" s="25" t="e">
        <f t="shared" si="47"/>
        <v>#DIV/0!</v>
      </c>
      <c r="Y94" s="25" t="e">
        <f t="shared" si="43"/>
        <v>#DIV/0!</v>
      </c>
      <c r="Z94" s="25" t="e">
        <f t="shared" si="48"/>
        <v>#DIV/0!</v>
      </c>
      <c r="AA94" s="25" t="e">
        <f t="shared" si="49"/>
        <v>#DIV/0!</v>
      </c>
      <c r="AB94" s="25" t="e">
        <f t="shared" si="50"/>
        <v>#NUM!</v>
      </c>
      <c r="AC94" s="25" t="e">
        <f t="shared" si="51"/>
        <v>#NUM!</v>
      </c>
    </row>
    <row r="95" spans="1:29" x14ac:dyDescent="0.25">
      <c r="A95" s="1" t="s">
        <v>97</v>
      </c>
      <c r="B95" s="1" t="s">
        <v>27</v>
      </c>
      <c r="C95" s="1" t="s">
        <v>246</v>
      </c>
      <c r="D95" s="25" t="s">
        <v>226</v>
      </c>
      <c r="E95" s="25" t="s">
        <v>226</v>
      </c>
      <c r="F95" s="25" t="s">
        <v>226</v>
      </c>
      <c r="G95" s="25" t="s">
        <v>226</v>
      </c>
      <c r="H95" s="25" t="s">
        <v>226</v>
      </c>
      <c r="I95" s="25" t="s">
        <v>226</v>
      </c>
      <c r="J95" s="25" t="s">
        <v>226</v>
      </c>
      <c r="K95" s="25" t="s">
        <v>226</v>
      </c>
      <c r="L95" s="25" t="s">
        <v>226</v>
      </c>
      <c r="M95" s="25" t="s">
        <v>226</v>
      </c>
      <c r="N95" s="25" t="s">
        <v>226</v>
      </c>
      <c r="O95" s="25" t="s">
        <v>226</v>
      </c>
      <c r="P95" s="25"/>
      <c r="Q95" s="25"/>
      <c r="R95" s="25">
        <v>12</v>
      </c>
      <c r="S95" s="25">
        <v>12</v>
      </c>
      <c r="T95" s="26">
        <f t="shared" si="42"/>
        <v>1</v>
      </c>
      <c r="U95" s="25">
        <f t="shared" si="44"/>
        <v>0</v>
      </c>
      <c r="V95" s="25">
        <f t="shared" si="45"/>
        <v>0</v>
      </c>
      <c r="W95" s="25" t="e">
        <f t="shared" si="46"/>
        <v>#NUM!</v>
      </c>
      <c r="X95" s="25" t="e">
        <f t="shared" si="47"/>
        <v>#DIV/0!</v>
      </c>
      <c r="Y95" s="25" t="e">
        <f t="shared" si="43"/>
        <v>#DIV/0!</v>
      </c>
      <c r="Z95" s="25" t="e">
        <f t="shared" si="48"/>
        <v>#DIV/0!</v>
      </c>
      <c r="AA95" s="25" t="e">
        <f t="shared" si="49"/>
        <v>#DIV/0!</v>
      </c>
      <c r="AB95" s="25" t="e">
        <f t="shared" si="50"/>
        <v>#NUM!</v>
      </c>
      <c r="AC95" s="25" t="e">
        <f t="shared" si="51"/>
        <v>#NUM!</v>
      </c>
    </row>
    <row r="96" spans="1:29" x14ac:dyDescent="0.25">
      <c r="A96" s="1" t="s">
        <v>98</v>
      </c>
      <c r="B96" s="1" t="s">
        <v>99</v>
      </c>
      <c r="C96" s="1" t="s">
        <v>246</v>
      </c>
      <c r="D96" s="25" t="s">
        <v>226</v>
      </c>
      <c r="E96" s="25" t="s">
        <v>226</v>
      </c>
      <c r="F96" s="25" t="s">
        <v>226</v>
      </c>
      <c r="G96" s="25" t="s">
        <v>226</v>
      </c>
      <c r="H96" s="25" t="s">
        <v>226</v>
      </c>
      <c r="I96" s="25" t="s">
        <v>226</v>
      </c>
      <c r="J96" s="25" t="s">
        <v>226</v>
      </c>
      <c r="K96" s="25" t="s">
        <v>226</v>
      </c>
      <c r="L96" s="25" t="s">
        <v>226</v>
      </c>
      <c r="M96" s="25" t="s">
        <v>226</v>
      </c>
      <c r="N96" s="25" t="s">
        <v>226</v>
      </c>
      <c r="O96" s="25" t="s">
        <v>226</v>
      </c>
      <c r="P96" s="25"/>
      <c r="Q96" s="25"/>
      <c r="R96" s="25">
        <v>12</v>
      </c>
      <c r="S96" s="25">
        <v>12</v>
      </c>
      <c r="T96" s="26">
        <f t="shared" si="42"/>
        <v>1</v>
      </c>
      <c r="U96" s="25">
        <f t="shared" si="44"/>
        <v>0</v>
      </c>
      <c r="V96" s="25">
        <f t="shared" si="45"/>
        <v>0</v>
      </c>
      <c r="W96" s="25" t="e">
        <f t="shared" si="46"/>
        <v>#NUM!</v>
      </c>
      <c r="X96" s="25" t="e">
        <f t="shared" si="47"/>
        <v>#DIV/0!</v>
      </c>
      <c r="Y96" s="25" t="e">
        <f t="shared" si="43"/>
        <v>#DIV/0!</v>
      </c>
      <c r="Z96" s="25" t="e">
        <f t="shared" si="48"/>
        <v>#DIV/0!</v>
      </c>
      <c r="AA96" s="25" t="e">
        <f t="shared" si="49"/>
        <v>#DIV/0!</v>
      </c>
      <c r="AB96" s="25" t="e">
        <f t="shared" si="50"/>
        <v>#NUM!</v>
      </c>
      <c r="AC96" s="25" t="e">
        <f t="shared" si="51"/>
        <v>#NUM!</v>
      </c>
    </row>
    <row r="97" spans="1:29" x14ac:dyDescent="0.25">
      <c r="A97" s="6" t="s">
        <v>100</v>
      </c>
      <c r="B97" s="7" t="s">
        <v>101</v>
      </c>
      <c r="C97" s="8" t="s">
        <v>256</v>
      </c>
      <c r="D97" s="25" t="s">
        <v>224</v>
      </c>
      <c r="E97" s="25" t="s">
        <v>224</v>
      </c>
      <c r="F97" s="25" t="s">
        <v>224</v>
      </c>
      <c r="G97" s="25" t="s">
        <v>224</v>
      </c>
      <c r="H97" s="25" t="s">
        <v>224</v>
      </c>
      <c r="I97" s="25" t="s">
        <v>224</v>
      </c>
      <c r="J97" s="25" t="s">
        <v>224</v>
      </c>
      <c r="K97" s="25" t="s">
        <v>224</v>
      </c>
      <c r="L97" s="25" t="s">
        <v>224</v>
      </c>
      <c r="M97" s="25" t="s">
        <v>224</v>
      </c>
      <c r="N97" s="25" t="s">
        <v>224</v>
      </c>
      <c r="O97" s="25" t="s">
        <v>224</v>
      </c>
      <c r="P97" s="25"/>
      <c r="Q97" s="25"/>
      <c r="R97" s="25">
        <v>12</v>
      </c>
      <c r="S97" s="25">
        <v>12</v>
      </c>
      <c r="T97" s="26">
        <f t="shared" si="42"/>
        <v>1</v>
      </c>
      <c r="U97" s="25">
        <f t="shared" si="44"/>
        <v>0</v>
      </c>
      <c r="V97" s="25">
        <f t="shared" si="45"/>
        <v>0</v>
      </c>
      <c r="W97" s="25" t="e">
        <f t="shared" si="46"/>
        <v>#NUM!</v>
      </c>
      <c r="X97" s="25" t="e">
        <f t="shared" si="47"/>
        <v>#DIV/0!</v>
      </c>
      <c r="Y97" s="25" t="e">
        <f t="shared" si="43"/>
        <v>#DIV/0!</v>
      </c>
      <c r="Z97" s="25" t="e">
        <f t="shared" si="48"/>
        <v>#DIV/0!</v>
      </c>
      <c r="AA97" s="25" t="e">
        <f t="shared" si="49"/>
        <v>#DIV/0!</v>
      </c>
      <c r="AB97" s="25" t="e">
        <f t="shared" si="50"/>
        <v>#NUM!</v>
      </c>
      <c r="AC97" s="25" t="e">
        <f t="shared" si="51"/>
        <v>#NUM!</v>
      </c>
    </row>
    <row r="98" spans="1:29" x14ac:dyDescent="0.25">
      <c r="A98" s="6" t="s">
        <v>102</v>
      </c>
      <c r="B98" s="7" t="s">
        <v>101</v>
      </c>
      <c r="C98" s="8" t="s">
        <v>256</v>
      </c>
      <c r="D98" s="25" t="s">
        <v>224</v>
      </c>
      <c r="E98" s="25" t="s">
        <v>224</v>
      </c>
      <c r="F98" s="25" t="s">
        <v>224</v>
      </c>
      <c r="G98" s="25" t="s">
        <v>224</v>
      </c>
      <c r="H98" s="25" t="s">
        <v>224</v>
      </c>
      <c r="I98" s="25" t="s">
        <v>224</v>
      </c>
      <c r="J98" s="25" t="s">
        <v>224</v>
      </c>
      <c r="K98" s="25" t="s">
        <v>224</v>
      </c>
      <c r="L98" s="25" t="s">
        <v>224</v>
      </c>
      <c r="M98" s="25" t="s">
        <v>224</v>
      </c>
      <c r="N98" s="25" t="s">
        <v>224</v>
      </c>
      <c r="O98" s="25" t="s">
        <v>224</v>
      </c>
      <c r="P98" s="25"/>
      <c r="Q98" s="25"/>
      <c r="R98" s="25">
        <v>12</v>
      </c>
      <c r="S98" s="25">
        <v>12</v>
      </c>
      <c r="T98" s="26">
        <f t="shared" si="42"/>
        <v>1</v>
      </c>
      <c r="U98" s="25">
        <f t="shared" si="44"/>
        <v>0</v>
      </c>
      <c r="V98" s="25">
        <f t="shared" si="45"/>
        <v>0</v>
      </c>
      <c r="W98" s="25" t="e">
        <f t="shared" si="46"/>
        <v>#NUM!</v>
      </c>
      <c r="X98" s="25" t="e">
        <f t="shared" si="47"/>
        <v>#DIV/0!</v>
      </c>
      <c r="Y98" s="25" t="e">
        <f t="shared" si="43"/>
        <v>#DIV/0!</v>
      </c>
      <c r="Z98" s="25" t="e">
        <f t="shared" si="48"/>
        <v>#DIV/0!</v>
      </c>
      <c r="AA98" s="25" t="e">
        <f t="shared" si="49"/>
        <v>#DIV/0!</v>
      </c>
      <c r="AB98" s="25" t="e">
        <f t="shared" si="50"/>
        <v>#NUM!</v>
      </c>
      <c r="AC98" s="25" t="e">
        <f t="shared" si="51"/>
        <v>#NUM!</v>
      </c>
    </row>
    <row r="99" spans="1:29" x14ac:dyDescent="0.25">
      <c r="A99" s="6" t="s">
        <v>103</v>
      </c>
      <c r="B99" s="7" t="s">
        <v>101</v>
      </c>
      <c r="C99" s="8" t="s">
        <v>256</v>
      </c>
      <c r="D99" s="25" t="s">
        <v>223</v>
      </c>
      <c r="E99" s="25" t="s">
        <v>223</v>
      </c>
      <c r="F99" s="25" t="s">
        <v>223</v>
      </c>
      <c r="G99" s="25" t="s">
        <v>223</v>
      </c>
      <c r="H99" s="25" t="s">
        <v>223</v>
      </c>
      <c r="I99" s="25" t="s">
        <v>223</v>
      </c>
      <c r="J99" s="25" t="s">
        <v>223</v>
      </c>
      <c r="K99" s="25" t="s">
        <v>223</v>
      </c>
      <c r="L99" s="25" t="s">
        <v>223</v>
      </c>
      <c r="M99" s="25" t="s">
        <v>223</v>
      </c>
      <c r="N99" s="25" t="s">
        <v>223</v>
      </c>
      <c r="O99" s="25" t="s">
        <v>223</v>
      </c>
      <c r="P99" s="25"/>
      <c r="Q99" s="25"/>
      <c r="R99" s="25">
        <v>12</v>
      </c>
      <c r="S99" s="25">
        <v>12</v>
      </c>
      <c r="T99" s="26">
        <f t="shared" si="42"/>
        <v>1</v>
      </c>
      <c r="U99" s="25">
        <f t="shared" si="44"/>
        <v>0</v>
      </c>
      <c r="V99" s="25">
        <f t="shared" si="45"/>
        <v>0</v>
      </c>
      <c r="W99" s="25" t="e">
        <f t="shared" si="46"/>
        <v>#NUM!</v>
      </c>
      <c r="X99" s="25" t="e">
        <f t="shared" si="47"/>
        <v>#DIV/0!</v>
      </c>
      <c r="Y99" s="25" t="e">
        <f t="shared" si="43"/>
        <v>#DIV/0!</v>
      </c>
      <c r="Z99" s="25" t="e">
        <f t="shared" si="48"/>
        <v>#DIV/0!</v>
      </c>
      <c r="AA99" s="25" t="e">
        <f t="shared" si="49"/>
        <v>#DIV/0!</v>
      </c>
      <c r="AB99" s="25" t="e">
        <f t="shared" si="50"/>
        <v>#NUM!</v>
      </c>
      <c r="AC99" s="25" t="e">
        <f t="shared" si="51"/>
        <v>#NUM!</v>
      </c>
    </row>
    <row r="100" spans="1:29" x14ac:dyDescent="0.25">
      <c r="A100" s="6" t="s">
        <v>79</v>
      </c>
      <c r="B100" s="7" t="s">
        <v>101</v>
      </c>
      <c r="C100" s="8" t="s">
        <v>256</v>
      </c>
      <c r="D100" s="25" t="s">
        <v>224</v>
      </c>
      <c r="E100" s="25" t="s">
        <v>224</v>
      </c>
      <c r="F100" s="25" t="s">
        <v>224</v>
      </c>
      <c r="G100" s="25" t="s">
        <v>224</v>
      </c>
      <c r="H100" s="25" t="s">
        <v>224</v>
      </c>
      <c r="I100" s="25" t="s">
        <v>224</v>
      </c>
      <c r="J100" s="25" t="s">
        <v>224</v>
      </c>
      <c r="K100" s="25" t="s">
        <v>224</v>
      </c>
      <c r="L100" s="25" t="s">
        <v>224</v>
      </c>
      <c r="M100" s="25" t="s">
        <v>224</v>
      </c>
      <c r="N100" s="25" t="s">
        <v>224</v>
      </c>
      <c r="O100" s="25" t="s">
        <v>224</v>
      </c>
      <c r="P100" s="25"/>
      <c r="Q100" s="25"/>
      <c r="R100" s="25">
        <v>12</v>
      </c>
      <c r="S100" s="25">
        <v>12</v>
      </c>
      <c r="T100" s="26">
        <f t="shared" si="42"/>
        <v>1</v>
      </c>
      <c r="U100" s="25">
        <f t="shared" si="44"/>
        <v>0</v>
      </c>
      <c r="V100" s="25">
        <f t="shared" si="45"/>
        <v>0</v>
      </c>
      <c r="W100" s="25" t="e">
        <f t="shared" si="46"/>
        <v>#NUM!</v>
      </c>
      <c r="X100" s="25" t="e">
        <f t="shared" si="47"/>
        <v>#DIV/0!</v>
      </c>
      <c r="Y100" s="25" t="e">
        <f t="shared" si="43"/>
        <v>#DIV/0!</v>
      </c>
      <c r="Z100" s="25" t="e">
        <f t="shared" si="48"/>
        <v>#DIV/0!</v>
      </c>
      <c r="AA100" s="25" t="e">
        <f t="shared" si="49"/>
        <v>#DIV/0!</v>
      </c>
      <c r="AB100" s="25" t="e">
        <f t="shared" si="50"/>
        <v>#NUM!</v>
      </c>
      <c r="AC100" s="25" t="e">
        <f t="shared" si="51"/>
        <v>#NUM!</v>
      </c>
    </row>
    <row r="101" spans="1:29" x14ac:dyDescent="0.25">
      <c r="A101" s="1" t="s">
        <v>104</v>
      </c>
      <c r="B101" s="1" t="s">
        <v>105</v>
      </c>
      <c r="C101" s="8" t="s">
        <v>256</v>
      </c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6" t="str">
        <f t="shared" si="42"/>
        <v/>
      </c>
      <c r="U101" s="25"/>
      <c r="V101" s="25"/>
      <c r="W101" s="25"/>
      <c r="X101" s="25"/>
      <c r="Y101" s="25"/>
      <c r="Z101" s="25"/>
      <c r="AA101" s="25"/>
      <c r="AB101" s="25"/>
      <c r="AC101" s="25"/>
    </row>
    <row r="102" spans="1:29" x14ac:dyDescent="0.25">
      <c r="A102" s="1" t="s">
        <v>106</v>
      </c>
      <c r="B102" s="1" t="s">
        <v>105</v>
      </c>
      <c r="C102" s="8" t="s">
        <v>256</v>
      </c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6" t="str">
        <f t="shared" si="42"/>
        <v/>
      </c>
      <c r="U102" s="25"/>
      <c r="V102" s="25"/>
      <c r="W102" s="25"/>
      <c r="X102" s="25"/>
      <c r="Y102" s="25"/>
      <c r="Z102" s="25"/>
      <c r="AA102" s="25"/>
      <c r="AB102" s="25"/>
      <c r="AC102" s="25"/>
    </row>
    <row r="103" spans="1:29" x14ac:dyDescent="0.25">
      <c r="A103" s="1" t="s">
        <v>107</v>
      </c>
      <c r="B103" s="1" t="s">
        <v>105</v>
      </c>
      <c r="C103" s="8" t="s">
        <v>256</v>
      </c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6" t="str">
        <f t="shared" si="42"/>
        <v/>
      </c>
      <c r="U103" s="25"/>
      <c r="V103" s="25"/>
      <c r="W103" s="25"/>
      <c r="X103" s="25"/>
      <c r="Y103" s="25"/>
      <c r="Z103" s="25"/>
      <c r="AA103" s="25"/>
      <c r="AB103" s="25"/>
      <c r="AC103" s="25"/>
    </row>
    <row r="104" spans="1:29" x14ac:dyDescent="0.25">
      <c r="A104" s="1" t="s">
        <v>108</v>
      </c>
      <c r="B104" s="1" t="s">
        <v>105</v>
      </c>
      <c r="C104" s="8" t="s">
        <v>256</v>
      </c>
      <c r="D104" s="25" t="s">
        <v>225</v>
      </c>
      <c r="E104" s="25" t="s">
        <v>225</v>
      </c>
      <c r="F104" s="25" t="s">
        <v>225</v>
      </c>
      <c r="G104" s="25" t="s">
        <v>225</v>
      </c>
      <c r="H104" s="25" t="s">
        <v>225</v>
      </c>
      <c r="I104" s="25" t="s">
        <v>225</v>
      </c>
      <c r="J104" s="25">
        <v>9.4</v>
      </c>
      <c r="K104" s="25">
        <v>15</v>
      </c>
      <c r="L104" s="25" t="s">
        <v>225</v>
      </c>
      <c r="M104" s="25" t="s">
        <v>225</v>
      </c>
      <c r="N104" s="25" t="s">
        <v>225</v>
      </c>
      <c r="O104" s="25" t="s">
        <v>225</v>
      </c>
      <c r="P104" s="25"/>
      <c r="Q104" s="25"/>
      <c r="R104" s="25">
        <v>12</v>
      </c>
      <c r="S104" s="25">
        <v>10</v>
      </c>
      <c r="T104" s="26">
        <f t="shared" si="42"/>
        <v>0.83333333333333337</v>
      </c>
      <c r="U104" s="25">
        <f t="shared" ref="U104:U119" si="52">MAX(D104:O104)</f>
        <v>15</v>
      </c>
      <c r="V104" s="25">
        <f t="shared" ref="V104:V119" si="53">MIN(D104:O104)</f>
        <v>9.4</v>
      </c>
      <c r="W104" s="25">
        <f t="shared" ref="W104:W119" si="54">MEDIAN(D104:O104)</f>
        <v>12.2</v>
      </c>
      <c r="X104" s="25">
        <f t="shared" ref="X104:X119" si="55">STDEV(D104:O104)</f>
        <v>3.9597979746446743</v>
      </c>
      <c r="Y104" s="25">
        <f t="shared" si="43"/>
        <v>32.45736044790717</v>
      </c>
      <c r="Z104" s="25">
        <f t="shared" ref="Z104:Z119" si="56">VAR(D104:O104)</f>
        <v>15.680000000000064</v>
      </c>
      <c r="AA104" s="25">
        <f t="shared" ref="AA104:AA119" si="57">AVERAGE(D104:O104)</f>
        <v>12.2</v>
      </c>
      <c r="AB104" s="25">
        <f t="shared" ref="AB104:AB119" si="58">_xlfn.PERCENTILE.INC(D104:O104,0.95)</f>
        <v>14.719999999999999</v>
      </c>
      <c r="AC104" s="25">
        <f t="shared" ref="AC104:AC119" si="59">_xlfn.PERCENTILE.INC(D104:O104,0.99)</f>
        <v>14.943999999999999</v>
      </c>
    </row>
    <row r="105" spans="1:29" x14ac:dyDescent="0.25">
      <c r="A105" s="1" t="s">
        <v>109</v>
      </c>
      <c r="B105" s="1" t="s">
        <v>105</v>
      </c>
      <c r="C105" s="8" t="s">
        <v>256</v>
      </c>
      <c r="D105" s="25">
        <v>420</v>
      </c>
      <c r="E105" s="25" t="s">
        <v>225</v>
      </c>
      <c r="F105" s="25">
        <v>110</v>
      </c>
      <c r="G105" s="25">
        <v>13</v>
      </c>
      <c r="H105" s="25">
        <v>250</v>
      </c>
      <c r="I105" s="25">
        <v>78</v>
      </c>
      <c r="J105" s="25">
        <v>430</v>
      </c>
      <c r="K105" s="25">
        <v>230</v>
      </c>
      <c r="L105" s="25">
        <v>200</v>
      </c>
      <c r="M105" s="25" t="s">
        <v>225</v>
      </c>
      <c r="N105" s="25">
        <v>8.6999999999999993</v>
      </c>
      <c r="O105" s="25">
        <v>41</v>
      </c>
      <c r="P105" s="25"/>
      <c r="Q105" s="25"/>
      <c r="R105" s="25">
        <v>12</v>
      </c>
      <c r="S105" s="25">
        <v>2</v>
      </c>
      <c r="T105" s="26">
        <f t="shared" si="42"/>
        <v>0.16666666666666666</v>
      </c>
      <c r="U105" s="25">
        <f t="shared" si="52"/>
        <v>430</v>
      </c>
      <c r="V105" s="25">
        <f t="shared" si="53"/>
        <v>8.6999999999999993</v>
      </c>
      <c r="W105" s="25">
        <f t="shared" si="54"/>
        <v>155</v>
      </c>
      <c r="X105" s="25">
        <f t="shared" si="55"/>
        <v>156.24782345150709</v>
      </c>
      <c r="Y105" s="25">
        <f t="shared" si="43"/>
        <v>87.745169568993703</v>
      </c>
      <c r="Z105" s="25">
        <f t="shared" si="56"/>
        <v>24413.382333333328</v>
      </c>
      <c r="AA105" s="25">
        <f t="shared" si="57"/>
        <v>178.07</v>
      </c>
      <c r="AB105" s="25">
        <f t="shared" si="58"/>
        <v>425.5</v>
      </c>
      <c r="AC105" s="25">
        <f t="shared" si="59"/>
        <v>429.1</v>
      </c>
    </row>
    <row r="106" spans="1:29" x14ac:dyDescent="0.25">
      <c r="A106" s="1" t="s">
        <v>110</v>
      </c>
      <c r="B106" s="1" t="s">
        <v>105</v>
      </c>
      <c r="C106" s="8" t="s">
        <v>256</v>
      </c>
      <c r="D106" s="25" t="s">
        <v>225</v>
      </c>
      <c r="E106" s="25" t="s">
        <v>225</v>
      </c>
      <c r="F106" s="25" t="s">
        <v>225</v>
      </c>
      <c r="G106" s="25" t="s">
        <v>225</v>
      </c>
      <c r="H106" s="25" t="s">
        <v>225</v>
      </c>
      <c r="I106" s="25" t="s">
        <v>225</v>
      </c>
      <c r="J106" s="25">
        <v>28</v>
      </c>
      <c r="K106" s="25">
        <v>31</v>
      </c>
      <c r="L106" s="25">
        <v>60</v>
      </c>
      <c r="M106" s="25" t="s">
        <v>225</v>
      </c>
      <c r="N106" s="25" t="s">
        <v>225</v>
      </c>
      <c r="O106" s="25" t="s">
        <v>225</v>
      </c>
      <c r="P106" s="25"/>
      <c r="Q106" s="25"/>
      <c r="R106" s="25">
        <v>12</v>
      </c>
      <c r="S106" s="25">
        <v>9</v>
      </c>
      <c r="T106" s="26">
        <f t="shared" si="42"/>
        <v>0.75</v>
      </c>
      <c r="U106" s="25">
        <f t="shared" si="52"/>
        <v>60</v>
      </c>
      <c r="V106" s="25">
        <f t="shared" si="53"/>
        <v>28</v>
      </c>
      <c r="W106" s="25">
        <f t="shared" si="54"/>
        <v>31</v>
      </c>
      <c r="X106" s="25">
        <f t="shared" si="55"/>
        <v>17.672954855748756</v>
      </c>
      <c r="Y106" s="25">
        <f t="shared" si="43"/>
        <v>44.553667703568294</v>
      </c>
      <c r="Z106" s="25">
        <f t="shared" si="56"/>
        <v>312.33333333333348</v>
      </c>
      <c r="AA106" s="25">
        <f t="shared" si="57"/>
        <v>39.666666666666664</v>
      </c>
      <c r="AB106" s="25">
        <f t="shared" si="58"/>
        <v>57.099999999999994</v>
      </c>
      <c r="AC106" s="25">
        <f t="shared" si="59"/>
        <v>59.42</v>
      </c>
    </row>
    <row r="107" spans="1:29" x14ac:dyDescent="0.25">
      <c r="A107" s="1" t="s">
        <v>111</v>
      </c>
      <c r="B107" s="1" t="s">
        <v>105</v>
      </c>
      <c r="C107" s="8" t="s">
        <v>256</v>
      </c>
      <c r="D107" s="25" t="s">
        <v>225</v>
      </c>
      <c r="E107" s="25" t="s">
        <v>225</v>
      </c>
      <c r="F107" s="25" t="s">
        <v>225</v>
      </c>
      <c r="G107" s="25" t="s">
        <v>225</v>
      </c>
      <c r="H107" s="25" t="s">
        <v>225</v>
      </c>
      <c r="I107" s="25" t="s">
        <v>225</v>
      </c>
      <c r="J107" s="25">
        <v>14</v>
      </c>
      <c r="K107" s="25">
        <v>27</v>
      </c>
      <c r="L107" s="25">
        <v>130</v>
      </c>
      <c r="M107" s="25" t="s">
        <v>225</v>
      </c>
      <c r="N107" s="25" t="s">
        <v>225</v>
      </c>
      <c r="O107" s="25" t="s">
        <v>225</v>
      </c>
      <c r="P107" s="25"/>
      <c r="Q107" s="25"/>
      <c r="R107" s="25">
        <v>12</v>
      </c>
      <c r="S107" s="25">
        <v>9</v>
      </c>
      <c r="T107" s="26">
        <f t="shared" si="42"/>
        <v>0.75</v>
      </c>
      <c r="U107" s="25">
        <f t="shared" si="52"/>
        <v>130</v>
      </c>
      <c r="V107" s="25">
        <f t="shared" si="53"/>
        <v>14</v>
      </c>
      <c r="W107" s="25">
        <f t="shared" si="54"/>
        <v>27</v>
      </c>
      <c r="X107" s="25">
        <f t="shared" si="55"/>
        <v>63.553127381742591</v>
      </c>
      <c r="Y107" s="25">
        <f t="shared" si="43"/>
        <v>111.49671470481155</v>
      </c>
      <c r="Z107" s="25">
        <f t="shared" si="56"/>
        <v>4039</v>
      </c>
      <c r="AA107" s="25">
        <f t="shared" si="57"/>
        <v>57</v>
      </c>
      <c r="AB107" s="25">
        <f t="shared" si="58"/>
        <v>119.69999999999999</v>
      </c>
      <c r="AC107" s="25">
        <f t="shared" si="59"/>
        <v>127.94</v>
      </c>
    </row>
    <row r="108" spans="1:29" x14ac:dyDescent="0.25">
      <c r="A108" s="1" t="s">
        <v>112</v>
      </c>
      <c r="B108" s="1" t="s">
        <v>105</v>
      </c>
      <c r="C108" s="8" t="s">
        <v>256</v>
      </c>
      <c r="D108" s="25" t="s">
        <v>225</v>
      </c>
      <c r="E108" s="25" t="s">
        <v>225</v>
      </c>
      <c r="F108" s="25" t="s">
        <v>225</v>
      </c>
      <c r="G108" s="25" t="s">
        <v>225</v>
      </c>
      <c r="H108" s="25" t="s">
        <v>225</v>
      </c>
      <c r="I108" s="25" t="s">
        <v>225</v>
      </c>
      <c r="J108" s="25" t="s">
        <v>225</v>
      </c>
      <c r="K108" s="25" t="s">
        <v>225</v>
      </c>
      <c r="L108" s="25" t="s">
        <v>225</v>
      </c>
      <c r="M108" s="25" t="s">
        <v>225</v>
      </c>
      <c r="N108" s="25" t="s">
        <v>225</v>
      </c>
      <c r="O108" s="25" t="s">
        <v>225</v>
      </c>
      <c r="P108" s="25"/>
      <c r="Q108" s="25"/>
      <c r="R108" s="25">
        <v>12</v>
      </c>
      <c r="S108" s="25">
        <v>12</v>
      </c>
      <c r="T108" s="26">
        <f t="shared" si="42"/>
        <v>1</v>
      </c>
      <c r="U108" s="25">
        <f t="shared" si="52"/>
        <v>0</v>
      </c>
      <c r="V108" s="25">
        <f t="shared" si="53"/>
        <v>0</v>
      </c>
      <c r="W108" s="25" t="e">
        <f t="shared" si="54"/>
        <v>#NUM!</v>
      </c>
      <c r="X108" s="25" t="e">
        <f t="shared" si="55"/>
        <v>#DIV/0!</v>
      </c>
      <c r="Y108" s="25" t="e">
        <f t="shared" si="43"/>
        <v>#DIV/0!</v>
      </c>
      <c r="Z108" s="25" t="e">
        <f t="shared" si="56"/>
        <v>#DIV/0!</v>
      </c>
      <c r="AA108" s="25" t="e">
        <f t="shared" si="57"/>
        <v>#DIV/0!</v>
      </c>
      <c r="AB108" s="25" t="e">
        <f t="shared" si="58"/>
        <v>#NUM!</v>
      </c>
      <c r="AC108" s="25" t="e">
        <f t="shared" si="59"/>
        <v>#NUM!</v>
      </c>
    </row>
    <row r="109" spans="1:29" x14ac:dyDescent="0.25">
      <c r="A109" s="1" t="s">
        <v>113</v>
      </c>
      <c r="B109" s="1" t="s">
        <v>105</v>
      </c>
      <c r="C109" s="8" t="s">
        <v>256</v>
      </c>
      <c r="D109" s="25" t="s">
        <v>225</v>
      </c>
      <c r="E109" s="25" t="s">
        <v>225</v>
      </c>
      <c r="F109" s="25" t="s">
        <v>225</v>
      </c>
      <c r="G109" s="25" t="s">
        <v>225</v>
      </c>
      <c r="H109" s="25" t="s">
        <v>225</v>
      </c>
      <c r="I109" s="25" t="s">
        <v>225</v>
      </c>
      <c r="J109" s="25" t="s">
        <v>225</v>
      </c>
      <c r="K109" s="25" t="s">
        <v>225</v>
      </c>
      <c r="L109" s="25" t="s">
        <v>225</v>
      </c>
      <c r="M109" s="25" t="s">
        <v>225</v>
      </c>
      <c r="N109" s="25" t="s">
        <v>225</v>
      </c>
      <c r="O109" s="25" t="s">
        <v>225</v>
      </c>
      <c r="P109" s="25"/>
      <c r="Q109" s="25"/>
      <c r="R109" s="25">
        <v>12</v>
      </c>
      <c r="S109" s="25">
        <v>12</v>
      </c>
      <c r="T109" s="26">
        <f t="shared" si="42"/>
        <v>1</v>
      </c>
      <c r="U109" s="25">
        <f t="shared" si="52"/>
        <v>0</v>
      </c>
      <c r="V109" s="25">
        <f t="shared" si="53"/>
        <v>0</v>
      </c>
      <c r="W109" s="25" t="e">
        <f t="shared" si="54"/>
        <v>#NUM!</v>
      </c>
      <c r="X109" s="25" t="e">
        <f t="shared" si="55"/>
        <v>#DIV/0!</v>
      </c>
      <c r="Y109" s="25" t="e">
        <f t="shared" si="43"/>
        <v>#DIV/0!</v>
      </c>
      <c r="Z109" s="25" t="e">
        <f t="shared" si="56"/>
        <v>#DIV/0!</v>
      </c>
      <c r="AA109" s="25" t="e">
        <f t="shared" si="57"/>
        <v>#DIV/0!</v>
      </c>
      <c r="AB109" s="25" t="e">
        <f t="shared" si="58"/>
        <v>#NUM!</v>
      </c>
      <c r="AC109" s="25" t="e">
        <f t="shared" si="59"/>
        <v>#NUM!</v>
      </c>
    </row>
    <row r="110" spans="1:29" x14ac:dyDescent="0.25">
      <c r="A110" s="1" t="s">
        <v>114</v>
      </c>
      <c r="B110" s="1" t="s">
        <v>105</v>
      </c>
      <c r="C110" s="8" t="s">
        <v>256</v>
      </c>
      <c r="D110" s="25" t="s">
        <v>225</v>
      </c>
      <c r="E110" s="25" t="s">
        <v>225</v>
      </c>
      <c r="F110" s="25" t="s">
        <v>225</v>
      </c>
      <c r="G110" s="25" t="s">
        <v>225</v>
      </c>
      <c r="H110" s="25" t="s">
        <v>225</v>
      </c>
      <c r="I110" s="25" t="s">
        <v>225</v>
      </c>
      <c r="J110" s="25" t="s">
        <v>225</v>
      </c>
      <c r="K110" s="25" t="s">
        <v>225</v>
      </c>
      <c r="L110" s="25" t="s">
        <v>225</v>
      </c>
      <c r="M110" s="25" t="s">
        <v>225</v>
      </c>
      <c r="N110" s="25" t="s">
        <v>225</v>
      </c>
      <c r="O110" s="25" t="s">
        <v>225</v>
      </c>
      <c r="P110" s="25"/>
      <c r="Q110" s="25"/>
      <c r="R110" s="25">
        <v>12</v>
      </c>
      <c r="S110" s="25">
        <v>12</v>
      </c>
      <c r="T110" s="26">
        <f t="shared" si="42"/>
        <v>1</v>
      </c>
      <c r="U110" s="25">
        <f t="shared" si="52"/>
        <v>0</v>
      </c>
      <c r="V110" s="25">
        <f t="shared" si="53"/>
        <v>0</v>
      </c>
      <c r="W110" s="25" t="e">
        <f t="shared" si="54"/>
        <v>#NUM!</v>
      </c>
      <c r="X110" s="25" t="e">
        <f t="shared" si="55"/>
        <v>#DIV/0!</v>
      </c>
      <c r="Y110" s="25" t="e">
        <f t="shared" si="43"/>
        <v>#DIV/0!</v>
      </c>
      <c r="Z110" s="25" t="e">
        <f t="shared" si="56"/>
        <v>#DIV/0!</v>
      </c>
      <c r="AA110" s="25" t="e">
        <f t="shared" si="57"/>
        <v>#DIV/0!</v>
      </c>
      <c r="AB110" s="25" t="e">
        <f t="shared" si="58"/>
        <v>#NUM!</v>
      </c>
      <c r="AC110" s="25" t="e">
        <f t="shared" si="59"/>
        <v>#NUM!</v>
      </c>
    </row>
    <row r="111" spans="1:29" x14ac:dyDescent="0.25">
      <c r="A111" s="1" t="s">
        <v>115</v>
      </c>
      <c r="B111" s="1" t="s">
        <v>105</v>
      </c>
      <c r="C111" s="8" t="s">
        <v>256</v>
      </c>
      <c r="D111" s="25" t="s">
        <v>225</v>
      </c>
      <c r="E111" s="25" t="s">
        <v>225</v>
      </c>
      <c r="F111" s="25" t="s">
        <v>225</v>
      </c>
      <c r="G111" s="25" t="s">
        <v>225</v>
      </c>
      <c r="H111" s="25" t="s">
        <v>225</v>
      </c>
      <c r="I111" s="25" t="s">
        <v>225</v>
      </c>
      <c r="J111" s="25" t="s">
        <v>225</v>
      </c>
      <c r="K111" s="25" t="s">
        <v>225</v>
      </c>
      <c r="L111" s="25" t="s">
        <v>225</v>
      </c>
      <c r="M111" s="25" t="s">
        <v>225</v>
      </c>
      <c r="N111" s="25" t="s">
        <v>225</v>
      </c>
      <c r="O111" s="25" t="s">
        <v>225</v>
      </c>
      <c r="P111" s="25"/>
      <c r="Q111" s="25"/>
      <c r="R111" s="25">
        <v>12</v>
      </c>
      <c r="S111" s="25">
        <v>12</v>
      </c>
      <c r="T111" s="26">
        <f t="shared" si="42"/>
        <v>1</v>
      </c>
      <c r="U111" s="25">
        <f t="shared" si="52"/>
        <v>0</v>
      </c>
      <c r="V111" s="25">
        <f t="shared" si="53"/>
        <v>0</v>
      </c>
      <c r="W111" s="25" t="e">
        <f t="shared" si="54"/>
        <v>#NUM!</v>
      </c>
      <c r="X111" s="25" t="e">
        <f t="shared" si="55"/>
        <v>#DIV/0!</v>
      </c>
      <c r="Y111" s="25" t="e">
        <f t="shared" si="43"/>
        <v>#DIV/0!</v>
      </c>
      <c r="Z111" s="25" t="e">
        <f t="shared" si="56"/>
        <v>#DIV/0!</v>
      </c>
      <c r="AA111" s="25" t="e">
        <f t="shared" si="57"/>
        <v>#DIV/0!</v>
      </c>
      <c r="AB111" s="25" t="e">
        <f t="shared" si="58"/>
        <v>#NUM!</v>
      </c>
      <c r="AC111" s="25" t="e">
        <f t="shared" si="59"/>
        <v>#NUM!</v>
      </c>
    </row>
    <row r="112" spans="1:29" x14ac:dyDescent="0.25">
      <c r="A112" s="1" t="s">
        <v>116</v>
      </c>
      <c r="B112" s="1" t="s">
        <v>105</v>
      </c>
      <c r="C112" s="8" t="s">
        <v>256</v>
      </c>
      <c r="D112" s="25" t="s">
        <v>225</v>
      </c>
      <c r="E112" s="25" t="s">
        <v>225</v>
      </c>
      <c r="F112" s="25" t="s">
        <v>225</v>
      </c>
      <c r="G112" s="25" t="s">
        <v>225</v>
      </c>
      <c r="H112" s="25" t="s">
        <v>225</v>
      </c>
      <c r="I112" s="25" t="s">
        <v>225</v>
      </c>
      <c r="J112" s="25" t="s">
        <v>225</v>
      </c>
      <c r="K112" s="25" t="s">
        <v>225</v>
      </c>
      <c r="L112" s="25" t="s">
        <v>225</v>
      </c>
      <c r="M112" s="25" t="s">
        <v>225</v>
      </c>
      <c r="N112" s="25" t="s">
        <v>225</v>
      </c>
      <c r="O112" s="25" t="s">
        <v>225</v>
      </c>
      <c r="P112" s="25"/>
      <c r="Q112" s="25"/>
      <c r="R112" s="25">
        <v>12</v>
      </c>
      <c r="S112" s="25">
        <v>12</v>
      </c>
      <c r="T112" s="26">
        <f t="shared" si="42"/>
        <v>1</v>
      </c>
      <c r="U112" s="25">
        <f t="shared" si="52"/>
        <v>0</v>
      </c>
      <c r="V112" s="25">
        <f t="shared" si="53"/>
        <v>0</v>
      </c>
      <c r="W112" s="25" t="e">
        <f t="shared" si="54"/>
        <v>#NUM!</v>
      </c>
      <c r="X112" s="25" t="e">
        <f t="shared" si="55"/>
        <v>#DIV/0!</v>
      </c>
      <c r="Y112" s="25" t="e">
        <f t="shared" si="43"/>
        <v>#DIV/0!</v>
      </c>
      <c r="Z112" s="25" t="e">
        <f t="shared" si="56"/>
        <v>#DIV/0!</v>
      </c>
      <c r="AA112" s="25" t="e">
        <f t="shared" si="57"/>
        <v>#DIV/0!</v>
      </c>
      <c r="AB112" s="25" t="e">
        <f t="shared" si="58"/>
        <v>#NUM!</v>
      </c>
      <c r="AC112" s="25" t="e">
        <f t="shared" si="59"/>
        <v>#NUM!</v>
      </c>
    </row>
    <row r="113" spans="1:29" x14ac:dyDescent="0.25">
      <c r="A113" s="1" t="s">
        <v>117</v>
      </c>
      <c r="B113" s="1" t="s">
        <v>105</v>
      </c>
      <c r="C113" s="8" t="s">
        <v>256</v>
      </c>
      <c r="D113" s="25" t="s">
        <v>225</v>
      </c>
      <c r="E113" s="25" t="s">
        <v>225</v>
      </c>
      <c r="F113" s="25" t="s">
        <v>225</v>
      </c>
      <c r="G113" s="25" t="s">
        <v>225</v>
      </c>
      <c r="H113" s="25" t="s">
        <v>225</v>
      </c>
      <c r="I113" s="25" t="s">
        <v>225</v>
      </c>
      <c r="J113" s="25" t="s">
        <v>225</v>
      </c>
      <c r="K113" s="25" t="s">
        <v>225</v>
      </c>
      <c r="L113" s="25" t="s">
        <v>225</v>
      </c>
      <c r="M113" s="25" t="s">
        <v>225</v>
      </c>
      <c r="N113" s="25" t="s">
        <v>225</v>
      </c>
      <c r="O113" s="25" t="s">
        <v>225</v>
      </c>
      <c r="P113" s="25"/>
      <c r="Q113" s="25"/>
      <c r="R113" s="25">
        <v>12</v>
      </c>
      <c r="S113" s="25">
        <v>12</v>
      </c>
      <c r="T113" s="26">
        <f t="shared" si="42"/>
        <v>1</v>
      </c>
      <c r="U113" s="25">
        <f t="shared" si="52"/>
        <v>0</v>
      </c>
      <c r="V113" s="25">
        <f t="shared" si="53"/>
        <v>0</v>
      </c>
      <c r="W113" s="25" t="e">
        <f t="shared" si="54"/>
        <v>#NUM!</v>
      </c>
      <c r="X113" s="25" t="e">
        <f t="shared" si="55"/>
        <v>#DIV/0!</v>
      </c>
      <c r="Y113" s="25" t="e">
        <f t="shared" si="43"/>
        <v>#DIV/0!</v>
      </c>
      <c r="Z113" s="25" t="e">
        <f t="shared" si="56"/>
        <v>#DIV/0!</v>
      </c>
      <c r="AA113" s="25" t="e">
        <f t="shared" si="57"/>
        <v>#DIV/0!</v>
      </c>
      <c r="AB113" s="25" t="e">
        <f t="shared" si="58"/>
        <v>#NUM!</v>
      </c>
      <c r="AC113" s="25" t="e">
        <f t="shared" si="59"/>
        <v>#NUM!</v>
      </c>
    </row>
    <row r="114" spans="1:29" x14ac:dyDescent="0.25">
      <c r="A114" s="1" t="s">
        <v>118</v>
      </c>
      <c r="B114" s="1" t="s">
        <v>105</v>
      </c>
      <c r="C114" s="8" t="s">
        <v>256</v>
      </c>
      <c r="D114" s="25" t="s">
        <v>225</v>
      </c>
      <c r="E114" s="25" t="s">
        <v>225</v>
      </c>
      <c r="F114" s="25" t="s">
        <v>225</v>
      </c>
      <c r="G114" s="25" t="s">
        <v>225</v>
      </c>
      <c r="H114" s="25" t="s">
        <v>225</v>
      </c>
      <c r="I114" s="25" t="s">
        <v>225</v>
      </c>
      <c r="J114" s="25" t="s">
        <v>225</v>
      </c>
      <c r="K114" s="25" t="s">
        <v>225</v>
      </c>
      <c r="L114" s="25" t="s">
        <v>225</v>
      </c>
      <c r="M114" s="25" t="s">
        <v>225</v>
      </c>
      <c r="N114" s="25" t="s">
        <v>225</v>
      </c>
      <c r="O114" s="25" t="s">
        <v>225</v>
      </c>
      <c r="P114" s="25"/>
      <c r="Q114" s="25"/>
      <c r="R114" s="25">
        <v>12</v>
      </c>
      <c r="S114" s="25">
        <v>12</v>
      </c>
      <c r="T114" s="26">
        <f t="shared" si="42"/>
        <v>1</v>
      </c>
      <c r="U114" s="25">
        <f t="shared" si="52"/>
        <v>0</v>
      </c>
      <c r="V114" s="25">
        <f t="shared" si="53"/>
        <v>0</v>
      </c>
      <c r="W114" s="25" t="e">
        <f t="shared" si="54"/>
        <v>#NUM!</v>
      </c>
      <c r="X114" s="25" t="e">
        <f t="shared" si="55"/>
        <v>#DIV/0!</v>
      </c>
      <c r="Y114" s="25" t="e">
        <f t="shared" si="43"/>
        <v>#DIV/0!</v>
      </c>
      <c r="Z114" s="25" t="e">
        <f t="shared" si="56"/>
        <v>#DIV/0!</v>
      </c>
      <c r="AA114" s="25" t="e">
        <f t="shared" si="57"/>
        <v>#DIV/0!</v>
      </c>
      <c r="AB114" s="25" t="e">
        <f t="shared" si="58"/>
        <v>#NUM!</v>
      </c>
      <c r="AC114" s="25" t="e">
        <f t="shared" si="59"/>
        <v>#NUM!</v>
      </c>
    </row>
    <row r="115" spans="1:29" x14ac:dyDescent="0.25">
      <c r="A115" s="1" t="s">
        <v>119</v>
      </c>
      <c r="B115" s="1" t="s">
        <v>105</v>
      </c>
      <c r="C115" s="8" t="s">
        <v>256</v>
      </c>
      <c r="D115" s="25" t="s">
        <v>225</v>
      </c>
      <c r="E115" s="25" t="s">
        <v>225</v>
      </c>
      <c r="F115" s="25" t="s">
        <v>225</v>
      </c>
      <c r="G115" s="25" t="s">
        <v>225</v>
      </c>
      <c r="H115" s="25" t="s">
        <v>225</v>
      </c>
      <c r="I115" s="25" t="s">
        <v>225</v>
      </c>
      <c r="J115" s="25" t="s">
        <v>225</v>
      </c>
      <c r="K115" s="25" t="s">
        <v>225</v>
      </c>
      <c r="L115" s="25" t="s">
        <v>225</v>
      </c>
      <c r="M115" s="25" t="s">
        <v>225</v>
      </c>
      <c r="N115" s="25" t="s">
        <v>225</v>
      </c>
      <c r="O115" s="25" t="s">
        <v>225</v>
      </c>
      <c r="P115" s="25"/>
      <c r="Q115" s="25"/>
      <c r="R115" s="25">
        <v>12</v>
      </c>
      <c r="S115" s="25">
        <v>12</v>
      </c>
      <c r="T115" s="26">
        <f t="shared" si="42"/>
        <v>1</v>
      </c>
      <c r="U115" s="25">
        <f t="shared" si="52"/>
        <v>0</v>
      </c>
      <c r="V115" s="25">
        <f t="shared" si="53"/>
        <v>0</v>
      </c>
      <c r="W115" s="25" t="e">
        <f t="shared" si="54"/>
        <v>#NUM!</v>
      </c>
      <c r="X115" s="25" t="e">
        <f t="shared" si="55"/>
        <v>#DIV/0!</v>
      </c>
      <c r="Y115" s="25" t="e">
        <f t="shared" si="43"/>
        <v>#DIV/0!</v>
      </c>
      <c r="Z115" s="25" t="e">
        <f t="shared" si="56"/>
        <v>#DIV/0!</v>
      </c>
      <c r="AA115" s="25" t="e">
        <f t="shared" si="57"/>
        <v>#DIV/0!</v>
      </c>
      <c r="AB115" s="25" t="e">
        <f t="shared" si="58"/>
        <v>#NUM!</v>
      </c>
      <c r="AC115" s="25" t="e">
        <f t="shared" si="59"/>
        <v>#NUM!</v>
      </c>
    </row>
    <row r="116" spans="1:29" x14ac:dyDescent="0.25">
      <c r="A116" s="1" t="s">
        <v>120</v>
      </c>
      <c r="B116" s="1" t="s">
        <v>105</v>
      </c>
      <c r="C116" s="8" t="s">
        <v>256</v>
      </c>
      <c r="D116" s="25" t="s">
        <v>225</v>
      </c>
      <c r="E116" s="25" t="s">
        <v>225</v>
      </c>
      <c r="F116" s="25" t="s">
        <v>225</v>
      </c>
      <c r="G116" s="25" t="s">
        <v>225</v>
      </c>
      <c r="H116" s="25" t="s">
        <v>225</v>
      </c>
      <c r="I116" s="25" t="s">
        <v>225</v>
      </c>
      <c r="J116" s="25" t="s">
        <v>225</v>
      </c>
      <c r="K116" s="25" t="s">
        <v>225</v>
      </c>
      <c r="L116" s="25" t="s">
        <v>225</v>
      </c>
      <c r="M116" s="25" t="s">
        <v>225</v>
      </c>
      <c r="N116" s="25" t="s">
        <v>225</v>
      </c>
      <c r="O116" s="25" t="s">
        <v>225</v>
      </c>
      <c r="P116" s="25"/>
      <c r="Q116" s="25"/>
      <c r="R116" s="25">
        <v>12</v>
      </c>
      <c r="S116" s="25">
        <v>12</v>
      </c>
      <c r="T116" s="26">
        <f t="shared" si="42"/>
        <v>1</v>
      </c>
      <c r="U116" s="25">
        <f t="shared" si="52"/>
        <v>0</v>
      </c>
      <c r="V116" s="25">
        <f t="shared" si="53"/>
        <v>0</v>
      </c>
      <c r="W116" s="25" t="e">
        <f t="shared" si="54"/>
        <v>#NUM!</v>
      </c>
      <c r="X116" s="25" t="e">
        <f t="shared" si="55"/>
        <v>#DIV/0!</v>
      </c>
      <c r="Y116" s="25" t="e">
        <f t="shared" si="43"/>
        <v>#DIV/0!</v>
      </c>
      <c r="Z116" s="25" t="e">
        <f t="shared" si="56"/>
        <v>#DIV/0!</v>
      </c>
      <c r="AA116" s="25" t="e">
        <f t="shared" si="57"/>
        <v>#DIV/0!</v>
      </c>
      <c r="AB116" s="25" t="e">
        <f t="shared" si="58"/>
        <v>#NUM!</v>
      </c>
      <c r="AC116" s="25" t="e">
        <f t="shared" si="59"/>
        <v>#NUM!</v>
      </c>
    </row>
    <row r="117" spans="1:29" x14ac:dyDescent="0.25">
      <c r="A117" s="1" t="s">
        <v>121</v>
      </c>
      <c r="B117" s="1" t="s">
        <v>105</v>
      </c>
      <c r="C117" s="8" t="s">
        <v>256</v>
      </c>
      <c r="D117" s="25" t="s">
        <v>225</v>
      </c>
      <c r="E117" s="25" t="s">
        <v>225</v>
      </c>
      <c r="F117" s="25" t="s">
        <v>225</v>
      </c>
      <c r="G117" s="25" t="s">
        <v>225</v>
      </c>
      <c r="H117" s="25" t="s">
        <v>225</v>
      </c>
      <c r="I117" s="25" t="s">
        <v>225</v>
      </c>
      <c r="J117" s="25" t="s">
        <v>225</v>
      </c>
      <c r="K117" s="25" t="s">
        <v>225</v>
      </c>
      <c r="L117" s="25" t="s">
        <v>225</v>
      </c>
      <c r="M117" s="25" t="s">
        <v>225</v>
      </c>
      <c r="N117" s="25" t="s">
        <v>225</v>
      </c>
      <c r="O117" s="25" t="s">
        <v>225</v>
      </c>
      <c r="P117" s="25"/>
      <c r="Q117" s="25"/>
      <c r="R117" s="25">
        <v>12</v>
      </c>
      <c r="S117" s="25">
        <v>12</v>
      </c>
      <c r="T117" s="26">
        <f t="shared" si="42"/>
        <v>1</v>
      </c>
      <c r="U117" s="25">
        <f t="shared" si="52"/>
        <v>0</v>
      </c>
      <c r="V117" s="25">
        <f t="shared" si="53"/>
        <v>0</v>
      </c>
      <c r="W117" s="25" t="e">
        <f t="shared" si="54"/>
        <v>#NUM!</v>
      </c>
      <c r="X117" s="25" t="e">
        <f t="shared" si="55"/>
        <v>#DIV/0!</v>
      </c>
      <c r="Y117" s="25" t="e">
        <f t="shared" si="43"/>
        <v>#DIV/0!</v>
      </c>
      <c r="Z117" s="25" t="e">
        <f t="shared" si="56"/>
        <v>#DIV/0!</v>
      </c>
      <c r="AA117" s="25" t="e">
        <f t="shared" si="57"/>
        <v>#DIV/0!</v>
      </c>
      <c r="AB117" s="25" t="e">
        <f t="shared" si="58"/>
        <v>#NUM!</v>
      </c>
      <c r="AC117" s="25" t="e">
        <f t="shared" si="59"/>
        <v>#NUM!</v>
      </c>
    </row>
    <row r="118" spans="1:29" x14ac:dyDescent="0.25">
      <c r="A118" s="1" t="s">
        <v>122</v>
      </c>
      <c r="B118" s="1" t="s">
        <v>105</v>
      </c>
      <c r="C118" s="8" t="s">
        <v>256</v>
      </c>
      <c r="D118" s="25" t="s">
        <v>225</v>
      </c>
      <c r="E118" s="25" t="s">
        <v>225</v>
      </c>
      <c r="F118" s="25" t="s">
        <v>225</v>
      </c>
      <c r="G118" s="25" t="s">
        <v>225</v>
      </c>
      <c r="H118" s="25" t="s">
        <v>225</v>
      </c>
      <c r="I118" s="25" t="s">
        <v>225</v>
      </c>
      <c r="J118" s="25" t="s">
        <v>225</v>
      </c>
      <c r="K118" s="25" t="s">
        <v>225</v>
      </c>
      <c r="L118" s="25" t="s">
        <v>225</v>
      </c>
      <c r="M118" s="25" t="s">
        <v>225</v>
      </c>
      <c r="N118" s="25" t="s">
        <v>225</v>
      </c>
      <c r="O118" s="25" t="s">
        <v>225</v>
      </c>
      <c r="P118" s="25"/>
      <c r="Q118" s="25"/>
      <c r="R118" s="25">
        <v>12</v>
      </c>
      <c r="S118" s="25">
        <v>12</v>
      </c>
      <c r="T118" s="26">
        <f t="shared" si="42"/>
        <v>1</v>
      </c>
      <c r="U118" s="25">
        <f t="shared" si="52"/>
        <v>0</v>
      </c>
      <c r="V118" s="25">
        <f t="shared" si="53"/>
        <v>0</v>
      </c>
      <c r="W118" s="25" t="e">
        <f t="shared" si="54"/>
        <v>#NUM!</v>
      </c>
      <c r="X118" s="25" t="e">
        <f t="shared" si="55"/>
        <v>#DIV/0!</v>
      </c>
      <c r="Y118" s="25" t="e">
        <f t="shared" si="43"/>
        <v>#DIV/0!</v>
      </c>
      <c r="Z118" s="25" t="e">
        <f t="shared" si="56"/>
        <v>#DIV/0!</v>
      </c>
      <c r="AA118" s="25" t="e">
        <f t="shared" si="57"/>
        <v>#DIV/0!</v>
      </c>
      <c r="AB118" s="25" t="e">
        <f t="shared" si="58"/>
        <v>#NUM!</v>
      </c>
      <c r="AC118" s="25" t="e">
        <f t="shared" si="59"/>
        <v>#NUM!</v>
      </c>
    </row>
    <row r="119" spans="1:29" x14ac:dyDescent="0.25">
      <c r="A119" s="1" t="s">
        <v>123</v>
      </c>
      <c r="B119" s="1" t="s">
        <v>105</v>
      </c>
      <c r="C119" s="8" t="s">
        <v>256</v>
      </c>
      <c r="D119" s="25" t="s">
        <v>225</v>
      </c>
      <c r="E119" s="25" t="s">
        <v>225</v>
      </c>
      <c r="F119" s="25" t="s">
        <v>225</v>
      </c>
      <c r="G119" s="25" t="s">
        <v>225</v>
      </c>
      <c r="H119" s="25" t="s">
        <v>225</v>
      </c>
      <c r="I119" s="25" t="s">
        <v>225</v>
      </c>
      <c r="J119" s="25" t="s">
        <v>225</v>
      </c>
      <c r="K119" s="25" t="s">
        <v>225</v>
      </c>
      <c r="L119" s="25" t="s">
        <v>225</v>
      </c>
      <c r="M119" s="25" t="s">
        <v>225</v>
      </c>
      <c r="N119" s="25" t="s">
        <v>225</v>
      </c>
      <c r="O119" s="25" t="s">
        <v>225</v>
      </c>
      <c r="P119" s="25"/>
      <c r="Q119" s="25"/>
      <c r="R119" s="25">
        <v>12</v>
      </c>
      <c r="S119" s="25">
        <v>12</v>
      </c>
      <c r="T119" s="26">
        <f t="shared" si="42"/>
        <v>1</v>
      </c>
      <c r="U119" s="25">
        <f t="shared" si="52"/>
        <v>0</v>
      </c>
      <c r="V119" s="25">
        <f t="shared" si="53"/>
        <v>0</v>
      </c>
      <c r="W119" s="25" t="e">
        <f t="shared" si="54"/>
        <v>#NUM!</v>
      </c>
      <c r="X119" s="25" t="e">
        <f t="shared" si="55"/>
        <v>#DIV/0!</v>
      </c>
      <c r="Y119" s="25" t="e">
        <f t="shared" si="43"/>
        <v>#DIV/0!</v>
      </c>
      <c r="Z119" s="25" t="e">
        <f t="shared" si="56"/>
        <v>#DIV/0!</v>
      </c>
      <c r="AA119" s="25" t="e">
        <f t="shared" si="57"/>
        <v>#DIV/0!</v>
      </c>
      <c r="AB119" s="25" t="e">
        <f t="shared" si="58"/>
        <v>#NUM!</v>
      </c>
      <c r="AC119" s="25" t="e">
        <f t="shared" si="59"/>
        <v>#NUM!</v>
      </c>
    </row>
    <row r="120" spans="1:29" x14ac:dyDescent="0.25">
      <c r="A120" s="1" t="s">
        <v>124</v>
      </c>
      <c r="B120" s="1" t="s">
        <v>105</v>
      </c>
      <c r="C120" s="8" t="s">
        <v>256</v>
      </c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6" t="str">
        <f t="shared" si="42"/>
        <v/>
      </c>
      <c r="U120" s="25"/>
      <c r="V120" s="25"/>
      <c r="W120" s="25"/>
      <c r="X120" s="25"/>
      <c r="Y120" s="25"/>
      <c r="Z120" s="25"/>
      <c r="AA120" s="25"/>
      <c r="AB120" s="25"/>
      <c r="AC120" s="25"/>
    </row>
    <row r="121" spans="1:29" x14ac:dyDescent="0.25">
      <c r="A121" s="1" t="s">
        <v>125</v>
      </c>
      <c r="B121" s="1" t="s">
        <v>105</v>
      </c>
      <c r="C121" s="8" t="s">
        <v>256</v>
      </c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6" t="str">
        <f t="shared" si="42"/>
        <v/>
      </c>
      <c r="U121" s="25"/>
      <c r="V121" s="25"/>
      <c r="W121" s="25"/>
      <c r="X121" s="25"/>
      <c r="Y121" s="25"/>
      <c r="Z121" s="25"/>
      <c r="AA121" s="25"/>
      <c r="AB121" s="25"/>
      <c r="AC121" s="25"/>
    </row>
    <row r="122" spans="1:29" x14ac:dyDescent="0.25">
      <c r="A122" s="1" t="s">
        <v>126</v>
      </c>
      <c r="B122" s="1" t="s">
        <v>105</v>
      </c>
      <c r="C122" s="8" t="s">
        <v>256</v>
      </c>
      <c r="D122" s="25" t="s">
        <v>225</v>
      </c>
      <c r="E122" s="25" t="s">
        <v>225</v>
      </c>
      <c r="F122" s="25" t="s">
        <v>225</v>
      </c>
      <c r="G122" s="25" t="s">
        <v>225</v>
      </c>
      <c r="H122" s="25" t="s">
        <v>225</v>
      </c>
      <c r="I122" s="25" t="s">
        <v>225</v>
      </c>
      <c r="J122" s="25" t="s">
        <v>225</v>
      </c>
      <c r="K122" s="25" t="s">
        <v>225</v>
      </c>
      <c r="L122" s="25" t="s">
        <v>225</v>
      </c>
      <c r="M122" s="25" t="s">
        <v>225</v>
      </c>
      <c r="N122" s="25" t="s">
        <v>225</v>
      </c>
      <c r="O122" s="25" t="s">
        <v>225</v>
      </c>
      <c r="P122" s="25"/>
      <c r="Q122" s="25"/>
      <c r="R122" s="25">
        <v>12</v>
      </c>
      <c r="S122" s="25">
        <v>12</v>
      </c>
      <c r="T122" s="26">
        <f t="shared" si="42"/>
        <v>1</v>
      </c>
      <c r="U122" s="25">
        <f t="shared" ref="U122:U141" si="60">MAX(D122:O122)</f>
        <v>0</v>
      </c>
      <c r="V122" s="25">
        <f t="shared" ref="V122:V141" si="61">MIN(D122:O122)</f>
        <v>0</v>
      </c>
      <c r="W122" s="25" t="e">
        <f t="shared" ref="W122:W141" si="62">MEDIAN(D122:O122)</f>
        <v>#NUM!</v>
      </c>
      <c r="X122" s="25" t="e">
        <f t="shared" ref="X122:X141" si="63">STDEV(D122:O122)</f>
        <v>#DIV/0!</v>
      </c>
      <c r="Y122" s="25" t="e">
        <f t="shared" si="43"/>
        <v>#DIV/0!</v>
      </c>
      <c r="Z122" s="25" t="e">
        <f t="shared" ref="Z122:Z141" si="64">VAR(D122:O122)</f>
        <v>#DIV/0!</v>
      </c>
      <c r="AA122" s="25" t="e">
        <f t="shared" ref="AA122:AA141" si="65">AVERAGE(D122:O122)</f>
        <v>#DIV/0!</v>
      </c>
      <c r="AB122" s="25" t="e">
        <f t="shared" ref="AB122:AB141" si="66">_xlfn.PERCENTILE.INC(D122:O122,0.95)</f>
        <v>#NUM!</v>
      </c>
      <c r="AC122" s="25" t="e">
        <f t="shared" ref="AC122:AC141" si="67">_xlfn.PERCENTILE.INC(D122:O122,0.99)</f>
        <v>#NUM!</v>
      </c>
    </row>
    <row r="123" spans="1:29" x14ac:dyDescent="0.25">
      <c r="A123" s="1" t="s">
        <v>127</v>
      </c>
      <c r="B123" s="1" t="s">
        <v>105</v>
      </c>
      <c r="C123" s="8" t="s">
        <v>256</v>
      </c>
      <c r="D123" s="25" t="s">
        <v>225</v>
      </c>
      <c r="E123" s="25" t="s">
        <v>225</v>
      </c>
      <c r="F123" s="25" t="s">
        <v>225</v>
      </c>
      <c r="G123" s="25" t="s">
        <v>225</v>
      </c>
      <c r="H123" s="25" t="s">
        <v>225</v>
      </c>
      <c r="I123" s="25" t="s">
        <v>225</v>
      </c>
      <c r="J123" s="25" t="s">
        <v>225</v>
      </c>
      <c r="K123" s="25" t="s">
        <v>225</v>
      </c>
      <c r="L123" s="25" t="s">
        <v>225</v>
      </c>
      <c r="M123" s="25" t="s">
        <v>225</v>
      </c>
      <c r="N123" s="25" t="s">
        <v>225</v>
      </c>
      <c r="O123" s="25" t="s">
        <v>225</v>
      </c>
      <c r="P123" s="25"/>
      <c r="Q123" s="25"/>
      <c r="R123" s="25">
        <v>12</v>
      </c>
      <c r="S123" s="25">
        <v>12</v>
      </c>
      <c r="T123" s="26">
        <f t="shared" si="42"/>
        <v>1</v>
      </c>
      <c r="U123" s="25">
        <f t="shared" si="60"/>
        <v>0</v>
      </c>
      <c r="V123" s="25">
        <f t="shared" si="61"/>
        <v>0</v>
      </c>
      <c r="W123" s="25" t="e">
        <f t="shared" si="62"/>
        <v>#NUM!</v>
      </c>
      <c r="X123" s="25" t="e">
        <f t="shared" si="63"/>
        <v>#DIV/0!</v>
      </c>
      <c r="Y123" s="25" t="e">
        <f t="shared" si="43"/>
        <v>#DIV/0!</v>
      </c>
      <c r="Z123" s="25" t="e">
        <f t="shared" si="64"/>
        <v>#DIV/0!</v>
      </c>
      <c r="AA123" s="25" t="e">
        <f t="shared" si="65"/>
        <v>#DIV/0!</v>
      </c>
      <c r="AB123" s="25" t="e">
        <f t="shared" si="66"/>
        <v>#NUM!</v>
      </c>
      <c r="AC123" s="25" t="e">
        <f t="shared" si="67"/>
        <v>#NUM!</v>
      </c>
    </row>
    <row r="124" spans="1:29" x14ac:dyDescent="0.25">
      <c r="A124" s="1" t="s">
        <v>128</v>
      </c>
      <c r="B124" s="1" t="s">
        <v>105</v>
      </c>
      <c r="C124" s="8" t="s">
        <v>256</v>
      </c>
      <c r="D124" s="25" t="s">
        <v>225</v>
      </c>
      <c r="E124" s="25" t="s">
        <v>225</v>
      </c>
      <c r="F124" s="25" t="s">
        <v>225</v>
      </c>
      <c r="G124" s="25" t="s">
        <v>225</v>
      </c>
      <c r="H124" s="25" t="s">
        <v>225</v>
      </c>
      <c r="I124" s="25" t="s">
        <v>225</v>
      </c>
      <c r="J124" s="25" t="s">
        <v>225</v>
      </c>
      <c r="K124" s="25" t="s">
        <v>225</v>
      </c>
      <c r="L124" s="25" t="s">
        <v>225</v>
      </c>
      <c r="M124" s="25" t="s">
        <v>225</v>
      </c>
      <c r="N124" s="25" t="s">
        <v>225</v>
      </c>
      <c r="O124" s="25" t="s">
        <v>225</v>
      </c>
      <c r="P124" s="25"/>
      <c r="Q124" s="25"/>
      <c r="R124" s="25">
        <v>12</v>
      </c>
      <c r="S124" s="25">
        <v>12</v>
      </c>
      <c r="T124" s="26">
        <f t="shared" si="42"/>
        <v>1</v>
      </c>
      <c r="U124" s="25">
        <f t="shared" si="60"/>
        <v>0</v>
      </c>
      <c r="V124" s="25">
        <f t="shared" si="61"/>
        <v>0</v>
      </c>
      <c r="W124" s="25" t="e">
        <f t="shared" si="62"/>
        <v>#NUM!</v>
      </c>
      <c r="X124" s="25" t="e">
        <f t="shared" si="63"/>
        <v>#DIV/0!</v>
      </c>
      <c r="Y124" s="25" t="e">
        <f t="shared" si="43"/>
        <v>#DIV/0!</v>
      </c>
      <c r="Z124" s="25" t="e">
        <f t="shared" si="64"/>
        <v>#DIV/0!</v>
      </c>
      <c r="AA124" s="25" t="e">
        <f t="shared" si="65"/>
        <v>#DIV/0!</v>
      </c>
      <c r="AB124" s="25" t="e">
        <f t="shared" si="66"/>
        <v>#NUM!</v>
      </c>
      <c r="AC124" s="25" t="e">
        <f t="shared" si="67"/>
        <v>#NUM!</v>
      </c>
    </row>
    <row r="125" spans="1:29" x14ac:dyDescent="0.25">
      <c r="A125" s="1" t="s">
        <v>129</v>
      </c>
      <c r="B125" s="1" t="s">
        <v>105</v>
      </c>
      <c r="C125" s="8" t="s">
        <v>256</v>
      </c>
      <c r="D125" s="25" t="s">
        <v>225</v>
      </c>
      <c r="E125" s="25" t="s">
        <v>225</v>
      </c>
      <c r="F125" s="25" t="s">
        <v>225</v>
      </c>
      <c r="G125" s="25" t="s">
        <v>225</v>
      </c>
      <c r="H125" s="25" t="s">
        <v>225</v>
      </c>
      <c r="I125" s="25" t="s">
        <v>225</v>
      </c>
      <c r="J125" s="25" t="s">
        <v>225</v>
      </c>
      <c r="K125" s="25" t="s">
        <v>225</v>
      </c>
      <c r="L125" s="25" t="s">
        <v>225</v>
      </c>
      <c r="M125" s="25" t="s">
        <v>225</v>
      </c>
      <c r="N125" s="25" t="s">
        <v>225</v>
      </c>
      <c r="O125" s="25" t="s">
        <v>225</v>
      </c>
      <c r="P125" s="25"/>
      <c r="Q125" s="25"/>
      <c r="R125" s="25">
        <v>12</v>
      </c>
      <c r="S125" s="25">
        <v>12</v>
      </c>
      <c r="T125" s="26">
        <f t="shared" si="42"/>
        <v>1</v>
      </c>
      <c r="U125" s="25">
        <f t="shared" si="60"/>
        <v>0</v>
      </c>
      <c r="V125" s="25">
        <f t="shared" si="61"/>
        <v>0</v>
      </c>
      <c r="W125" s="25" t="e">
        <f t="shared" si="62"/>
        <v>#NUM!</v>
      </c>
      <c r="X125" s="25" t="e">
        <f t="shared" si="63"/>
        <v>#DIV/0!</v>
      </c>
      <c r="Y125" s="25" t="e">
        <f t="shared" si="43"/>
        <v>#DIV/0!</v>
      </c>
      <c r="Z125" s="25" t="e">
        <f t="shared" si="64"/>
        <v>#DIV/0!</v>
      </c>
      <c r="AA125" s="25" t="e">
        <f t="shared" si="65"/>
        <v>#DIV/0!</v>
      </c>
      <c r="AB125" s="25" t="e">
        <f t="shared" si="66"/>
        <v>#NUM!</v>
      </c>
      <c r="AC125" s="25" t="e">
        <f t="shared" si="67"/>
        <v>#NUM!</v>
      </c>
    </row>
    <row r="126" spans="1:29" x14ac:dyDescent="0.25">
      <c r="A126" s="1" t="s">
        <v>130</v>
      </c>
      <c r="B126" s="1" t="s">
        <v>105</v>
      </c>
      <c r="C126" s="8" t="s">
        <v>256</v>
      </c>
      <c r="D126" s="25" t="s">
        <v>225</v>
      </c>
      <c r="E126" s="25" t="s">
        <v>225</v>
      </c>
      <c r="F126" s="25" t="s">
        <v>225</v>
      </c>
      <c r="G126" s="25" t="s">
        <v>225</v>
      </c>
      <c r="H126" s="25" t="s">
        <v>225</v>
      </c>
      <c r="I126" s="25" t="s">
        <v>225</v>
      </c>
      <c r="J126" s="25" t="s">
        <v>225</v>
      </c>
      <c r="K126" s="25" t="s">
        <v>225</v>
      </c>
      <c r="L126" s="25" t="s">
        <v>225</v>
      </c>
      <c r="M126" s="25" t="s">
        <v>225</v>
      </c>
      <c r="N126" s="25" t="s">
        <v>225</v>
      </c>
      <c r="O126" s="25" t="s">
        <v>225</v>
      </c>
      <c r="P126" s="25"/>
      <c r="Q126" s="25"/>
      <c r="R126" s="25">
        <v>12</v>
      </c>
      <c r="S126" s="25">
        <v>12</v>
      </c>
      <c r="T126" s="26">
        <f t="shared" si="42"/>
        <v>1</v>
      </c>
      <c r="U126" s="25">
        <f t="shared" si="60"/>
        <v>0</v>
      </c>
      <c r="V126" s="25">
        <f t="shared" si="61"/>
        <v>0</v>
      </c>
      <c r="W126" s="25" t="e">
        <f t="shared" si="62"/>
        <v>#NUM!</v>
      </c>
      <c r="X126" s="25" t="e">
        <f t="shared" si="63"/>
        <v>#DIV/0!</v>
      </c>
      <c r="Y126" s="25" t="e">
        <f t="shared" si="43"/>
        <v>#DIV/0!</v>
      </c>
      <c r="Z126" s="25" t="e">
        <f t="shared" si="64"/>
        <v>#DIV/0!</v>
      </c>
      <c r="AA126" s="25" t="e">
        <f t="shared" si="65"/>
        <v>#DIV/0!</v>
      </c>
      <c r="AB126" s="25" t="e">
        <f t="shared" si="66"/>
        <v>#NUM!</v>
      </c>
      <c r="AC126" s="25" t="e">
        <f t="shared" si="67"/>
        <v>#NUM!</v>
      </c>
    </row>
    <row r="127" spans="1:29" x14ac:dyDescent="0.25">
      <c r="A127" s="1" t="s">
        <v>131</v>
      </c>
      <c r="B127" s="1" t="s">
        <v>105</v>
      </c>
      <c r="C127" s="8" t="s">
        <v>256</v>
      </c>
      <c r="D127" s="25" t="s">
        <v>225</v>
      </c>
      <c r="E127" s="25" t="s">
        <v>225</v>
      </c>
      <c r="F127" s="25" t="s">
        <v>225</v>
      </c>
      <c r="G127" s="25" t="s">
        <v>225</v>
      </c>
      <c r="H127" s="25" t="s">
        <v>225</v>
      </c>
      <c r="I127" s="25" t="s">
        <v>225</v>
      </c>
      <c r="J127" s="25" t="s">
        <v>225</v>
      </c>
      <c r="K127" s="25" t="s">
        <v>225</v>
      </c>
      <c r="L127" s="25" t="s">
        <v>225</v>
      </c>
      <c r="M127" s="25" t="s">
        <v>225</v>
      </c>
      <c r="N127" s="25" t="s">
        <v>225</v>
      </c>
      <c r="O127" s="25" t="s">
        <v>225</v>
      </c>
      <c r="P127" s="25"/>
      <c r="Q127" s="25"/>
      <c r="R127" s="25">
        <v>12</v>
      </c>
      <c r="S127" s="25">
        <v>12</v>
      </c>
      <c r="T127" s="26">
        <f t="shared" si="42"/>
        <v>1</v>
      </c>
      <c r="U127" s="25">
        <f t="shared" si="60"/>
        <v>0</v>
      </c>
      <c r="V127" s="25">
        <f t="shared" si="61"/>
        <v>0</v>
      </c>
      <c r="W127" s="25" t="e">
        <f t="shared" si="62"/>
        <v>#NUM!</v>
      </c>
      <c r="X127" s="25" t="e">
        <f t="shared" si="63"/>
        <v>#DIV/0!</v>
      </c>
      <c r="Y127" s="25" t="e">
        <f t="shared" si="43"/>
        <v>#DIV/0!</v>
      </c>
      <c r="Z127" s="25" t="e">
        <f t="shared" si="64"/>
        <v>#DIV/0!</v>
      </c>
      <c r="AA127" s="25" t="e">
        <f t="shared" si="65"/>
        <v>#DIV/0!</v>
      </c>
      <c r="AB127" s="25" t="e">
        <f t="shared" si="66"/>
        <v>#NUM!</v>
      </c>
      <c r="AC127" s="25" t="e">
        <f t="shared" si="67"/>
        <v>#NUM!</v>
      </c>
    </row>
    <row r="128" spans="1:29" x14ac:dyDescent="0.25">
      <c r="A128" s="1" t="s">
        <v>132</v>
      </c>
      <c r="B128" s="1" t="s">
        <v>105</v>
      </c>
      <c r="C128" s="8" t="s">
        <v>256</v>
      </c>
      <c r="D128" s="25" t="s">
        <v>225</v>
      </c>
      <c r="E128" s="25" t="s">
        <v>225</v>
      </c>
      <c r="F128" s="25" t="s">
        <v>225</v>
      </c>
      <c r="G128" s="25" t="s">
        <v>225</v>
      </c>
      <c r="H128" s="25" t="s">
        <v>225</v>
      </c>
      <c r="I128" s="25" t="s">
        <v>225</v>
      </c>
      <c r="J128" s="25" t="s">
        <v>225</v>
      </c>
      <c r="K128" s="25" t="s">
        <v>225</v>
      </c>
      <c r="L128" s="25" t="s">
        <v>225</v>
      </c>
      <c r="M128" s="25" t="s">
        <v>225</v>
      </c>
      <c r="N128" s="25" t="s">
        <v>225</v>
      </c>
      <c r="O128" s="25" t="s">
        <v>225</v>
      </c>
      <c r="P128" s="25"/>
      <c r="Q128" s="25"/>
      <c r="R128" s="25">
        <v>12</v>
      </c>
      <c r="S128" s="25">
        <v>12</v>
      </c>
      <c r="T128" s="26">
        <f t="shared" si="42"/>
        <v>1</v>
      </c>
      <c r="U128" s="25">
        <f t="shared" si="60"/>
        <v>0</v>
      </c>
      <c r="V128" s="25">
        <f t="shared" si="61"/>
        <v>0</v>
      </c>
      <c r="W128" s="25" t="e">
        <f t="shared" si="62"/>
        <v>#NUM!</v>
      </c>
      <c r="X128" s="25" t="e">
        <f t="shared" si="63"/>
        <v>#DIV/0!</v>
      </c>
      <c r="Y128" s="25" t="e">
        <f t="shared" si="43"/>
        <v>#DIV/0!</v>
      </c>
      <c r="Z128" s="25" t="e">
        <f t="shared" si="64"/>
        <v>#DIV/0!</v>
      </c>
      <c r="AA128" s="25" t="e">
        <f t="shared" si="65"/>
        <v>#DIV/0!</v>
      </c>
      <c r="AB128" s="25" t="e">
        <f t="shared" si="66"/>
        <v>#NUM!</v>
      </c>
      <c r="AC128" s="25" t="e">
        <f t="shared" si="67"/>
        <v>#NUM!</v>
      </c>
    </row>
    <row r="129" spans="1:29" x14ac:dyDescent="0.25">
      <c r="A129" s="1" t="s">
        <v>133</v>
      </c>
      <c r="B129" s="1" t="s">
        <v>105</v>
      </c>
      <c r="C129" s="8" t="s">
        <v>256</v>
      </c>
      <c r="D129" s="25" t="s">
        <v>225</v>
      </c>
      <c r="E129" s="25" t="s">
        <v>225</v>
      </c>
      <c r="F129" s="25" t="s">
        <v>225</v>
      </c>
      <c r="G129" s="25" t="s">
        <v>225</v>
      </c>
      <c r="H129" s="25" t="s">
        <v>225</v>
      </c>
      <c r="I129" s="25" t="s">
        <v>225</v>
      </c>
      <c r="J129" s="25" t="s">
        <v>225</v>
      </c>
      <c r="K129" s="25" t="s">
        <v>225</v>
      </c>
      <c r="L129" s="25" t="s">
        <v>225</v>
      </c>
      <c r="M129" s="25" t="s">
        <v>225</v>
      </c>
      <c r="N129" s="25" t="s">
        <v>225</v>
      </c>
      <c r="O129" s="25" t="s">
        <v>225</v>
      </c>
      <c r="P129" s="25"/>
      <c r="Q129" s="25"/>
      <c r="R129" s="25">
        <v>12</v>
      </c>
      <c r="S129" s="25">
        <v>12</v>
      </c>
      <c r="T129" s="26">
        <f t="shared" si="42"/>
        <v>1</v>
      </c>
      <c r="U129" s="25">
        <f t="shared" si="60"/>
        <v>0</v>
      </c>
      <c r="V129" s="25">
        <f t="shared" si="61"/>
        <v>0</v>
      </c>
      <c r="W129" s="25" t="e">
        <f t="shared" si="62"/>
        <v>#NUM!</v>
      </c>
      <c r="X129" s="25" t="e">
        <f t="shared" si="63"/>
        <v>#DIV/0!</v>
      </c>
      <c r="Y129" s="25" t="e">
        <f t="shared" si="43"/>
        <v>#DIV/0!</v>
      </c>
      <c r="Z129" s="25" t="e">
        <f t="shared" si="64"/>
        <v>#DIV/0!</v>
      </c>
      <c r="AA129" s="25" t="e">
        <f t="shared" si="65"/>
        <v>#DIV/0!</v>
      </c>
      <c r="AB129" s="25" t="e">
        <f t="shared" si="66"/>
        <v>#NUM!</v>
      </c>
      <c r="AC129" s="25" t="e">
        <f t="shared" si="67"/>
        <v>#NUM!</v>
      </c>
    </row>
    <row r="130" spans="1:29" x14ac:dyDescent="0.25">
      <c r="A130" s="1" t="s">
        <v>134</v>
      </c>
      <c r="B130" s="1" t="s">
        <v>105</v>
      </c>
      <c r="C130" s="8" t="s">
        <v>256</v>
      </c>
      <c r="D130" s="25" t="s">
        <v>225</v>
      </c>
      <c r="E130" s="25" t="s">
        <v>225</v>
      </c>
      <c r="F130" s="25" t="s">
        <v>225</v>
      </c>
      <c r="G130" s="25" t="s">
        <v>225</v>
      </c>
      <c r="H130" s="25" t="s">
        <v>225</v>
      </c>
      <c r="I130" s="25" t="s">
        <v>225</v>
      </c>
      <c r="J130" s="25" t="s">
        <v>225</v>
      </c>
      <c r="K130" s="25" t="s">
        <v>225</v>
      </c>
      <c r="L130" s="25" t="s">
        <v>225</v>
      </c>
      <c r="M130" s="25" t="s">
        <v>225</v>
      </c>
      <c r="N130" s="25" t="s">
        <v>225</v>
      </c>
      <c r="O130" s="25" t="s">
        <v>225</v>
      </c>
      <c r="P130" s="25"/>
      <c r="Q130" s="25"/>
      <c r="R130" s="25">
        <v>12</v>
      </c>
      <c r="S130" s="25">
        <v>12</v>
      </c>
      <c r="T130" s="26">
        <f t="shared" si="42"/>
        <v>1</v>
      </c>
      <c r="U130" s="25">
        <f t="shared" si="60"/>
        <v>0</v>
      </c>
      <c r="V130" s="25">
        <f t="shared" si="61"/>
        <v>0</v>
      </c>
      <c r="W130" s="25" t="e">
        <f t="shared" si="62"/>
        <v>#NUM!</v>
      </c>
      <c r="X130" s="25" t="e">
        <f t="shared" si="63"/>
        <v>#DIV/0!</v>
      </c>
      <c r="Y130" s="25" t="e">
        <f t="shared" si="43"/>
        <v>#DIV/0!</v>
      </c>
      <c r="Z130" s="25" t="e">
        <f t="shared" si="64"/>
        <v>#DIV/0!</v>
      </c>
      <c r="AA130" s="25" t="e">
        <f t="shared" si="65"/>
        <v>#DIV/0!</v>
      </c>
      <c r="AB130" s="25" t="e">
        <f t="shared" si="66"/>
        <v>#NUM!</v>
      </c>
      <c r="AC130" s="25" t="e">
        <f t="shared" si="67"/>
        <v>#NUM!</v>
      </c>
    </row>
    <row r="131" spans="1:29" x14ac:dyDescent="0.25">
      <c r="A131" s="1" t="s">
        <v>135</v>
      </c>
      <c r="B131" s="1" t="s">
        <v>105</v>
      </c>
      <c r="C131" s="8" t="s">
        <v>256</v>
      </c>
      <c r="D131" s="25" t="s">
        <v>225</v>
      </c>
      <c r="E131" s="25" t="s">
        <v>225</v>
      </c>
      <c r="F131" s="25" t="s">
        <v>225</v>
      </c>
      <c r="G131" s="25" t="s">
        <v>225</v>
      </c>
      <c r="H131" s="25" t="s">
        <v>225</v>
      </c>
      <c r="I131" s="25" t="s">
        <v>225</v>
      </c>
      <c r="J131" s="25" t="s">
        <v>225</v>
      </c>
      <c r="K131" s="25" t="s">
        <v>225</v>
      </c>
      <c r="L131" s="25" t="s">
        <v>225</v>
      </c>
      <c r="M131" s="25" t="s">
        <v>225</v>
      </c>
      <c r="N131" s="25" t="s">
        <v>225</v>
      </c>
      <c r="O131" s="25" t="s">
        <v>225</v>
      </c>
      <c r="P131" s="25"/>
      <c r="Q131" s="25"/>
      <c r="R131" s="25">
        <v>12</v>
      </c>
      <c r="S131" s="25">
        <v>12</v>
      </c>
      <c r="T131" s="26">
        <f t="shared" si="42"/>
        <v>1</v>
      </c>
      <c r="U131" s="25">
        <f t="shared" si="60"/>
        <v>0</v>
      </c>
      <c r="V131" s="25">
        <f t="shared" si="61"/>
        <v>0</v>
      </c>
      <c r="W131" s="25" t="e">
        <f t="shared" si="62"/>
        <v>#NUM!</v>
      </c>
      <c r="X131" s="25" t="e">
        <f t="shared" si="63"/>
        <v>#DIV/0!</v>
      </c>
      <c r="Y131" s="25" t="e">
        <f t="shared" si="43"/>
        <v>#DIV/0!</v>
      </c>
      <c r="Z131" s="25" t="e">
        <f t="shared" si="64"/>
        <v>#DIV/0!</v>
      </c>
      <c r="AA131" s="25" t="e">
        <f t="shared" si="65"/>
        <v>#DIV/0!</v>
      </c>
      <c r="AB131" s="25" t="e">
        <f t="shared" si="66"/>
        <v>#NUM!</v>
      </c>
      <c r="AC131" s="25" t="e">
        <f t="shared" si="67"/>
        <v>#NUM!</v>
      </c>
    </row>
    <row r="132" spans="1:29" x14ac:dyDescent="0.25">
      <c r="A132" s="1" t="s">
        <v>136</v>
      </c>
      <c r="B132" s="1" t="s">
        <v>105</v>
      </c>
      <c r="C132" s="8" t="s">
        <v>256</v>
      </c>
      <c r="D132" s="25" t="s">
        <v>225</v>
      </c>
      <c r="E132" s="25" t="s">
        <v>225</v>
      </c>
      <c r="F132" s="25" t="s">
        <v>225</v>
      </c>
      <c r="G132" s="25" t="s">
        <v>225</v>
      </c>
      <c r="H132" s="25" t="s">
        <v>225</v>
      </c>
      <c r="I132" s="25" t="s">
        <v>225</v>
      </c>
      <c r="J132" s="25" t="s">
        <v>225</v>
      </c>
      <c r="K132" s="25" t="s">
        <v>225</v>
      </c>
      <c r="L132" s="25" t="s">
        <v>225</v>
      </c>
      <c r="M132" s="25" t="s">
        <v>225</v>
      </c>
      <c r="N132" s="25" t="s">
        <v>225</v>
      </c>
      <c r="O132" s="25" t="s">
        <v>225</v>
      </c>
      <c r="P132" s="25"/>
      <c r="Q132" s="25"/>
      <c r="R132" s="25">
        <v>12</v>
      </c>
      <c r="S132" s="25">
        <v>12</v>
      </c>
      <c r="T132" s="26">
        <f t="shared" si="42"/>
        <v>1</v>
      </c>
      <c r="U132" s="25">
        <f t="shared" si="60"/>
        <v>0</v>
      </c>
      <c r="V132" s="25">
        <f t="shared" si="61"/>
        <v>0</v>
      </c>
      <c r="W132" s="25" t="e">
        <f t="shared" si="62"/>
        <v>#NUM!</v>
      </c>
      <c r="X132" s="25" t="e">
        <f t="shared" si="63"/>
        <v>#DIV/0!</v>
      </c>
      <c r="Y132" s="25" t="e">
        <f t="shared" si="43"/>
        <v>#DIV/0!</v>
      </c>
      <c r="Z132" s="25" t="e">
        <f t="shared" si="64"/>
        <v>#DIV/0!</v>
      </c>
      <c r="AA132" s="25" t="e">
        <f t="shared" si="65"/>
        <v>#DIV/0!</v>
      </c>
      <c r="AB132" s="25" t="e">
        <f t="shared" si="66"/>
        <v>#NUM!</v>
      </c>
      <c r="AC132" s="25" t="e">
        <f t="shared" si="67"/>
        <v>#NUM!</v>
      </c>
    </row>
    <row r="133" spans="1:29" x14ac:dyDescent="0.25">
      <c r="A133" s="1" t="s">
        <v>137</v>
      </c>
      <c r="B133" s="1" t="s">
        <v>105</v>
      </c>
      <c r="C133" s="8" t="s">
        <v>256</v>
      </c>
      <c r="D133" s="25" t="s">
        <v>225</v>
      </c>
      <c r="E133" s="25" t="s">
        <v>225</v>
      </c>
      <c r="F133" s="25" t="s">
        <v>225</v>
      </c>
      <c r="G133" s="25" t="s">
        <v>225</v>
      </c>
      <c r="H133" s="25" t="s">
        <v>225</v>
      </c>
      <c r="I133" s="25" t="s">
        <v>225</v>
      </c>
      <c r="J133" s="25" t="s">
        <v>225</v>
      </c>
      <c r="K133" s="25" t="s">
        <v>225</v>
      </c>
      <c r="L133" s="25" t="s">
        <v>225</v>
      </c>
      <c r="M133" s="25" t="s">
        <v>225</v>
      </c>
      <c r="N133" s="25" t="s">
        <v>225</v>
      </c>
      <c r="O133" s="25" t="s">
        <v>225</v>
      </c>
      <c r="P133" s="25"/>
      <c r="Q133" s="25"/>
      <c r="R133" s="25">
        <v>12</v>
      </c>
      <c r="S133" s="25">
        <v>12</v>
      </c>
      <c r="T133" s="26">
        <f t="shared" si="42"/>
        <v>1</v>
      </c>
      <c r="U133" s="25">
        <f t="shared" si="60"/>
        <v>0</v>
      </c>
      <c r="V133" s="25">
        <f t="shared" si="61"/>
        <v>0</v>
      </c>
      <c r="W133" s="25" t="e">
        <f t="shared" si="62"/>
        <v>#NUM!</v>
      </c>
      <c r="X133" s="25" t="e">
        <f t="shared" si="63"/>
        <v>#DIV/0!</v>
      </c>
      <c r="Y133" s="25" t="e">
        <f t="shared" si="43"/>
        <v>#DIV/0!</v>
      </c>
      <c r="Z133" s="25" t="e">
        <f t="shared" si="64"/>
        <v>#DIV/0!</v>
      </c>
      <c r="AA133" s="25" t="e">
        <f t="shared" si="65"/>
        <v>#DIV/0!</v>
      </c>
      <c r="AB133" s="25" t="e">
        <f t="shared" si="66"/>
        <v>#NUM!</v>
      </c>
      <c r="AC133" s="25" t="e">
        <f t="shared" si="67"/>
        <v>#NUM!</v>
      </c>
    </row>
    <row r="134" spans="1:29" x14ac:dyDescent="0.25">
      <c r="A134" s="1" t="s">
        <v>138</v>
      </c>
      <c r="B134" s="1" t="s">
        <v>105</v>
      </c>
      <c r="C134" s="8" t="s">
        <v>256</v>
      </c>
      <c r="D134" s="25" t="s">
        <v>225</v>
      </c>
      <c r="E134" s="25" t="s">
        <v>225</v>
      </c>
      <c r="F134" s="25" t="s">
        <v>225</v>
      </c>
      <c r="G134" s="25" t="s">
        <v>225</v>
      </c>
      <c r="H134" s="25" t="s">
        <v>225</v>
      </c>
      <c r="I134" s="25" t="s">
        <v>225</v>
      </c>
      <c r="J134" s="25" t="s">
        <v>225</v>
      </c>
      <c r="K134" s="25" t="s">
        <v>225</v>
      </c>
      <c r="L134" s="25" t="s">
        <v>225</v>
      </c>
      <c r="M134" s="25" t="s">
        <v>225</v>
      </c>
      <c r="N134" s="25" t="s">
        <v>225</v>
      </c>
      <c r="O134" s="25" t="s">
        <v>225</v>
      </c>
      <c r="P134" s="25"/>
      <c r="Q134" s="25"/>
      <c r="R134" s="25">
        <v>12</v>
      </c>
      <c r="S134" s="25">
        <v>12</v>
      </c>
      <c r="T134" s="26">
        <f t="shared" si="42"/>
        <v>1</v>
      </c>
      <c r="U134" s="25">
        <f t="shared" si="60"/>
        <v>0</v>
      </c>
      <c r="V134" s="25">
        <f t="shared" si="61"/>
        <v>0</v>
      </c>
      <c r="W134" s="25" t="e">
        <f t="shared" si="62"/>
        <v>#NUM!</v>
      </c>
      <c r="X134" s="25" t="e">
        <f t="shared" si="63"/>
        <v>#DIV/0!</v>
      </c>
      <c r="Y134" s="25" t="e">
        <f t="shared" si="43"/>
        <v>#DIV/0!</v>
      </c>
      <c r="Z134" s="25" t="e">
        <f t="shared" si="64"/>
        <v>#DIV/0!</v>
      </c>
      <c r="AA134" s="25" t="e">
        <f t="shared" si="65"/>
        <v>#DIV/0!</v>
      </c>
      <c r="AB134" s="25" t="e">
        <f t="shared" si="66"/>
        <v>#NUM!</v>
      </c>
      <c r="AC134" s="25" t="e">
        <f t="shared" si="67"/>
        <v>#NUM!</v>
      </c>
    </row>
    <row r="135" spans="1:29" x14ac:dyDescent="0.25">
      <c r="A135" s="1" t="s">
        <v>139</v>
      </c>
      <c r="B135" s="1" t="s">
        <v>105</v>
      </c>
      <c r="C135" s="8" t="s">
        <v>256</v>
      </c>
      <c r="D135" s="25" t="s">
        <v>225</v>
      </c>
      <c r="E135" s="25" t="s">
        <v>225</v>
      </c>
      <c r="F135" s="25" t="s">
        <v>225</v>
      </c>
      <c r="G135" s="25" t="s">
        <v>225</v>
      </c>
      <c r="H135" s="25">
        <v>82</v>
      </c>
      <c r="I135" s="25">
        <v>37</v>
      </c>
      <c r="J135" s="25">
        <v>43</v>
      </c>
      <c r="K135" s="25">
        <v>55</v>
      </c>
      <c r="L135" s="25">
        <v>100</v>
      </c>
      <c r="M135" s="25" t="s">
        <v>225</v>
      </c>
      <c r="N135" s="25" t="s">
        <v>225</v>
      </c>
      <c r="O135" s="25" t="s">
        <v>225</v>
      </c>
      <c r="P135" s="25"/>
      <c r="Q135" s="25"/>
      <c r="R135" s="25">
        <v>12</v>
      </c>
      <c r="S135" s="25">
        <v>7</v>
      </c>
      <c r="T135" s="26">
        <f t="shared" si="42"/>
        <v>0.58333333333333337</v>
      </c>
      <c r="U135" s="25">
        <f t="shared" si="60"/>
        <v>100</v>
      </c>
      <c r="V135" s="25">
        <f t="shared" si="61"/>
        <v>37</v>
      </c>
      <c r="W135" s="25">
        <f t="shared" si="62"/>
        <v>55</v>
      </c>
      <c r="X135" s="25">
        <f t="shared" si="63"/>
        <v>26.782456944798774</v>
      </c>
      <c r="Y135" s="25">
        <f t="shared" si="43"/>
        <v>42.24362294132299</v>
      </c>
      <c r="Z135" s="25">
        <f t="shared" si="64"/>
        <v>717.30000000000018</v>
      </c>
      <c r="AA135" s="25">
        <f t="shared" si="65"/>
        <v>63.4</v>
      </c>
      <c r="AB135" s="25">
        <f t="shared" si="66"/>
        <v>96.399999999999991</v>
      </c>
      <c r="AC135" s="25">
        <f t="shared" si="67"/>
        <v>99.28</v>
      </c>
    </row>
    <row r="136" spans="1:29" x14ac:dyDescent="0.25">
      <c r="A136" s="1" t="s">
        <v>140</v>
      </c>
      <c r="B136" s="1" t="s">
        <v>105</v>
      </c>
      <c r="C136" s="8" t="s">
        <v>256</v>
      </c>
      <c r="D136" s="25" t="s">
        <v>225</v>
      </c>
      <c r="E136" s="25" t="s">
        <v>225</v>
      </c>
      <c r="F136" s="25" t="s">
        <v>225</v>
      </c>
      <c r="G136" s="25" t="s">
        <v>225</v>
      </c>
      <c r="H136" s="25" t="s">
        <v>225</v>
      </c>
      <c r="I136" s="25" t="s">
        <v>225</v>
      </c>
      <c r="J136" s="25" t="s">
        <v>225</v>
      </c>
      <c r="K136" s="25" t="s">
        <v>225</v>
      </c>
      <c r="L136" s="25" t="s">
        <v>225</v>
      </c>
      <c r="M136" s="25" t="s">
        <v>225</v>
      </c>
      <c r="N136" s="25" t="s">
        <v>225</v>
      </c>
      <c r="O136" s="25" t="s">
        <v>225</v>
      </c>
      <c r="P136" s="25"/>
      <c r="Q136" s="25"/>
      <c r="R136" s="25">
        <v>12</v>
      </c>
      <c r="S136" s="25">
        <v>12</v>
      </c>
      <c r="T136" s="26">
        <f t="shared" si="42"/>
        <v>1</v>
      </c>
      <c r="U136" s="25">
        <f t="shared" si="60"/>
        <v>0</v>
      </c>
      <c r="V136" s="25">
        <f t="shared" si="61"/>
        <v>0</v>
      </c>
      <c r="W136" s="25" t="e">
        <f t="shared" si="62"/>
        <v>#NUM!</v>
      </c>
      <c r="X136" s="25" t="e">
        <f t="shared" si="63"/>
        <v>#DIV/0!</v>
      </c>
      <c r="Y136" s="25" t="e">
        <f t="shared" si="43"/>
        <v>#DIV/0!</v>
      </c>
      <c r="Z136" s="25" t="e">
        <f t="shared" si="64"/>
        <v>#DIV/0!</v>
      </c>
      <c r="AA136" s="25" t="e">
        <f t="shared" si="65"/>
        <v>#DIV/0!</v>
      </c>
      <c r="AB136" s="25" t="e">
        <f t="shared" si="66"/>
        <v>#NUM!</v>
      </c>
      <c r="AC136" s="25" t="e">
        <f t="shared" si="67"/>
        <v>#NUM!</v>
      </c>
    </row>
    <row r="137" spans="1:29" x14ac:dyDescent="0.25">
      <c r="A137" s="1" t="s">
        <v>141</v>
      </c>
      <c r="B137" s="1" t="s">
        <v>105</v>
      </c>
      <c r="C137" s="8" t="s">
        <v>256</v>
      </c>
      <c r="D137" s="25" t="s">
        <v>225</v>
      </c>
      <c r="E137" s="25" t="s">
        <v>225</v>
      </c>
      <c r="F137" s="25" t="s">
        <v>225</v>
      </c>
      <c r="G137" s="25" t="s">
        <v>225</v>
      </c>
      <c r="H137" s="25" t="s">
        <v>225</v>
      </c>
      <c r="I137" s="25" t="s">
        <v>225</v>
      </c>
      <c r="J137" s="25" t="s">
        <v>225</v>
      </c>
      <c r="K137" s="25" t="s">
        <v>225</v>
      </c>
      <c r="L137" s="25" t="s">
        <v>225</v>
      </c>
      <c r="M137" s="25" t="s">
        <v>225</v>
      </c>
      <c r="N137" s="25" t="s">
        <v>225</v>
      </c>
      <c r="O137" s="25" t="s">
        <v>225</v>
      </c>
      <c r="P137" s="25"/>
      <c r="Q137" s="25"/>
      <c r="R137" s="25">
        <v>12</v>
      </c>
      <c r="S137" s="25">
        <v>12</v>
      </c>
      <c r="T137" s="26">
        <f t="shared" si="42"/>
        <v>1</v>
      </c>
      <c r="U137" s="25">
        <f t="shared" si="60"/>
        <v>0</v>
      </c>
      <c r="V137" s="25">
        <f t="shared" si="61"/>
        <v>0</v>
      </c>
      <c r="W137" s="25" t="e">
        <f t="shared" si="62"/>
        <v>#NUM!</v>
      </c>
      <c r="X137" s="25" t="e">
        <f t="shared" si="63"/>
        <v>#DIV/0!</v>
      </c>
      <c r="Y137" s="25" t="e">
        <f t="shared" si="43"/>
        <v>#DIV/0!</v>
      </c>
      <c r="Z137" s="25" t="e">
        <f t="shared" si="64"/>
        <v>#DIV/0!</v>
      </c>
      <c r="AA137" s="25" t="e">
        <f t="shared" si="65"/>
        <v>#DIV/0!</v>
      </c>
      <c r="AB137" s="25" t="e">
        <f t="shared" si="66"/>
        <v>#NUM!</v>
      </c>
      <c r="AC137" s="25" t="e">
        <f t="shared" si="67"/>
        <v>#NUM!</v>
      </c>
    </row>
    <row r="138" spans="1:29" x14ac:dyDescent="0.25">
      <c r="A138" s="1" t="s">
        <v>142</v>
      </c>
      <c r="B138" s="1" t="s">
        <v>105</v>
      </c>
      <c r="C138" s="8" t="s">
        <v>256</v>
      </c>
      <c r="D138" s="25" t="s">
        <v>225</v>
      </c>
      <c r="E138" s="25" t="s">
        <v>225</v>
      </c>
      <c r="F138" s="25" t="s">
        <v>225</v>
      </c>
      <c r="G138" s="25" t="s">
        <v>225</v>
      </c>
      <c r="H138" s="25" t="s">
        <v>225</v>
      </c>
      <c r="I138" s="25" t="s">
        <v>225</v>
      </c>
      <c r="J138" s="25" t="s">
        <v>225</v>
      </c>
      <c r="K138" s="25" t="s">
        <v>225</v>
      </c>
      <c r="L138" s="25">
        <v>120</v>
      </c>
      <c r="M138" s="25" t="s">
        <v>225</v>
      </c>
      <c r="N138" s="25" t="s">
        <v>225</v>
      </c>
      <c r="O138" s="25" t="s">
        <v>225</v>
      </c>
      <c r="P138" s="25"/>
      <c r="Q138" s="25"/>
      <c r="R138" s="25">
        <v>12</v>
      </c>
      <c r="S138" s="25">
        <v>11</v>
      </c>
      <c r="T138" s="26">
        <f t="shared" si="42"/>
        <v>0.91666666666666663</v>
      </c>
      <c r="U138" s="25">
        <f t="shared" si="60"/>
        <v>120</v>
      </c>
      <c r="V138" s="25">
        <f t="shared" si="61"/>
        <v>120</v>
      </c>
      <c r="W138" s="25">
        <f t="shared" si="62"/>
        <v>120</v>
      </c>
      <c r="X138" s="25" t="e">
        <f t="shared" si="63"/>
        <v>#DIV/0!</v>
      </c>
      <c r="Y138" s="25" t="e">
        <f t="shared" si="43"/>
        <v>#DIV/0!</v>
      </c>
      <c r="Z138" s="25" t="e">
        <f t="shared" si="64"/>
        <v>#DIV/0!</v>
      </c>
      <c r="AA138" s="25">
        <f t="shared" si="65"/>
        <v>120</v>
      </c>
      <c r="AB138" s="25">
        <f t="shared" si="66"/>
        <v>120</v>
      </c>
      <c r="AC138" s="25">
        <f t="shared" si="67"/>
        <v>120</v>
      </c>
    </row>
    <row r="139" spans="1:29" x14ac:dyDescent="0.25">
      <c r="A139" s="1" t="s">
        <v>143</v>
      </c>
      <c r="B139" s="1" t="s">
        <v>105</v>
      </c>
      <c r="C139" s="8" t="s">
        <v>256</v>
      </c>
      <c r="D139" s="25" t="s">
        <v>225</v>
      </c>
      <c r="E139" s="25" t="s">
        <v>225</v>
      </c>
      <c r="F139" s="25" t="s">
        <v>225</v>
      </c>
      <c r="G139" s="25" t="s">
        <v>225</v>
      </c>
      <c r="H139" s="25" t="s">
        <v>225</v>
      </c>
      <c r="I139" s="25" t="s">
        <v>225</v>
      </c>
      <c r="J139" s="25" t="s">
        <v>225</v>
      </c>
      <c r="K139" s="25" t="s">
        <v>225</v>
      </c>
      <c r="L139" s="25" t="s">
        <v>225</v>
      </c>
      <c r="M139" s="25" t="s">
        <v>225</v>
      </c>
      <c r="N139" s="25" t="s">
        <v>225</v>
      </c>
      <c r="O139" s="25" t="s">
        <v>225</v>
      </c>
      <c r="P139" s="25"/>
      <c r="Q139" s="25"/>
      <c r="R139" s="25">
        <v>12</v>
      </c>
      <c r="S139" s="25">
        <v>12</v>
      </c>
      <c r="T139" s="26">
        <f t="shared" si="42"/>
        <v>1</v>
      </c>
      <c r="U139" s="25">
        <f t="shared" si="60"/>
        <v>0</v>
      </c>
      <c r="V139" s="25">
        <f t="shared" si="61"/>
        <v>0</v>
      </c>
      <c r="W139" s="25" t="e">
        <f t="shared" si="62"/>
        <v>#NUM!</v>
      </c>
      <c r="X139" s="25" t="e">
        <f t="shared" si="63"/>
        <v>#DIV/0!</v>
      </c>
      <c r="Y139" s="25" t="e">
        <f t="shared" si="43"/>
        <v>#DIV/0!</v>
      </c>
      <c r="Z139" s="25" t="e">
        <f t="shared" si="64"/>
        <v>#DIV/0!</v>
      </c>
      <c r="AA139" s="25" t="e">
        <f t="shared" si="65"/>
        <v>#DIV/0!</v>
      </c>
      <c r="AB139" s="25" t="e">
        <f t="shared" si="66"/>
        <v>#NUM!</v>
      </c>
      <c r="AC139" s="25" t="e">
        <f t="shared" si="67"/>
        <v>#NUM!</v>
      </c>
    </row>
    <row r="140" spans="1:29" x14ac:dyDescent="0.25">
      <c r="A140" s="1" t="s">
        <v>144</v>
      </c>
      <c r="B140" s="1" t="s">
        <v>105</v>
      </c>
      <c r="C140" s="8" t="s">
        <v>256</v>
      </c>
      <c r="D140" s="25" t="s">
        <v>225</v>
      </c>
      <c r="E140" s="25" t="s">
        <v>225</v>
      </c>
      <c r="F140" s="25" t="s">
        <v>225</v>
      </c>
      <c r="G140" s="25" t="s">
        <v>225</v>
      </c>
      <c r="H140" s="25" t="s">
        <v>225</v>
      </c>
      <c r="I140" s="25" t="s">
        <v>225</v>
      </c>
      <c r="J140" s="25" t="s">
        <v>225</v>
      </c>
      <c r="K140" s="25" t="s">
        <v>225</v>
      </c>
      <c r="L140" s="25" t="s">
        <v>225</v>
      </c>
      <c r="M140" s="25" t="s">
        <v>225</v>
      </c>
      <c r="N140" s="25" t="s">
        <v>225</v>
      </c>
      <c r="O140" s="25" t="s">
        <v>225</v>
      </c>
      <c r="P140" s="25"/>
      <c r="Q140" s="25"/>
      <c r="R140" s="25">
        <v>12</v>
      </c>
      <c r="S140" s="25">
        <v>12</v>
      </c>
      <c r="T140" s="26">
        <f t="shared" si="42"/>
        <v>1</v>
      </c>
      <c r="U140" s="25">
        <f t="shared" si="60"/>
        <v>0</v>
      </c>
      <c r="V140" s="25">
        <f t="shared" si="61"/>
        <v>0</v>
      </c>
      <c r="W140" s="25" t="e">
        <f t="shared" si="62"/>
        <v>#NUM!</v>
      </c>
      <c r="X140" s="25" t="e">
        <f t="shared" si="63"/>
        <v>#DIV/0!</v>
      </c>
      <c r="Y140" s="25" t="e">
        <f t="shared" si="43"/>
        <v>#DIV/0!</v>
      </c>
      <c r="Z140" s="25" t="e">
        <f t="shared" si="64"/>
        <v>#DIV/0!</v>
      </c>
      <c r="AA140" s="25" t="e">
        <f t="shared" si="65"/>
        <v>#DIV/0!</v>
      </c>
      <c r="AB140" s="25" t="e">
        <f t="shared" si="66"/>
        <v>#NUM!</v>
      </c>
      <c r="AC140" s="25" t="e">
        <f t="shared" si="67"/>
        <v>#NUM!</v>
      </c>
    </row>
    <row r="141" spans="1:29" x14ac:dyDescent="0.25">
      <c r="A141" s="1" t="s">
        <v>145</v>
      </c>
      <c r="B141" s="1" t="s">
        <v>105</v>
      </c>
      <c r="C141" s="8" t="s">
        <v>256</v>
      </c>
      <c r="D141" s="25" t="s">
        <v>225</v>
      </c>
      <c r="E141" s="25" t="s">
        <v>225</v>
      </c>
      <c r="F141" s="25" t="s">
        <v>225</v>
      </c>
      <c r="G141" s="25" t="s">
        <v>225</v>
      </c>
      <c r="H141" s="25" t="s">
        <v>225</v>
      </c>
      <c r="I141" s="25" t="s">
        <v>225</v>
      </c>
      <c r="J141" s="25" t="s">
        <v>225</v>
      </c>
      <c r="K141" s="25" t="s">
        <v>225</v>
      </c>
      <c r="L141" s="25" t="s">
        <v>225</v>
      </c>
      <c r="M141" s="25" t="s">
        <v>225</v>
      </c>
      <c r="N141" s="25" t="s">
        <v>225</v>
      </c>
      <c r="O141" s="25" t="s">
        <v>225</v>
      </c>
      <c r="P141" s="25"/>
      <c r="Q141" s="25"/>
      <c r="R141" s="25">
        <v>12</v>
      </c>
      <c r="S141" s="25">
        <v>12</v>
      </c>
      <c r="T141" s="26">
        <f t="shared" si="42"/>
        <v>1</v>
      </c>
      <c r="U141" s="25">
        <f t="shared" si="60"/>
        <v>0</v>
      </c>
      <c r="V141" s="25">
        <f t="shared" si="61"/>
        <v>0</v>
      </c>
      <c r="W141" s="25" t="e">
        <f t="shared" si="62"/>
        <v>#NUM!</v>
      </c>
      <c r="X141" s="25" t="e">
        <f t="shared" si="63"/>
        <v>#DIV/0!</v>
      </c>
      <c r="Y141" s="25" t="e">
        <f t="shared" si="43"/>
        <v>#DIV/0!</v>
      </c>
      <c r="Z141" s="25" t="e">
        <f t="shared" si="64"/>
        <v>#DIV/0!</v>
      </c>
      <c r="AA141" s="25" t="e">
        <f t="shared" si="65"/>
        <v>#DIV/0!</v>
      </c>
      <c r="AB141" s="25" t="e">
        <f t="shared" si="66"/>
        <v>#NUM!</v>
      </c>
      <c r="AC141" s="25" t="e">
        <f t="shared" si="67"/>
        <v>#NUM!</v>
      </c>
    </row>
    <row r="142" spans="1:29" x14ac:dyDescent="0.25">
      <c r="A142" s="1" t="s">
        <v>146</v>
      </c>
      <c r="B142" s="1" t="s">
        <v>105</v>
      </c>
      <c r="C142" s="8" t="s">
        <v>256</v>
      </c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6" t="str">
        <f t="shared" si="42"/>
        <v/>
      </c>
      <c r="U142" s="25"/>
      <c r="V142" s="25"/>
      <c r="W142" s="25"/>
      <c r="X142" s="25"/>
      <c r="Y142" s="25"/>
      <c r="Z142" s="25"/>
      <c r="AA142" s="25"/>
      <c r="AB142" s="25"/>
      <c r="AC142" s="25"/>
    </row>
    <row r="143" spans="1:29" x14ac:dyDescent="0.25">
      <c r="A143" s="1" t="s">
        <v>147</v>
      </c>
      <c r="B143" s="1" t="s">
        <v>105</v>
      </c>
      <c r="C143" s="8" t="s">
        <v>256</v>
      </c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6" t="str">
        <f t="shared" si="42"/>
        <v/>
      </c>
      <c r="U143" s="25"/>
      <c r="V143" s="25"/>
      <c r="W143" s="25"/>
      <c r="X143" s="25"/>
      <c r="Y143" s="25"/>
      <c r="Z143" s="25"/>
      <c r="AA143" s="25"/>
      <c r="AB143" s="25"/>
      <c r="AC143" s="25"/>
    </row>
    <row r="144" spans="1:29" x14ac:dyDescent="0.25">
      <c r="A144" s="1" t="s">
        <v>32</v>
      </c>
      <c r="B144" s="1" t="s">
        <v>105</v>
      </c>
      <c r="C144" s="8" t="s">
        <v>256</v>
      </c>
      <c r="D144" s="25" t="s">
        <v>225</v>
      </c>
      <c r="E144" s="25" t="s">
        <v>225</v>
      </c>
      <c r="F144" s="25" t="s">
        <v>225</v>
      </c>
      <c r="G144" s="25" t="s">
        <v>225</v>
      </c>
      <c r="H144" s="25" t="s">
        <v>225</v>
      </c>
      <c r="I144" s="25" t="s">
        <v>225</v>
      </c>
      <c r="J144" s="25" t="s">
        <v>225</v>
      </c>
      <c r="K144" s="25" t="s">
        <v>225</v>
      </c>
      <c r="L144" s="25" t="s">
        <v>225</v>
      </c>
      <c r="M144" s="25" t="s">
        <v>225</v>
      </c>
      <c r="N144" s="25" t="s">
        <v>225</v>
      </c>
      <c r="O144" s="25" t="s">
        <v>225</v>
      </c>
      <c r="P144" s="25"/>
      <c r="Q144" s="25"/>
      <c r="R144" s="25">
        <v>12</v>
      </c>
      <c r="S144" s="25">
        <v>12</v>
      </c>
      <c r="T144" s="26">
        <f t="shared" ref="T144:T164" si="68">IFERROR(S144/R144,"")</f>
        <v>1</v>
      </c>
      <c r="U144" s="25">
        <f>MAX(D144:O144)</f>
        <v>0</v>
      </c>
      <c r="V144" s="25">
        <f>MIN(D144:O144)</f>
        <v>0</v>
      </c>
      <c r="W144" s="25" t="e">
        <f>MEDIAN(D144:O144)</f>
        <v>#NUM!</v>
      </c>
      <c r="X144" s="25" t="e">
        <f>STDEV(D144:O144)</f>
        <v>#DIV/0!</v>
      </c>
      <c r="Y144" s="25" t="e">
        <f t="shared" ref="Y144:Y164" si="69">((X144*100)/AA144)</f>
        <v>#DIV/0!</v>
      </c>
      <c r="Z144" s="25" t="e">
        <f>VAR(D144:O144)</f>
        <v>#DIV/0!</v>
      </c>
      <c r="AA144" s="25" t="e">
        <f>AVERAGE(D144:O144)</f>
        <v>#DIV/0!</v>
      </c>
      <c r="AB144" s="25" t="e">
        <f>_xlfn.PERCENTILE.INC(D144:O144,0.95)</f>
        <v>#NUM!</v>
      </c>
      <c r="AC144" s="25" t="e">
        <f>_xlfn.PERCENTILE.INC(D144:O144,0.99)</f>
        <v>#NUM!</v>
      </c>
    </row>
    <row r="145" spans="1:29" x14ac:dyDescent="0.25">
      <c r="A145" s="1" t="s">
        <v>148</v>
      </c>
      <c r="B145" s="1" t="s">
        <v>105</v>
      </c>
      <c r="C145" s="8" t="s">
        <v>256</v>
      </c>
      <c r="D145" s="25" t="s">
        <v>225</v>
      </c>
      <c r="E145" s="25" t="s">
        <v>225</v>
      </c>
      <c r="F145" s="25" t="s">
        <v>225</v>
      </c>
      <c r="G145" s="25" t="s">
        <v>225</v>
      </c>
      <c r="H145" s="25" t="s">
        <v>225</v>
      </c>
      <c r="I145" s="25" t="s">
        <v>225</v>
      </c>
      <c r="J145" s="25" t="s">
        <v>225</v>
      </c>
      <c r="K145" s="25" t="s">
        <v>225</v>
      </c>
      <c r="L145" s="25" t="s">
        <v>225</v>
      </c>
      <c r="M145" s="25" t="s">
        <v>225</v>
      </c>
      <c r="N145" s="25" t="s">
        <v>225</v>
      </c>
      <c r="O145" s="25" t="s">
        <v>225</v>
      </c>
      <c r="P145" s="25"/>
      <c r="Q145" s="25"/>
      <c r="R145" s="25">
        <v>12</v>
      </c>
      <c r="S145" s="25">
        <v>12</v>
      </c>
      <c r="T145" s="26">
        <f t="shared" si="68"/>
        <v>1</v>
      </c>
      <c r="U145" s="25">
        <f>MAX(D145:O145)</f>
        <v>0</v>
      </c>
      <c r="V145" s="25">
        <f>MIN(D145:O145)</f>
        <v>0</v>
      </c>
      <c r="W145" s="25" t="e">
        <f>MEDIAN(D145:O145)</f>
        <v>#NUM!</v>
      </c>
      <c r="X145" s="25" t="e">
        <f>STDEV(D145:O145)</f>
        <v>#DIV/0!</v>
      </c>
      <c r="Y145" s="25" t="e">
        <f t="shared" si="69"/>
        <v>#DIV/0!</v>
      </c>
      <c r="Z145" s="25" t="e">
        <f>VAR(D145:O145)</f>
        <v>#DIV/0!</v>
      </c>
      <c r="AA145" s="25" t="e">
        <f>AVERAGE(D145:O145)</f>
        <v>#DIV/0!</v>
      </c>
      <c r="AB145" s="25" t="e">
        <f>_xlfn.PERCENTILE.INC(D145:O145,0.95)</f>
        <v>#NUM!</v>
      </c>
      <c r="AC145" s="25" t="e">
        <f>_xlfn.PERCENTILE.INC(D145:O145,0.99)</f>
        <v>#NUM!</v>
      </c>
    </row>
    <row r="146" spans="1:29" x14ac:dyDescent="0.25">
      <c r="A146" s="1" t="s">
        <v>149</v>
      </c>
      <c r="B146" s="1" t="s">
        <v>105</v>
      </c>
      <c r="C146" s="8" t="s">
        <v>256</v>
      </c>
      <c r="D146" s="25" t="s">
        <v>225</v>
      </c>
      <c r="E146" s="25" t="s">
        <v>225</v>
      </c>
      <c r="F146" s="25" t="s">
        <v>225</v>
      </c>
      <c r="G146" s="25" t="s">
        <v>225</v>
      </c>
      <c r="H146" s="25" t="s">
        <v>225</v>
      </c>
      <c r="I146" s="25" t="s">
        <v>225</v>
      </c>
      <c r="J146" s="25" t="s">
        <v>225</v>
      </c>
      <c r="K146" s="25" t="s">
        <v>225</v>
      </c>
      <c r="L146" s="25" t="s">
        <v>225</v>
      </c>
      <c r="M146" s="25" t="s">
        <v>225</v>
      </c>
      <c r="N146" s="25" t="s">
        <v>225</v>
      </c>
      <c r="O146" s="25" t="s">
        <v>225</v>
      </c>
      <c r="P146" s="25"/>
      <c r="Q146" s="25"/>
      <c r="R146" s="25">
        <v>12</v>
      </c>
      <c r="S146" s="25">
        <v>12</v>
      </c>
      <c r="T146" s="26">
        <f t="shared" si="68"/>
        <v>1</v>
      </c>
      <c r="U146" s="25">
        <f>MAX(D146:O146)</f>
        <v>0</v>
      </c>
      <c r="V146" s="25">
        <f>MIN(D146:O146)</f>
        <v>0</v>
      </c>
      <c r="W146" s="25" t="e">
        <f>MEDIAN(D146:O146)</f>
        <v>#NUM!</v>
      </c>
      <c r="X146" s="25" t="e">
        <f>STDEV(D146:O146)</f>
        <v>#DIV/0!</v>
      </c>
      <c r="Y146" s="25" t="e">
        <f t="shared" si="69"/>
        <v>#DIV/0!</v>
      </c>
      <c r="Z146" s="25" t="e">
        <f>VAR(D146:O146)</f>
        <v>#DIV/0!</v>
      </c>
      <c r="AA146" s="25" t="e">
        <f>AVERAGE(D146:O146)</f>
        <v>#DIV/0!</v>
      </c>
      <c r="AB146" s="25" t="e">
        <f>_xlfn.PERCENTILE.INC(D146:O146,0.95)</f>
        <v>#NUM!</v>
      </c>
      <c r="AC146" s="25" t="e">
        <f>_xlfn.PERCENTILE.INC(D146:O146,0.99)</f>
        <v>#NUM!</v>
      </c>
    </row>
    <row r="147" spans="1:29" x14ac:dyDescent="0.25">
      <c r="A147" s="1" t="s">
        <v>150</v>
      </c>
      <c r="B147" s="1" t="s">
        <v>105</v>
      </c>
      <c r="C147" s="8" t="s">
        <v>256</v>
      </c>
      <c r="D147" s="25" t="s">
        <v>225</v>
      </c>
      <c r="E147" s="25" t="s">
        <v>225</v>
      </c>
      <c r="F147" s="25" t="s">
        <v>225</v>
      </c>
      <c r="G147" s="25" t="s">
        <v>225</v>
      </c>
      <c r="H147" s="25" t="s">
        <v>225</v>
      </c>
      <c r="I147" s="25" t="s">
        <v>225</v>
      </c>
      <c r="J147" s="25" t="s">
        <v>225</v>
      </c>
      <c r="K147" s="25" t="s">
        <v>225</v>
      </c>
      <c r="L147" s="25" t="s">
        <v>225</v>
      </c>
      <c r="M147" s="25" t="s">
        <v>225</v>
      </c>
      <c r="N147" s="25" t="s">
        <v>225</v>
      </c>
      <c r="O147" s="25" t="s">
        <v>225</v>
      </c>
      <c r="P147" s="25"/>
      <c r="Q147" s="25"/>
      <c r="R147" s="25">
        <v>12</v>
      </c>
      <c r="S147" s="25">
        <v>12</v>
      </c>
      <c r="T147" s="26">
        <f t="shared" si="68"/>
        <v>1</v>
      </c>
      <c r="U147" s="25">
        <f>MAX(D147:O147)</f>
        <v>0</v>
      </c>
      <c r="V147" s="25">
        <f>MIN(D147:O147)</f>
        <v>0</v>
      </c>
      <c r="W147" s="25" t="e">
        <f>MEDIAN(D147:O147)</f>
        <v>#NUM!</v>
      </c>
      <c r="X147" s="25" t="e">
        <f>STDEV(D147:O147)</f>
        <v>#DIV/0!</v>
      </c>
      <c r="Y147" s="25" t="e">
        <f t="shared" si="69"/>
        <v>#DIV/0!</v>
      </c>
      <c r="Z147" s="25" t="e">
        <f>VAR(D147:O147)</f>
        <v>#DIV/0!</v>
      </c>
      <c r="AA147" s="25" t="e">
        <f>AVERAGE(D147:O147)</f>
        <v>#DIV/0!</v>
      </c>
      <c r="AB147" s="25" t="e">
        <f>_xlfn.PERCENTILE.INC(D147:O147,0.95)</f>
        <v>#NUM!</v>
      </c>
      <c r="AC147" s="25" t="e">
        <f>_xlfn.PERCENTILE.INC(D147:O147,0.99)</f>
        <v>#NUM!</v>
      </c>
    </row>
    <row r="148" spans="1:29" x14ac:dyDescent="0.25">
      <c r="A148" s="1" t="s">
        <v>151</v>
      </c>
      <c r="B148" s="1" t="s">
        <v>105</v>
      </c>
      <c r="C148" s="8" t="s">
        <v>256</v>
      </c>
      <c r="D148" s="25" t="s">
        <v>225</v>
      </c>
      <c r="E148" s="25" t="s">
        <v>225</v>
      </c>
      <c r="F148" s="25" t="s">
        <v>225</v>
      </c>
      <c r="G148" s="25" t="s">
        <v>225</v>
      </c>
      <c r="H148" s="25" t="s">
        <v>225</v>
      </c>
      <c r="I148" s="25" t="s">
        <v>225</v>
      </c>
      <c r="J148" s="25" t="s">
        <v>225</v>
      </c>
      <c r="K148" s="25" t="s">
        <v>225</v>
      </c>
      <c r="L148" s="25" t="s">
        <v>225</v>
      </c>
      <c r="M148" s="25" t="s">
        <v>225</v>
      </c>
      <c r="N148" s="25" t="s">
        <v>225</v>
      </c>
      <c r="O148" s="25" t="s">
        <v>225</v>
      </c>
      <c r="P148" s="25"/>
      <c r="Q148" s="25"/>
      <c r="R148" s="25">
        <v>12</v>
      </c>
      <c r="S148" s="25">
        <v>12</v>
      </c>
      <c r="T148" s="26">
        <f t="shared" si="68"/>
        <v>1</v>
      </c>
      <c r="U148" s="25">
        <f>MAX(D148:O148)</f>
        <v>0</v>
      </c>
      <c r="V148" s="25">
        <f>MIN(D148:O148)</f>
        <v>0</v>
      </c>
      <c r="W148" s="25" t="e">
        <f>MEDIAN(D148:O148)</f>
        <v>#NUM!</v>
      </c>
      <c r="X148" s="25" t="e">
        <f>STDEV(D148:O148)</f>
        <v>#DIV/0!</v>
      </c>
      <c r="Y148" s="25" t="e">
        <f t="shared" si="69"/>
        <v>#DIV/0!</v>
      </c>
      <c r="Z148" s="25" t="e">
        <f>VAR(D148:O148)</f>
        <v>#DIV/0!</v>
      </c>
      <c r="AA148" s="25" t="e">
        <f>AVERAGE(D148:O148)</f>
        <v>#DIV/0!</v>
      </c>
      <c r="AB148" s="25" t="e">
        <f>_xlfn.PERCENTILE.INC(D148:O148,0.95)</f>
        <v>#NUM!</v>
      </c>
      <c r="AC148" s="25" t="e">
        <f>_xlfn.PERCENTILE.INC(D148:O148,0.99)</f>
        <v>#NUM!</v>
      </c>
    </row>
    <row r="149" spans="1:29" x14ac:dyDescent="0.25">
      <c r="A149" s="1" t="s">
        <v>48</v>
      </c>
      <c r="B149" s="1" t="s">
        <v>105</v>
      </c>
      <c r="C149" s="8" t="s">
        <v>256</v>
      </c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6" t="str">
        <f t="shared" si="68"/>
        <v/>
      </c>
      <c r="U149" s="25"/>
      <c r="V149" s="25"/>
      <c r="W149" s="25"/>
      <c r="X149" s="25"/>
      <c r="Y149" s="25"/>
      <c r="Z149" s="25"/>
      <c r="AA149" s="25"/>
      <c r="AB149" s="25"/>
      <c r="AC149" s="25"/>
    </row>
    <row r="150" spans="1:29" x14ac:dyDescent="0.25">
      <c r="A150" s="9" t="s">
        <v>152</v>
      </c>
      <c r="B150" s="8" t="s">
        <v>105</v>
      </c>
      <c r="C150" s="8" t="s">
        <v>256</v>
      </c>
      <c r="D150" s="25" t="s">
        <v>225</v>
      </c>
      <c r="E150" s="25" t="s">
        <v>225</v>
      </c>
      <c r="F150" s="25" t="s">
        <v>225</v>
      </c>
      <c r="G150" s="25" t="s">
        <v>225</v>
      </c>
      <c r="H150" s="25" t="s">
        <v>225</v>
      </c>
      <c r="I150" s="25" t="s">
        <v>225</v>
      </c>
      <c r="J150" s="25" t="s">
        <v>225</v>
      </c>
      <c r="K150" s="25" t="s">
        <v>225</v>
      </c>
      <c r="L150" s="25" t="s">
        <v>225</v>
      </c>
      <c r="M150" s="25" t="s">
        <v>225</v>
      </c>
      <c r="N150" s="25" t="s">
        <v>225</v>
      </c>
      <c r="O150" s="25" t="s">
        <v>225</v>
      </c>
      <c r="P150" s="25"/>
      <c r="Q150" s="25"/>
      <c r="R150" s="25">
        <v>12</v>
      </c>
      <c r="S150" s="25">
        <v>12</v>
      </c>
      <c r="T150" s="26">
        <f t="shared" si="68"/>
        <v>1</v>
      </c>
      <c r="U150" s="25">
        <f t="shared" ref="U150:U164" si="70">MAX(D150:O150)</f>
        <v>0</v>
      </c>
      <c r="V150" s="25">
        <f t="shared" ref="V150:V164" si="71">MIN(D150:O150)</f>
        <v>0</v>
      </c>
      <c r="W150" s="25" t="e">
        <f t="shared" ref="W150:W164" si="72">MEDIAN(D150:O150)</f>
        <v>#NUM!</v>
      </c>
      <c r="X150" s="25" t="e">
        <f t="shared" ref="X150:X164" si="73">STDEV(D150:O150)</f>
        <v>#DIV/0!</v>
      </c>
      <c r="Y150" s="25" t="e">
        <f t="shared" si="69"/>
        <v>#DIV/0!</v>
      </c>
      <c r="Z150" s="25" t="e">
        <f t="shared" ref="Z150:Z164" si="74">VAR(D150:O150)</f>
        <v>#DIV/0!</v>
      </c>
      <c r="AA150" s="25" t="e">
        <f t="shared" ref="AA150:AA164" si="75">AVERAGE(D150:O150)</f>
        <v>#DIV/0!</v>
      </c>
      <c r="AB150" s="25" t="e">
        <f t="shared" ref="AB150:AB164" si="76">_xlfn.PERCENTILE.INC(D150:O150,0.95)</f>
        <v>#NUM!</v>
      </c>
      <c r="AC150" s="25" t="e">
        <f t="shared" ref="AC150:AC164" si="77">_xlfn.PERCENTILE.INC(D150:O150,0.99)</f>
        <v>#NUM!</v>
      </c>
    </row>
    <row r="151" spans="1:29" x14ac:dyDescent="0.25">
      <c r="A151" s="9" t="s">
        <v>33</v>
      </c>
      <c r="B151" s="8" t="s">
        <v>105</v>
      </c>
      <c r="C151" s="8" t="s">
        <v>256</v>
      </c>
      <c r="D151" s="25" t="s">
        <v>225</v>
      </c>
      <c r="E151" s="25" t="s">
        <v>225</v>
      </c>
      <c r="F151" s="25" t="s">
        <v>225</v>
      </c>
      <c r="G151" s="25" t="s">
        <v>225</v>
      </c>
      <c r="H151" s="25" t="s">
        <v>225</v>
      </c>
      <c r="I151" s="25" t="s">
        <v>225</v>
      </c>
      <c r="J151" s="25" t="s">
        <v>225</v>
      </c>
      <c r="K151" s="25" t="s">
        <v>225</v>
      </c>
      <c r="L151" s="25" t="s">
        <v>225</v>
      </c>
      <c r="M151" s="25" t="s">
        <v>225</v>
      </c>
      <c r="N151" s="25" t="s">
        <v>225</v>
      </c>
      <c r="O151" s="25" t="s">
        <v>225</v>
      </c>
      <c r="P151" s="25"/>
      <c r="Q151" s="25"/>
      <c r="R151" s="25">
        <v>12</v>
      </c>
      <c r="S151" s="25">
        <v>12</v>
      </c>
      <c r="T151" s="26">
        <f t="shared" si="68"/>
        <v>1</v>
      </c>
      <c r="U151" s="25">
        <f t="shared" si="70"/>
        <v>0</v>
      </c>
      <c r="V151" s="25">
        <f t="shared" si="71"/>
        <v>0</v>
      </c>
      <c r="W151" s="25" t="e">
        <f t="shared" si="72"/>
        <v>#NUM!</v>
      </c>
      <c r="X151" s="25" t="e">
        <f t="shared" si="73"/>
        <v>#DIV/0!</v>
      </c>
      <c r="Y151" s="25" t="e">
        <f t="shared" si="69"/>
        <v>#DIV/0!</v>
      </c>
      <c r="Z151" s="25" t="e">
        <f t="shared" si="74"/>
        <v>#DIV/0!</v>
      </c>
      <c r="AA151" s="25" t="e">
        <f t="shared" si="75"/>
        <v>#DIV/0!</v>
      </c>
      <c r="AB151" s="25" t="e">
        <f t="shared" si="76"/>
        <v>#NUM!</v>
      </c>
      <c r="AC151" s="25" t="e">
        <f t="shared" si="77"/>
        <v>#NUM!</v>
      </c>
    </row>
    <row r="152" spans="1:29" x14ac:dyDescent="0.25">
      <c r="A152" s="9" t="s">
        <v>35</v>
      </c>
      <c r="B152" s="8" t="s">
        <v>105</v>
      </c>
      <c r="C152" s="8" t="s">
        <v>256</v>
      </c>
      <c r="D152" s="25" t="s">
        <v>225</v>
      </c>
      <c r="E152" s="25" t="s">
        <v>225</v>
      </c>
      <c r="F152" s="25" t="s">
        <v>225</v>
      </c>
      <c r="G152" s="25" t="s">
        <v>225</v>
      </c>
      <c r="H152" s="25" t="s">
        <v>225</v>
      </c>
      <c r="I152" s="25" t="s">
        <v>225</v>
      </c>
      <c r="J152" s="25" t="s">
        <v>225</v>
      </c>
      <c r="K152" s="25" t="s">
        <v>225</v>
      </c>
      <c r="L152" s="25" t="s">
        <v>225</v>
      </c>
      <c r="M152" s="25" t="s">
        <v>225</v>
      </c>
      <c r="N152" s="25" t="s">
        <v>225</v>
      </c>
      <c r="O152" s="25" t="s">
        <v>225</v>
      </c>
      <c r="P152" s="25"/>
      <c r="Q152" s="25"/>
      <c r="R152" s="25">
        <v>12</v>
      </c>
      <c r="S152" s="25">
        <v>12</v>
      </c>
      <c r="T152" s="26">
        <f t="shared" si="68"/>
        <v>1</v>
      </c>
      <c r="U152" s="25">
        <f t="shared" si="70"/>
        <v>0</v>
      </c>
      <c r="V152" s="25">
        <f t="shared" si="71"/>
        <v>0</v>
      </c>
      <c r="W152" s="25" t="e">
        <f t="shared" si="72"/>
        <v>#NUM!</v>
      </c>
      <c r="X152" s="25" t="e">
        <f t="shared" si="73"/>
        <v>#DIV/0!</v>
      </c>
      <c r="Y152" s="25" t="e">
        <f t="shared" si="69"/>
        <v>#DIV/0!</v>
      </c>
      <c r="Z152" s="25" t="e">
        <f t="shared" si="74"/>
        <v>#DIV/0!</v>
      </c>
      <c r="AA152" s="25" t="e">
        <f t="shared" si="75"/>
        <v>#DIV/0!</v>
      </c>
      <c r="AB152" s="25" t="e">
        <f t="shared" si="76"/>
        <v>#NUM!</v>
      </c>
      <c r="AC152" s="25" t="e">
        <f t="shared" si="77"/>
        <v>#NUM!</v>
      </c>
    </row>
    <row r="153" spans="1:29" x14ac:dyDescent="0.25">
      <c r="A153" s="9" t="s">
        <v>153</v>
      </c>
      <c r="B153" s="8" t="s">
        <v>154</v>
      </c>
      <c r="C153" s="8" t="s">
        <v>256</v>
      </c>
      <c r="D153" s="25" t="s">
        <v>225</v>
      </c>
      <c r="E153" s="25" t="s">
        <v>225</v>
      </c>
      <c r="F153" s="25" t="s">
        <v>225</v>
      </c>
      <c r="G153" s="25" t="s">
        <v>225</v>
      </c>
      <c r="H153" s="25" t="s">
        <v>225</v>
      </c>
      <c r="I153" s="25" t="s">
        <v>225</v>
      </c>
      <c r="J153" s="25" t="s">
        <v>225</v>
      </c>
      <c r="K153" s="25" t="s">
        <v>225</v>
      </c>
      <c r="L153" s="25" t="s">
        <v>225</v>
      </c>
      <c r="M153" s="25" t="s">
        <v>225</v>
      </c>
      <c r="N153" s="25" t="s">
        <v>225</v>
      </c>
      <c r="O153" s="25" t="s">
        <v>225</v>
      </c>
      <c r="P153" s="25"/>
      <c r="Q153" s="25"/>
      <c r="R153" s="25">
        <v>12</v>
      </c>
      <c r="S153" s="25">
        <v>12</v>
      </c>
      <c r="T153" s="26">
        <f t="shared" si="68"/>
        <v>1</v>
      </c>
      <c r="U153" s="25">
        <f t="shared" si="70"/>
        <v>0</v>
      </c>
      <c r="V153" s="25">
        <f t="shared" si="71"/>
        <v>0</v>
      </c>
      <c r="W153" s="25" t="e">
        <f t="shared" si="72"/>
        <v>#NUM!</v>
      </c>
      <c r="X153" s="25" t="e">
        <f t="shared" si="73"/>
        <v>#DIV/0!</v>
      </c>
      <c r="Y153" s="25" t="e">
        <f t="shared" si="69"/>
        <v>#DIV/0!</v>
      </c>
      <c r="Z153" s="25" t="e">
        <f t="shared" si="74"/>
        <v>#DIV/0!</v>
      </c>
      <c r="AA153" s="25" t="e">
        <f t="shared" si="75"/>
        <v>#DIV/0!</v>
      </c>
      <c r="AB153" s="25" t="e">
        <f t="shared" si="76"/>
        <v>#NUM!</v>
      </c>
      <c r="AC153" s="25" t="e">
        <f t="shared" si="77"/>
        <v>#NUM!</v>
      </c>
    </row>
    <row r="154" spans="1:29" x14ac:dyDescent="0.25">
      <c r="A154" s="9" t="s">
        <v>155</v>
      </c>
      <c r="B154" s="10" t="s">
        <v>156</v>
      </c>
      <c r="C154" s="8" t="s">
        <v>256</v>
      </c>
      <c r="D154" s="25" t="s">
        <v>225</v>
      </c>
      <c r="E154" s="25" t="s">
        <v>225</v>
      </c>
      <c r="F154" s="25" t="s">
        <v>225</v>
      </c>
      <c r="G154" s="25" t="s">
        <v>225</v>
      </c>
      <c r="H154" s="25" t="s">
        <v>225</v>
      </c>
      <c r="I154" s="25" t="s">
        <v>225</v>
      </c>
      <c r="J154" s="25" t="s">
        <v>225</v>
      </c>
      <c r="K154" s="25" t="s">
        <v>225</v>
      </c>
      <c r="L154" s="25" t="s">
        <v>225</v>
      </c>
      <c r="M154" s="25" t="s">
        <v>225</v>
      </c>
      <c r="N154" s="25" t="s">
        <v>225</v>
      </c>
      <c r="O154" s="25" t="s">
        <v>225</v>
      </c>
      <c r="P154" s="25"/>
      <c r="Q154" s="25"/>
      <c r="R154" s="25">
        <v>12</v>
      </c>
      <c r="S154" s="25">
        <v>12</v>
      </c>
      <c r="T154" s="26">
        <f t="shared" si="68"/>
        <v>1</v>
      </c>
      <c r="U154" s="25">
        <f t="shared" si="70"/>
        <v>0</v>
      </c>
      <c r="V154" s="25">
        <f t="shared" si="71"/>
        <v>0</v>
      </c>
      <c r="W154" s="25" t="e">
        <f t="shared" si="72"/>
        <v>#NUM!</v>
      </c>
      <c r="X154" s="25" t="e">
        <f t="shared" si="73"/>
        <v>#DIV/0!</v>
      </c>
      <c r="Y154" s="25" t="e">
        <f t="shared" si="69"/>
        <v>#DIV/0!</v>
      </c>
      <c r="Z154" s="25" t="e">
        <f t="shared" si="74"/>
        <v>#DIV/0!</v>
      </c>
      <c r="AA154" s="25" t="e">
        <f t="shared" si="75"/>
        <v>#DIV/0!</v>
      </c>
      <c r="AB154" s="25" t="e">
        <f t="shared" si="76"/>
        <v>#NUM!</v>
      </c>
      <c r="AC154" s="25" t="e">
        <f t="shared" si="77"/>
        <v>#NUM!</v>
      </c>
    </row>
    <row r="155" spans="1:29" x14ac:dyDescent="0.25">
      <c r="A155" s="11" t="s">
        <v>157</v>
      </c>
      <c r="B155" s="12" t="s">
        <v>156</v>
      </c>
      <c r="C155" s="8" t="s">
        <v>256</v>
      </c>
      <c r="D155" s="25" t="s">
        <v>225</v>
      </c>
      <c r="E155" s="25" t="s">
        <v>225</v>
      </c>
      <c r="F155" s="25" t="s">
        <v>225</v>
      </c>
      <c r="G155" s="25" t="s">
        <v>225</v>
      </c>
      <c r="H155" s="25" t="s">
        <v>225</v>
      </c>
      <c r="I155" s="25" t="s">
        <v>225</v>
      </c>
      <c r="J155" s="25" t="s">
        <v>225</v>
      </c>
      <c r="K155" s="25" t="s">
        <v>225</v>
      </c>
      <c r="L155" s="25" t="s">
        <v>225</v>
      </c>
      <c r="M155" s="25" t="s">
        <v>225</v>
      </c>
      <c r="N155" s="25" t="s">
        <v>225</v>
      </c>
      <c r="O155" s="25" t="s">
        <v>225</v>
      </c>
      <c r="P155" s="25"/>
      <c r="Q155" s="25"/>
      <c r="R155" s="25">
        <v>12</v>
      </c>
      <c r="S155" s="25">
        <v>12</v>
      </c>
      <c r="T155" s="26">
        <f t="shared" si="68"/>
        <v>1</v>
      </c>
      <c r="U155" s="25">
        <f t="shared" si="70"/>
        <v>0</v>
      </c>
      <c r="V155" s="25">
        <f t="shared" si="71"/>
        <v>0</v>
      </c>
      <c r="W155" s="25" t="e">
        <f t="shared" si="72"/>
        <v>#NUM!</v>
      </c>
      <c r="X155" s="25" t="e">
        <f t="shared" si="73"/>
        <v>#DIV/0!</v>
      </c>
      <c r="Y155" s="25" t="e">
        <f t="shared" si="69"/>
        <v>#DIV/0!</v>
      </c>
      <c r="Z155" s="25" t="e">
        <f t="shared" si="74"/>
        <v>#DIV/0!</v>
      </c>
      <c r="AA155" s="25" t="e">
        <f t="shared" si="75"/>
        <v>#DIV/0!</v>
      </c>
      <c r="AB155" s="25" t="e">
        <f t="shared" si="76"/>
        <v>#NUM!</v>
      </c>
      <c r="AC155" s="25" t="e">
        <f t="shared" si="77"/>
        <v>#NUM!</v>
      </c>
    </row>
    <row r="156" spans="1:29" x14ac:dyDescent="0.25">
      <c r="A156" s="9" t="s">
        <v>158</v>
      </c>
      <c r="B156" s="10" t="s">
        <v>156</v>
      </c>
      <c r="C156" s="8" t="s">
        <v>256</v>
      </c>
      <c r="D156" s="25" t="s">
        <v>225</v>
      </c>
      <c r="E156" s="25" t="s">
        <v>225</v>
      </c>
      <c r="F156" s="25" t="s">
        <v>225</v>
      </c>
      <c r="G156" s="25" t="s">
        <v>225</v>
      </c>
      <c r="H156" s="25" t="s">
        <v>225</v>
      </c>
      <c r="I156" s="25" t="s">
        <v>225</v>
      </c>
      <c r="J156" s="25" t="s">
        <v>225</v>
      </c>
      <c r="K156" s="25" t="s">
        <v>225</v>
      </c>
      <c r="L156" s="25" t="s">
        <v>225</v>
      </c>
      <c r="M156" s="25" t="s">
        <v>225</v>
      </c>
      <c r="N156" s="25" t="s">
        <v>225</v>
      </c>
      <c r="O156" s="25" t="s">
        <v>225</v>
      </c>
      <c r="P156" s="25"/>
      <c r="Q156" s="25"/>
      <c r="R156" s="25">
        <v>12</v>
      </c>
      <c r="S156" s="25">
        <v>12</v>
      </c>
      <c r="T156" s="26">
        <f t="shared" si="68"/>
        <v>1</v>
      </c>
      <c r="U156" s="25">
        <f t="shared" si="70"/>
        <v>0</v>
      </c>
      <c r="V156" s="25">
        <f t="shared" si="71"/>
        <v>0</v>
      </c>
      <c r="W156" s="25" t="e">
        <f t="shared" si="72"/>
        <v>#NUM!</v>
      </c>
      <c r="X156" s="25" t="e">
        <f t="shared" si="73"/>
        <v>#DIV/0!</v>
      </c>
      <c r="Y156" s="25" t="e">
        <f t="shared" si="69"/>
        <v>#DIV/0!</v>
      </c>
      <c r="Z156" s="25" t="e">
        <f t="shared" si="74"/>
        <v>#DIV/0!</v>
      </c>
      <c r="AA156" s="25" t="e">
        <f t="shared" si="75"/>
        <v>#DIV/0!</v>
      </c>
      <c r="AB156" s="25" t="e">
        <f t="shared" si="76"/>
        <v>#NUM!</v>
      </c>
      <c r="AC156" s="25" t="e">
        <f t="shared" si="77"/>
        <v>#NUM!</v>
      </c>
    </row>
    <row r="157" spans="1:29" x14ac:dyDescent="0.25">
      <c r="A157" s="9" t="s">
        <v>159</v>
      </c>
      <c r="B157" s="10" t="s">
        <v>156</v>
      </c>
      <c r="C157" s="8" t="s">
        <v>256</v>
      </c>
      <c r="D157" s="25" t="s">
        <v>225</v>
      </c>
      <c r="E157" s="25" t="s">
        <v>225</v>
      </c>
      <c r="F157" s="25" t="s">
        <v>225</v>
      </c>
      <c r="G157" s="25" t="s">
        <v>225</v>
      </c>
      <c r="H157" s="25" t="s">
        <v>225</v>
      </c>
      <c r="I157" s="25" t="s">
        <v>225</v>
      </c>
      <c r="J157" s="25" t="s">
        <v>225</v>
      </c>
      <c r="K157" s="25" t="s">
        <v>225</v>
      </c>
      <c r="L157" s="25" t="s">
        <v>225</v>
      </c>
      <c r="M157" s="25" t="s">
        <v>225</v>
      </c>
      <c r="N157" s="25" t="s">
        <v>225</v>
      </c>
      <c r="O157" s="25" t="s">
        <v>225</v>
      </c>
      <c r="P157" s="25"/>
      <c r="Q157" s="25"/>
      <c r="R157" s="25">
        <v>12</v>
      </c>
      <c r="S157" s="25">
        <v>12</v>
      </c>
      <c r="T157" s="26">
        <f t="shared" si="68"/>
        <v>1</v>
      </c>
      <c r="U157" s="25">
        <f t="shared" si="70"/>
        <v>0</v>
      </c>
      <c r="V157" s="25">
        <f t="shared" si="71"/>
        <v>0</v>
      </c>
      <c r="W157" s="25" t="e">
        <f t="shared" si="72"/>
        <v>#NUM!</v>
      </c>
      <c r="X157" s="25" t="e">
        <f t="shared" si="73"/>
        <v>#DIV/0!</v>
      </c>
      <c r="Y157" s="25" t="e">
        <f t="shared" si="69"/>
        <v>#DIV/0!</v>
      </c>
      <c r="Z157" s="25" t="e">
        <f t="shared" si="74"/>
        <v>#DIV/0!</v>
      </c>
      <c r="AA157" s="25" t="e">
        <f t="shared" si="75"/>
        <v>#DIV/0!</v>
      </c>
      <c r="AB157" s="25" t="e">
        <f t="shared" si="76"/>
        <v>#NUM!</v>
      </c>
      <c r="AC157" s="25" t="e">
        <f t="shared" si="77"/>
        <v>#NUM!</v>
      </c>
    </row>
    <row r="158" spans="1:29" x14ac:dyDescent="0.25">
      <c r="A158" s="13" t="s">
        <v>160</v>
      </c>
      <c r="B158" s="14" t="s">
        <v>156</v>
      </c>
      <c r="C158" s="8" t="s">
        <v>256</v>
      </c>
      <c r="D158" s="25" t="s">
        <v>225</v>
      </c>
      <c r="E158" s="25" t="s">
        <v>225</v>
      </c>
      <c r="F158" s="25" t="s">
        <v>225</v>
      </c>
      <c r="G158" s="25" t="s">
        <v>225</v>
      </c>
      <c r="H158" s="25" t="s">
        <v>225</v>
      </c>
      <c r="I158" s="25" t="s">
        <v>225</v>
      </c>
      <c r="J158" s="25" t="s">
        <v>225</v>
      </c>
      <c r="K158" s="25" t="s">
        <v>225</v>
      </c>
      <c r="L158" s="25" t="s">
        <v>225</v>
      </c>
      <c r="M158" s="25" t="s">
        <v>225</v>
      </c>
      <c r="N158" s="25" t="s">
        <v>225</v>
      </c>
      <c r="O158" s="25" t="s">
        <v>225</v>
      </c>
      <c r="P158" s="25"/>
      <c r="Q158" s="25"/>
      <c r="R158" s="25">
        <v>12</v>
      </c>
      <c r="S158" s="25">
        <v>12</v>
      </c>
      <c r="T158" s="26">
        <f t="shared" si="68"/>
        <v>1</v>
      </c>
      <c r="U158" s="25">
        <f t="shared" si="70"/>
        <v>0</v>
      </c>
      <c r="V158" s="25">
        <f t="shared" si="71"/>
        <v>0</v>
      </c>
      <c r="W158" s="25" t="e">
        <f t="shared" si="72"/>
        <v>#NUM!</v>
      </c>
      <c r="X158" s="25" t="e">
        <f t="shared" si="73"/>
        <v>#DIV/0!</v>
      </c>
      <c r="Y158" s="25" t="e">
        <f t="shared" si="69"/>
        <v>#DIV/0!</v>
      </c>
      <c r="Z158" s="25" t="e">
        <f t="shared" si="74"/>
        <v>#DIV/0!</v>
      </c>
      <c r="AA158" s="25" t="e">
        <f t="shared" si="75"/>
        <v>#DIV/0!</v>
      </c>
      <c r="AB158" s="25" t="e">
        <f t="shared" si="76"/>
        <v>#NUM!</v>
      </c>
      <c r="AC158" s="25" t="e">
        <f t="shared" si="77"/>
        <v>#NUM!</v>
      </c>
    </row>
    <row r="159" spans="1:29" x14ac:dyDescent="0.25">
      <c r="A159" s="13" t="s">
        <v>161</v>
      </c>
      <c r="B159" s="14" t="s">
        <v>156</v>
      </c>
      <c r="C159" s="8" t="s">
        <v>256</v>
      </c>
      <c r="D159" s="25" t="s">
        <v>225</v>
      </c>
      <c r="E159" s="25" t="s">
        <v>225</v>
      </c>
      <c r="F159" s="25" t="s">
        <v>225</v>
      </c>
      <c r="G159" s="25" t="s">
        <v>225</v>
      </c>
      <c r="H159" s="25" t="s">
        <v>225</v>
      </c>
      <c r="I159" s="25" t="s">
        <v>225</v>
      </c>
      <c r="J159" s="25" t="s">
        <v>225</v>
      </c>
      <c r="K159" s="25" t="s">
        <v>225</v>
      </c>
      <c r="L159" s="25" t="s">
        <v>225</v>
      </c>
      <c r="M159" s="25" t="s">
        <v>225</v>
      </c>
      <c r="N159" s="25" t="s">
        <v>225</v>
      </c>
      <c r="O159" s="25" t="s">
        <v>225</v>
      </c>
      <c r="P159" s="25"/>
      <c r="Q159" s="25"/>
      <c r="R159" s="25">
        <v>12</v>
      </c>
      <c r="S159" s="25">
        <v>12</v>
      </c>
      <c r="T159" s="26">
        <f t="shared" si="68"/>
        <v>1</v>
      </c>
      <c r="U159" s="25">
        <f t="shared" si="70"/>
        <v>0</v>
      </c>
      <c r="V159" s="25">
        <f t="shared" si="71"/>
        <v>0</v>
      </c>
      <c r="W159" s="25" t="e">
        <f t="shared" si="72"/>
        <v>#NUM!</v>
      </c>
      <c r="X159" s="25" t="e">
        <f t="shared" si="73"/>
        <v>#DIV/0!</v>
      </c>
      <c r="Y159" s="25" t="e">
        <f t="shared" si="69"/>
        <v>#DIV/0!</v>
      </c>
      <c r="Z159" s="25" t="e">
        <f t="shared" si="74"/>
        <v>#DIV/0!</v>
      </c>
      <c r="AA159" s="25" t="e">
        <f t="shared" si="75"/>
        <v>#DIV/0!</v>
      </c>
      <c r="AB159" s="25" t="e">
        <f t="shared" si="76"/>
        <v>#NUM!</v>
      </c>
      <c r="AC159" s="25" t="e">
        <f t="shared" si="77"/>
        <v>#NUM!</v>
      </c>
    </row>
    <row r="160" spans="1:29" x14ac:dyDescent="0.25">
      <c r="A160" s="9" t="s">
        <v>162</v>
      </c>
      <c r="B160" s="10" t="s">
        <v>156</v>
      </c>
      <c r="C160" s="8" t="s">
        <v>256</v>
      </c>
      <c r="D160" s="25" t="s">
        <v>225</v>
      </c>
      <c r="E160" s="25" t="s">
        <v>225</v>
      </c>
      <c r="F160" s="25" t="s">
        <v>225</v>
      </c>
      <c r="G160" s="25" t="s">
        <v>225</v>
      </c>
      <c r="H160" s="25" t="s">
        <v>225</v>
      </c>
      <c r="I160" s="25" t="s">
        <v>225</v>
      </c>
      <c r="J160" s="25" t="s">
        <v>225</v>
      </c>
      <c r="K160" s="25" t="s">
        <v>225</v>
      </c>
      <c r="L160" s="25" t="s">
        <v>225</v>
      </c>
      <c r="M160" s="25" t="s">
        <v>225</v>
      </c>
      <c r="N160" s="25" t="s">
        <v>225</v>
      </c>
      <c r="O160" s="25" t="s">
        <v>225</v>
      </c>
      <c r="P160" s="25"/>
      <c r="Q160" s="25"/>
      <c r="R160" s="25">
        <v>12</v>
      </c>
      <c r="S160" s="25">
        <v>12</v>
      </c>
      <c r="T160" s="26">
        <f t="shared" si="68"/>
        <v>1</v>
      </c>
      <c r="U160" s="25">
        <f t="shared" si="70"/>
        <v>0</v>
      </c>
      <c r="V160" s="25">
        <f t="shared" si="71"/>
        <v>0</v>
      </c>
      <c r="W160" s="25" t="e">
        <f t="shared" si="72"/>
        <v>#NUM!</v>
      </c>
      <c r="X160" s="25" t="e">
        <f t="shared" si="73"/>
        <v>#DIV/0!</v>
      </c>
      <c r="Y160" s="25" t="e">
        <f t="shared" si="69"/>
        <v>#DIV/0!</v>
      </c>
      <c r="Z160" s="25" t="e">
        <f t="shared" si="74"/>
        <v>#DIV/0!</v>
      </c>
      <c r="AA160" s="25" t="e">
        <f t="shared" si="75"/>
        <v>#DIV/0!</v>
      </c>
      <c r="AB160" s="25" t="e">
        <f t="shared" si="76"/>
        <v>#NUM!</v>
      </c>
      <c r="AC160" s="25" t="e">
        <f t="shared" si="77"/>
        <v>#NUM!</v>
      </c>
    </row>
    <row r="161" spans="1:29" x14ac:dyDescent="0.25">
      <c r="A161" s="13" t="s">
        <v>163</v>
      </c>
      <c r="B161" s="14" t="s">
        <v>156</v>
      </c>
      <c r="C161" s="8" t="s">
        <v>256</v>
      </c>
      <c r="D161" s="25">
        <v>250</v>
      </c>
      <c r="E161" s="25" t="s">
        <v>225</v>
      </c>
      <c r="F161" s="25">
        <v>50</v>
      </c>
      <c r="G161" s="25">
        <v>32</v>
      </c>
      <c r="H161" s="25">
        <v>160</v>
      </c>
      <c r="I161" s="25">
        <v>150</v>
      </c>
      <c r="J161" s="25">
        <v>110</v>
      </c>
      <c r="K161" s="25">
        <v>140</v>
      </c>
      <c r="L161" s="25">
        <v>120</v>
      </c>
      <c r="M161" s="25">
        <v>15</v>
      </c>
      <c r="N161" s="25">
        <v>7.8</v>
      </c>
      <c r="O161" s="25">
        <v>24</v>
      </c>
      <c r="P161" s="25"/>
      <c r="Q161" s="25"/>
      <c r="R161" s="25">
        <v>12</v>
      </c>
      <c r="S161" s="25">
        <v>0</v>
      </c>
      <c r="T161" s="26">
        <f t="shared" si="68"/>
        <v>0</v>
      </c>
      <c r="U161" s="25">
        <f t="shared" si="70"/>
        <v>250</v>
      </c>
      <c r="V161" s="25">
        <f t="shared" si="71"/>
        <v>7.8</v>
      </c>
      <c r="W161" s="25">
        <f t="shared" si="72"/>
        <v>110</v>
      </c>
      <c r="X161" s="25">
        <f t="shared" si="73"/>
        <v>76.923031188797594</v>
      </c>
      <c r="Y161" s="25">
        <f t="shared" si="69"/>
        <v>79.916258318546809</v>
      </c>
      <c r="Z161" s="25">
        <f t="shared" si="74"/>
        <v>5917.1527272727271</v>
      </c>
      <c r="AA161" s="25">
        <f t="shared" si="75"/>
        <v>96.25454545454545</v>
      </c>
      <c r="AB161" s="25">
        <f t="shared" si="76"/>
        <v>205</v>
      </c>
      <c r="AC161" s="25">
        <f t="shared" si="77"/>
        <v>241.00000000000003</v>
      </c>
    </row>
    <row r="162" spans="1:29" x14ac:dyDescent="0.25">
      <c r="A162" s="9" t="s">
        <v>164</v>
      </c>
      <c r="B162" s="10" t="s">
        <v>156</v>
      </c>
      <c r="C162" s="8" t="s">
        <v>256</v>
      </c>
      <c r="D162" s="25" t="s">
        <v>225</v>
      </c>
      <c r="E162" s="25" t="s">
        <v>225</v>
      </c>
      <c r="F162" s="25" t="s">
        <v>225</v>
      </c>
      <c r="G162" s="25" t="s">
        <v>225</v>
      </c>
      <c r="H162" s="25" t="s">
        <v>225</v>
      </c>
      <c r="I162" s="25" t="s">
        <v>225</v>
      </c>
      <c r="J162" s="25" t="s">
        <v>225</v>
      </c>
      <c r="K162" s="25" t="s">
        <v>225</v>
      </c>
      <c r="L162" s="25" t="s">
        <v>225</v>
      </c>
      <c r="M162" s="25" t="s">
        <v>225</v>
      </c>
      <c r="N162" s="25" t="s">
        <v>225</v>
      </c>
      <c r="O162" s="25" t="s">
        <v>225</v>
      </c>
      <c r="P162" s="25"/>
      <c r="Q162" s="25"/>
      <c r="R162" s="25">
        <v>12</v>
      </c>
      <c r="S162" s="25">
        <v>12</v>
      </c>
      <c r="T162" s="26">
        <f t="shared" si="68"/>
        <v>1</v>
      </c>
      <c r="U162" s="25">
        <f t="shared" si="70"/>
        <v>0</v>
      </c>
      <c r="V162" s="25">
        <f t="shared" si="71"/>
        <v>0</v>
      </c>
      <c r="W162" s="25" t="e">
        <f t="shared" si="72"/>
        <v>#NUM!</v>
      </c>
      <c r="X162" s="25" t="e">
        <f t="shared" si="73"/>
        <v>#DIV/0!</v>
      </c>
      <c r="Y162" s="25" t="e">
        <f t="shared" si="69"/>
        <v>#DIV/0!</v>
      </c>
      <c r="Z162" s="25" t="e">
        <f t="shared" si="74"/>
        <v>#DIV/0!</v>
      </c>
      <c r="AA162" s="25" t="e">
        <f t="shared" si="75"/>
        <v>#DIV/0!</v>
      </c>
      <c r="AB162" s="25" t="e">
        <f t="shared" si="76"/>
        <v>#NUM!</v>
      </c>
      <c r="AC162" s="25" t="e">
        <f t="shared" si="77"/>
        <v>#NUM!</v>
      </c>
    </row>
    <row r="163" spans="1:29" x14ac:dyDescent="0.25">
      <c r="A163" s="13" t="s">
        <v>165</v>
      </c>
      <c r="B163" s="14" t="s">
        <v>156</v>
      </c>
      <c r="C163" s="8" t="s">
        <v>256</v>
      </c>
      <c r="D163" s="25" t="s">
        <v>225</v>
      </c>
      <c r="E163" s="25" t="s">
        <v>225</v>
      </c>
      <c r="F163" s="25" t="s">
        <v>225</v>
      </c>
      <c r="G163" s="25" t="s">
        <v>225</v>
      </c>
      <c r="H163" s="25" t="s">
        <v>225</v>
      </c>
      <c r="I163" s="25" t="s">
        <v>225</v>
      </c>
      <c r="J163" s="25" t="s">
        <v>225</v>
      </c>
      <c r="K163" s="25" t="s">
        <v>225</v>
      </c>
      <c r="L163" s="25" t="s">
        <v>225</v>
      </c>
      <c r="M163" s="25" t="s">
        <v>225</v>
      </c>
      <c r="N163" s="25" t="s">
        <v>225</v>
      </c>
      <c r="O163" s="25" t="s">
        <v>225</v>
      </c>
      <c r="P163" s="25"/>
      <c r="Q163" s="25"/>
      <c r="R163" s="25">
        <v>12</v>
      </c>
      <c r="S163" s="25">
        <v>12</v>
      </c>
      <c r="T163" s="26">
        <f t="shared" si="68"/>
        <v>1</v>
      </c>
      <c r="U163" s="25">
        <f t="shared" si="70"/>
        <v>0</v>
      </c>
      <c r="V163" s="25">
        <f t="shared" si="71"/>
        <v>0</v>
      </c>
      <c r="W163" s="25" t="e">
        <f t="shared" si="72"/>
        <v>#NUM!</v>
      </c>
      <c r="X163" s="25" t="e">
        <f t="shared" si="73"/>
        <v>#DIV/0!</v>
      </c>
      <c r="Y163" s="25" t="e">
        <f t="shared" si="69"/>
        <v>#DIV/0!</v>
      </c>
      <c r="Z163" s="25" t="e">
        <f t="shared" si="74"/>
        <v>#DIV/0!</v>
      </c>
      <c r="AA163" s="25" t="e">
        <f t="shared" si="75"/>
        <v>#DIV/0!</v>
      </c>
      <c r="AB163" s="25" t="e">
        <f t="shared" si="76"/>
        <v>#NUM!</v>
      </c>
      <c r="AC163" s="25" t="e">
        <f t="shared" si="77"/>
        <v>#NUM!</v>
      </c>
    </row>
    <row r="164" spans="1:29" x14ac:dyDescent="0.25">
      <c r="A164" s="9" t="s">
        <v>166</v>
      </c>
      <c r="B164" s="10" t="s">
        <v>156</v>
      </c>
      <c r="C164" s="8" t="s">
        <v>256</v>
      </c>
      <c r="D164" s="25" t="s">
        <v>225</v>
      </c>
      <c r="E164" s="25" t="s">
        <v>225</v>
      </c>
      <c r="F164" s="25" t="s">
        <v>225</v>
      </c>
      <c r="G164" s="25" t="s">
        <v>225</v>
      </c>
      <c r="H164" s="25" t="s">
        <v>225</v>
      </c>
      <c r="I164" s="25" t="s">
        <v>225</v>
      </c>
      <c r="J164" s="25" t="s">
        <v>225</v>
      </c>
      <c r="K164" s="25" t="s">
        <v>225</v>
      </c>
      <c r="L164" s="25" t="s">
        <v>225</v>
      </c>
      <c r="M164" s="25" t="s">
        <v>225</v>
      </c>
      <c r="N164" s="25" t="s">
        <v>225</v>
      </c>
      <c r="O164" s="25" t="s">
        <v>225</v>
      </c>
      <c r="P164" s="25"/>
      <c r="Q164" s="25"/>
      <c r="R164" s="25">
        <v>12</v>
      </c>
      <c r="S164" s="25">
        <v>12</v>
      </c>
      <c r="T164" s="26">
        <f t="shared" si="68"/>
        <v>1</v>
      </c>
      <c r="U164" s="25">
        <f t="shared" si="70"/>
        <v>0</v>
      </c>
      <c r="V164" s="25">
        <f t="shared" si="71"/>
        <v>0</v>
      </c>
      <c r="W164" s="25" t="e">
        <f t="shared" si="72"/>
        <v>#NUM!</v>
      </c>
      <c r="X164" s="25" t="e">
        <f t="shared" si="73"/>
        <v>#DIV/0!</v>
      </c>
      <c r="Y164" s="25" t="e">
        <f t="shared" si="69"/>
        <v>#DIV/0!</v>
      </c>
      <c r="Z164" s="25" t="e">
        <f t="shared" si="74"/>
        <v>#DIV/0!</v>
      </c>
      <c r="AA164" s="25" t="e">
        <f t="shared" si="75"/>
        <v>#DIV/0!</v>
      </c>
      <c r="AB164" s="25" t="e">
        <f t="shared" si="76"/>
        <v>#NUM!</v>
      </c>
      <c r="AC164" s="25" t="e">
        <f t="shared" si="77"/>
        <v>#NUM!</v>
      </c>
    </row>
    <row r="166" spans="1:29" x14ac:dyDescent="0.25">
      <c r="U166" s="1" t="s">
        <v>302</v>
      </c>
      <c r="Z166" s="1" t="s">
        <v>305</v>
      </c>
    </row>
    <row r="167" spans="1:29" x14ac:dyDescent="0.25">
      <c r="U167" s="1" t="s">
        <v>303</v>
      </c>
      <c r="V167" s="23">
        <f>SUM(U15:U95)</f>
        <v>312.21000000000009</v>
      </c>
      <c r="W167" s="1" t="s">
        <v>309</v>
      </c>
      <c r="Z167" s="1" t="s">
        <v>246</v>
      </c>
      <c r="AA167" s="1">
        <f>SUM(W15,W16,W17,W18,W20,W21,W23,W25,W26,W58,W64,W71,W79,W80,W82,W83,W84,W88,W89,)</f>
        <v>126.85499999999999</v>
      </c>
      <c r="AB167" s="1" t="s">
        <v>309</v>
      </c>
    </row>
    <row r="168" spans="1:29" x14ac:dyDescent="0.25">
      <c r="U168" s="1" t="s">
        <v>303</v>
      </c>
      <c r="V168" s="1">
        <f>SUM(U97:U164)/1000</f>
        <v>1.105</v>
      </c>
      <c r="W168" s="1" t="s">
        <v>310</v>
      </c>
      <c r="Z168" s="1" t="s">
        <v>246</v>
      </c>
      <c r="AA168" s="1">
        <f>SUM(W104,W105,W106,W107,W135,W138,W161,)/1000</f>
        <v>0.51019999999999999</v>
      </c>
      <c r="AB168" s="1" t="s">
        <v>310</v>
      </c>
    </row>
    <row r="169" spans="1:29" x14ac:dyDescent="0.25">
      <c r="T169" s="1" t="s">
        <v>304</v>
      </c>
      <c r="U169" s="1" t="s">
        <v>303</v>
      </c>
      <c r="V169" s="23">
        <f>SUM(V167:V168)</f>
        <v>313.31500000000011</v>
      </c>
      <c r="Z169" s="1" t="s">
        <v>304</v>
      </c>
      <c r="AA169" s="1">
        <f>SUM(AA167,AA168)</f>
        <v>127.36519999999999</v>
      </c>
    </row>
    <row r="170" spans="1:29" x14ac:dyDescent="0.25">
      <c r="T170" s="1" t="s">
        <v>300</v>
      </c>
      <c r="V170" s="1">
        <f>SUM(V169/1000000)*100</f>
        <v>3.1331500000000012E-2</v>
      </c>
      <c r="Z170" s="1" t="s">
        <v>300</v>
      </c>
      <c r="AA170" s="1">
        <f>SUM(AA169/1000000)*100</f>
        <v>1.2736519999999998E-2</v>
      </c>
    </row>
  </sheetData>
  <sheetProtection algorithmName="SHA-512" hashValue="UVlYiHgVHC/2RryL8jDsJoVfdYyrpWdg9A4iDlvZXtfThqlf2XDXPHc2ezRA1azqAEHBOiumtbaKZOq77PoL9Q==" saltValue="oXwvzE7SgATnKZBpDtopXQ==" spinCount="100000" sheet="1" objects="1" scenario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532811-F770-48B7-8799-2E4104C2A29B}">
  <dimension ref="A1:P105"/>
  <sheetViews>
    <sheetView topLeftCell="A64" zoomScale="70" zoomScaleNormal="70" workbookViewId="0">
      <selection activeCell="X80" sqref="X80"/>
    </sheetView>
  </sheetViews>
  <sheetFormatPr defaultColWidth="8.85546875" defaultRowHeight="15" x14ac:dyDescent="0.25"/>
  <cols>
    <col min="1" max="1" width="33.7109375" style="1" customWidth="1"/>
    <col min="2" max="2" width="8.85546875" style="1"/>
    <col min="3" max="3" width="15.5703125" style="1" customWidth="1"/>
    <col min="4" max="4" width="16.5703125" style="1" customWidth="1"/>
    <col min="5" max="5" width="9.42578125" style="1" customWidth="1"/>
    <col min="6" max="7" width="8.85546875" style="1"/>
    <col min="8" max="8" width="10.28515625" style="1" customWidth="1"/>
    <col min="9" max="9" width="8.85546875" style="1"/>
    <col min="10" max="10" width="12.28515625" style="1" customWidth="1"/>
    <col min="11" max="11" width="8.85546875" style="1"/>
    <col min="12" max="12" width="10" style="1" customWidth="1"/>
    <col min="13" max="13" width="8.85546875" style="1"/>
    <col min="14" max="14" width="16" style="1" customWidth="1"/>
    <col min="15" max="16384" width="8.85546875" style="1"/>
  </cols>
  <sheetData>
    <row r="1" spans="1:12" x14ac:dyDescent="0.25">
      <c r="A1" s="15" t="s">
        <v>239</v>
      </c>
      <c r="L1" s="29" t="s">
        <v>311</v>
      </c>
    </row>
    <row r="2" spans="1:12" x14ac:dyDescent="0.25">
      <c r="A2" s="30" t="s">
        <v>240</v>
      </c>
      <c r="B2" s="30" t="s">
        <v>241</v>
      </c>
      <c r="C2" s="31" t="s">
        <v>242</v>
      </c>
      <c r="D2" s="31" t="s">
        <v>273</v>
      </c>
      <c r="E2" s="31" t="s">
        <v>274</v>
      </c>
      <c r="L2" s="29"/>
    </row>
    <row r="3" spans="1:12" x14ac:dyDescent="0.25">
      <c r="A3" s="30"/>
      <c r="B3" s="30"/>
      <c r="C3" s="31"/>
      <c r="D3" s="31"/>
      <c r="E3" s="31"/>
      <c r="L3" s="29"/>
    </row>
    <row r="4" spans="1:12" x14ac:dyDescent="0.25">
      <c r="A4" s="30"/>
      <c r="B4" s="30"/>
      <c r="C4" s="31"/>
      <c r="D4" s="31"/>
      <c r="E4" s="31"/>
      <c r="G4" s="17" t="s">
        <v>241</v>
      </c>
      <c r="H4" s="17" t="s">
        <v>243</v>
      </c>
      <c r="I4" s="17" t="s">
        <v>244</v>
      </c>
      <c r="J4" s="17" t="s">
        <v>245</v>
      </c>
      <c r="L4" s="29"/>
    </row>
    <row r="5" spans="1:12" x14ac:dyDescent="0.25">
      <c r="A5" s="18" t="s">
        <v>24</v>
      </c>
      <c r="B5" s="16" t="s">
        <v>246</v>
      </c>
      <c r="C5" s="17">
        <v>25</v>
      </c>
      <c r="D5" s="17" t="s">
        <v>247</v>
      </c>
      <c r="E5" s="17" t="s">
        <v>247</v>
      </c>
      <c r="G5" s="17" t="s">
        <v>246</v>
      </c>
      <c r="H5" s="19">
        <v>9.9</v>
      </c>
      <c r="I5" s="20">
        <v>5.5</v>
      </c>
      <c r="J5" s="20">
        <v>9.8119999999999994</v>
      </c>
      <c r="L5" s="17">
        <v>23</v>
      </c>
    </row>
    <row r="6" spans="1:12" x14ac:dyDescent="0.25">
      <c r="A6" s="18" t="s">
        <v>15</v>
      </c>
      <c r="B6" s="16" t="s">
        <v>246</v>
      </c>
      <c r="C6" s="17">
        <v>50</v>
      </c>
      <c r="D6" s="17">
        <v>1.5</v>
      </c>
      <c r="E6" s="17">
        <v>1.5</v>
      </c>
      <c r="G6" s="17" t="s">
        <v>246</v>
      </c>
      <c r="H6" s="19">
        <f>[1]Stats!AC15</f>
        <v>0.3</v>
      </c>
      <c r="I6" s="20">
        <f>[1]Stats!AE15</f>
        <v>0.2</v>
      </c>
      <c r="J6" s="20">
        <f>[1]Stats!AK15</f>
        <v>0.3</v>
      </c>
      <c r="L6" s="17">
        <v>15</v>
      </c>
    </row>
    <row r="7" spans="1:12" x14ac:dyDescent="0.25">
      <c r="A7" s="18" t="s">
        <v>16</v>
      </c>
      <c r="B7" s="16" t="s">
        <v>246</v>
      </c>
      <c r="C7" s="17">
        <v>25</v>
      </c>
      <c r="D7" s="17">
        <v>100</v>
      </c>
      <c r="E7" s="17">
        <v>100</v>
      </c>
      <c r="G7" s="17" t="s">
        <v>246</v>
      </c>
      <c r="H7" s="19">
        <v>96</v>
      </c>
      <c r="I7" s="20">
        <v>11</v>
      </c>
      <c r="J7" s="20">
        <v>88.74</v>
      </c>
      <c r="L7" s="17">
        <v>16</v>
      </c>
    </row>
    <row r="8" spans="1:12" x14ac:dyDescent="0.25">
      <c r="A8" s="18" t="s">
        <v>17</v>
      </c>
      <c r="B8" s="16" t="s">
        <v>246</v>
      </c>
      <c r="C8" s="17">
        <v>40</v>
      </c>
      <c r="D8" s="17">
        <v>200</v>
      </c>
      <c r="E8" s="17">
        <v>200</v>
      </c>
      <c r="G8" s="17" t="s">
        <v>246</v>
      </c>
      <c r="H8" s="19">
        <v>33</v>
      </c>
      <c r="I8" s="20">
        <v>23</v>
      </c>
      <c r="J8" s="20">
        <v>32.78</v>
      </c>
      <c r="L8" s="17">
        <v>17</v>
      </c>
    </row>
    <row r="9" spans="1:12" x14ac:dyDescent="0.25">
      <c r="A9" s="18" t="s">
        <v>248</v>
      </c>
      <c r="B9" s="16" t="s">
        <v>246</v>
      </c>
      <c r="C9" s="17">
        <v>100</v>
      </c>
      <c r="D9" s="17" t="s">
        <v>247</v>
      </c>
      <c r="E9" s="17" t="s">
        <v>247</v>
      </c>
      <c r="G9" s="17" t="s">
        <v>246</v>
      </c>
      <c r="H9" s="19" t="s">
        <v>247</v>
      </c>
      <c r="I9" s="20" t="s">
        <v>247</v>
      </c>
      <c r="J9" s="20" t="s">
        <v>247</v>
      </c>
      <c r="L9" s="17" t="s">
        <v>247</v>
      </c>
    </row>
    <row r="10" spans="1:12" x14ac:dyDescent="0.25">
      <c r="A10" s="18" t="s">
        <v>249</v>
      </c>
      <c r="B10" s="16" t="s">
        <v>246</v>
      </c>
      <c r="C10" s="17">
        <v>1000</v>
      </c>
      <c r="D10" s="17" t="s">
        <v>247</v>
      </c>
      <c r="E10" s="17" t="s">
        <v>247</v>
      </c>
      <c r="G10" s="17" t="s">
        <v>246</v>
      </c>
      <c r="H10" s="19" t="s">
        <v>247</v>
      </c>
      <c r="I10" s="20" t="s">
        <v>247</v>
      </c>
      <c r="J10" s="20" t="s">
        <v>247</v>
      </c>
      <c r="L10" s="17" t="s">
        <v>247</v>
      </c>
    </row>
    <row r="11" spans="1:12" x14ac:dyDescent="0.25">
      <c r="A11" s="18" t="s">
        <v>18</v>
      </c>
      <c r="B11" s="16" t="s">
        <v>246</v>
      </c>
      <c r="C11" s="17">
        <v>90</v>
      </c>
      <c r="D11" s="17">
        <v>200</v>
      </c>
      <c r="E11" s="17">
        <v>200</v>
      </c>
      <c r="G11" s="17" t="s">
        <v>246</v>
      </c>
      <c r="H11" s="19">
        <v>54</v>
      </c>
      <c r="I11" s="20">
        <v>27.5</v>
      </c>
      <c r="J11" s="20">
        <v>53.12</v>
      </c>
      <c r="L11" s="17">
        <v>18</v>
      </c>
    </row>
    <row r="12" spans="1:12" x14ac:dyDescent="0.25">
      <c r="A12" s="18" t="s">
        <v>19</v>
      </c>
      <c r="B12" s="16" t="s">
        <v>246</v>
      </c>
      <c r="C12" s="17">
        <v>25</v>
      </c>
      <c r="D12" s="17">
        <v>1</v>
      </c>
      <c r="E12" s="17">
        <v>1</v>
      </c>
      <c r="G12" s="17" t="s">
        <v>246</v>
      </c>
      <c r="H12" s="19" t="s">
        <v>264</v>
      </c>
      <c r="I12" s="20" t="s">
        <v>275</v>
      </c>
      <c r="J12" s="20" t="s">
        <v>252</v>
      </c>
      <c r="L12" s="17">
        <v>19</v>
      </c>
    </row>
    <row r="13" spans="1:12" ht="15" customHeight="1" x14ac:dyDescent="0.25">
      <c r="A13" s="18" t="s">
        <v>20</v>
      </c>
      <c r="B13" s="16" t="s">
        <v>246</v>
      </c>
      <c r="C13" s="17" t="s">
        <v>247</v>
      </c>
      <c r="D13" s="17">
        <v>50</v>
      </c>
      <c r="E13" s="17">
        <v>50</v>
      </c>
      <c r="G13" s="17" t="s">
        <v>246</v>
      </c>
      <c r="H13" s="19">
        <v>37</v>
      </c>
      <c r="I13" s="20">
        <v>1.9</v>
      </c>
      <c r="J13" s="20">
        <v>35.524999999999999</v>
      </c>
      <c r="L13" s="17">
        <v>20</v>
      </c>
    </row>
    <row r="14" spans="1:12" x14ac:dyDescent="0.25">
      <c r="A14" s="18" t="s">
        <v>21</v>
      </c>
      <c r="B14" s="16" t="s">
        <v>246</v>
      </c>
      <c r="C14" s="17" t="s">
        <v>247</v>
      </c>
      <c r="D14" s="17">
        <v>400</v>
      </c>
      <c r="E14" s="17">
        <v>400</v>
      </c>
      <c r="G14" s="17" t="s">
        <v>246</v>
      </c>
      <c r="H14" s="19">
        <v>55</v>
      </c>
      <c r="I14" s="20">
        <v>41</v>
      </c>
      <c r="J14" s="20">
        <v>54.56</v>
      </c>
      <c r="L14" s="17">
        <v>21</v>
      </c>
    </row>
    <row r="15" spans="1:12" x14ac:dyDescent="0.25">
      <c r="A15" s="18" t="s">
        <v>250</v>
      </c>
      <c r="B15" s="16" t="s">
        <v>246</v>
      </c>
      <c r="C15" s="17">
        <v>4000</v>
      </c>
      <c r="D15" s="17" t="s">
        <v>251</v>
      </c>
      <c r="E15" s="17" t="s">
        <v>251</v>
      </c>
      <c r="G15" s="17" t="s">
        <v>246</v>
      </c>
      <c r="H15" s="4">
        <v>297.2</v>
      </c>
      <c r="I15" s="20">
        <v>130.91669999999999</v>
      </c>
      <c r="J15" s="20" t="s">
        <v>252</v>
      </c>
      <c r="L15" s="17"/>
    </row>
    <row r="16" spans="1:12" x14ac:dyDescent="0.25">
      <c r="A16" s="18" t="s">
        <v>95</v>
      </c>
      <c r="B16" s="16" t="s">
        <v>246</v>
      </c>
      <c r="C16" s="17">
        <v>0.5</v>
      </c>
      <c r="D16" s="17" t="s">
        <v>251</v>
      </c>
      <c r="E16" s="17" t="s">
        <v>251</v>
      </c>
      <c r="G16" s="17" t="s">
        <v>246</v>
      </c>
      <c r="H16" s="19" t="s">
        <v>278</v>
      </c>
      <c r="I16" s="20" t="s">
        <v>275</v>
      </c>
      <c r="J16" s="20" t="s">
        <v>252</v>
      </c>
      <c r="L16" s="17">
        <v>93</v>
      </c>
    </row>
    <row r="17" spans="1:12" x14ac:dyDescent="0.25">
      <c r="A17" s="18" t="s">
        <v>253</v>
      </c>
      <c r="B17" s="16" t="s">
        <v>246</v>
      </c>
      <c r="C17" s="17">
        <v>5</v>
      </c>
      <c r="D17" s="17" t="s">
        <v>247</v>
      </c>
      <c r="E17" s="17" t="s">
        <v>247</v>
      </c>
      <c r="G17" s="18" t="s">
        <v>246</v>
      </c>
      <c r="H17" s="19" t="s">
        <v>279</v>
      </c>
      <c r="I17" s="20" t="s">
        <v>247</v>
      </c>
      <c r="J17" s="20" t="s">
        <v>247</v>
      </c>
      <c r="L17" s="17">
        <v>78</v>
      </c>
    </row>
    <row r="19" spans="1:12" x14ac:dyDescent="0.25">
      <c r="A19" s="15" t="s">
        <v>254</v>
      </c>
      <c r="G19" s="17" t="s">
        <v>241</v>
      </c>
      <c r="H19" s="17" t="s">
        <v>243</v>
      </c>
      <c r="I19" s="17" t="s">
        <v>244</v>
      </c>
      <c r="J19" s="17" t="s">
        <v>245</v>
      </c>
      <c r="L19" s="17" t="s">
        <v>255</v>
      </c>
    </row>
    <row r="20" spans="1:12" ht="15" customHeight="1" x14ac:dyDescent="0.25">
      <c r="A20" s="18" t="s">
        <v>66</v>
      </c>
      <c r="B20" s="17" t="s">
        <v>256</v>
      </c>
      <c r="C20" s="17">
        <v>10.029999999999999</v>
      </c>
      <c r="D20" s="3"/>
      <c r="E20" s="3"/>
      <c r="F20" s="3"/>
      <c r="G20" s="17" t="s">
        <v>246</v>
      </c>
      <c r="H20" s="19">
        <v>0.28999999999999998</v>
      </c>
      <c r="I20" s="20">
        <v>0.25</v>
      </c>
      <c r="J20" s="20">
        <v>0.28920000000000001</v>
      </c>
      <c r="K20" s="3"/>
      <c r="L20" s="17">
        <v>64</v>
      </c>
    </row>
    <row r="21" spans="1:12" ht="15" customHeight="1" x14ac:dyDescent="0.25">
      <c r="A21" s="18" t="s">
        <v>63</v>
      </c>
      <c r="B21" s="17" t="s">
        <v>256</v>
      </c>
      <c r="C21" s="17">
        <v>9</v>
      </c>
      <c r="D21" s="3"/>
      <c r="E21" s="3"/>
      <c r="F21" s="3"/>
      <c r="G21" s="17" t="s">
        <v>246</v>
      </c>
      <c r="H21" s="19" t="s">
        <v>278</v>
      </c>
      <c r="I21" s="20" t="s">
        <v>275</v>
      </c>
      <c r="J21" s="20" t="s">
        <v>252</v>
      </c>
      <c r="K21" s="3"/>
      <c r="L21" s="17">
        <v>61</v>
      </c>
    </row>
    <row r="22" spans="1:12" ht="15" customHeight="1" x14ac:dyDescent="0.25">
      <c r="A22" s="18" t="s">
        <v>82</v>
      </c>
      <c r="B22" s="17" t="s">
        <v>256</v>
      </c>
      <c r="C22" s="17">
        <v>200</v>
      </c>
      <c r="D22" s="3"/>
      <c r="E22" s="3"/>
      <c r="F22" s="3"/>
      <c r="G22" s="17" t="s">
        <v>246</v>
      </c>
      <c r="H22" s="19">
        <v>0.56000000000000005</v>
      </c>
      <c r="I22" s="20">
        <v>0.38</v>
      </c>
      <c r="J22" s="20">
        <v>0.55349999999999999</v>
      </c>
      <c r="K22" s="3"/>
      <c r="L22" s="17">
        <v>80</v>
      </c>
    </row>
    <row r="23" spans="1:12" ht="15" customHeight="1" x14ac:dyDescent="0.25">
      <c r="A23" s="18" t="s">
        <v>90</v>
      </c>
      <c r="B23" s="17" t="s">
        <v>256</v>
      </c>
      <c r="C23" s="17">
        <v>200</v>
      </c>
      <c r="D23" s="3"/>
      <c r="E23" s="3"/>
      <c r="F23" s="3"/>
      <c r="G23" s="17" t="s">
        <v>246</v>
      </c>
      <c r="H23" s="19">
        <v>0.56000000000000005</v>
      </c>
      <c r="I23" s="20">
        <v>0.53</v>
      </c>
      <c r="J23" s="20">
        <v>0.55940000000000001</v>
      </c>
      <c r="K23" s="3"/>
      <c r="L23" s="17">
        <v>88</v>
      </c>
    </row>
    <row r="24" spans="1:12" ht="15" customHeight="1" x14ac:dyDescent="0.25">
      <c r="A24" s="18" t="s">
        <v>95</v>
      </c>
      <c r="B24" s="17" t="s">
        <v>256</v>
      </c>
      <c r="C24" s="17">
        <v>200</v>
      </c>
      <c r="D24" s="3"/>
      <c r="E24" s="3"/>
      <c r="F24" s="3"/>
      <c r="G24" s="17" t="s">
        <v>246</v>
      </c>
      <c r="H24" s="19" t="s">
        <v>278</v>
      </c>
      <c r="I24" s="20" t="s">
        <v>275</v>
      </c>
      <c r="J24" s="20" t="s">
        <v>252</v>
      </c>
      <c r="K24" s="3"/>
      <c r="L24" s="17">
        <v>93</v>
      </c>
    </row>
    <row r="25" spans="1:12" ht="15" customHeight="1" x14ac:dyDescent="0.25">
      <c r="A25" s="18" t="s">
        <v>93</v>
      </c>
      <c r="B25" s="17" t="s">
        <v>256</v>
      </c>
      <c r="C25" s="17">
        <v>200</v>
      </c>
      <c r="D25" s="3"/>
      <c r="E25" s="3"/>
      <c r="F25" s="3"/>
      <c r="G25" s="17" t="s">
        <v>246</v>
      </c>
      <c r="H25" s="19" t="s">
        <v>278</v>
      </c>
      <c r="I25" s="20" t="s">
        <v>275</v>
      </c>
      <c r="J25" s="20" t="s">
        <v>252</v>
      </c>
      <c r="K25" s="3"/>
      <c r="L25" s="17">
        <v>91</v>
      </c>
    </row>
    <row r="26" spans="1:12" ht="15" customHeight="1" x14ac:dyDescent="0.25">
      <c r="A26" s="18" t="s">
        <v>257</v>
      </c>
      <c r="B26" s="17" t="s">
        <v>256</v>
      </c>
      <c r="C26" s="17">
        <v>10</v>
      </c>
      <c r="D26" s="3"/>
      <c r="E26" s="3"/>
      <c r="F26" s="3"/>
      <c r="G26" s="17" t="s">
        <v>246</v>
      </c>
      <c r="H26" s="19" t="s">
        <v>278</v>
      </c>
      <c r="I26" s="20" t="s">
        <v>275</v>
      </c>
      <c r="J26" s="20" t="s">
        <v>252</v>
      </c>
      <c r="K26" s="3"/>
      <c r="L26" s="17">
        <v>96</v>
      </c>
    </row>
    <row r="27" spans="1:12" ht="15" customHeight="1" x14ac:dyDescent="0.25">
      <c r="A27" s="18" t="s">
        <v>94</v>
      </c>
      <c r="B27" s="17" t="s">
        <v>256</v>
      </c>
      <c r="C27" s="17">
        <v>200</v>
      </c>
      <c r="D27" s="3"/>
      <c r="E27" s="3"/>
      <c r="F27" s="3"/>
      <c r="G27" s="17" t="s">
        <v>246</v>
      </c>
      <c r="H27" s="19" t="s">
        <v>278</v>
      </c>
      <c r="I27" s="20" t="s">
        <v>275</v>
      </c>
      <c r="J27" s="20" t="s">
        <v>252</v>
      </c>
      <c r="K27" s="3"/>
      <c r="L27" s="17">
        <v>92</v>
      </c>
    </row>
    <row r="28" spans="1:12" ht="15" customHeight="1" x14ac:dyDescent="0.25">
      <c r="A28" s="18" t="s">
        <v>91</v>
      </c>
      <c r="B28" s="17" t="s">
        <v>256</v>
      </c>
      <c r="C28" s="17">
        <v>300</v>
      </c>
      <c r="D28" s="3"/>
      <c r="E28" s="3"/>
      <c r="F28" s="3"/>
      <c r="G28" s="17" t="s">
        <v>246</v>
      </c>
      <c r="H28" s="19">
        <v>0.43</v>
      </c>
      <c r="I28" s="20">
        <v>0.40500000000000003</v>
      </c>
      <c r="J28" s="20">
        <v>0.42949999999999999</v>
      </c>
      <c r="K28" s="3"/>
      <c r="L28" s="17">
        <v>89</v>
      </c>
    </row>
    <row r="29" spans="1:12" ht="15" customHeight="1" x14ac:dyDescent="0.25">
      <c r="A29" s="18" t="s">
        <v>258</v>
      </c>
      <c r="B29" s="17" t="s">
        <v>256</v>
      </c>
      <c r="C29" s="17">
        <v>30</v>
      </c>
      <c r="D29" s="3"/>
      <c r="E29" s="3"/>
      <c r="F29" s="3"/>
      <c r="G29" s="17" t="s">
        <v>246</v>
      </c>
      <c r="H29" s="19" t="s">
        <v>278</v>
      </c>
      <c r="I29" s="20" t="s">
        <v>275</v>
      </c>
      <c r="J29" s="20" t="s">
        <v>252</v>
      </c>
      <c r="K29" s="3"/>
      <c r="L29" s="17">
        <v>95</v>
      </c>
    </row>
    <row r="30" spans="1:12" ht="15" customHeight="1" x14ac:dyDescent="0.25">
      <c r="A30" s="18" t="s">
        <v>85</v>
      </c>
      <c r="B30" s="17" t="s">
        <v>256</v>
      </c>
      <c r="C30" s="17">
        <v>200</v>
      </c>
      <c r="D30" s="3"/>
      <c r="E30" s="3"/>
      <c r="F30" s="3"/>
      <c r="G30" s="17" t="s">
        <v>246</v>
      </c>
      <c r="H30" s="19">
        <v>3.6</v>
      </c>
      <c r="I30" s="20">
        <v>1.6</v>
      </c>
      <c r="J30" s="20">
        <v>3.5</v>
      </c>
      <c r="K30" s="3"/>
      <c r="L30" s="17">
        <v>83</v>
      </c>
    </row>
    <row r="31" spans="1:12" ht="15" customHeight="1" x14ac:dyDescent="0.25">
      <c r="A31" s="18" t="s">
        <v>73</v>
      </c>
      <c r="B31" s="17" t="s">
        <v>256</v>
      </c>
      <c r="C31" s="17">
        <v>90</v>
      </c>
      <c r="D31" s="3"/>
      <c r="E31" s="3"/>
      <c r="F31" s="3"/>
      <c r="G31" s="17" t="s">
        <v>246</v>
      </c>
      <c r="H31" s="19">
        <v>0.37</v>
      </c>
      <c r="I31" s="20">
        <v>0.28999999999999998</v>
      </c>
      <c r="J31" s="20">
        <v>0.36899999999999999</v>
      </c>
      <c r="K31" s="3"/>
      <c r="L31" s="17">
        <v>71</v>
      </c>
    </row>
    <row r="32" spans="1:12" ht="15" customHeight="1" x14ac:dyDescent="0.25">
      <c r="A32" s="18" t="s">
        <v>259</v>
      </c>
      <c r="B32" s="17" t="s">
        <v>256</v>
      </c>
      <c r="C32" s="17">
        <v>300</v>
      </c>
      <c r="D32" s="3"/>
      <c r="E32" s="3"/>
      <c r="F32" s="3"/>
      <c r="G32" s="17" t="s">
        <v>246</v>
      </c>
      <c r="H32" s="19" t="s">
        <v>278</v>
      </c>
      <c r="I32" s="20" t="s">
        <v>275</v>
      </c>
      <c r="J32" s="20" t="s">
        <v>252</v>
      </c>
      <c r="K32" s="3"/>
      <c r="L32" s="17">
        <v>94</v>
      </c>
    </row>
    <row r="33" spans="1:12" ht="15" customHeight="1" x14ac:dyDescent="0.25">
      <c r="A33" s="18" t="s">
        <v>48</v>
      </c>
      <c r="B33" s="17" t="s">
        <v>256</v>
      </c>
      <c r="C33" s="17">
        <v>90</v>
      </c>
      <c r="D33" s="3"/>
      <c r="E33" s="3"/>
      <c r="F33" s="3"/>
      <c r="G33" s="17" t="s">
        <v>246</v>
      </c>
      <c r="H33" s="19" t="s">
        <v>278</v>
      </c>
      <c r="I33" s="20" t="s">
        <v>275</v>
      </c>
      <c r="J33" s="20" t="s">
        <v>252</v>
      </c>
      <c r="K33" s="3"/>
      <c r="L33" s="17">
        <v>46</v>
      </c>
    </row>
    <row r="34" spans="1:12" ht="15" customHeight="1" x14ac:dyDescent="0.25">
      <c r="A34" s="18" t="s">
        <v>81</v>
      </c>
      <c r="B34" s="17" t="s">
        <v>256</v>
      </c>
      <c r="C34" s="17">
        <v>200</v>
      </c>
      <c r="D34" s="3"/>
      <c r="E34" s="3"/>
      <c r="F34" s="3"/>
      <c r="G34" s="17" t="s">
        <v>246</v>
      </c>
      <c r="H34" s="19">
        <v>2.7</v>
      </c>
      <c r="I34" s="20">
        <v>1.4</v>
      </c>
      <c r="J34" s="20">
        <v>2.68</v>
      </c>
      <c r="K34" s="3"/>
      <c r="L34" s="17">
        <v>79</v>
      </c>
    </row>
    <row r="35" spans="1:12" ht="15" customHeight="1" x14ac:dyDescent="0.25">
      <c r="A35" s="18" t="s">
        <v>86</v>
      </c>
      <c r="B35" s="17" t="s">
        <v>256</v>
      </c>
      <c r="C35" s="17">
        <v>200</v>
      </c>
      <c r="D35" s="3"/>
      <c r="E35" s="3"/>
      <c r="F35" s="3"/>
      <c r="G35" s="17" t="s">
        <v>246</v>
      </c>
      <c r="H35" s="19">
        <v>2.6</v>
      </c>
      <c r="I35" s="20">
        <v>1.1000000000000001</v>
      </c>
      <c r="J35" s="20">
        <v>2.5299999999999998</v>
      </c>
      <c r="K35" s="3"/>
      <c r="L35" s="17">
        <v>84</v>
      </c>
    </row>
    <row r="36" spans="1:12" ht="15" customHeight="1" x14ac:dyDescent="0.25">
      <c r="A36" s="18" t="s">
        <v>260</v>
      </c>
      <c r="B36" s="17" t="s">
        <v>256</v>
      </c>
      <c r="C36" s="17">
        <v>7</v>
      </c>
      <c r="D36" s="3"/>
      <c r="E36" s="3"/>
      <c r="F36" s="3"/>
      <c r="G36" s="17" t="s">
        <v>256</v>
      </c>
      <c r="H36" s="19" t="s">
        <v>280</v>
      </c>
      <c r="I36" s="20" t="s">
        <v>252</v>
      </c>
      <c r="J36" s="20" t="s">
        <v>252</v>
      </c>
      <c r="K36" s="3"/>
      <c r="L36" s="17">
        <v>148</v>
      </c>
    </row>
    <row r="37" spans="1:12" ht="15" customHeight="1" x14ac:dyDescent="0.25">
      <c r="A37" s="18" t="s">
        <v>261</v>
      </c>
      <c r="B37" s="17" t="s">
        <v>256</v>
      </c>
      <c r="C37" s="17">
        <v>7</v>
      </c>
      <c r="D37" s="3"/>
      <c r="E37" s="3"/>
      <c r="F37" s="3"/>
      <c r="G37" s="17" t="s">
        <v>256</v>
      </c>
      <c r="H37" s="19" t="s">
        <v>280</v>
      </c>
      <c r="I37" s="20" t="s">
        <v>252</v>
      </c>
      <c r="J37" s="20" t="s">
        <v>252</v>
      </c>
      <c r="K37" s="3"/>
      <c r="L37" s="17">
        <v>150</v>
      </c>
    </row>
    <row r="38" spans="1:12" ht="15" customHeight="1" x14ac:dyDescent="0.25">
      <c r="A38" s="18" t="s">
        <v>150</v>
      </c>
      <c r="B38" s="17" t="s">
        <v>256</v>
      </c>
      <c r="C38" s="17">
        <v>8</v>
      </c>
      <c r="D38" s="3"/>
      <c r="E38" s="3"/>
      <c r="F38" s="3"/>
      <c r="G38" s="17" t="s">
        <v>256</v>
      </c>
      <c r="H38" s="19" t="s">
        <v>280</v>
      </c>
      <c r="I38" s="20" t="s">
        <v>252</v>
      </c>
      <c r="J38" s="20" t="s">
        <v>252</v>
      </c>
      <c r="K38" s="3"/>
      <c r="L38" s="17">
        <v>147</v>
      </c>
    </row>
    <row r="39" spans="1:12" ht="15" customHeight="1" x14ac:dyDescent="0.25">
      <c r="A39" s="18" t="s">
        <v>262</v>
      </c>
      <c r="B39" s="17" t="s">
        <v>256</v>
      </c>
      <c r="C39" s="17">
        <v>5000</v>
      </c>
      <c r="D39" s="3"/>
      <c r="E39" s="3"/>
      <c r="F39" s="3"/>
      <c r="G39" s="17" t="s">
        <v>256</v>
      </c>
      <c r="H39" s="19" t="s">
        <v>265</v>
      </c>
      <c r="I39" s="20" t="s">
        <v>252</v>
      </c>
      <c r="J39" s="20" t="s">
        <v>252</v>
      </c>
      <c r="K39" s="3"/>
      <c r="L39" s="17">
        <v>53</v>
      </c>
    </row>
    <row r="40" spans="1:12" ht="15" customHeight="1" x14ac:dyDescent="0.25">
      <c r="A40" s="18" t="s">
        <v>56</v>
      </c>
      <c r="B40" s="17" t="s">
        <v>256</v>
      </c>
      <c r="C40" s="17">
        <v>5000</v>
      </c>
      <c r="D40" s="3"/>
      <c r="E40" s="3"/>
      <c r="F40" s="3"/>
      <c r="G40" s="17" t="s">
        <v>246</v>
      </c>
      <c r="H40" s="19" t="s">
        <v>222</v>
      </c>
      <c r="I40" s="20" t="s">
        <v>252</v>
      </c>
      <c r="J40" s="20" t="s">
        <v>252</v>
      </c>
      <c r="K40" s="3"/>
      <c r="L40" s="17">
        <v>54</v>
      </c>
    </row>
    <row r="41" spans="1:12" ht="15" customHeight="1" x14ac:dyDescent="0.25">
      <c r="A41" s="18" t="s">
        <v>46</v>
      </c>
      <c r="B41" s="17" t="s">
        <v>256</v>
      </c>
      <c r="C41" s="17">
        <v>5000</v>
      </c>
      <c r="D41" s="3"/>
      <c r="E41" s="3"/>
      <c r="F41" s="3"/>
      <c r="G41" s="17" t="s">
        <v>246</v>
      </c>
      <c r="H41" s="19" t="s">
        <v>264</v>
      </c>
      <c r="I41" s="20" t="s">
        <v>252</v>
      </c>
      <c r="J41" s="20" t="s">
        <v>252</v>
      </c>
      <c r="K41" s="3"/>
      <c r="L41" s="17">
        <v>44</v>
      </c>
    </row>
    <row r="42" spans="1:12" ht="15" customHeight="1" x14ac:dyDescent="0.25">
      <c r="A42" s="18" t="s">
        <v>51</v>
      </c>
      <c r="B42" s="17" t="s">
        <v>256</v>
      </c>
      <c r="C42" s="17">
        <v>5000</v>
      </c>
      <c r="D42" s="3"/>
      <c r="E42" s="3"/>
      <c r="F42" s="3"/>
      <c r="G42" s="17" t="s">
        <v>246</v>
      </c>
      <c r="H42" s="19" t="s">
        <v>265</v>
      </c>
      <c r="I42" s="20" t="s">
        <v>252</v>
      </c>
      <c r="J42" s="20" t="s">
        <v>252</v>
      </c>
      <c r="K42" s="3"/>
      <c r="L42" s="17">
        <v>49</v>
      </c>
    </row>
    <row r="43" spans="1:12" ht="15" customHeight="1" x14ac:dyDescent="0.25">
      <c r="A43" s="18" t="s">
        <v>266</v>
      </c>
      <c r="B43" s="17" t="s">
        <v>256</v>
      </c>
      <c r="C43" s="17">
        <v>5000</v>
      </c>
      <c r="D43" s="3"/>
      <c r="E43" s="3"/>
      <c r="F43" s="3"/>
      <c r="G43" s="17" t="s">
        <v>246</v>
      </c>
      <c r="H43" s="20" t="s">
        <v>263</v>
      </c>
      <c r="I43" s="20" t="s">
        <v>247</v>
      </c>
      <c r="J43" s="20" t="s">
        <v>247</v>
      </c>
      <c r="K43" s="3"/>
      <c r="L43" s="17">
        <v>36</v>
      </c>
    </row>
    <row r="44" spans="1:12" ht="15" customHeight="1" x14ac:dyDescent="0.25">
      <c r="A44" s="18" t="s">
        <v>28</v>
      </c>
      <c r="B44" s="17" t="s">
        <v>256</v>
      </c>
      <c r="C44" s="17">
        <v>5000</v>
      </c>
      <c r="D44" s="3"/>
      <c r="E44" s="3"/>
      <c r="F44" s="3"/>
      <c r="G44" s="17" t="s">
        <v>246</v>
      </c>
      <c r="H44" s="19">
        <v>1.6</v>
      </c>
      <c r="I44" s="20">
        <v>1.6</v>
      </c>
      <c r="J44" s="20">
        <v>1.6</v>
      </c>
      <c r="K44" s="3"/>
      <c r="L44" s="17">
        <v>26</v>
      </c>
    </row>
    <row r="45" spans="1:12" ht="15" customHeight="1" x14ac:dyDescent="0.25">
      <c r="A45" s="18" t="s">
        <v>80</v>
      </c>
      <c r="B45" s="17" t="s">
        <v>256</v>
      </c>
      <c r="C45" s="17">
        <v>5000</v>
      </c>
      <c r="D45" s="3"/>
      <c r="E45" s="3"/>
      <c r="F45" s="3"/>
      <c r="G45" s="17" t="s">
        <v>246</v>
      </c>
      <c r="H45" s="20" t="s">
        <v>263</v>
      </c>
      <c r="I45" s="20" t="s">
        <v>247</v>
      </c>
      <c r="J45" s="20" t="s">
        <v>247</v>
      </c>
      <c r="K45" s="3"/>
      <c r="L45" s="17">
        <v>78</v>
      </c>
    </row>
    <row r="46" spans="1:12" ht="15" customHeight="1" x14ac:dyDescent="0.25">
      <c r="A46" s="18" t="s">
        <v>267</v>
      </c>
      <c r="B46" s="17" t="s">
        <v>256</v>
      </c>
      <c r="C46" s="17">
        <v>11</v>
      </c>
      <c r="D46" s="3"/>
      <c r="E46" s="3"/>
      <c r="F46" s="3"/>
      <c r="G46" s="17" t="s">
        <v>256</v>
      </c>
      <c r="H46" s="19" t="s">
        <v>280</v>
      </c>
      <c r="I46" s="20" t="s">
        <v>252</v>
      </c>
      <c r="J46" s="20" t="s">
        <v>252</v>
      </c>
      <c r="K46" s="3"/>
      <c r="L46" s="17">
        <v>108</v>
      </c>
    </row>
    <row r="47" spans="1:12" ht="15" customHeight="1" x14ac:dyDescent="0.25">
      <c r="A47" s="18" t="s">
        <v>108</v>
      </c>
      <c r="B47" s="17" t="s">
        <v>256</v>
      </c>
      <c r="C47" s="17">
        <v>5</v>
      </c>
      <c r="D47" s="3"/>
      <c r="E47" s="3"/>
      <c r="F47" s="3"/>
      <c r="G47" s="17" t="s">
        <v>256</v>
      </c>
      <c r="H47" s="19">
        <v>15</v>
      </c>
      <c r="I47" s="20">
        <v>12.2</v>
      </c>
      <c r="J47" s="20">
        <v>14.944000000000001</v>
      </c>
      <c r="K47" s="3"/>
      <c r="L47" s="17">
        <v>104</v>
      </c>
    </row>
    <row r="48" spans="1:12" ht="15" customHeight="1" x14ac:dyDescent="0.25">
      <c r="A48" s="18" t="s">
        <v>110</v>
      </c>
      <c r="B48" s="17" t="s">
        <v>256</v>
      </c>
      <c r="C48" s="17">
        <v>5.5</v>
      </c>
      <c r="D48" s="3"/>
      <c r="E48" s="3"/>
      <c r="F48" s="3"/>
      <c r="G48" s="17" t="s">
        <v>256</v>
      </c>
      <c r="H48" s="19">
        <v>60</v>
      </c>
      <c r="I48" s="20">
        <v>31</v>
      </c>
      <c r="J48" s="20">
        <v>59.42</v>
      </c>
      <c r="K48" s="3"/>
      <c r="L48" s="17">
        <v>106</v>
      </c>
    </row>
    <row r="49" spans="1:14" ht="15" customHeight="1" x14ac:dyDescent="0.25">
      <c r="A49" s="18" t="s">
        <v>109</v>
      </c>
      <c r="B49" s="17" t="s">
        <v>256</v>
      </c>
      <c r="C49" s="17">
        <v>33</v>
      </c>
      <c r="D49" s="3"/>
      <c r="E49" s="3"/>
      <c r="F49" s="3"/>
      <c r="G49" s="17" t="s">
        <v>256</v>
      </c>
      <c r="H49" s="19">
        <v>430</v>
      </c>
      <c r="I49" s="20">
        <v>155</v>
      </c>
      <c r="J49" s="20">
        <v>429.1</v>
      </c>
      <c r="K49" s="3"/>
      <c r="L49" s="17">
        <v>105</v>
      </c>
    </row>
    <row r="51" spans="1:14" ht="15" customHeight="1" x14ac:dyDescent="0.25">
      <c r="A51" s="15" t="s">
        <v>268</v>
      </c>
    </row>
    <row r="52" spans="1:14" ht="15" customHeight="1" x14ac:dyDescent="0.25">
      <c r="A52" s="18" t="s">
        <v>269</v>
      </c>
      <c r="B52" s="18" t="s">
        <v>241</v>
      </c>
      <c r="C52" s="18" t="s">
        <v>270</v>
      </c>
      <c r="D52" s="18" t="s">
        <v>271</v>
      </c>
      <c r="G52" s="17" t="s">
        <v>241</v>
      </c>
      <c r="H52" s="17" t="s">
        <v>243</v>
      </c>
      <c r="I52" s="17" t="s">
        <v>244</v>
      </c>
      <c r="J52" s="17" t="s">
        <v>245</v>
      </c>
      <c r="L52" s="17" t="s">
        <v>255</v>
      </c>
    </row>
    <row r="53" spans="1:14" x14ac:dyDescent="0.25">
      <c r="A53" s="18" t="s">
        <v>24</v>
      </c>
      <c r="B53" s="18" t="s">
        <v>246</v>
      </c>
      <c r="C53" s="18">
        <v>18.600000000000001</v>
      </c>
      <c r="D53" s="18">
        <v>8.6</v>
      </c>
      <c r="G53" s="17" t="s">
        <v>246</v>
      </c>
      <c r="H53" s="19">
        <v>9.9</v>
      </c>
      <c r="I53" s="20">
        <v>5.5</v>
      </c>
      <c r="J53" s="20">
        <v>9.8119999999999994</v>
      </c>
      <c r="L53" s="17">
        <v>23</v>
      </c>
    </row>
    <row r="54" spans="1:14" x14ac:dyDescent="0.25">
      <c r="A54" s="18" t="s">
        <v>15</v>
      </c>
      <c r="B54" s="18" t="s">
        <v>246</v>
      </c>
      <c r="C54" s="18">
        <v>30.6</v>
      </c>
      <c r="D54" s="18">
        <v>5.7</v>
      </c>
      <c r="G54" s="17" t="s">
        <v>246</v>
      </c>
      <c r="H54" s="19">
        <f>[1]Stats!AC15</f>
        <v>0.3</v>
      </c>
      <c r="I54" s="20">
        <f>[1]Stats!AE15</f>
        <v>0.2</v>
      </c>
      <c r="J54" s="20">
        <f>[1]Stats!AK15</f>
        <v>0.3</v>
      </c>
      <c r="L54" s="17">
        <v>15</v>
      </c>
    </row>
    <row r="55" spans="1:14" x14ac:dyDescent="0.25">
      <c r="A55" s="18" t="s">
        <v>272</v>
      </c>
      <c r="B55" s="18" t="s">
        <v>246</v>
      </c>
      <c r="C55" s="18">
        <v>9.4</v>
      </c>
      <c r="D55" s="18">
        <v>0.5</v>
      </c>
      <c r="G55" s="17" t="s">
        <v>246</v>
      </c>
      <c r="H55" s="20" t="s">
        <v>263</v>
      </c>
      <c r="I55" s="20" t="s">
        <v>247</v>
      </c>
      <c r="J55" s="20" t="s">
        <v>247</v>
      </c>
      <c r="L55" s="17" t="s">
        <v>247</v>
      </c>
    </row>
    <row r="56" spans="1:14" x14ac:dyDescent="0.25">
      <c r="A56" s="18" t="s">
        <v>16</v>
      </c>
      <c r="B56" s="18" t="s">
        <v>246</v>
      </c>
      <c r="C56" s="18">
        <v>360.3</v>
      </c>
      <c r="D56" s="18">
        <v>37.6</v>
      </c>
      <c r="G56" s="17" t="s">
        <v>246</v>
      </c>
      <c r="H56" s="19">
        <v>96</v>
      </c>
      <c r="I56" s="20">
        <v>11</v>
      </c>
      <c r="J56" s="20">
        <v>88.74</v>
      </c>
      <c r="L56" s="17">
        <v>16</v>
      </c>
    </row>
    <row r="57" spans="1:14" x14ac:dyDescent="0.25">
      <c r="A57" s="18" t="s">
        <v>17</v>
      </c>
      <c r="B57" s="18" t="s">
        <v>246</v>
      </c>
      <c r="C57" s="18">
        <v>55.9</v>
      </c>
      <c r="D57" s="18">
        <v>11.6</v>
      </c>
      <c r="G57" s="17" t="s">
        <v>246</v>
      </c>
      <c r="H57" s="19">
        <v>33</v>
      </c>
      <c r="I57" s="20">
        <v>23</v>
      </c>
      <c r="J57" s="20">
        <v>32.78</v>
      </c>
      <c r="L57" s="17">
        <v>17</v>
      </c>
    </row>
    <row r="58" spans="1:14" x14ac:dyDescent="0.25">
      <c r="A58" s="18" t="s">
        <v>20</v>
      </c>
      <c r="B58" s="18" t="s">
        <v>246</v>
      </c>
      <c r="C58" s="18">
        <v>55.7</v>
      </c>
      <c r="D58" s="18">
        <v>7.7</v>
      </c>
      <c r="G58" s="17" t="s">
        <v>246</v>
      </c>
      <c r="H58" s="19">
        <v>37</v>
      </c>
      <c r="I58" s="20">
        <v>1.9</v>
      </c>
      <c r="J58" s="20">
        <v>35.524999999999999</v>
      </c>
      <c r="L58" s="17">
        <v>20</v>
      </c>
    </row>
    <row r="59" spans="1:14" x14ac:dyDescent="0.25">
      <c r="A59" s="18" t="s">
        <v>18</v>
      </c>
      <c r="B59" s="18" t="s">
        <v>246</v>
      </c>
      <c r="C59" s="18">
        <v>34.700000000000003</v>
      </c>
      <c r="D59" s="18">
        <v>3.6</v>
      </c>
      <c r="G59" s="17" t="s">
        <v>246</v>
      </c>
      <c r="H59" s="19">
        <v>54</v>
      </c>
      <c r="I59" s="20">
        <v>27.5</v>
      </c>
      <c r="J59" s="20">
        <v>53.12</v>
      </c>
      <c r="L59" s="17">
        <v>18</v>
      </c>
    </row>
    <row r="60" spans="1:14" x14ac:dyDescent="0.25">
      <c r="A60" s="18" t="s">
        <v>21</v>
      </c>
      <c r="B60" s="18" t="s">
        <v>246</v>
      </c>
      <c r="C60" s="18">
        <v>637.4</v>
      </c>
      <c r="D60" s="18">
        <v>51.9</v>
      </c>
      <c r="G60" s="17" t="s">
        <v>246</v>
      </c>
      <c r="H60" s="19">
        <v>55</v>
      </c>
      <c r="I60" s="20">
        <v>41</v>
      </c>
      <c r="J60" s="20">
        <v>54.56</v>
      </c>
      <c r="L60" s="17">
        <v>21</v>
      </c>
    </row>
    <row r="62" spans="1:14" ht="15" customHeight="1" x14ac:dyDescent="0.25">
      <c r="A62" s="15" t="s">
        <v>281</v>
      </c>
      <c r="N62" s="18" t="s">
        <v>308</v>
      </c>
    </row>
    <row r="63" spans="1:14" x14ac:dyDescent="0.25">
      <c r="A63" s="18" t="s">
        <v>269</v>
      </c>
      <c r="B63" s="18" t="s">
        <v>241</v>
      </c>
      <c r="C63" s="16" t="s">
        <v>297</v>
      </c>
      <c r="D63" s="16" t="s">
        <v>232</v>
      </c>
      <c r="E63" s="18" t="s">
        <v>298</v>
      </c>
      <c r="G63" s="17" t="s">
        <v>241</v>
      </c>
      <c r="H63" s="17" t="s">
        <v>243</v>
      </c>
      <c r="I63" s="17" t="s">
        <v>244</v>
      </c>
      <c r="J63" s="17" t="s">
        <v>299</v>
      </c>
      <c r="L63" s="17" t="s">
        <v>255</v>
      </c>
      <c r="N63" s="17" t="s">
        <v>300</v>
      </c>
    </row>
    <row r="64" spans="1:14" x14ac:dyDescent="0.25">
      <c r="A64" s="18" t="s">
        <v>282</v>
      </c>
      <c r="B64" s="17" t="s">
        <v>246</v>
      </c>
      <c r="C64" s="21">
        <v>3.3</v>
      </c>
      <c r="D64" s="18">
        <v>1</v>
      </c>
      <c r="E64" s="18">
        <v>1</v>
      </c>
      <c r="G64" s="17" t="s">
        <v>246</v>
      </c>
      <c r="H64" s="19">
        <v>9.9</v>
      </c>
      <c r="I64" s="20">
        <v>5.5</v>
      </c>
      <c r="J64" s="20">
        <v>9.8119999999999994</v>
      </c>
      <c r="L64" s="17">
        <v>23</v>
      </c>
      <c r="N64" s="17">
        <f>SUM(H64/1000000)*100</f>
        <v>9.8999999999999999E-4</v>
      </c>
    </row>
    <row r="65" spans="1:16" x14ac:dyDescent="0.25">
      <c r="A65" s="18" t="s">
        <v>283</v>
      </c>
      <c r="B65" s="17" t="s">
        <v>246</v>
      </c>
      <c r="C65" s="21">
        <v>57</v>
      </c>
      <c r="D65" s="18">
        <v>3</v>
      </c>
      <c r="E65" s="18">
        <v>0.3</v>
      </c>
      <c r="G65" s="17" t="s">
        <v>246</v>
      </c>
      <c r="H65" s="18" t="s">
        <v>263</v>
      </c>
      <c r="I65" s="17" t="s">
        <v>247</v>
      </c>
      <c r="J65" s="17" t="s">
        <v>247</v>
      </c>
      <c r="L65" s="17" t="s">
        <v>247</v>
      </c>
      <c r="N65" s="17" t="s">
        <v>247</v>
      </c>
      <c r="P65" s="1" t="s">
        <v>313</v>
      </c>
    </row>
    <row r="66" spans="1:16" x14ac:dyDescent="0.25">
      <c r="A66" s="18" t="s">
        <v>284</v>
      </c>
      <c r="B66" s="17" t="s">
        <v>246</v>
      </c>
      <c r="C66" s="21">
        <v>1</v>
      </c>
      <c r="D66" s="18">
        <v>0</v>
      </c>
      <c r="E66" s="18">
        <v>0.2</v>
      </c>
      <c r="G66" s="17" t="s">
        <v>246</v>
      </c>
      <c r="H66" s="19">
        <v>0.3</v>
      </c>
      <c r="I66" s="20">
        <v>0.2</v>
      </c>
      <c r="J66" s="20">
        <v>0.3</v>
      </c>
      <c r="L66" s="17">
        <v>15</v>
      </c>
      <c r="N66" s="17">
        <f t="shared" ref="N66:N72" si="0">SUM(H66/1000000)*100</f>
        <v>2.9999999999999997E-5</v>
      </c>
      <c r="P66" s="1" t="s">
        <v>314</v>
      </c>
    </row>
    <row r="67" spans="1:16" x14ac:dyDescent="0.25">
      <c r="A67" s="18" t="s">
        <v>285</v>
      </c>
      <c r="B67" s="17" t="s">
        <v>246</v>
      </c>
      <c r="C67" s="21">
        <v>31</v>
      </c>
      <c r="D67" s="18">
        <v>4</v>
      </c>
      <c r="E67" s="18">
        <v>1</v>
      </c>
      <c r="G67" s="17" t="s">
        <v>246</v>
      </c>
      <c r="H67" s="19">
        <v>96</v>
      </c>
      <c r="I67" s="20">
        <v>11</v>
      </c>
      <c r="J67" s="20">
        <v>88.74</v>
      </c>
      <c r="L67" s="17">
        <v>16</v>
      </c>
      <c r="N67" s="17">
        <f t="shared" si="0"/>
        <v>9.6000000000000009E-3</v>
      </c>
      <c r="P67" s="1" t="s">
        <v>312</v>
      </c>
    </row>
    <row r="68" spans="1:16" x14ac:dyDescent="0.25">
      <c r="A68" s="18" t="s">
        <v>286</v>
      </c>
      <c r="B68" s="17" t="s">
        <v>246</v>
      </c>
      <c r="C68" s="21">
        <v>140</v>
      </c>
      <c r="D68" s="18">
        <v>10</v>
      </c>
      <c r="E68" s="18">
        <v>4.5999999999999996</v>
      </c>
      <c r="G68" s="17" t="s">
        <v>246</v>
      </c>
      <c r="H68" s="19">
        <v>33</v>
      </c>
      <c r="I68" s="20">
        <v>23</v>
      </c>
      <c r="J68" s="20">
        <v>32.78</v>
      </c>
      <c r="L68" s="17">
        <v>17</v>
      </c>
      <c r="N68" s="17">
        <f t="shared" si="0"/>
        <v>3.3000000000000004E-3</v>
      </c>
    </row>
    <row r="69" spans="1:16" x14ac:dyDescent="0.25">
      <c r="A69" s="18" t="s">
        <v>287</v>
      </c>
      <c r="B69" s="17" t="s">
        <v>246</v>
      </c>
      <c r="C69" s="21">
        <v>28</v>
      </c>
      <c r="D69" s="18">
        <v>4</v>
      </c>
      <c r="E69" s="18">
        <v>1.1000000000000001</v>
      </c>
      <c r="G69" s="17" t="s">
        <v>246</v>
      </c>
      <c r="H69" s="19">
        <v>54</v>
      </c>
      <c r="I69" s="20">
        <v>27.5</v>
      </c>
      <c r="J69" s="20">
        <v>53.12</v>
      </c>
      <c r="L69" s="17">
        <v>18</v>
      </c>
      <c r="N69" s="17">
        <f t="shared" si="0"/>
        <v>5.3999999999999994E-3</v>
      </c>
    </row>
    <row r="70" spans="1:16" x14ac:dyDescent="0.25">
      <c r="A70" s="18" t="s">
        <v>288</v>
      </c>
      <c r="B70" s="17" t="s">
        <v>246</v>
      </c>
      <c r="C70" s="21">
        <v>0.9</v>
      </c>
      <c r="D70" s="18">
        <v>1</v>
      </c>
      <c r="E70" s="18">
        <v>0.5</v>
      </c>
      <c r="G70" s="17" t="s">
        <v>246</v>
      </c>
      <c r="H70" s="19" t="s">
        <v>264</v>
      </c>
      <c r="I70" s="20" t="s">
        <v>275</v>
      </c>
      <c r="J70" s="20" t="s">
        <v>252</v>
      </c>
      <c r="L70" s="17">
        <v>19</v>
      </c>
      <c r="N70" s="17" t="s">
        <v>252</v>
      </c>
    </row>
    <row r="71" spans="1:16" x14ac:dyDescent="0.25">
      <c r="A71" s="18" t="s">
        <v>289</v>
      </c>
      <c r="B71" s="17" t="s">
        <v>246</v>
      </c>
      <c r="C71" s="21">
        <v>22</v>
      </c>
      <c r="D71" s="18">
        <v>3</v>
      </c>
      <c r="E71" s="18">
        <v>1</v>
      </c>
      <c r="G71" s="17" t="s">
        <v>246</v>
      </c>
      <c r="H71" s="19">
        <v>37</v>
      </c>
      <c r="I71" s="20">
        <v>1.9</v>
      </c>
      <c r="J71" s="20">
        <v>35.524999999999999</v>
      </c>
      <c r="L71" s="17">
        <v>20</v>
      </c>
      <c r="N71" s="17">
        <f t="shared" si="0"/>
        <v>3.6999999999999997E-3</v>
      </c>
    </row>
    <row r="72" spans="1:16" x14ac:dyDescent="0.25">
      <c r="A72" s="18" t="s">
        <v>290</v>
      </c>
      <c r="B72" s="17" t="s">
        <v>246</v>
      </c>
      <c r="C72" s="21">
        <v>90</v>
      </c>
      <c r="D72" s="18">
        <v>1</v>
      </c>
      <c r="E72" s="18">
        <v>4.0999999999999996</v>
      </c>
      <c r="G72" s="17" t="s">
        <v>246</v>
      </c>
      <c r="H72" s="19">
        <v>55</v>
      </c>
      <c r="I72" s="20">
        <v>41</v>
      </c>
      <c r="J72" s="20">
        <v>54.56</v>
      </c>
      <c r="L72" s="17">
        <v>21</v>
      </c>
      <c r="N72" s="17">
        <f t="shared" si="0"/>
        <v>5.5000000000000005E-3</v>
      </c>
    </row>
    <row r="73" spans="1:16" x14ac:dyDescent="0.25">
      <c r="A73" s="18" t="s">
        <v>291</v>
      </c>
      <c r="B73" s="17" t="s">
        <v>256</v>
      </c>
      <c r="C73" s="21">
        <v>27</v>
      </c>
      <c r="D73" s="18">
        <v>22</v>
      </c>
      <c r="E73" s="18">
        <v>16</v>
      </c>
      <c r="G73" s="17" t="s">
        <v>256</v>
      </c>
      <c r="H73" s="3" t="s">
        <v>280</v>
      </c>
      <c r="I73" s="20" t="s">
        <v>275</v>
      </c>
      <c r="J73" s="20" t="s">
        <v>252</v>
      </c>
      <c r="L73" s="17">
        <v>109</v>
      </c>
      <c r="N73" s="17" t="s">
        <v>252</v>
      </c>
    </row>
    <row r="74" spans="1:16" x14ac:dyDescent="0.25">
      <c r="A74" s="18" t="s">
        <v>108</v>
      </c>
      <c r="B74" s="17" t="s">
        <v>256</v>
      </c>
      <c r="C74" s="21">
        <v>110</v>
      </c>
      <c r="D74" s="18">
        <v>60</v>
      </c>
      <c r="E74" s="18">
        <v>9</v>
      </c>
      <c r="G74" s="17" t="s">
        <v>256</v>
      </c>
      <c r="H74" s="19">
        <v>15</v>
      </c>
      <c r="I74" s="20">
        <v>12.2</v>
      </c>
      <c r="J74" s="20">
        <v>14.944000000000001</v>
      </c>
      <c r="K74" s="3"/>
      <c r="L74" s="17">
        <v>104</v>
      </c>
      <c r="N74" s="17">
        <f t="shared" ref="N74:N83" si="1">SUM(H74/1000000000)*100</f>
        <v>1.4999999999999998E-6</v>
      </c>
    </row>
    <row r="75" spans="1:16" x14ac:dyDescent="0.25">
      <c r="A75" s="18" t="s">
        <v>132</v>
      </c>
      <c r="B75" s="17" t="s">
        <v>256</v>
      </c>
      <c r="C75" s="21">
        <v>93</v>
      </c>
      <c r="D75" s="18">
        <v>93</v>
      </c>
      <c r="E75" s="18">
        <v>93</v>
      </c>
      <c r="G75" s="17" t="s">
        <v>256</v>
      </c>
      <c r="H75" s="17" t="s">
        <v>280</v>
      </c>
      <c r="I75" s="22" t="s">
        <v>275</v>
      </c>
      <c r="J75" s="20" t="s">
        <v>252</v>
      </c>
      <c r="L75" s="17">
        <v>128</v>
      </c>
      <c r="N75" s="17" t="s">
        <v>252</v>
      </c>
    </row>
    <row r="76" spans="1:16" x14ac:dyDescent="0.25">
      <c r="A76" s="18" t="s">
        <v>292</v>
      </c>
      <c r="B76" s="17" t="s">
        <v>256</v>
      </c>
      <c r="C76" s="21">
        <v>160</v>
      </c>
      <c r="D76" s="18">
        <v>140</v>
      </c>
      <c r="E76" s="18">
        <v>41</v>
      </c>
      <c r="G76" s="17" t="s">
        <v>256</v>
      </c>
      <c r="H76" s="17" t="s">
        <v>280</v>
      </c>
      <c r="I76" s="22" t="s">
        <v>275</v>
      </c>
      <c r="J76" s="20" t="s">
        <v>252</v>
      </c>
      <c r="L76" s="17">
        <v>114</v>
      </c>
      <c r="N76" s="17" t="s">
        <v>252</v>
      </c>
    </row>
    <row r="77" spans="1:16" x14ac:dyDescent="0.25">
      <c r="A77" s="18" t="s">
        <v>109</v>
      </c>
      <c r="B77" s="17" t="s">
        <v>256</v>
      </c>
      <c r="C77" s="21">
        <v>280</v>
      </c>
      <c r="D77" s="18">
        <v>27</v>
      </c>
      <c r="E77" s="18">
        <v>1.9</v>
      </c>
      <c r="G77" s="17" t="s">
        <v>256</v>
      </c>
      <c r="H77" s="19">
        <v>430</v>
      </c>
      <c r="I77" s="20">
        <v>155</v>
      </c>
      <c r="J77" s="20">
        <v>429.1</v>
      </c>
      <c r="K77" s="3"/>
      <c r="L77" s="17">
        <v>105</v>
      </c>
      <c r="N77" s="17">
        <f t="shared" si="1"/>
        <v>4.3000000000000002E-5</v>
      </c>
    </row>
    <row r="78" spans="1:16" x14ac:dyDescent="0.25">
      <c r="A78" s="18" t="s">
        <v>110</v>
      </c>
      <c r="B78" s="17" t="s">
        <v>256</v>
      </c>
      <c r="C78" s="21">
        <v>95</v>
      </c>
      <c r="D78" s="18">
        <v>6</v>
      </c>
      <c r="E78" s="18">
        <v>4.2</v>
      </c>
      <c r="G78" s="17" t="s">
        <v>256</v>
      </c>
      <c r="H78" s="19">
        <v>60</v>
      </c>
      <c r="I78" s="20">
        <v>31</v>
      </c>
      <c r="J78" s="20">
        <v>59.42</v>
      </c>
      <c r="K78" s="3"/>
      <c r="L78" s="17">
        <v>106</v>
      </c>
      <c r="N78" s="17">
        <f t="shared" si="1"/>
        <v>5.9999999999999993E-6</v>
      </c>
    </row>
    <row r="79" spans="1:16" x14ac:dyDescent="0.25">
      <c r="A79" s="18" t="s">
        <v>293</v>
      </c>
      <c r="B79" s="17" t="s">
        <v>256</v>
      </c>
      <c r="C79" s="21">
        <v>280</v>
      </c>
      <c r="D79" s="18">
        <v>13</v>
      </c>
      <c r="E79" s="18">
        <v>5.5</v>
      </c>
      <c r="G79" s="17" t="s">
        <v>256</v>
      </c>
      <c r="H79" s="17">
        <v>130</v>
      </c>
      <c r="I79" s="17">
        <v>27</v>
      </c>
      <c r="J79" s="17">
        <v>127.94</v>
      </c>
      <c r="L79" s="17">
        <v>107</v>
      </c>
      <c r="N79" s="17">
        <f t="shared" si="1"/>
        <v>1.2999999999999999E-5</v>
      </c>
    </row>
    <row r="80" spans="1:16" x14ac:dyDescent="0.25">
      <c r="A80" s="18" t="s">
        <v>139</v>
      </c>
      <c r="B80" s="17" t="s">
        <v>256</v>
      </c>
      <c r="C80" s="21">
        <v>45</v>
      </c>
      <c r="D80" s="18">
        <v>15</v>
      </c>
      <c r="E80" s="18">
        <v>9.8000000000000007</v>
      </c>
      <c r="G80" s="17" t="s">
        <v>256</v>
      </c>
      <c r="H80" s="17">
        <v>100</v>
      </c>
      <c r="I80" s="17">
        <v>55</v>
      </c>
      <c r="J80" s="17">
        <v>99.28</v>
      </c>
      <c r="L80" s="17">
        <v>135</v>
      </c>
      <c r="N80" s="17">
        <f t="shared" si="1"/>
        <v>9.9999999999999991E-6</v>
      </c>
    </row>
    <row r="81" spans="1:14" x14ac:dyDescent="0.25">
      <c r="A81" s="18" t="s">
        <v>294</v>
      </c>
      <c r="B81" s="17" t="s">
        <v>256</v>
      </c>
      <c r="C81" s="21">
        <v>130</v>
      </c>
      <c r="D81" s="18">
        <v>13</v>
      </c>
      <c r="E81" s="18">
        <v>7.3</v>
      </c>
      <c r="G81" s="17" t="s">
        <v>256</v>
      </c>
      <c r="H81" s="19" t="s">
        <v>280</v>
      </c>
      <c r="I81" s="20" t="s">
        <v>252</v>
      </c>
      <c r="J81" s="20" t="s">
        <v>252</v>
      </c>
      <c r="K81" s="3"/>
      <c r="L81" s="17">
        <v>108</v>
      </c>
      <c r="N81" s="17" t="s">
        <v>252</v>
      </c>
    </row>
    <row r="82" spans="1:14" x14ac:dyDescent="0.25">
      <c r="A82" s="18" t="s">
        <v>143</v>
      </c>
      <c r="B82" s="17" t="s">
        <v>256</v>
      </c>
      <c r="C82" s="21">
        <v>32</v>
      </c>
      <c r="D82" s="18">
        <v>32</v>
      </c>
      <c r="E82" s="18">
        <v>32</v>
      </c>
      <c r="G82" s="17" t="s">
        <v>256</v>
      </c>
      <c r="H82" s="19" t="s">
        <v>280</v>
      </c>
      <c r="I82" s="20" t="s">
        <v>252</v>
      </c>
      <c r="J82" s="20" t="s">
        <v>252</v>
      </c>
      <c r="L82" s="17">
        <v>139</v>
      </c>
      <c r="N82" s="17" t="s">
        <v>252</v>
      </c>
    </row>
    <row r="83" spans="1:14" x14ac:dyDescent="0.25">
      <c r="A83" s="18" t="s">
        <v>163</v>
      </c>
      <c r="B83" s="17" t="s">
        <v>256</v>
      </c>
      <c r="C83" s="21">
        <v>840</v>
      </c>
      <c r="D83" s="18">
        <v>130</v>
      </c>
      <c r="E83" s="18">
        <v>7.1</v>
      </c>
      <c r="G83" s="17" t="s">
        <v>256</v>
      </c>
      <c r="H83" s="17">
        <v>250</v>
      </c>
      <c r="I83" s="17">
        <v>110</v>
      </c>
      <c r="J83" s="17">
        <v>241</v>
      </c>
      <c r="L83" s="17">
        <v>161</v>
      </c>
      <c r="N83" s="17">
        <f t="shared" si="1"/>
        <v>2.4999999999999998E-5</v>
      </c>
    </row>
    <row r="84" spans="1:14" x14ac:dyDescent="0.25">
      <c r="A84" s="18" t="s">
        <v>29</v>
      </c>
      <c r="B84" s="17" t="s">
        <v>246</v>
      </c>
      <c r="C84" s="21">
        <v>17</v>
      </c>
      <c r="D84" s="18">
        <v>17</v>
      </c>
      <c r="E84" s="18">
        <v>17</v>
      </c>
      <c r="G84" s="17" t="s">
        <v>246</v>
      </c>
      <c r="H84" s="17" t="s">
        <v>265</v>
      </c>
      <c r="I84" s="17" t="s">
        <v>252</v>
      </c>
      <c r="J84" s="17" t="s">
        <v>252</v>
      </c>
      <c r="L84" s="17">
        <v>27</v>
      </c>
      <c r="N84" s="17" t="s">
        <v>252</v>
      </c>
    </row>
    <row r="85" spans="1:14" x14ac:dyDescent="0.25">
      <c r="A85" s="18" t="s">
        <v>44</v>
      </c>
      <c r="B85" s="17" t="s">
        <v>246</v>
      </c>
      <c r="C85" s="21">
        <v>1</v>
      </c>
      <c r="D85" s="18">
        <v>1</v>
      </c>
      <c r="E85" s="18">
        <v>1</v>
      </c>
      <c r="G85" s="17" t="s">
        <v>246</v>
      </c>
      <c r="H85" s="17" t="s">
        <v>264</v>
      </c>
      <c r="I85" s="17" t="s">
        <v>252</v>
      </c>
      <c r="J85" s="17" t="s">
        <v>252</v>
      </c>
      <c r="L85" s="17">
        <v>42</v>
      </c>
      <c r="N85" s="17" t="s">
        <v>252</v>
      </c>
    </row>
    <row r="86" spans="1:14" x14ac:dyDescent="0.25">
      <c r="A86" s="18" t="s">
        <v>52</v>
      </c>
      <c r="B86" s="17" t="s">
        <v>246</v>
      </c>
      <c r="C86" s="21">
        <v>0.7</v>
      </c>
      <c r="D86" s="18">
        <v>1</v>
      </c>
      <c r="E86" s="18">
        <v>0.7</v>
      </c>
      <c r="G86" s="17" t="s">
        <v>246</v>
      </c>
      <c r="H86" s="17" t="s">
        <v>265</v>
      </c>
      <c r="I86" s="17" t="s">
        <v>252</v>
      </c>
      <c r="J86" s="17" t="s">
        <v>252</v>
      </c>
      <c r="L86" s="17">
        <v>50</v>
      </c>
      <c r="N86" s="17" t="s">
        <v>252</v>
      </c>
    </row>
    <row r="87" spans="1:14" x14ac:dyDescent="0.25">
      <c r="A87" s="18" t="s">
        <v>295</v>
      </c>
      <c r="B87" s="17" t="s">
        <v>246</v>
      </c>
      <c r="C87" s="21">
        <v>0.7</v>
      </c>
      <c r="D87" s="18">
        <v>1</v>
      </c>
      <c r="E87" s="18">
        <v>0.7</v>
      </c>
      <c r="G87" s="17" t="s">
        <v>246</v>
      </c>
      <c r="H87" s="17" t="s">
        <v>265</v>
      </c>
      <c r="I87" s="17" t="s">
        <v>252</v>
      </c>
      <c r="J87" s="17" t="s">
        <v>252</v>
      </c>
      <c r="L87" s="17">
        <v>55</v>
      </c>
      <c r="N87" s="17" t="s">
        <v>252</v>
      </c>
    </row>
    <row r="88" spans="1:14" x14ac:dyDescent="0.25">
      <c r="A88" s="18" t="s">
        <v>66</v>
      </c>
      <c r="B88" s="17" t="s">
        <v>246</v>
      </c>
      <c r="C88" s="21">
        <v>1.5</v>
      </c>
      <c r="D88" s="18">
        <v>2</v>
      </c>
      <c r="E88" s="18">
        <v>1.5</v>
      </c>
      <c r="G88" s="17" t="s">
        <v>246</v>
      </c>
      <c r="H88" s="17" t="s">
        <v>278</v>
      </c>
      <c r="I88" s="17" t="s">
        <v>252</v>
      </c>
      <c r="J88" s="17" t="s">
        <v>252</v>
      </c>
      <c r="L88" s="17">
        <v>61</v>
      </c>
      <c r="N88" s="17" t="s">
        <v>252</v>
      </c>
    </row>
    <row r="89" spans="1:14" x14ac:dyDescent="0.25">
      <c r="A89" s="18" t="s">
        <v>73</v>
      </c>
      <c r="B89" s="17" t="s">
        <v>246</v>
      </c>
      <c r="C89" s="21">
        <v>2.2999999999999998</v>
      </c>
      <c r="D89" s="18">
        <v>2</v>
      </c>
      <c r="E89" s="18">
        <v>2.2999999999999998</v>
      </c>
      <c r="G89" s="17" t="s">
        <v>246</v>
      </c>
      <c r="H89" s="19">
        <v>0.37</v>
      </c>
      <c r="I89" s="20">
        <v>0.28999999999999998</v>
      </c>
      <c r="J89" s="20">
        <v>0.36899999999999999</v>
      </c>
      <c r="K89" s="3"/>
      <c r="L89" s="17">
        <v>71</v>
      </c>
      <c r="N89" s="17">
        <f t="shared" ref="N89:N96" si="2">SUM(H89/1000000)*100</f>
        <v>3.6999999999999998E-5</v>
      </c>
    </row>
    <row r="90" spans="1:14" x14ac:dyDescent="0.25">
      <c r="A90" s="18" t="s">
        <v>81</v>
      </c>
      <c r="B90" s="17" t="s">
        <v>246</v>
      </c>
      <c r="C90" s="21">
        <v>36</v>
      </c>
      <c r="D90" s="18">
        <v>1</v>
      </c>
      <c r="E90" s="18">
        <v>1.2</v>
      </c>
      <c r="G90" s="17" t="s">
        <v>246</v>
      </c>
      <c r="H90" s="19">
        <v>2.7</v>
      </c>
      <c r="I90" s="20">
        <v>1.4</v>
      </c>
      <c r="J90" s="20">
        <v>2.68</v>
      </c>
      <c r="K90" s="3"/>
      <c r="L90" s="17">
        <v>79</v>
      </c>
      <c r="N90" s="17">
        <f t="shared" si="2"/>
        <v>2.7E-4</v>
      </c>
    </row>
    <row r="91" spans="1:14" x14ac:dyDescent="0.25">
      <c r="A91" s="18" t="s">
        <v>82</v>
      </c>
      <c r="B91" s="17" t="s">
        <v>246</v>
      </c>
      <c r="C91" s="21">
        <v>12</v>
      </c>
      <c r="D91" s="18">
        <v>0</v>
      </c>
      <c r="E91" s="18">
        <v>0.41</v>
      </c>
      <c r="G91" s="17" t="s">
        <v>246</v>
      </c>
      <c r="H91" s="19">
        <v>0.56000000000000005</v>
      </c>
      <c r="I91" s="20">
        <v>0.38</v>
      </c>
      <c r="J91" s="20">
        <v>0.55349999999999999</v>
      </c>
      <c r="K91" s="3"/>
      <c r="L91" s="17">
        <v>80</v>
      </c>
      <c r="N91" s="17">
        <f t="shared" si="2"/>
        <v>5.6000000000000006E-5</v>
      </c>
    </row>
    <row r="92" spans="1:14" x14ac:dyDescent="0.25">
      <c r="A92" s="18" t="s">
        <v>83</v>
      </c>
      <c r="B92" s="17" t="s">
        <v>246</v>
      </c>
      <c r="C92" s="21">
        <v>4.3</v>
      </c>
      <c r="D92" s="18">
        <v>4</v>
      </c>
      <c r="E92" s="18">
        <v>4.3</v>
      </c>
      <c r="G92" s="17" t="s">
        <v>246</v>
      </c>
      <c r="H92" s="17" t="s">
        <v>264</v>
      </c>
      <c r="I92" s="17" t="s">
        <v>252</v>
      </c>
      <c r="J92" s="17" t="s">
        <v>252</v>
      </c>
      <c r="L92" s="17">
        <v>81</v>
      </c>
      <c r="N92" s="17" t="s">
        <v>252</v>
      </c>
    </row>
    <row r="93" spans="1:14" x14ac:dyDescent="0.25">
      <c r="A93" s="18" t="s">
        <v>85</v>
      </c>
      <c r="B93" s="17" t="s">
        <v>246</v>
      </c>
      <c r="C93" s="21">
        <v>65</v>
      </c>
      <c r="D93" s="18">
        <v>2</v>
      </c>
      <c r="E93" s="18">
        <v>0.3</v>
      </c>
      <c r="G93" s="17" t="s">
        <v>246</v>
      </c>
      <c r="H93" s="19">
        <v>3.6</v>
      </c>
      <c r="I93" s="20">
        <v>1.6</v>
      </c>
      <c r="J93" s="20">
        <v>3.5</v>
      </c>
      <c r="K93" s="3"/>
      <c r="L93" s="17">
        <v>83</v>
      </c>
      <c r="N93" s="17">
        <f t="shared" si="2"/>
        <v>3.6000000000000002E-4</v>
      </c>
    </row>
    <row r="94" spans="1:14" x14ac:dyDescent="0.25">
      <c r="A94" s="18" t="s">
        <v>86</v>
      </c>
      <c r="B94" s="17" t="s">
        <v>246</v>
      </c>
      <c r="C94" s="21">
        <v>53</v>
      </c>
      <c r="D94" s="18">
        <v>2</v>
      </c>
      <c r="E94" s="18">
        <v>0.32</v>
      </c>
      <c r="G94" s="17" t="s">
        <v>246</v>
      </c>
      <c r="H94" s="19">
        <v>2.6</v>
      </c>
      <c r="I94" s="20">
        <v>1.1000000000000001</v>
      </c>
      <c r="J94" s="20">
        <v>2.5299999999999998</v>
      </c>
      <c r="K94" s="3"/>
      <c r="L94" s="17">
        <v>84</v>
      </c>
      <c r="N94" s="17">
        <f t="shared" si="2"/>
        <v>2.6000000000000003E-4</v>
      </c>
    </row>
    <row r="95" spans="1:14" x14ac:dyDescent="0.25">
      <c r="A95" s="18" t="s">
        <v>90</v>
      </c>
      <c r="B95" s="17" t="s">
        <v>246</v>
      </c>
      <c r="C95" s="21">
        <v>30</v>
      </c>
      <c r="D95" s="18">
        <v>1</v>
      </c>
      <c r="E95" s="18">
        <v>0.88</v>
      </c>
      <c r="G95" s="17" t="s">
        <v>246</v>
      </c>
      <c r="H95" s="19">
        <v>0.56000000000000005</v>
      </c>
      <c r="I95" s="20">
        <v>0.53</v>
      </c>
      <c r="J95" s="20">
        <v>0.55940000000000001</v>
      </c>
      <c r="K95" s="3"/>
      <c r="L95" s="17">
        <v>88</v>
      </c>
      <c r="N95" s="17">
        <f t="shared" si="2"/>
        <v>5.6000000000000006E-5</v>
      </c>
    </row>
    <row r="96" spans="1:14" x14ac:dyDescent="0.25">
      <c r="A96" s="18" t="s">
        <v>91</v>
      </c>
      <c r="B96" s="17" t="s">
        <v>246</v>
      </c>
      <c r="C96" s="21">
        <v>22</v>
      </c>
      <c r="D96" s="18">
        <v>1</v>
      </c>
      <c r="E96" s="18">
        <v>0.64</v>
      </c>
      <c r="G96" s="17" t="s">
        <v>246</v>
      </c>
      <c r="H96" s="19">
        <v>0.43</v>
      </c>
      <c r="I96" s="20">
        <v>0.40500000000000003</v>
      </c>
      <c r="J96" s="20">
        <v>0.42949999999999999</v>
      </c>
      <c r="K96" s="3"/>
      <c r="L96" s="17">
        <v>89</v>
      </c>
      <c r="N96" s="17">
        <f t="shared" si="2"/>
        <v>4.3000000000000002E-5</v>
      </c>
    </row>
    <row r="97" spans="1:14" x14ac:dyDescent="0.25">
      <c r="A97" s="18" t="s">
        <v>93</v>
      </c>
      <c r="B97" s="17" t="s">
        <v>246</v>
      </c>
      <c r="C97" s="21">
        <v>21</v>
      </c>
      <c r="D97" s="18">
        <v>1</v>
      </c>
      <c r="E97" s="18">
        <v>0.72</v>
      </c>
      <c r="G97" s="17" t="s">
        <v>246</v>
      </c>
      <c r="H97" s="19" t="s">
        <v>278</v>
      </c>
      <c r="I97" s="20" t="s">
        <v>275</v>
      </c>
      <c r="J97" s="20" t="s">
        <v>252</v>
      </c>
      <c r="K97" s="3"/>
      <c r="L97" s="17">
        <v>91</v>
      </c>
      <c r="N97" s="17" t="s">
        <v>252</v>
      </c>
    </row>
    <row r="98" spans="1:14" x14ac:dyDescent="0.25">
      <c r="A98" s="18" t="s">
        <v>94</v>
      </c>
      <c r="B98" s="17" t="s">
        <v>246</v>
      </c>
      <c r="C98" s="21">
        <v>12</v>
      </c>
      <c r="D98" s="18">
        <v>0</v>
      </c>
      <c r="E98" s="18">
        <v>0.37</v>
      </c>
      <c r="G98" s="17" t="s">
        <v>246</v>
      </c>
      <c r="H98" s="19" t="s">
        <v>278</v>
      </c>
      <c r="I98" s="20" t="s">
        <v>275</v>
      </c>
      <c r="J98" s="20" t="s">
        <v>252</v>
      </c>
      <c r="K98" s="3"/>
      <c r="L98" s="17">
        <v>92</v>
      </c>
      <c r="N98" s="17" t="s">
        <v>252</v>
      </c>
    </row>
    <row r="99" spans="1:14" x14ac:dyDescent="0.25">
      <c r="A99" s="18" t="s">
        <v>95</v>
      </c>
      <c r="B99" s="17" t="s">
        <v>246</v>
      </c>
      <c r="C99" s="21">
        <v>20</v>
      </c>
      <c r="D99" s="18">
        <v>1</v>
      </c>
      <c r="E99" s="18">
        <v>0.87</v>
      </c>
      <c r="G99" s="17" t="s">
        <v>246</v>
      </c>
      <c r="H99" s="19" t="s">
        <v>278</v>
      </c>
      <c r="I99" s="20" t="s">
        <v>275</v>
      </c>
      <c r="J99" s="20" t="s">
        <v>252</v>
      </c>
      <c r="K99" s="3"/>
      <c r="L99" s="17">
        <v>93</v>
      </c>
      <c r="N99" s="17" t="s">
        <v>252</v>
      </c>
    </row>
    <row r="100" spans="1:14" x14ac:dyDescent="0.25">
      <c r="A100" s="18" t="s">
        <v>96</v>
      </c>
      <c r="B100" s="17" t="s">
        <v>246</v>
      </c>
      <c r="C100" s="21">
        <v>9.6</v>
      </c>
      <c r="D100" s="18">
        <v>0</v>
      </c>
      <c r="E100" s="18">
        <v>0.39</v>
      </c>
      <c r="G100" s="17" t="s">
        <v>246</v>
      </c>
      <c r="H100" s="19" t="s">
        <v>278</v>
      </c>
      <c r="I100" s="20" t="s">
        <v>275</v>
      </c>
      <c r="J100" s="20" t="s">
        <v>252</v>
      </c>
      <c r="K100" s="3"/>
      <c r="L100" s="17">
        <v>94</v>
      </c>
      <c r="N100" s="17" t="s">
        <v>252</v>
      </c>
    </row>
    <row r="101" spans="1:14" x14ac:dyDescent="0.25">
      <c r="A101" s="18" t="s">
        <v>296</v>
      </c>
      <c r="B101" s="17" t="s">
        <v>246</v>
      </c>
      <c r="C101" s="21">
        <v>2.6</v>
      </c>
      <c r="D101" s="18">
        <v>3</v>
      </c>
      <c r="E101" s="18">
        <v>2.6</v>
      </c>
      <c r="G101" s="17" t="s">
        <v>246</v>
      </c>
      <c r="H101" s="19" t="s">
        <v>278</v>
      </c>
      <c r="I101" s="20" t="s">
        <v>275</v>
      </c>
      <c r="J101" s="20" t="s">
        <v>252</v>
      </c>
      <c r="K101" s="3"/>
      <c r="L101" s="17">
        <v>95</v>
      </c>
      <c r="N101" s="17" t="s">
        <v>252</v>
      </c>
    </row>
    <row r="102" spans="1:14" x14ac:dyDescent="0.25">
      <c r="A102" s="18" t="s">
        <v>257</v>
      </c>
      <c r="B102" s="17" t="s">
        <v>246</v>
      </c>
      <c r="C102" s="21">
        <v>10</v>
      </c>
      <c r="D102" s="18">
        <v>0</v>
      </c>
      <c r="E102" s="18">
        <v>0.41</v>
      </c>
      <c r="G102" s="17" t="s">
        <v>246</v>
      </c>
      <c r="H102" s="19" t="s">
        <v>278</v>
      </c>
      <c r="I102" s="20" t="s">
        <v>275</v>
      </c>
      <c r="J102" s="20" t="s">
        <v>252</v>
      </c>
      <c r="K102" s="3"/>
      <c r="L102" s="17">
        <v>96</v>
      </c>
      <c r="N102" s="17" t="s">
        <v>252</v>
      </c>
    </row>
    <row r="104" spans="1:14" x14ac:dyDescent="0.25">
      <c r="A104" s="18" t="s">
        <v>306</v>
      </c>
      <c r="B104" s="17" t="s">
        <v>300</v>
      </c>
      <c r="C104" s="17">
        <v>7.0000000000000007E-2</v>
      </c>
      <c r="D104" s="17" t="s">
        <v>247</v>
      </c>
      <c r="G104" s="17" t="s">
        <v>300</v>
      </c>
      <c r="H104" s="18">
        <f>Stats!V170</f>
        <v>3.1331500000000012E-2</v>
      </c>
      <c r="I104" s="17" t="s">
        <v>247</v>
      </c>
    </row>
    <row r="105" spans="1:14" x14ac:dyDescent="0.25">
      <c r="A105" s="18" t="s">
        <v>307</v>
      </c>
      <c r="B105" s="17" t="s">
        <v>300</v>
      </c>
      <c r="C105" s="17" t="s">
        <v>247</v>
      </c>
      <c r="D105" s="17">
        <v>8.5000000000000006E-3</v>
      </c>
      <c r="G105" s="17" t="s">
        <v>300</v>
      </c>
      <c r="H105" s="17" t="s">
        <v>247</v>
      </c>
      <c r="I105" s="18">
        <f>Stats!AA170</f>
        <v>1.2736519999999998E-2</v>
      </c>
    </row>
  </sheetData>
  <sheetProtection algorithmName="SHA-512" hashValue="kuz29a8LTeJ6vsDpuerT6GSjcW9nDMcE13qypO8nuxfQfGXFqbbkS2SjpF/tkkfafj/G3dE2Ow4Fwz9yonjsNw==" saltValue="tQqfVOlCHOfeUOGz8qdhqA==" spinCount="100000" sheet="1" objects="1" scenarios="1"/>
  <mergeCells count="6">
    <mergeCell ref="L1:L4"/>
    <mergeCell ref="A2:A4"/>
    <mergeCell ref="B2:B4"/>
    <mergeCell ref="C2:C4"/>
    <mergeCell ref="D2:D4"/>
    <mergeCell ref="E2:E4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Platts Agriculture Processing Facility</Site_x0020_Name>
    <Internal_x002f_External xmlns="859f7ad6-93f6-4205-b62b-a17f28acbbac">Incoming document</Internal_x002f_External>
    <Post_x0020_code xmlns="859f7ad6-93f6-4205-b62b-a17f28acbbac">LL12 0PJ</Post_x0020_code>
    <Document_x0020_Type xmlns="859f7ad6-93f6-4205-b62b-a17f28acbbac">Report</Document_x0020_Type>
    <Welsh_x0020_Local_x0020_Authority xmlns="859f7ad6-93f6-4205-b62b-a17f28acbbac">Wrexham CBC</Welsh_x0020_Local_x0020_Authority>
    <Disclosure_x0020_Status xmlns="859f7ad6-93f6-4205-b62b-a17f28acbbac">Public register</Disclosure_x0020_Status>
    <Addressee xmlns="859f7ad6-93f6-4205-b62b-a17f28acbbac">Miners Rd, Llay Industrial Estate, Llay, Wrexham LL12 0PJ</Addressee>
    <Process_x0020_Type xmlns="859f7ad6-93f6-4205-b62b-a17f28acbbac">Application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2022-09-15T23:00:00+00:00</Document_x0020_Date>
    <Facility_x0020_Address xmlns="859f7ad6-93f6-4205-b62b-a17f28acbbac">Miners Park, Llay Industrial Estate, Llay, Wrexham, </Facility_x0020_Address>
    <Environment_x0020_Sub_x0020_Folder xmlns="859f7ad6-93f6-4205-b62b-a17f28acbbac">Licences applications</Environment_x0020_Sub_x0020_Folder>
    <Customer_x0020_Name xmlns="859f7ad6-93f6-4205-b62b-a17f28acbbac">Platts Agriculture Limited</Customer_x0020_Name>
    <Surrendered_x002f_Expired_x0020_Date xmlns="859f7ad6-93f6-4205-b62b-a17f28acbbac" xsi:nil="true"/>
    <_dlc_DocId xmlns="9be56660-2c31-41ef-bc00-23e72f632f2a">REGU-106-6555227</_dlc_DocId>
    <_dlc_DocIdUrl xmlns="9be56660-2c31-41ef-bc00-23e72f632f2a">
      <Url>https://cyfoethnaturiolcymru.sharepoint.com/teams/Regulatory/Permitting/_layouts/15/DocIdRedir.aspx?ID=REGU-106-6555227</Url>
      <Description>REGU-106-6555227</Description>
    </_dlc_DocIdUrl>
    <TaxCatchAll xmlns="859f7ad6-93f6-4205-b62b-a17f28acbbac" xsi:nil="true"/>
    <lcf76f155ced4ddcb4097134ff3c332f xmlns="a7197930-178b-4914-93ce-e1fe9bf0246c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614DF11ADA2F0C49BD4360B2CC643CB8" ma:contentTypeVersion="784" ma:contentTypeDescription="Permitting &amp; Compliance Word Document" ma:contentTypeScope="" ma:versionID="48f595ce72f7039e681e157321613043">
  <xsd:schema xmlns:xsd="http://www.w3.org/2001/XMLSchema" xmlns:xs="http://www.w3.org/2001/XMLSchema" xmlns:p="http://schemas.microsoft.com/office/2006/metadata/properties" xmlns:ns2="859f7ad6-93f6-4205-b62b-a17f28acbbac" xmlns:ns4="a7197930-178b-4914-93ce-e1fe9bf0246c" xmlns:ns5="005db27c-c37f-4c3b-898d-3fee1249b087" xmlns:ns6="6e121689-de5b-41b9-a751-bfeda7fa2b07" xmlns:ns7="9be56660-2c31-41ef-bc00-23e72f632f2a" targetNamespace="http://schemas.microsoft.com/office/2006/metadata/properties" ma:root="true" ma:fieldsID="205501016c809e7dd6a943081c86448a" ns2:_="" ns4:_="" ns5:_="" ns6:_="" ns7:_="">
    <xsd:import namespace="859f7ad6-93f6-4205-b62b-a17f28acbbac"/>
    <xsd:import namespace="a7197930-178b-4914-93ce-e1fe9bf0246c"/>
    <xsd:import namespace="005db27c-c37f-4c3b-898d-3fee1249b087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AutoTags" minOccurs="0"/>
                <xsd:element ref="ns5:LastSharedByUser" minOccurs="0"/>
                <xsd:element ref="ns6:LastSharedByTime" minOccurs="0"/>
                <xsd:element ref="ns4:MediaServiceOCR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7:_dlc_DocId" minOccurs="0"/>
                <xsd:element ref="ns7:_dlc_DocIdUrl" minOccurs="0"/>
                <xsd:element ref="ns7:_dlc_DocIdPersistId" minOccurs="0"/>
                <xsd:element ref="ns4:MediaServiceLocation" minOccurs="0"/>
                <xsd:element ref="ns4:lcf76f155ced4ddcb4097134ff3c332f" minOccurs="0"/>
                <xsd:element ref="ns2:TaxCatchAll" minOccurs="0"/>
                <xsd:element ref="ns4:MediaServiceObjectDetectorVersion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internalName="Customer_x0020_Nam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197930-178b-4914-93ce-e1fe9bf0246c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7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8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3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Location" ma:index="38" nillable="true" ma:displayName="Location" ma:internalName="MediaServiceLocation" ma:readOnly="true">
      <xsd:simpleType>
        <xsd:restriction base="dms:Text"/>
      </xsd:simpleType>
    </xsd:element>
    <xsd:element name="lcf76f155ced4ddcb4097134ff3c332f" ma:index="40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29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0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5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6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7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EAE78D34-304F-48F5-93C9-6CA9E60AF5F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D85B26F-65BD-46FA-B135-F654FBB41AC2}">
  <ds:schemaRefs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http://purl.org/dc/dcmitype/"/>
    <ds:schemaRef ds:uri="99cebd46-5a8b-4bd9-a4db-4764164de6de"/>
    <ds:schemaRef ds:uri="7447023b-070f-4efc-9e7b-b42e2584f509"/>
    <ds:schemaRef ds:uri="http://purl.org/dc/terms/"/>
    <ds:schemaRef ds:uri="http://schemas.microsoft.com/office/2006/metadata/properties"/>
    <ds:schemaRef ds:uri="http://schemas.microsoft.com/office/infopath/2007/PartnerControl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2C346A88-4A97-4213-B96C-3CAD36309D7C}"/>
</file>

<file path=customXml/itemProps4.xml><?xml version="1.0" encoding="utf-8"?>
<ds:datastoreItem xmlns:ds="http://schemas.openxmlformats.org/officeDocument/2006/customXml" ds:itemID="{EFC06D92-A6D0-4C85-8F8B-737D56456C5E}"/>
</file>

<file path=customXml/itemProps5.xml><?xml version="1.0" encoding="utf-8"?>
<ds:datastoreItem xmlns:ds="http://schemas.openxmlformats.org/officeDocument/2006/customXml" ds:itemID="{6A508BF0-3615-4C65-9859-9DCCEFE9C67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Stats</vt:lpstr>
      <vt:lpstr>Comparators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PAN-016818 - Supplier A (12 Samples)</dc:title>
  <dc:creator>H.Richardson</dc:creator>
  <cp:lastModifiedBy>Hannah Richardson</cp:lastModifiedBy>
  <dcterms:created xsi:type="dcterms:W3CDTF">2022-08-23T11:34:56Z</dcterms:created>
  <dcterms:modified xsi:type="dcterms:W3CDTF">2022-09-15T13:11:30Z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0x01010067EB80C5FE939D4A9B3D8BA62129B7F5010200614DF11ADA2F0C49BD4360B2CC643CB8</vt:lpwstr>
  </property>
  <property fmtid="{D5CDD505-2E9C-101B-9397-08002B2CF9AE}" pid="3" name="MediaServiceImageTags">
    <vt:lpwstr/>
  </property>
  <property fmtid="{D5CDD505-2E9C-101B-9397-08002B2CF9AE}" pid="4" name="_dlc_DocIdItemGuid">
    <vt:lpwstr>8765acdf-0f38-4fbe-a78d-b3261ad92293</vt:lpwstr>
  </property>
</Properties>
</file>