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clworld.sharepoint.com/sites/Consultancy/Shared Documents/Projects/PLAT.01.02/RESUBMISSION JAN 22/Post Submission/Schedule 5 Notice 20.07.2022/EoW Assessments for Submission/"/>
    </mc:Choice>
  </mc:AlternateContent>
  <xr:revisionPtr revIDLastSave="396" documentId="8_{23E9D60F-DD8E-4B98-9360-ADCBF3EF9D86}" xr6:coauthVersionLast="47" xr6:coauthVersionMax="47" xr10:uidLastSave="{85F5ACC9-7189-48F5-9FA8-12879910E1EF}"/>
  <bookViews>
    <workbookView xWindow="-28920" yWindow="-120" windowWidth="29040" windowHeight="15840" xr2:uid="{D02A7CFA-39D7-4255-977E-633C4EB35282}"/>
  </bookViews>
  <sheets>
    <sheet name="Stats" sheetId="1" r:id="rId1"/>
    <sheet name="Comparators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B170" i="1" l="1"/>
  <c r="I105" i="2" s="1"/>
  <c r="BW170" i="1"/>
  <c r="N101" i="2"/>
  <c r="N100" i="2"/>
  <c r="N99" i="2"/>
  <c r="N97" i="2"/>
  <c r="N96" i="2"/>
  <c r="N95" i="2"/>
  <c r="N93" i="2"/>
  <c r="N92" i="2"/>
  <c r="N91" i="2"/>
  <c r="N89" i="2"/>
  <c r="N88" i="2"/>
  <c r="N86" i="2"/>
  <c r="N84" i="2"/>
  <c r="N83" i="2"/>
  <c r="N82" i="2"/>
  <c r="N80" i="2"/>
  <c r="N79" i="2"/>
  <c r="N78" i="2"/>
  <c r="N74" i="2"/>
  <c r="N72" i="2"/>
  <c r="N71" i="2"/>
  <c r="N69" i="2"/>
  <c r="N68" i="2"/>
  <c r="N67" i="2"/>
  <c r="CB169" i="1"/>
  <c r="CB168" i="1"/>
  <c r="CB167" i="1"/>
  <c r="BW168" i="1"/>
  <c r="BW169" i="1" s="1"/>
  <c r="BW167" i="1"/>
  <c r="J102" i="2"/>
  <c r="J101" i="2"/>
  <c r="J100" i="2"/>
  <c r="J99" i="2"/>
  <c r="J98" i="2"/>
  <c r="J97" i="2"/>
  <c r="J96" i="2"/>
  <c r="J95" i="2"/>
  <c r="J94" i="2"/>
  <c r="J93" i="2"/>
  <c r="J92" i="2"/>
  <c r="J91" i="2"/>
  <c r="J90" i="2"/>
  <c r="J89" i="2"/>
  <c r="J88" i="2"/>
  <c r="J86" i="2"/>
  <c r="J85" i="2"/>
  <c r="J84" i="2"/>
  <c r="J83" i="2"/>
  <c r="J82" i="2"/>
  <c r="J81" i="2"/>
  <c r="J80" i="2"/>
  <c r="J79" i="2"/>
  <c r="J78" i="2"/>
  <c r="J77" i="2"/>
  <c r="J74" i="2"/>
  <c r="J72" i="2"/>
  <c r="J71" i="2"/>
  <c r="J70" i="2"/>
  <c r="J69" i="2"/>
  <c r="J68" i="2"/>
  <c r="J67" i="2"/>
  <c r="J66" i="2"/>
  <c r="I102" i="2"/>
  <c r="I101" i="2"/>
  <c r="I100" i="2"/>
  <c r="I99" i="2"/>
  <c r="I98" i="2"/>
  <c r="I97" i="2"/>
  <c r="I96" i="2"/>
  <c r="I95" i="2"/>
  <c r="I94" i="2"/>
  <c r="I93" i="2"/>
  <c r="I92" i="2"/>
  <c r="I91" i="2"/>
  <c r="I90" i="2"/>
  <c r="I89" i="2"/>
  <c r="I88" i="2"/>
  <c r="I86" i="2"/>
  <c r="I85" i="2"/>
  <c r="I84" i="2"/>
  <c r="I83" i="2"/>
  <c r="I82" i="2"/>
  <c r="I81" i="2"/>
  <c r="I80" i="2"/>
  <c r="I79" i="2"/>
  <c r="I78" i="2"/>
  <c r="I77" i="2"/>
  <c r="I74" i="2"/>
  <c r="I72" i="2"/>
  <c r="I71" i="2"/>
  <c r="I70" i="2"/>
  <c r="I69" i="2"/>
  <c r="I68" i="2"/>
  <c r="I67" i="2"/>
  <c r="I66" i="2"/>
  <c r="H102" i="2"/>
  <c r="N102" i="2" s="1"/>
  <c r="H101" i="2"/>
  <c r="H100" i="2"/>
  <c r="H99" i="2"/>
  <c r="H98" i="2"/>
  <c r="N98" i="2" s="1"/>
  <c r="H97" i="2"/>
  <c r="H96" i="2"/>
  <c r="H95" i="2"/>
  <c r="H94" i="2"/>
  <c r="N94" i="2" s="1"/>
  <c r="H93" i="2"/>
  <c r="H92" i="2"/>
  <c r="H91" i="2"/>
  <c r="H90" i="2"/>
  <c r="N90" i="2" s="1"/>
  <c r="H89" i="2"/>
  <c r="H88" i="2"/>
  <c r="H86" i="2"/>
  <c r="H85" i="2"/>
  <c r="N85" i="2" s="1"/>
  <c r="H84" i="2"/>
  <c r="H83" i="2"/>
  <c r="H82" i="2"/>
  <c r="H81" i="2"/>
  <c r="N81" i="2" s="1"/>
  <c r="H80" i="2"/>
  <c r="H79" i="2"/>
  <c r="H78" i="2"/>
  <c r="H77" i="2"/>
  <c r="N77" i="2" s="1"/>
  <c r="H74" i="2"/>
  <c r="H72" i="2"/>
  <c r="H71" i="2"/>
  <c r="H70" i="2"/>
  <c r="N70" i="2" s="1"/>
  <c r="H69" i="2"/>
  <c r="H68" i="2"/>
  <c r="H67" i="2"/>
  <c r="H66" i="2"/>
  <c r="N66" i="2" s="1"/>
  <c r="J64" i="2"/>
  <c r="I64" i="2"/>
  <c r="H64" i="2"/>
  <c r="N64" i="2" s="1"/>
  <c r="CF12" i="1"/>
  <c r="H104" i="2" l="1"/>
  <c r="CG12" i="1"/>
  <c r="J60" i="2"/>
  <c r="J59" i="2"/>
  <c r="J58" i="2"/>
  <c r="J57" i="2"/>
  <c r="J56" i="2"/>
  <c r="J54" i="2"/>
  <c r="J53" i="2"/>
  <c r="I60" i="2"/>
  <c r="I59" i="2"/>
  <c r="I58" i="2"/>
  <c r="I57" i="2"/>
  <c r="I56" i="2"/>
  <c r="I54" i="2"/>
  <c r="I53" i="2"/>
  <c r="H60" i="2"/>
  <c r="H59" i="2"/>
  <c r="H58" i="2"/>
  <c r="H57" i="2"/>
  <c r="H56" i="2"/>
  <c r="H54" i="2"/>
  <c r="H53" i="2"/>
  <c r="J49" i="2"/>
  <c r="J48" i="2"/>
  <c r="J47" i="2"/>
  <c r="J46" i="2"/>
  <c r="J45" i="2"/>
  <c r="J44" i="2"/>
  <c r="J43" i="2"/>
  <c r="J39" i="2"/>
  <c r="J35" i="2"/>
  <c r="J34" i="2"/>
  <c r="J33" i="2"/>
  <c r="J32" i="2"/>
  <c r="J31" i="2"/>
  <c r="J30" i="2"/>
  <c r="J29" i="2"/>
  <c r="J28" i="2"/>
  <c r="J27" i="2"/>
  <c r="J26" i="2"/>
  <c r="J25" i="2"/>
  <c r="J24" i="2"/>
  <c r="J23" i="2"/>
  <c r="J22" i="2"/>
  <c r="J21" i="2"/>
  <c r="J20" i="2"/>
  <c r="I49" i="2"/>
  <c r="I48" i="2"/>
  <c r="I47" i="2"/>
  <c r="I46" i="2"/>
  <c r="I45" i="2"/>
  <c r="I44" i="2"/>
  <c r="I43" i="2"/>
  <c r="I39" i="2"/>
  <c r="I35" i="2"/>
  <c r="I34" i="2"/>
  <c r="I33" i="2"/>
  <c r="I32" i="2"/>
  <c r="I31" i="2"/>
  <c r="I30" i="2"/>
  <c r="I29" i="2"/>
  <c r="I28" i="2"/>
  <c r="I27" i="2"/>
  <c r="I26" i="2"/>
  <c r="I25" i="2"/>
  <c r="I24" i="2"/>
  <c r="I23" i="2"/>
  <c r="I22" i="2"/>
  <c r="I21" i="2"/>
  <c r="I20" i="2"/>
  <c r="H49" i="2"/>
  <c r="H48" i="2"/>
  <c r="H47" i="2"/>
  <c r="H46" i="2"/>
  <c r="H45" i="2"/>
  <c r="H44" i="2"/>
  <c r="H43" i="2"/>
  <c r="H39" i="2"/>
  <c r="H35" i="2"/>
  <c r="H34" i="2"/>
  <c r="H33" i="2"/>
  <c r="H32" i="2"/>
  <c r="H31" i="2"/>
  <c r="H30" i="2"/>
  <c r="H29" i="2"/>
  <c r="H28" i="2"/>
  <c r="H27" i="2"/>
  <c r="H26" i="2"/>
  <c r="H25" i="2"/>
  <c r="H24" i="2"/>
  <c r="H23" i="2"/>
  <c r="H22" i="2"/>
  <c r="H21" i="2"/>
  <c r="H20" i="2"/>
  <c r="J17" i="2"/>
  <c r="J16" i="2"/>
  <c r="J14" i="2"/>
  <c r="J13" i="2"/>
  <c r="J12" i="2"/>
  <c r="J11" i="2"/>
  <c r="J8" i="2"/>
  <c r="J7" i="2"/>
  <c r="J6" i="2"/>
  <c r="I17" i="2"/>
  <c r="I16" i="2"/>
  <c r="I14" i="2"/>
  <c r="I13" i="2"/>
  <c r="I12" i="2"/>
  <c r="I11" i="2"/>
  <c r="I8" i="2"/>
  <c r="I7" i="2"/>
  <c r="I6" i="2"/>
  <c r="H17" i="2"/>
  <c r="H16" i="2"/>
  <c r="H14" i="2"/>
  <c r="H13" i="2"/>
  <c r="H12" i="2"/>
  <c r="H11" i="2"/>
  <c r="H8" i="2"/>
  <c r="H7" i="2"/>
  <c r="H6" i="2"/>
  <c r="J5" i="2"/>
  <c r="I5" i="2"/>
  <c r="H5" i="2"/>
  <c r="BV16" i="1"/>
  <c r="BW16" i="1"/>
  <c r="BX16" i="1"/>
  <c r="BY16" i="1"/>
  <c r="BZ16" i="1" s="1"/>
  <c r="CA16" i="1"/>
  <c r="CB16" i="1"/>
  <c r="CC16" i="1"/>
  <c r="CD16" i="1"/>
  <c r="BV17" i="1"/>
  <c r="BW17" i="1"/>
  <c r="BX17" i="1"/>
  <c r="BY17" i="1"/>
  <c r="CA17" i="1"/>
  <c r="CB17" i="1"/>
  <c r="CC17" i="1"/>
  <c r="CD17" i="1"/>
  <c r="BV18" i="1"/>
  <c r="BW18" i="1"/>
  <c r="BX18" i="1"/>
  <c r="BY18" i="1"/>
  <c r="BZ18" i="1" s="1"/>
  <c r="CA18" i="1"/>
  <c r="CB18" i="1"/>
  <c r="CC18" i="1"/>
  <c r="CD18" i="1"/>
  <c r="BV19" i="1"/>
  <c r="BW19" i="1"/>
  <c r="BX19" i="1"/>
  <c r="BY19" i="1"/>
  <c r="BZ19" i="1"/>
  <c r="CA19" i="1"/>
  <c r="CB19" i="1"/>
  <c r="CC19" i="1"/>
  <c r="CD19" i="1"/>
  <c r="BV20" i="1"/>
  <c r="BW20" i="1"/>
  <c r="BX20" i="1"/>
  <c r="BY20" i="1"/>
  <c r="CA20" i="1"/>
  <c r="CB20" i="1"/>
  <c r="CC20" i="1"/>
  <c r="CD20" i="1"/>
  <c r="BV21" i="1"/>
  <c r="BW21" i="1"/>
  <c r="BX21" i="1"/>
  <c r="BY21" i="1"/>
  <c r="CA21" i="1"/>
  <c r="CB21" i="1"/>
  <c r="BZ21" i="1" s="1"/>
  <c r="CC21" i="1"/>
  <c r="CD21" i="1"/>
  <c r="BV22" i="1"/>
  <c r="BW22" i="1"/>
  <c r="BX22" i="1"/>
  <c r="BY22" i="1"/>
  <c r="BZ22" i="1" s="1"/>
  <c r="CA22" i="1"/>
  <c r="CB22" i="1"/>
  <c r="CC22" i="1"/>
  <c r="CD22" i="1"/>
  <c r="BV23" i="1"/>
  <c r="BW23" i="1"/>
  <c r="BX23" i="1"/>
  <c r="BY23" i="1"/>
  <c r="BZ23" i="1" s="1"/>
  <c r="CA23" i="1"/>
  <c r="CB23" i="1"/>
  <c r="CC23" i="1"/>
  <c r="CD23" i="1"/>
  <c r="BV24" i="1"/>
  <c r="BW24" i="1"/>
  <c r="BX24" i="1"/>
  <c r="BY24" i="1"/>
  <c r="BZ24" i="1" s="1"/>
  <c r="CA24" i="1"/>
  <c r="CB24" i="1"/>
  <c r="CC24" i="1"/>
  <c r="CD24" i="1"/>
  <c r="BV25" i="1"/>
  <c r="BW25" i="1"/>
  <c r="BX25" i="1"/>
  <c r="BY25" i="1"/>
  <c r="CA25" i="1"/>
  <c r="CB25" i="1"/>
  <c r="BZ25" i="1" s="1"/>
  <c r="CC25" i="1"/>
  <c r="CD25" i="1"/>
  <c r="BV26" i="1"/>
  <c r="BW26" i="1"/>
  <c r="BX26" i="1"/>
  <c r="BY26" i="1"/>
  <c r="CA26" i="1"/>
  <c r="CB26" i="1"/>
  <c r="CC26" i="1"/>
  <c r="CD26" i="1"/>
  <c r="BV27" i="1"/>
  <c r="BW27" i="1"/>
  <c r="BX27" i="1"/>
  <c r="BY27" i="1"/>
  <c r="BZ27" i="1"/>
  <c r="CA27" i="1"/>
  <c r="CB27" i="1"/>
  <c r="CC27" i="1"/>
  <c r="CD27" i="1"/>
  <c r="BV28" i="1"/>
  <c r="BW28" i="1"/>
  <c r="BX28" i="1"/>
  <c r="BY28" i="1"/>
  <c r="BZ28" i="1" s="1"/>
  <c r="CA28" i="1"/>
  <c r="CB28" i="1"/>
  <c r="CC28" i="1"/>
  <c r="CD28" i="1"/>
  <c r="BV29" i="1"/>
  <c r="BW29" i="1"/>
  <c r="BX29" i="1"/>
  <c r="BY29" i="1"/>
  <c r="CA29" i="1"/>
  <c r="CB29" i="1"/>
  <c r="BZ29" i="1" s="1"/>
  <c r="CC29" i="1"/>
  <c r="CD29" i="1"/>
  <c r="BV30" i="1"/>
  <c r="BW30" i="1"/>
  <c r="BX30" i="1"/>
  <c r="BY30" i="1"/>
  <c r="BZ30" i="1" s="1"/>
  <c r="CA30" i="1"/>
  <c r="CB30" i="1"/>
  <c r="CC30" i="1"/>
  <c r="CD30" i="1"/>
  <c r="BV31" i="1"/>
  <c r="BW31" i="1"/>
  <c r="BX31" i="1"/>
  <c r="BY31" i="1"/>
  <c r="BZ31" i="1"/>
  <c r="CA31" i="1"/>
  <c r="CB31" i="1"/>
  <c r="CC31" i="1"/>
  <c r="CD31" i="1"/>
  <c r="BV32" i="1"/>
  <c r="BW32" i="1"/>
  <c r="BX32" i="1"/>
  <c r="BY32" i="1"/>
  <c r="BZ32" i="1" s="1"/>
  <c r="CA32" i="1"/>
  <c r="CB32" i="1"/>
  <c r="CC32" i="1"/>
  <c r="CD32" i="1"/>
  <c r="BV33" i="1"/>
  <c r="BW33" i="1"/>
  <c r="BX33" i="1"/>
  <c r="BY33" i="1"/>
  <c r="CA33" i="1"/>
  <c r="CB33" i="1"/>
  <c r="BZ33" i="1" s="1"/>
  <c r="CC33" i="1"/>
  <c r="CD33" i="1"/>
  <c r="BV34" i="1"/>
  <c r="BW34" i="1"/>
  <c r="BX34" i="1"/>
  <c r="BY34" i="1"/>
  <c r="BZ34" i="1" s="1"/>
  <c r="CA34" i="1"/>
  <c r="CB34" i="1"/>
  <c r="CC34" i="1"/>
  <c r="CD34" i="1"/>
  <c r="BV35" i="1"/>
  <c r="BW35" i="1"/>
  <c r="BX35" i="1"/>
  <c r="BY35" i="1"/>
  <c r="BZ35" i="1"/>
  <c r="CA35" i="1"/>
  <c r="CB35" i="1"/>
  <c r="CC35" i="1"/>
  <c r="CD35" i="1"/>
  <c r="BV36" i="1"/>
  <c r="BW36" i="1"/>
  <c r="BX36" i="1"/>
  <c r="BY36" i="1"/>
  <c r="BZ36" i="1" s="1"/>
  <c r="CA36" i="1"/>
  <c r="CB36" i="1"/>
  <c r="CC36" i="1"/>
  <c r="CD36" i="1"/>
  <c r="BV37" i="1"/>
  <c r="BW37" i="1"/>
  <c r="BX37" i="1"/>
  <c r="BY37" i="1"/>
  <c r="CA37" i="1"/>
  <c r="CB37" i="1"/>
  <c r="BZ37" i="1" s="1"/>
  <c r="CC37" i="1"/>
  <c r="CD37" i="1"/>
  <c r="BV38" i="1"/>
  <c r="BW38" i="1"/>
  <c r="BX38" i="1"/>
  <c r="BY38" i="1"/>
  <c r="BZ38" i="1" s="1"/>
  <c r="CA38" i="1"/>
  <c r="CB38" i="1"/>
  <c r="CC38" i="1"/>
  <c r="CD38" i="1"/>
  <c r="BV39" i="1"/>
  <c r="BW39" i="1"/>
  <c r="BX39" i="1"/>
  <c r="BY39" i="1"/>
  <c r="BZ39" i="1"/>
  <c r="CA39" i="1"/>
  <c r="CB39" i="1"/>
  <c r="CC39" i="1"/>
  <c r="CD39" i="1"/>
  <c r="BV40" i="1"/>
  <c r="BW40" i="1"/>
  <c r="BX40" i="1"/>
  <c r="BY40" i="1"/>
  <c r="BZ40" i="1" s="1"/>
  <c r="CA40" i="1"/>
  <c r="CB40" i="1"/>
  <c r="CC40" i="1"/>
  <c r="CD40" i="1"/>
  <c r="BV41" i="1"/>
  <c r="BW41" i="1"/>
  <c r="BX41" i="1"/>
  <c r="BY41" i="1"/>
  <c r="CA41" i="1"/>
  <c r="CB41" i="1"/>
  <c r="BZ41" i="1" s="1"/>
  <c r="CC41" i="1"/>
  <c r="CD41" i="1"/>
  <c r="BV42" i="1"/>
  <c r="BW42" i="1"/>
  <c r="BX42" i="1"/>
  <c r="BY42" i="1"/>
  <c r="BZ42" i="1" s="1"/>
  <c r="CA42" i="1"/>
  <c r="CB42" i="1"/>
  <c r="CC42" i="1"/>
  <c r="CD42" i="1"/>
  <c r="BV43" i="1"/>
  <c r="BW43" i="1"/>
  <c r="BX43" i="1"/>
  <c r="BY43" i="1"/>
  <c r="BZ43" i="1"/>
  <c r="CA43" i="1"/>
  <c r="CB43" i="1"/>
  <c r="CC43" i="1"/>
  <c r="CD43" i="1"/>
  <c r="BV44" i="1"/>
  <c r="BW44" i="1"/>
  <c r="BX44" i="1"/>
  <c r="BY44" i="1"/>
  <c r="BZ44" i="1" s="1"/>
  <c r="CA44" i="1"/>
  <c r="CB44" i="1"/>
  <c r="CC44" i="1"/>
  <c r="CD44" i="1"/>
  <c r="BV45" i="1"/>
  <c r="BW45" i="1"/>
  <c r="BX45" i="1"/>
  <c r="BY45" i="1"/>
  <c r="CA45" i="1"/>
  <c r="CB45" i="1"/>
  <c r="BZ45" i="1" s="1"/>
  <c r="CC45" i="1"/>
  <c r="CD45" i="1"/>
  <c r="BV46" i="1"/>
  <c r="BW46" i="1"/>
  <c r="BX46" i="1"/>
  <c r="BY46" i="1"/>
  <c r="BZ46" i="1" s="1"/>
  <c r="CA46" i="1"/>
  <c r="CB46" i="1"/>
  <c r="CC46" i="1"/>
  <c r="CD46" i="1"/>
  <c r="BV47" i="1"/>
  <c r="BW47" i="1"/>
  <c r="BX47" i="1"/>
  <c r="BY47" i="1"/>
  <c r="BZ47" i="1"/>
  <c r="CA47" i="1"/>
  <c r="CB47" i="1"/>
  <c r="CC47" i="1"/>
  <c r="CD47" i="1"/>
  <c r="BV48" i="1"/>
  <c r="BW48" i="1"/>
  <c r="BX48" i="1"/>
  <c r="BY48" i="1"/>
  <c r="BZ48" i="1" s="1"/>
  <c r="CA48" i="1"/>
  <c r="CB48" i="1"/>
  <c r="CC48" i="1"/>
  <c r="CD48" i="1"/>
  <c r="BV49" i="1"/>
  <c r="BW49" i="1"/>
  <c r="BX49" i="1"/>
  <c r="BY49" i="1"/>
  <c r="CA49" i="1"/>
  <c r="CB49" i="1"/>
  <c r="BZ49" i="1" s="1"/>
  <c r="CC49" i="1"/>
  <c r="CD49" i="1"/>
  <c r="BV50" i="1"/>
  <c r="BW50" i="1"/>
  <c r="BX50" i="1"/>
  <c r="BY50" i="1"/>
  <c r="BZ50" i="1" s="1"/>
  <c r="CA50" i="1"/>
  <c r="CB50" i="1"/>
  <c r="CC50" i="1"/>
  <c r="CD50" i="1"/>
  <c r="BV51" i="1"/>
  <c r="BW51" i="1"/>
  <c r="BX51" i="1"/>
  <c r="BY51" i="1"/>
  <c r="BZ51" i="1"/>
  <c r="CA51" i="1"/>
  <c r="CB51" i="1"/>
  <c r="CC51" i="1"/>
  <c r="CD51" i="1"/>
  <c r="BV52" i="1"/>
  <c r="BW52" i="1"/>
  <c r="BX52" i="1"/>
  <c r="BY52" i="1"/>
  <c r="BZ52" i="1" s="1"/>
  <c r="CA52" i="1"/>
  <c r="CB52" i="1"/>
  <c r="CC52" i="1"/>
  <c r="CD52" i="1"/>
  <c r="BV53" i="1"/>
  <c r="BW53" i="1"/>
  <c r="BX53" i="1"/>
  <c r="BY53" i="1"/>
  <c r="CA53" i="1"/>
  <c r="CB53" i="1"/>
  <c r="BZ53" i="1" s="1"/>
  <c r="CC53" i="1"/>
  <c r="CD53" i="1"/>
  <c r="BV54" i="1"/>
  <c r="BW54" i="1"/>
  <c r="BX54" i="1"/>
  <c r="BY54" i="1"/>
  <c r="BZ54" i="1" s="1"/>
  <c r="CA54" i="1"/>
  <c r="CB54" i="1"/>
  <c r="CC54" i="1"/>
  <c r="CD54" i="1"/>
  <c r="BV55" i="1"/>
  <c r="BW55" i="1"/>
  <c r="BX55" i="1"/>
  <c r="BY55" i="1"/>
  <c r="BZ55" i="1"/>
  <c r="CA55" i="1"/>
  <c r="CB55" i="1"/>
  <c r="CC55" i="1"/>
  <c r="CD55" i="1"/>
  <c r="BV56" i="1"/>
  <c r="BW56" i="1"/>
  <c r="BX56" i="1"/>
  <c r="BY56" i="1"/>
  <c r="BZ56" i="1" s="1"/>
  <c r="CA56" i="1"/>
  <c r="CB56" i="1"/>
  <c r="CC56" i="1"/>
  <c r="CD56" i="1"/>
  <c r="BV57" i="1"/>
  <c r="BW57" i="1"/>
  <c r="BX57" i="1"/>
  <c r="BY57" i="1"/>
  <c r="CA57" i="1"/>
  <c r="CB57" i="1"/>
  <c r="BZ57" i="1" s="1"/>
  <c r="CC57" i="1"/>
  <c r="CD57" i="1"/>
  <c r="BV58" i="1"/>
  <c r="BW58" i="1"/>
  <c r="BX58" i="1"/>
  <c r="BY58" i="1"/>
  <c r="CA58" i="1"/>
  <c r="CB58" i="1"/>
  <c r="CC58" i="1"/>
  <c r="CD58" i="1"/>
  <c r="BV59" i="1"/>
  <c r="BW59" i="1"/>
  <c r="BX59" i="1"/>
  <c r="BY59" i="1"/>
  <c r="BZ59" i="1"/>
  <c r="CA59" i="1"/>
  <c r="CB59" i="1"/>
  <c r="CC59" i="1"/>
  <c r="CD59" i="1"/>
  <c r="BV60" i="1"/>
  <c r="BW60" i="1"/>
  <c r="BX60" i="1"/>
  <c r="BY60" i="1"/>
  <c r="BZ60" i="1" s="1"/>
  <c r="CA60" i="1"/>
  <c r="CB60" i="1"/>
  <c r="CC60" i="1"/>
  <c r="CD60" i="1"/>
  <c r="BV61" i="1"/>
  <c r="BW61" i="1"/>
  <c r="BX61" i="1"/>
  <c r="BY61" i="1"/>
  <c r="CA61" i="1"/>
  <c r="CB61" i="1"/>
  <c r="BZ61" i="1" s="1"/>
  <c r="CC61" i="1"/>
  <c r="CD61" i="1"/>
  <c r="BV62" i="1"/>
  <c r="BW62" i="1"/>
  <c r="BX62" i="1"/>
  <c r="BY62" i="1"/>
  <c r="BZ62" i="1" s="1"/>
  <c r="CA62" i="1"/>
  <c r="CB62" i="1"/>
  <c r="CC62" i="1"/>
  <c r="CD62" i="1"/>
  <c r="BV63" i="1"/>
  <c r="BW63" i="1"/>
  <c r="BX63" i="1"/>
  <c r="BY63" i="1"/>
  <c r="BZ63" i="1"/>
  <c r="CA63" i="1"/>
  <c r="CB63" i="1"/>
  <c r="CC63" i="1"/>
  <c r="CD63" i="1"/>
  <c r="BV64" i="1"/>
  <c r="BW64" i="1"/>
  <c r="BX64" i="1"/>
  <c r="BY64" i="1"/>
  <c r="BZ64" i="1" s="1"/>
  <c r="CA64" i="1"/>
  <c r="CB64" i="1"/>
  <c r="CC64" i="1"/>
  <c r="CD64" i="1"/>
  <c r="BV65" i="1"/>
  <c r="BW65" i="1"/>
  <c r="BX65" i="1"/>
  <c r="BY65" i="1"/>
  <c r="CA65" i="1"/>
  <c r="CB65" i="1"/>
  <c r="BZ65" i="1" s="1"/>
  <c r="CC65" i="1"/>
  <c r="CD65" i="1"/>
  <c r="BV66" i="1"/>
  <c r="BW66" i="1"/>
  <c r="BX66" i="1"/>
  <c r="BY66" i="1"/>
  <c r="BZ66" i="1" s="1"/>
  <c r="CA66" i="1"/>
  <c r="CB66" i="1"/>
  <c r="CC66" i="1"/>
  <c r="CD66" i="1"/>
  <c r="BV67" i="1"/>
  <c r="BW67" i="1"/>
  <c r="BX67" i="1"/>
  <c r="BY67" i="1"/>
  <c r="BZ67" i="1"/>
  <c r="CA67" i="1"/>
  <c r="CB67" i="1"/>
  <c r="CC67" i="1"/>
  <c r="CD67" i="1"/>
  <c r="BV68" i="1"/>
  <c r="BW68" i="1"/>
  <c r="BX68" i="1"/>
  <c r="BY68" i="1"/>
  <c r="BZ68" i="1" s="1"/>
  <c r="CA68" i="1"/>
  <c r="CB68" i="1"/>
  <c r="CC68" i="1"/>
  <c r="CD68" i="1"/>
  <c r="BV69" i="1"/>
  <c r="BW69" i="1"/>
  <c r="BX69" i="1"/>
  <c r="BY69" i="1"/>
  <c r="CA69" i="1"/>
  <c r="CB69" i="1"/>
  <c r="BZ69" i="1" s="1"/>
  <c r="CC69" i="1"/>
  <c r="CD69" i="1"/>
  <c r="BV70" i="1"/>
  <c r="BW70" i="1"/>
  <c r="BX70" i="1"/>
  <c r="BY70" i="1"/>
  <c r="BZ70" i="1" s="1"/>
  <c r="CA70" i="1"/>
  <c r="CB70" i="1"/>
  <c r="CC70" i="1"/>
  <c r="CD70" i="1"/>
  <c r="BV71" i="1"/>
  <c r="BW71" i="1"/>
  <c r="BX71" i="1"/>
  <c r="BY71" i="1"/>
  <c r="BZ71" i="1" s="1"/>
  <c r="CA71" i="1"/>
  <c r="CB71" i="1"/>
  <c r="CC71" i="1"/>
  <c r="CD71" i="1"/>
  <c r="BV72" i="1"/>
  <c r="BW72" i="1"/>
  <c r="BX72" i="1"/>
  <c r="BY72" i="1"/>
  <c r="BZ72" i="1" s="1"/>
  <c r="CA72" i="1"/>
  <c r="CB72" i="1"/>
  <c r="CC72" i="1"/>
  <c r="CD72" i="1"/>
  <c r="BV73" i="1"/>
  <c r="BW73" i="1"/>
  <c r="BX73" i="1"/>
  <c r="BY73" i="1"/>
  <c r="CA73" i="1"/>
  <c r="CB73" i="1"/>
  <c r="BZ73" i="1" s="1"/>
  <c r="CC73" i="1"/>
  <c r="CD73" i="1"/>
  <c r="BV74" i="1"/>
  <c r="BW74" i="1"/>
  <c r="BX74" i="1"/>
  <c r="BY74" i="1"/>
  <c r="BZ74" i="1" s="1"/>
  <c r="CA74" i="1"/>
  <c r="CB74" i="1"/>
  <c r="CC74" i="1"/>
  <c r="CD74" i="1"/>
  <c r="BV75" i="1"/>
  <c r="BW75" i="1"/>
  <c r="BX75" i="1"/>
  <c r="BY75" i="1"/>
  <c r="BZ75" i="1"/>
  <c r="CA75" i="1"/>
  <c r="CB75" i="1"/>
  <c r="CC75" i="1"/>
  <c r="CD75" i="1"/>
  <c r="BV76" i="1"/>
  <c r="BW76" i="1"/>
  <c r="BX76" i="1"/>
  <c r="BY76" i="1"/>
  <c r="BZ76" i="1" s="1"/>
  <c r="CA76" i="1"/>
  <c r="CB76" i="1"/>
  <c r="CC76" i="1"/>
  <c r="CD76" i="1"/>
  <c r="BV77" i="1"/>
  <c r="BW77" i="1"/>
  <c r="BX77" i="1"/>
  <c r="BY77" i="1"/>
  <c r="CA77" i="1"/>
  <c r="CB77" i="1"/>
  <c r="BZ77" i="1" s="1"/>
  <c r="CC77" i="1"/>
  <c r="CD77" i="1"/>
  <c r="BV78" i="1"/>
  <c r="BW78" i="1"/>
  <c r="BX78" i="1"/>
  <c r="BY78" i="1"/>
  <c r="BZ78" i="1" s="1"/>
  <c r="CA78" i="1"/>
  <c r="CB78" i="1"/>
  <c r="CC78" i="1"/>
  <c r="CD78" i="1"/>
  <c r="BV79" i="1"/>
  <c r="BW79" i="1"/>
  <c r="BX79" i="1"/>
  <c r="BY79" i="1"/>
  <c r="BZ79" i="1"/>
  <c r="CA79" i="1"/>
  <c r="CB79" i="1"/>
  <c r="CC79" i="1"/>
  <c r="CD79" i="1"/>
  <c r="BV80" i="1"/>
  <c r="BW80" i="1"/>
  <c r="BX80" i="1"/>
  <c r="BY80" i="1"/>
  <c r="BZ80" i="1" s="1"/>
  <c r="CA80" i="1"/>
  <c r="CB80" i="1"/>
  <c r="CC80" i="1"/>
  <c r="CD80" i="1"/>
  <c r="BV81" i="1"/>
  <c r="BW81" i="1"/>
  <c r="BX81" i="1"/>
  <c r="BY81" i="1"/>
  <c r="CA81" i="1"/>
  <c r="CB81" i="1"/>
  <c r="BZ81" i="1" s="1"/>
  <c r="CC81" i="1"/>
  <c r="CD81" i="1"/>
  <c r="BV82" i="1"/>
  <c r="BW82" i="1"/>
  <c r="BX82" i="1"/>
  <c r="BY82" i="1"/>
  <c r="BZ82" i="1" s="1"/>
  <c r="CA82" i="1"/>
  <c r="CB82" i="1"/>
  <c r="CC82" i="1"/>
  <c r="CD82" i="1"/>
  <c r="BV83" i="1"/>
  <c r="BW83" i="1"/>
  <c r="BX83" i="1"/>
  <c r="BY83" i="1"/>
  <c r="BZ83" i="1" s="1"/>
  <c r="CA83" i="1"/>
  <c r="CB83" i="1"/>
  <c r="CC83" i="1"/>
  <c r="CD83" i="1"/>
  <c r="BV84" i="1"/>
  <c r="BW84" i="1"/>
  <c r="BX84" i="1"/>
  <c r="BY84" i="1"/>
  <c r="CA84" i="1"/>
  <c r="CB84" i="1"/>
  <c r="CC84" i="1"/>
  <c r="CD84" i="1"/>
  <c r="BV85" i="1"/>
  <c r="BW85" i="1"/>
  <c r="BX85" i="1"/>
  <c r="BY85" i="1"/>
  <c r="CA85" i="1"/>
  <c r="CB85" i="1"/>
  <c r="BZ85" i="1" s="1"/>
  <c r="CC85" i="1"/>
  <c r="CD85" i="1"/>
  <c r="BV86" i="1"/>
  <c r="BW86" i="1"/>
  <c r="BX86" i="1"/>
  <c r="BY86" i="1"/>
  <c r="BZ86" i="1" s="1"/>
  <c r="CA86" i="1"/>
  <c r="CB86" i="1"/>
  <c r="CC86" i="1"/>
  <c r="CD86" i="1"/>
  <c r="BV87" i="1"/>
  <c r="BW87" i="1"/>
  <c r="BX87" i="1"/>
  <c r="BY87" i="1"/>
  <c r="BZ87" i="1"/>
  <c r="CA87" i="1"/>
  <c r="CB87" i="1"/>
  <c r="CC87" i="1"/>
  <c r="CD87" i="1"/>
  <c r="BV88" i="1"/>
  <c r="BW88" i="1"/>
  <c r="BX88" i="1"/>
  <c r="BY88" i="1"/>
  <c r="CA88" i="1"/>
  <c r="CB88" i="1"/>
  <c r="CC88" i="1"/>
  <c r="CD88" i="1"/>
  <c r="BV89" i="1"/>
  <c r="BW89" i="1"/>
  <c r="BX89" i="1"/>
  <c r="BY89" i="1"/>
  <c r="CA89" i="1"/>
  <c r="CB89" i="1"/>
  <c r="BZ89" i="1" s="1"/>
  <c r="CC89" i="1"/>
  <c r="CD89" i="1"/>
  <c r="BV90" i="1"/>
  <c r="BW90" i="1"/>
  <c r="BX90" i="1"/>
  <c r="BY90" i="1"/>
  <c r="BZ90" i="1" s="1"/>
  <c r="CA90" i="1"/>
  <c r="CB90" i="1"/>
  <c r="CC90" i="1"/>
  <c r="CD90" i="1"/>
  <c r="BV91" i="1"/>
  <c r="BW91" i="1"/>
  <c r="BX91" i="1"/>
  <c r="BY91" i="1"/>
  <c r="BZ91" i="1"/>
  <c r="CA91" i="1"/>
  <c r="CB91" i="1"/>
  <c r="CC91" i="1"/>
  <c r="CD91" i="1"/>
  <c r="BV92" i="1"/>
  <c r="BW92" i="1"/>
  <c r="BX92" i="1"/>
  <c r="BY92" i="1"/>
  <c r="BZ92" i="1" s="1"/>
  <c r="CA92" i="1"/>
  <c r="CB92" i="1"/>
  <c r="CC92" i="1"/>
  <c r="CD92" i="1"/>
  <c r="BV93" i="1"/>
  <c r="BW93" i="1"/>
  <c r="BX93" i="1"/>
  <c r="BY93" i="1"/>
  <c r="CA93" i="1"/>
  <c r="CB93" i="1"/>
  <c r="CC93" i="1"/>
  <c r="CD93" i="1"/>
  <c r="BV94" i="1"/>
  <c r="BW94" i="1"/>
  <c r="BX94" i="1"/>
  <c r="BY94" i="1"/>
  <c r="BZ94" i="1" s="1"/>
  <c r="CA94" i="1"/>
  <c r="CB94" i="1"/>
  <c r="CC94" i="1"/>
  <c r="CD94" i="1"/>
  <c r="BV95" i="1"/>
  <c r="BW95" i="1"/>
  <c r="BX95" i="1"/>
  <c r="BY95" i="1"/>
  <c r="BZ95" i="1"/>
  <c r="CA95" i="1"/>
  <c r="CB95" i="1"/>
  <c r="CC95" i="1"/>
  <c r="CD95" i="1"/>
  <c r="BV96" i="1"/>
  <c r="BW96" i="1"/>
  <c r="BX96" i="1"/>
  <c r="BY96" i="1"/>
  <c r="BZ96" i="1" s="1"/>
  <c r="CA96" i="1"/>
  <c r="CB96" i="1"/>
  <c r="CC96" i="1"/>
  <c r="CD96" i="1"/>
  <c r="BV97" i="1"/>
  <c r="BW97" i="1"/>
  <c r="BX97" i="1"/>
  <c r="BY97" i="1"/>
  <c r="CA97" i="1"/>
  <c r="CB97" i="1"/>
  <c r="BZ97" i="1" s="1"/>
  <c r="CC97" i="1"/>
  <c r="CD97" i="1"/>
  <c r="BV98" i="1"/>
  <c r="BW98" i="1"/>
  <c r="BX98" i="1"/>
  <c r="BY98" i="1"/>
  <c r="BZ98" i="1" s="1"/>
  <c r="CA98" i="1"/>
  <c r="CB98" i="1"/>
  <c r="CC98" i="1"/>
  <c r="CD98" i="1"/>
  <c r="BV99" i="1"/>
  <c r="BW99" i="1"/>
  <c r="BX99" i="1"/>
  <c r="BY99" i="1"/>
  <c r="BZ99" i="1"/>
  <c r="CA99" i="1"/>
  <c r="CB99" i="1"/>
  <c r="CC99" i="1"/>
  <c r="CD99" i="1"/>
  <c r="BV100" i="1"/>
  <c r="BW100" i="1"/>
  <c r="BX100" i="1"/>
  <c r="BY100" i="1"/>
  <c r="BZ100" i="1" s="1"/>
  <c r="CA100" i="1"/>
  <c r="CB100" i="1"/>
  <c r="CC100" i="1"/>
  <c r="CD100" i="1"/>
  <c r="BV101" i="1"/>
  <c r="BW101" i="1"/>
  <c r="BX101" i="1"/>
  <c r="BY101" i="1"/>
  <c r="CA101" i="1"/>
  <c r="CB101" i="1"/>
  <c r="BZ101" i="1" s="1"/>
  <c r="CC101" i="1"/>
  <c r="CD101" i="1"/>
  <c r="BV102" i="1"/>
  <c r="BW102" i="1"/>
  <c r="BX102" i="1"/>
  <c r="BY102" i="1"/>
  <c r="BZ102" i="1" s="1"/>
  <c r="CA102" i="1"/>
  <c r="CB102" i="1"/>
  <c r="CC102" i="1"/>
  <c r="CD102" i="1"/>
  <c r="BV103" i="1"/>
  <c r="BW103" i="1"/>
  <c r="BX103" i="1"/>
  <c r="BY103" i="1"/>
  <c r="BZ103" i="1"/>
  <c r="CA103" i="1"/>
  <c r="CB103" i="1"/>
  <c r="CC103" i="1"/>
  <c r="CD103" i="1"/>
  <c r="BV104" i="1"/>
  <c r="BW104" i="1"/>
  <c r="BX104" i="1"/>
  <c r="BY104" i="1"/>
  <c r="CA104" i="1"/>
  <c r="CB104" i="1"/>
  <c r="CC104" i="1"/>
  <c r="CD104" i="1"/>
  <c r="BV105" i="1"/>
  <c r="BW105" i="1"/>
  <c r="BX105" i="1"/>
  <c r="BY105" i="1"/>
  <c r="CA105" i="1"/>
  <c r="CB105" i="1"/>
  <c r="BZ105" i="1" s="1"/>
  <c r="CC105" i="1"/>
  <c r="CD105" i="1"/>
  <c r="BV106" i="1"/>
  <c r="BW106" i="1"/>
  <c r="BX106" i="1"/>
  <c r="BY106" i="1"/>
  <c r="CA106" i="1"/>
  <c r="CB106" i="1"/>
  <c r="CC106" i="1"/>
  <c r="CD106" i="1"/>
  <c r="BV107" i="1"/>
  <c r="BW107" i="1"/>
  <c r="BX107" i="1"/>
  <c r="BY107" i="1"/>
  <c r="BZ107" i="1"/>
  <c r="CA107" i="1"/>
  <c r="CB107" i="1"/>
  <c r="CC107" i="1"/>
  <c r="CD107" i="1"/>
  <c r="BV108" i="1"/>
  <c r="BW108" i="1"/>
  <c r="BX108" i="1"/>
  <c r="BY108" i="1"/>
  <c r="BZ108" i="1" s="1"/>
  <c r="CA108" i="1"/>
  <c r="CB108" i="1"/>
  <c r="CC108" i="1"/>
  <c r="CD108" i="1"/>
  <c r="BV109" i="1"/>
  <c r="BW109" i="1"/>
  <c r="BX109" i="1"/>
  <c r="BY109" i="1"/>
  <c r="CA109" i="1"/>
  <c r="CB109" i="1"/>
  <c r="BZ109" i="1" s="1"/>
  <c r="CC109" i="1"/>
  <c r="CD109" i="1"/>
  <c r="BV110" i="1"/>
  <c r="BW110" i="1"/>
  <c r="BX110" i="1"/>
  <c r="BY110" i="1"/>
  <c r="BZ110" i="1" s="1"/>
  <c r="CA110" i="1"/>
  <c r="CB110" i="1"/>
  <c r="CC110" i="1"/>
  <c r="CD110" i="1"/>
  <c r="BV111" i="1"/>
  <c r="BW111" i="1"/>
  <c r="BX111" i="1"/>
  <c r="BY111" i="1"/>
  <c r="BZ111" i="1"/>
  <c r="CA111" i="1"/>
  <c r="CB111" i="1"/>
  <c r="CC111" i="1"/>
  <c r="CD111" i="1"/>
  <c r="BV112" i="1"/>
  <c r="BW112" i="1"/>
  <c r="BX112" i="1"/>
  <c r="BY112" i="1"/>
  <c r="BZ112" i="1" s="1"/>
  <c r="CA112" i="1"/>
  <c r="CB112" i="1"/>
  <c r="CC112" i="1"/>
  <c r="CD112" i="1"/>
  <c r="BV113" i="1"/>
  <c r="BW113" i="1"/>
  <c r="BX113" i="1"/>
  <c r="BY113" i="1"/>
  <c r="CA113" i="1"/>
  <c r="CB113" i="1"/>
  <c r="BZ113" i="1" s="1"/>
  <c r="CC113" i="1"/>
  <c r="CD113" i="1"/>
  <c r="BV114" i="1"/>
  <c r="BW114" i="1"/>
  <c r="BX114" i="1"/>
  <c r="BY114" i="1"/>
  <c r="BZ114" i="1" s="1"/>
  <c r="CA114" i="1"/>
  <c r="CB114" i="1"/>
  <c r="CC114" i="1"/>
  <c r="CD114" i="1"/>
  <c r="BV115" i="1"/>
  <c r="BW115" i="1"/>
  <c r="BX115" i="1"/>
  <c r="BY115" i="1"/>
  <c r="BZ115" i="1"/>
  <c r="CA115" i="1"/>
  <c r="CB115" i="1"/>
  <c r="CC115" i="1"/>
  <c r="CD115" i="1"/>
  <c r="BV116" i="1"/>
  <c r="BW116" i="1"/>
  <c r="BX116" i="1"/>
  <c r="BY116" i="1"/>
  <c r="BZ116" i="1" s="1"/>
  <c r="CA116" i="1"/>
  <c r="CB116" i="1"/>
  <c r="CC116" i="1"/>
  <c r="CD116" i="1"/>
  <c r="BV117" i="1"/>
  <c r="BW117" i="1"/>
  <c r="BX117" i="1"/>
  <c r="BY117" i="1"/>
  <c r="CA117" i="1"/>
  <c r="CB117" i="1"/>
  <c r="BZ117" i="1" s="1"/>
  <c r="CC117" i="1"/>
  <c r="CD117" i="1"/>
  <c r="BV118" i="1"/>
  <c r="BW118" i="1"/>
  <c r="BX118" i="1"/>
  <c r="BY118" i="1"/>
  <c r="BZ118" i="1" s="1"/>
  <c r="CA118" i="1"/>
  <c r="CB118" i="1"/>
  <c r="CC118" i="1"/>
  <c r="CD118" i="1"/>
  <c r="BV119" i="1"/>
  <c r="BW119" i="1"/>
  <c r="BX119" i="1"/>
  <c r="BY119" i="1"/>
  <c r="BZ119" i="1"/>
  <c r="CA119" i="1"/>
  <c r="CB119" i="1"/>
  <c r="CC119" i="1"/>
  <c r="CD119" i="1"/>
  <c r="BV120" i="1"/>
  <c r="BW120" i="1"/>
  <c r="BX120" i="1"/>
  <c r="BY120" i="1"/>
  <c r="BZ120" i="1" s="1"/>
  <c r="CA120" i="1"/>
  <c r="CB120" i="1"/>
  <c r="CC120" i="1"/>
  <c r="CD120" i="1"/>
  <c r="BV121" i="1"/>
  <c r="BW121" i="1"/>
  <c r="BX121" i="1"/>
  <c r="BY121" i="1"/>
  <c r="CA121" i="1"/>
  <c r="CB121" i="1"/>
  <c r="BZ121" i="1" s="1"/>
  <c r="CC121" i="1"/>
  <c r="CD121" i="1"/>
  <c r="BV122" i="1"/>
  <c r="BW122" i="1"/>
  <c r="BX122" i="1"/>
  <c r="BY122" i="1"/>
  <c r="BZ122" i="1" s="1"/>
  <c r="CA122" i="1"/>
  <c r="CB122" i="1"/>
  <c r="CC122" i="1"/>
  <c r="CD122" i="1"/>
  <c r="BV123" i="1"/>
  <c r="BW123" i="1"/>
  <c r="BX123" i="1"/>
  <c r="BY123" i="1"/>
  <c r="BZ123" i="1"/>
  <c r="CA123" i="1"/>
  <c r="CB123" i="1"/>
  <c r="CC123" i="1"/>
  <c r="CD123" i="1"/>
  <c r="BV124" i="1"/>
  <c r="BW124" i="1"/>
  <c r="BX124" i="1"/>
  <c r="BY124" i="1"/>
  <c r="BZ124" i="1" s="1"/>
  <c r="CA124" i="1"/>
  <c r="CB124" i="1"/>
  <c r="CC124" i="1"/>
  <c r="CD124" i="1"/>
  <c r="BV125" i="1"/>
  <c r="BW125" i="1"/>
  <c r="BX125" i="1"/>
  <c r="BY125" i="1"/>
  <c r="CA125" i="1"/>
  <c r="CB125" i="1"/>
  <c r="BZ125" i="1" s="1"/>
  <c r="CC125" i="1"/>
  <c r="CD125" i="1"/>
  <c r="BV126" i="1"/>
  <c r="BW126" i="1"/>
  <c r="BX126" i="1"/>
  <c r="BY126" i="1"/>
  <c r="BZ126" i="1" s="1"/>
  <c r="CA126" i="1"/>
  <c r="CB126" i="1"/>
  <c r="CC126" i="1"/>
  <c r="CD126" i="1"/>
  <c r="BV127" i="1"/>
  <c r="BW127" i="1"/>
  <c r="BX127" i="1"/>
  <c r="BY127" i="1"/>
  <c r="BZ127" i="1"/>
  <c r="CA127" i="1"/>
  <c r="CB127" i="1"/>
  <c r="CC127" i="1"/>
  <c r="CD127" i="1"/>
  <c r="BV128" i="1"/>
  <c r="BW128" i="1"/>
  <c r="BX128" i="1"/>
  <c r="BY128" i="1"/>
  <c r="BZ128" i="1" s="1"/>
  <c r="CA128" i="1"/>
  <c r="CB128" i="1"/>
  <c r="CC128" i="1"/>
  <c r="CD128" i="1"/>
  <c r="BV129" i="1"/>
  <c r="BW129" i="1"/>
  <c r="BX129" i="1"/>
  <c r="BY129" i="1"/>
  <c r="CA129" i="1"/>
  <c r="CB129" i="1"/>
  <c r="BZ129" i="1" s="1"/>
  <c r="CC129" i="1"/>
  <c r="CD129" i="1"/>
  <c r="BV130" i="1"/>
  <c r="BW130" i="1"/>
  <c r="BX130" i="1"/>
  <c r="BY130" i="1"/>
  <c r="BZ130" i="1" s="1"/>
  <c r="CA130" i="1"/>
  <c r="CB130" i="1"/>
  <c r="CC130" i="1"/>
  <c r="CD130" i="1"/>
  <c r="BV131" i="1"/>
  <c r="BW131" i="1"/>
  <c r="BX131" i="1"/>
  <c r="BY131" i="1"/>
  <c r="BZ131" i="1"/>
  <c r="CA131" i="1"/>
  <c r="CB131" i="1"/>
  <c r="CC131" i="1"/>
  <c r="CD131" i="1"/>
  <c r="BV132" i="1"/>
  <c r="BW132" i="1"/>
  <c r="BX132" i="1"/>
  <c r="BY132" i="1"/>
  <c r="BZ132" i="1" s="1"/>
  <c r="CA132" i="1"/>
  <c r="CB132" i="1"/>
  <c r="CC132" i="1"/>
  <c r="CD132" i="1"/>
  <c r="BV133" i="1"/>
  <c r="BW133" i="1"/>
  <c r="BX133" i="1"/>
  <c r="BY133" i="1"/>
  <c r="CA133" i="1"/>
  <c r="CB133" i="1"/>
  <c r="BZ133" i="1" s="1"/>
  <c r="CC133" i="1"/>
  <c r="CD133" i="1"/>
  <c r="BV134" i="1"/>
  <c r="BW134" i="1"/>
  <c r="BX134" i="1"/>
  <c r="BY134" i="1"/>
  <c r="BZ134" i="1" s="1"/>
  <c r="CA134" i="1"/>
  <c r="CB134" i="1"/>
  <c r="CC134" i="1"/>
  <c r="CD134" i="1"/>
  <c r="BV135" i="1"/>
  <c r="BW135" i="1"/>
  <c r="BX135" i="1"/>
  <c r="BY135" i="1"/>
  <c r="BZ135" i="1" s="1"/>
  <c r="CA135" i="1"/>
  <c r="CB135" i="1"/>
  <c r="CC135" i="1"/>
  <c r="CD135" i="1"/>
  <c r="BV136" i="1"/>
  <c r="BW136" i="1"/>
  <c r="BX136" i="1"/>
  <c r="BY136" i="1"/>
  <c r="BZ136" i="1" s="1"/>
  <c r="CA136" i="1"/>
  <c r="CB136" i="1"/>
  <c r="CC136" i="1"/>
  <c r="CD136" i="1"/>
  <c r="BV137" i="1"/>
  <c r="BW137" i="1"/>
  <c r="BX137" i="1"/>
  <c r="BY137" i="1"/>
  <c r="CA137" i="1"/>
  <c r="CB137" i="1"/>
  <c r="BZ137" i="1" s="1"/>
  <c r="CC137" i="1"/>
  <c r="CD137" i="1"/>
  <c r="BV138" i="1"/>
  <c r="BW138" i="1"/>
  <c r="BX138" i="1"/>
  <c r="BY138" i="1"/>
  <c r="CA138" i="1"/>
  <c r="CB138" i="1"/>
  <c r="CC138" i="1"/>
  <c r="CD138" i="1"/>
  <c r="BV139" i="1"/>
  <c r="BW139" i="1"/>
  <c r="BX139" i="1"/>
  <c r="BY139" i="1"/>
  <c r="BZ139" i="1"/>
  <c r="CA139" i="1"/>
  <c r="CB139" i="1"/>
  <c r="CC139" i="1"/>
  <c r="CD139" i="1"/>
  <c r="BV140" i="1"/>
  <c r="BW140" i="1"/>
  <c r="BX140" i="1"/>
  <c r="BY140" i="1"/>
  <c r="BZ140" i="1" s="1"/>
  <c r="CA140" i="1"/>
  <c r="CB140" i="1"/>
  <c r="CC140" i="1"/>
  <c r="CD140" i="1"/>
  <c r="BV141" i="1"/>
  <c r="BW141" i="1"/>
  <c r="BX141" i="1"/>
  <c r="BY141" i="1"/>
  <c r="CA141" i="1"/>
  <c r="CB141" i="1"/>
  <c r="BZ141" i="1" s="1"/>
  <c r="CC141" i="1"/>
  <c r="CD141" i="1"/>
  <c r="BV142" i="1"/>
  <c r="BW142" i="1"/>
  <c r="BX142" i="1"/>
  <c r="BY142" i="1"/>
  <c r="BZ142" i="1" s="1"/>
  <c r="CA142" i="1"/>
  <c r="CB142" i="1"/>
  <c r="CC142" i="1"/>
  <c r="CD142" i="1"/>
  <c r="BV143" i="1"/>
  <c r="BW143" i="1"/>
  <c r="BX143" i="1"/>
  <c r="BY143" i="1"/>
  <c r="BZ143" i="1"/>
  <c r="CA143" i="1"/>
  <c r="CB143" i="1"/>
  <c r="CC143" i="1"/>
  <c r="CD143" i="1"/>
  <c r="BV144" i="1"/>
  <c r="BW144" i="1"/>
  <c r="BX144" i="1"/>
  <c r="BY144" i="1"/>
  <c r="BZ144" i="1" s="1"/>
  <c r="CA144" i="1"/>
  <c r="CB144" i="1"/>
  <c r="CC144" i="1"/>
  <c r="CD144" i="1"/>
  <c r="BV145" i="1"/>
  <c r="BW145" i="1"/>
  <c r="BX145" i="1"/>
  <c r="BY145" i="1"/>
  <c r="CA145" i="1"/>
  <c r="CB145" i="1"/>
  <c r="BZ145" i="1" s="1"/>
  <c r="CC145" i="1"/>
  <c r="CD145" i="1"/>
  <c r="BV146" i="1"/>
  <c r="BW146" i="1"/>
  <c r="BX146" i="1"/>
  <c r="BY146" i="1"/>
  <c r="BZ146" i="1" s="1"/>
  <c r="CA146" i="1"/>
  <c r="CB146" i="1"/>
  <c r="CC146" i="1"/>
  <c r="CD146" i="1"/>
  <c r="BV147" i="1"/>
  <c r="BW147" i="1"/>
  <c r="BX147" i="1"/>
  <c r="BY147" i="1"/>
  <c r="BZ147" i="1"/>
  <c r="CA147" i="1"/>
  <c r="CB147" i="1"/>
  <c r="CC147" i="1"/>
  <c r="CD147" i="1"/>
  <c r="BV148" i="1"/>
  <c r="BW148" i="1"/>
  <c r="BX148" i="1"/>
  <c r="BY148" i="1"/>
  <c r="BZ148" i="1" s="1"/>
  <c r="CA148" i="1"/>
  <c r="CB148" i="1"/>
  <c r="CC148" i="1"/>
  <c r="CD148" i="1"/>
  <c r="BV149" i="1"/>
  <c r="BW149" i="1"/>
  <c r="BX149" i="1"/>
  <c r="BY149" i="1"/>
  <c r="CA149" i="1"/>
  <c r="CB149" i="1"/>
  <c r="BZ149" i="1" s="1"/>
  <c r="CC149" i="1"/>
  <c r="CD149" i="1"/>
  <c r="BV150" i="1"/>
  <c r="BW150" i="1"/>
  <c r="BX150" i="1"/>
  <c r="BY150" i="1"/>
  <c r="BZ150" i="1" s="1"/>
  <c r="CA150" i="1"/>
  <c r="CB150" i="1"/>
  <c r="CC150" i="1"/>
  <c r="CD150" i="1"/>
  <c r="BV151" i="1"/>
  <c r="BW151" i="1"/>
  <c r="BX151" i="1"/>
  <c r="BY151" i="1"/>
  <c r="BZ151" i="1"/>
  <c r="CA151" i="1"/>
  <c r="CB151" i="1"/>
  <c r="CC151" i="1"/>
  <c r="CD151" i="1"/>
  <c r="BV152" i="1"/>
  <c r="BW152" i="1"/>
  <c r="BX152" i="1"/>
  <c r="BY152" i="1"/>
  <c r="BZ152" i="1" s="1"/>
  <c r="CA152" i="1"/>
  <c r="CB152" i="1"/>
  <c r="CC152" i="1"/>
  <c r="CD152" i="1"/>
  <c r="BV153" i="1"/>
  <c r="BW153" i="1"/>
  <c r="BX153" i="1"/>
  <c r="BY153" i="1"/>
  <c r="CA153" i="1"/>
  <c r="CB153" i="1"/>
  <c r="BZ153" i="1" s="1"/>
  <c r="CC153" i="1"/>
  <c r="CD153" i="1"/>
  <c r="BV154" i="1"/>
  <c r="BW154" i="1"/>
  <c r="BX154" i="1"/>
  <c r="BY154" i="1"/>
  <c r="BZ154" i="1" s="1"/>
  <c r="CA154" i="1"/>
  <c r="CB154" i="1"/>
  <c r="CC154" i="1"/>
  <c r="CD154" i="1"/>
  <c r="BV155" i="1"/>
  <c r="BW155" i="1"/>
  <c r="BX155" i="1"/>
  <c r="BY155" i="1"/>
  <c r="BZ155" i="1"/>
  <c r="CA155" i="1"/>
  <c r="CB155" i="1"/>
  <c r="CC155" i="1"/>
  <c r="CD155" i="1"/>
  <c r="BV156" i="1"/>
  <c r="BW156" i="1"/>
  <c r="BX156" i="1"/>
  <c r="BY156" i="1"/>
  <c r="BZ156" i="1" s="1"/>
  <c r="CA156" i="1"/>
  <c r="CB156" i="1"/>
  <c r="CC156" i="1"/>
  <c r="CD156" i="1"/>
  <c r="BV157" i="1"/>
  <c r="BW157" i="1"/>
  <c r="BX157" i="1"/>
  <c r="BY157" i="1"/>
  <c r="CA157" i="1"/>
  <c r="CB157" i="1"/>
  <c r="BZ157" i="1" s="1"/>
  <c r="CC157" i="1"/>
  <c r="CD157" i="1"/>
  <c r="BV158" i="1"/>
  <c r="BW158" i="1"/>
  <c r="BX158" i="1"/>
  <c r="BY158" i="1"/>
  <c r="BZ158" i="1" s="1"/>
  <c r="CA158" i="1"/>
  <c r="CB158" i="1"/>
  <c r="CC158" i="1"/>
  <c r="CD158" i="1"/>
  <c r="BV159" i="1"/>
  <c r="BW159" i="1"/>
  <c r="BX159" i="1"/>
  <c r="BY159" i="1"/>
  <c r="BZ159" i="1"/>
  <c r="CA159" i="1"/>
  <c r="CB159" i="1"/>
  <c r="CC159" i="1"/>
  <c r="CD159" i="1"/>
  <c r="BV160" i="1"/>
  <c r="BW160" i="1"/>
  <c r="BX160" i="1"/>
  <c r="BY160" i="1"/>
  <c r="BZ160" i="1" s="1"/>
  <c r="CA160" i="1"/>
  <c r="CB160" i="1"/>
  <c r="CC160" i="1"/>
  <c r="CD160" i="1"/>
  <c r="BV161" i="1"/>
  <c r="BW161" i="1"/>
  <c r="BX161" i="1"/>
  <c r="BY161" i="1"/>
  <c r="CA161" i="1"/>
  <c r="CB161" i="1"/>
  <c r="CC161" i="1"/>
  <c r="CD161" i="1"/>
  <c r="BV162" i="1"/>
  <c r="BW162" i="1"/>
  <c r="BX162" i="1"/>
  <c r="BY162" i="1"/>
  <c r="BZ162" i="1" s="1"/>
  <c r="CA162" i="1"/>
  <c r="CB162" i="1"/>
  <c r="CC162" i="1"/>
  <c r="CD162" i="1"/>
  <c r="BV163" i="1"/>
  <c r="BW163" i="1"/>
  <c r="BX163" i="1"/>
  <c r="BY163" i="1"/>
  <c r="BZ163" i="1"/>
  <c r="CA163" i="1"/>
  <c r="CB163" i="1"/>
  <c r="CC163" i="1"/>
  <c r="CD163" i="1"/>
  <c r="BV164" i="1"/>
  <c r="BW164" i="1"/>
  <c r="BX164" i="1"/>
  <c r="BY164" i="1"/>
  <c r="BZ164" i="1" s="1"/>
  <c r="CA164" i="1"/>
  <c r="CB164" i="1"/>
  <c r="CC164" i="1"/>
  <c r="CD164" i="1"/>
  <c r="CD15" i="1"/>
  <c r="CC15" i="1"/>
  <c r="CB15" i="1"/>
  <c r="BZ15" i="1" s="1"/>
  <c r="CA15" i="1"/>
  <c r="BY15" i="1"/>
  <c r="BX15" i="1"/>
  <c r="BW15" i="1"/>
  <c r="BV15" i="1"/>
  <c r="BU164" i="1"/>
  <c r="BU163" i="1"/>
  <c r="BU162" i="1"/>
  <c r="BU161" i="1"/>
  <c r="BU160" i="1"/>
  <c r="BU159" i="1"/>
  <c r="BU158" i="1"/>
  <c r="BU157" i="1"/>
  <c r="BU156" i="1"/>
  <c r="BU155" i="1"/>
  <c r="BU154" i="1"/>
  <c r="BU153" i="1"/>
  <c r="BU152" i="1"/>
  <c r="BU151" i="1"/>
  <c r="BU150" i="1"/>
  <c r="BU149" i="1"/>
  <c r="BU148" i="1"/>
  <c r="BU147" i="1"/>
  <c r="BU146" i="1"/>
  <c r="BU145" i="1"/>
  <c r="BU144" i="1"/>
  <c r="BU143" i="1"/>
  <c r="BU142" i="1"/>
  <c r="BU141" i="1"/>
  <c r="BU140" i="1"/>
  <c r="BU139" i="1"/>
  <c r="BU138" i="1"/>
  <c r="BU137" i="1"/>
  <c r="BU136" i="1"/>
  <c r="BU135" i="1"/>
  <c r="BU134" i="1"/>
  <c r="BU133" i="1"/>
  <c r="BU132" i="1"/>
  <c r="BU131" i="1"/>
  <c r="BU130" i="1"/>
  <c r="BU129" i="1"/>
  <c r="BU128" i="1"/>
  <c r="BU127" i="1"/>
  <c r="BU126" i="1"/>
  <c r="BU125" i="1"/>
  <c r="BU124" i="1"/>
  <c r="BU123" i="1"/>
  <c r="BU122" i="1"/>
  <c r="BU121" i="1"/>
  <c r="BU120" i="1"/>
  <c r="BU119" i="1"/>
  <c r="BU118" i="1"/>
  <c r="BU117" i="1"/>
  <c r="BU116" i="1"/>
  <c r="BU115" i="1"/>
  <c r="BU114" i="1"/>
  <c r="BU113" i="1"/>
  <c r="BU112" i="1"/>
  <c r="BU111" i="1"/>
  <c r="BU110" i="1"/>
  <c r="BU109" i="1"/>
  <c r="BU108" i="1"/>
  <c r="BU107" i="1"/>
  <c r="BU106" i="1"/>
  <c r="BU105" i="1"/>
  <c r="BU104" i="1"/>
  <c r="BU103" i="1"/>
  <c r="BU102" i="1"/>
  <c r="BU101" i="1"/>
  <c r="BU100" i="1"/>
  <c r="BU99" i="1"/>
  <c r="BU98" i="1"/>
  <c r="BU97" i="1"/>
  <c r="BU96" i="1"/>
  <c r="BU95" i="1"/>
  <c r="BU94" i="1"/>
  <c r="BU93" i="1"/>
  <c r="BU92" i="1"/>
  <c r="BU91" i="1"/>
  <c r="BU90" i="1"/>
  <c r="BU89" i="1"/>
  <c r="BU88" i="1"/>
  <c r="BU87" i="1"/>
  <c r="BU86" i="1"/>
  <c r="BU85" i="1"/>
  <c r="BU84" i="1"/>
  <c r="BU83" i="1"/>
  <c r="BU82" i="1"/>
  <c r="BU81" i="1"/>
  <c r="BU80" i="1"/>
  <c r="BU79" i="1"/>
  <c r="BU78" i="1"/>
  <c r="BU77" i="1"/>
  <c r="BU76" i="1"/>
  <c r="BU75" i="1"/>
  <c r="BU74" i="1"/>
  <c r="BU73" i="1"/>
  <c r="BU72" i="1"/>
  <c r="BU71" i="1"/>
  <c r="BU70" i="1"/>
  <c r="BU69" i="1"/>
  <c r="BU68" i="1"/>
  <c r="BU67" i="1"/>
  <c r="BU66" i="1"/>
  <c r="BU65" i="1"/>
  <c r="BU64" i="1"/>
  <c r="BU63" i="1"/>
  <c r="BU62" i="1"/>
  <c r="BU61" i="1"/>
  <c r="BU60" i="1"/>
  <c r="BU59" i="1"/>
  <c r="BU58" i="1"/>
  <c r="BU57" i="1"/>
  <c r="BU56" i="1"/>
  <c r="BU55" i="1"/>
  <c r="BU54" i="1"/>
  <c r="BU53" i="1"/>
  <c r="BU52" i="1"/>
  <c r="BU51" i="1"/>
  <c r="BU50" i="1"/>
  <c r="BU49" i="1"/>
  <c r="BU48" i="1"/>
  <c r="BU47" i="1"/>
  <c r="BU46" i="1"/>
  <c r="BU45" i="1"/>
  <c r="BU44" i="1"/>
  <c r="BU43" i="1"/>
  <c r="BU42" i="1"/>
  <c r="BU41" i="1"/>
  <c r="BU40" i="1"/>
  <c r="BU39" i="1"/>
  <c r="BU38" i="1"/>
  <c r="BU37" i="1"/>
  <c r="BU36" i="1"/>
  <c r="BU35" i="1"/>
  <c r="BU34" i="1"/>
  <c r="BU33" i="1"/>
  <c r="BU32" i="1"/>
  <c r="BU31" i="1"/>
  <c r="BU30" i="1"/>
  <c r="BU29" i="1"/>
  <c r="BU28" i="1"/>
  <c r="BU27" i="1"/>
  <c r="BU26" i="1"/>
  <c r="BU25" i="1"/>
  <c r="BU24" i="1"/>
  <c r="BU23" i="1"/>
  <c r="BU22" i="1"/>
  <c r="BU21" i="1"/>
  <c r="BU20" i="1"/>
  <c r="BU19" i="1"/>
  <c r="BU18" i="1"/>
  <c r="BU17" i="1"/>
  <c r="BU16" i="1"/>
  <c r="BU15" i="1"/>
  <c r="BQ166" i="1" a="1"/>
  <c r="BQ166" i="1" s="1"/>
  <c r="BP166" i="1" a="1"/>
  <c r="BP166" i="1" s="1"/>
  <c r="BO166" i="1" a="1"/>
  <c r="BO166" i="1" s="1"/>
  <c r="BN166" i="1" a="1"/>
  <c r="BN166" i="1" s="1"/>
  <c r="BM166" i="1" a="1"/>
  <c r="BM166" i="1" s="1"/>
  <c r="BL166" i="1" a="1"/>
  <c r="BL166" i="1" s="1"/>
  <c r="BK166" i="1" a="1"/>
  <c r="BK166" i="1" s="1"/>
  <c r="BJ166" i="1" a="1"/>
  <c r="BJ166" i="1" s="1"/>
  <c r="BI166" i="1" a="1"/>
  <c r="BI166" i="1" s="1"/>
  <c r="BH166" i="1" a="1"/>
  <c r="BH166" i="1" s="1"/>
  <c r="BG166" i="1" a="1"/>
  <c r="BG166" i="1" s="1"/>
  <c r="BF166" i="1" a="1"/>
  <c r="BF166" i="1" s="1"/>
  <c r="BE166" i="1" a="1"/>
  <c r="BE166" i="1" s="1"/>
  <c r="BD166" i="1" a="1"/>
  <c r="BD166" i="1" s="1"/>
  <c r="BC166" i="1" a="1"/>
  <c r="BC166" i="1" s="1"/>
  <c r="BB166" i="1" a="1"/>
  <c r="BB166" i="1" s="1"/>
  <c r="BA166" i="1" a="1"/>
  <c r="BA166" i="1" s="1"/>
  <c r="AZ166" i="1" a="1"/>
  <c r="AZ166" i="1" s="1"/>
  <c r="AY166" i="1" a="1"/>
  <c r="AY166" i="1" s="1"/>
  <c r="AX166" i="1" a="1"/>
  <c r="AX166" i="1" s="1"/>
  <c r="AW166" i="1" a="1"/>
  <c r="AW166" i="1" s="1"/>
  <c r="AV166" i="1" a="1"/>
  <c r="AV166" i="1" s="1"/>
  <c r="AU166" i="1" a="1"/>
  <c r="AU166" i="1" s="1"/>
  <c r="AT166" i="1" a="1"/>
  <c r="AT166" i="1" s="1"/>
  <c r="AS166" i="1" a="1"/>
  <c r="AS166" i="1" s="1"/>
  <c r="AR166" i="1" a="1"/>
  <c r="AR166" i="1" s="1"/>
  <c r="AQ166" i="1" a="1"/>
  <c r="AQ166" i="1" s="1"/>
  <c r="AP166" i="1" a="1"/>
  <c r="AP166" i="1" s="1"/>
  <c r="AO166" i="1" a="1"/>
  <c r="AO166" i="1" s="1"/>
  <c r="AN166" i="1" a="1"/>
  <c r="AN166" i="1" s="1"/>
  <c r="AM166" i="1" a="1"/>
  <c r="AM166" i="1" s="1"/>
  <c r="AL166" i="1" a="1"/>
  <c r="AL166" i="1" s="1"/>
  <c r="AK166" i="1" a="1"/>
  <c r="AK166" i="1" s="1"/>
  <c r="AJ166" i="1" a="1"/>
  <c r="AJ166" i="1" s="1"/>
  <c r="AI166" i="1" a="1"/>
  <c r="AI166" i="1" s="1"/>
  <c r="AH166" i="1" a="1"/>
  <c r="AH166" i="1" s="1"/>
  <c r="AG166" i="1" a="1"/>
  <c r="AG166" i="1" s="1"/>
  <c r="AF166" i="1" a="1"/>
  <c r="AF166" i="1" s="1"/>
  <c r="AE166" i="1" a="1"/>
  <c r="AE166" i="1" s="1"/>
  <c r="AD166" i="1" a="1"/>
  <c r="AD166" i="1" s="1"/>
  <c r="AC166" i="1" a="1"/>
  <c r="AC166" i="1" s="1"/>
  <c r="AB166" i="1" a="1"/>
  <c r="AB166" i="1" s="1"/>
  <c r="AA166" i="1" a="1"/>
  <c r="AA166" i="1" s="1"/>
  <c r="Z166" i="1" a="1"/>
  <c r="Z166" i="1" s="1"/>
  <c r="Y166" i="1" a="1"/>
  <c r="Y166" i="1" s="1"/>
  <c r="X166" i="1" a="1"/>
  <c r="X166" i="1" s="1"/>
  <c r="W166" i="1" a="1"/>
  <c r="W166" i="1" s="1"/>
  <c r="V166" i="1" a="1"/>
  <c r="V166" i="1" s="1"/>
  <c r="U166" i="1" a="1"/>
  <c r="U166" i="1" s="1"/>
  <c r="T166" i="1" a="1"/>
  <c r="T166" i="1" s="1"/>
  <c r="S166" i="1" a="1"/>
  <c r="S166" i="1" s="1"/>
  <c r="R166" i="1" a="1"/>
  <c r="R166" i="1" s="1"/>
  <c r="Q166" i="1" a="1"/>
  <c r="Q166" i="1" s="1"/>
  <c r="P166" i="1" a="1"/>
  <c r="P166" i="1" s="1"/>
  <c r="O166" i="1" a="1"/>
  <c r="O166" i="1" s="1"/>
  <c r="N166" i="1" a="1"/>
  <c r="N166" i="1" s="1"/>
  <c r="M166" i="1" a="1"/>
  <c r="M166" i="1" s="1"/>
  <c r="L166" i="1" a="1"/>
  <c r="L166" i="1" s="1"/>
  <c r="K166" i="1" a="1"/>
  <c r="K166" i="1" s="1"/>
  <c r="J166" i="1" a="1"/>
  <c r="J166" i="1" s="1"/>
  <c r="I166" i="1" a="1"/>
  <c r="I166" i="1" s="1"/>
  <c r="H166" i="1" a="1"/>
  <c r="H166" i="1" s="1"/>
  <c r="G166" i="1" a="1"/>
  <c r="G166" i="1" s="1"/>
  <c r="F166" i="1" a="1"/>
  <c r="F166" i="1" s="1"/>
  <c r="E166" i="1" a="1"/>
  <c r="E166" i="1" s="1"/>
  <c r="D166" i="1" a="1"/>
  <c r="D166" i="1" s="1"/>
  <c r="BZ161" i="1" l="1"/>
  <c r="BZ138" i="1"/>
  <c r="BZ106" i="1"/>
  <c r="BZ104" i="1"/>
  <c r="BZ88" i="1"/>
  <c r="BZ58" i="1"/>
  <c r="BZ26" i="1"/>
  <c r="BZ17" i="1"/>
  <c r="BZ93" i="1"/>
  <c r="BZ84" i="1"/>
  <c r="BZ20" i="1"/>
  <c r="J167" i="1"/>
  <c r="J168" i="1"/>
  <c r="N167" i="1"/>
  <c r="N168" i="1"/>
  <c r="R167" i="1"/>
  <c r="R168" i="1"/>
  <c r="V167" i="1"/>
  <c r="V168" i="1"/>
  <c r="Z167" i="1"/>
  <c r="Z168" i="1"/>
  <c r="AD167" i="1"/>
  <c r="AD168" i="1"/>
  <c r="AH167" i="1"/>
  <c r="AH168" i="1"/>
  <c r="AL167" i="1"/>
  <c r="AL168" i="1"/>
  <c r="AP167" i="1"/>
  <c r="AP168" i="1"/>
  <c r="AT167" i="1"/>
  <c r="AT168" i="1"/>
  <c r="AX167" i="1"/>
  <c r="AX168" i="1"/>
  <c r="BB167" i="1"/>
  <c r="BB168" i="1"/>
  <c r="BF167" i="1"/>
  <c r="BF168" i="1"/>
  <c r="BJ167" i="1"/>
  <c r="BJ168" i="1"/>
  <c r="BN167" i="1"/>
  <c r="BN168" i="1"/>
  <c r="K168" i="1"/>
  <c r="K167" i="1"/>
  <c r="O168" i="1"/>
  <c r="O167" i="1"/>
  <c r="S168" i="1"/>
  <c r="S167" i="1"/>
  <c r="W168" i="1"/>
  <c r="W167" i="1"/>
  <c r="AA168" i="1"/>
  <c r="AA167" i="1"/>
  <c r="AE168" i="1"/>
  <c r="AE167" i="1"/>
  <c r="AI168" i="1"/>
  <c r="AI167" i="1"/>
  <c r="AM168" i="1"/>
  <c r="AM167" i="1"/>
  <c r="AQ168" i="1"/>
  <c r="AQ167" i="1"/>
  <c r="AU168" i="1"/>
  <c r="AU167" i="1"/>
  <c r="AY168" i="1"/>
  <c r="AY167" i="1"/>
  <c r="BC168" i="1"/>
  <c r="BC167" i="1"/>
  <c r="BG168" i="1"/>
  <c r="BG167" i="1"/>
  <c r="BK168" i="1"/>
  <c r="BK167" i="1"/>
  <c r="BO168" i="1"/>
  <c r="BO167" i="1"/>
  <c r="L168" i="1"/>
  <c r="L167" i="1"/>
  <c r="P168" i="1"/>
  <c r="P167" i="1"/>
  <c r="T168" i="1"/>
  <c r="T167" i="1"/>
  <c r="X168" i="1"/>
  <c r="X167" i="1"/>
  <c r="AB168" i="1"/>
  <c r="AB167" i="1"/>
  <c r="AF168" i="1"/>
  <c r="AF167" i="1"/>
  <c r="AJ168" i="1"/>
  <c r="AJ167" i="1"/>
  <c r="AN168" i="1"/>
  <c r="AN167" i="1"/>
  <c r="AR168" i="1"/>
  <c r="AR167" i="1"/>
  <c r="AV168" i="1"/>
  <c r="AV167" i="1"/>
  <c r="AZ168" i="1"/>
  <c r="AZ167" i="1"/>
  <c r="BD168" i="1"/>
  <c r="BD167" i="1"/>
  <c r="BH168" i="1"/>
  <c r="BH167" i="1"/>
  <c r="BL168" i="1"/>
  <c r="BL167" i="1"/>
  <c r="BP168" i="1"/>
  <c r="BP167" i="1"/>
  <c r="I168" i="1"/>
  <c r="I167" i="1"/>
  <c r="M168" i="1"/>
  <c r="M167" i="1"/>
  <c r="Q168" i="1"/>
  <c r="Q167" i="1"/>
  <c r="U168" i="1"/>
  <c r="U167" i="1"/>
  <c r="Y168" i="1"/>
  <c r="Y167" i="1"/>
  <c r="AC168" i="1"/>
  <c r="AC167" i="1"/>
  <c r="AG168" i="1"/>
  <c r="AG167" i="1"/>
  <c r="AK168" i="1"/>
  <c r="AK167" i="1"/>
  <c r="AO168" i="1"/>
  <c r="AO167" i="1"/>
  <c r="AS168" i="1"/>
  <c r="AS167" i="1"/>
  <c r="AW168" i="1"/>
  <c r="AW167" i="1"/>
  <c r="BA168" i="1"/>
  <c r="BA167" i="1"/>
  <c r="BE168" i="1"/>
  <c r="BE167" i="1"/>
  <c r="BI168" i="1"/>
  <c r="BI167" i="1"/>
  <c r="BM168" i="1"/>
  <c r="BM167" i="1"/>
  <c r="BQ168" i="1"/>
  <c r="BQ167" i="1"/>
  <c r="E167" i="1"/>
  <c r="E168" i="1"/>
  <c r="F168" i="1"/>
  <c r="F167" i="1"/>
  <c r="G168" i="1"/>
  <c r="G167" i="1"/>
  <c r="D168" i="1"/>
  <c r="D167" i="1"/>
  <c r="H168" i="1"/>
  <c r="H167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<sst xmlns="http://schemas.openxmlformats.org/spreadsheetml/2006/main" count="8356" uniqueCount="398">
  <si>
    <t>Sheet Name</t>
  </si>
  <si>
    <t>ELAB Reference</t>
  </si>
  <si>
    <t>Customer Reference</t>
  </si>
  <si>
    <t>Sample ID</t>
  </si>
  <si>
    <t>Sample Type</t>
  </si>
  <si>
    <t>Sample Location</t>
  </si>
  <si>
    <t>Sample Depth (m)</t>
  </si>
  <si>
    <t>Sampling Date</t>
  </si>
  <si>
    <t>Sampling Time</t>
  </si>
  <si>
    <t>Determinand</t>
  </si>
  <si>
    <t>SAMPPREP</t>
  </si>
  <si>
    <t>Moisture Content</t>
  </si>
  <si>
    <t>Material removed</t>
  </si>
  <si>
    <t>Description of Inert material removed</t>
  </si>
  <si>
    <t>METALS</t>
  </si>
  <si>
    <t>Cadmium</t>
  </si>
  <si>
    <t>Chromium</t>
  </si>
  <si>
    <t>Copper</t>
  </si>
  <si>
    <t>Lead</t>
  </si>
  <si>
    <t>Mercury</t>
  </si>
  <si>
    <t>Nickel</t>
  </si>
  <si>
    <t>Zinc</t>
  </si>
  <si>
    <t>INORGANICS</t>
  </si>
  <si>
    <t>Acid Soluble Chloride</t>
  </si>
  <si>
    <t>Arsenic</t>
  </si>
  <si>
    <t>Selenium</t>
  </si>
  <si>
    <t>Water Soluble Boron</t>
  </si>
  <si>
    <t>SVOC</t>
  </si>
  <si>
    <t>Phenol</t>
  </si>
  <si>
    <t>Aniline</t>
  </si>
  <si>
    <t>Bis(2-chloroethyl)ether</t>
  </si>
  <si>
    <t>2-Chlorophenol</t>
  </si>
  <si>
    <t>1,3-Dichlorobenzene</t>
  </si>
  <si>
    <t>1,4-Dichlorobenzene</t>
  </si>
  <si>
    <t>Benzyl Alcohol</t>
  </si>
  <si>
    <t>1,2-Dichlorobenzene</t>
  </si>
  <si>
    <t>2-Methylphenol</t>
  </si>
  <si>
    <t>Bis(2-chloroisopropyl)ether</t>
  </si>
  <si>
    <t>3 and 4-methylphenol</t>
  </si>
  <si>
    <t>N-Nitrosodi-n-propylamine</t>
  </si>
  <si>
    <t>Hexachloroethane</t>
  </si>
  <si>
    <t>Nitrobenzene</t>
  </si>
  <si>
    <t>Isophorone</t>
  </si>
  <si>
    <t>2-Nitrophenol</t>
  </si>
  <si>
    <t>2,4-Dimethylphenol</t>
  </si>
  <si>
    <t>Bis(2-chloroethoxy)methane</t>
  </si>
  <si>
    <t>2,4-Dichlorophenol</t>
  </si>
  <si>
    <t>1,3,5-Trichlorobenzene</t>
  </si>
  <si>
    <t>Naphthalene</t>
  </si>
  <si>
    <t>3-Chloroaniline</t>
  </si>
  <si>
    <t>Hexachloro-1,3-butadiene</t>
  </si>
  <si>
    <t>4-Chloro-3-methylphenol</t>
  </si>
  <si>
    <t>2-Methylnaphthalene</t>
  </si>
  <si>
    <t>1-Methylnaphthalene</t>
  </si>
  <si>
    <t>Hexachlorocyclopentadiene</t>
  </si>
  <si>
    <t>2,4,6-Trichlorophenol</t>
  </si>
  <si>
    <t>2,4,5-Trichlorophenol</t>
  </si>
  <si>
    <t>1-Chloronaphthalene</t>
  </si>
  <si>
    <t>2-Nitroaniline</t>
  </si>
  <si>
    <t>1,4-Dinitrobenzene</t>
  </si>
  <si>
    <t>Dimethyl phthalate</t>
  </si>
  <si>
    <t>1-3-dinitrobenzene</t>
  </si>
  <si>
    <t>2-6-dinitrotoluene</t>
  </si>
  <si>
    <t>Acenaphthylene</t>
  </si>
  <si>
    <t>1,2-Dinitrobenzene</t>
  </si>
  <si>
    <t>3-Nitroaniline</t>
  </si>
  <si>
    <t>Acenaphthene</t>
  </si>
  <si>
    <t>4-nitrophenol</t>
  </si>
  <si>
    <t>Dibenzofuran</t>
  </si>
  <si>
    <t>2,3,5,6-Tetrachlorophenol</t>
  </si>
  <si>
    <t>2,3,4,6-Tetrachlorophenol</t>
  </si>
  <si>
    <t>Diethyl phthalate</t>
  </si>
  <si>
    <t>1-chloro-4-phenoxybenzene</t>
  </si>
  <si>
    <t>Fluorene</t>
  </si>
  <si>
    <t>4-Nitroaniline</t>
  </si>
  <si>
    <t>Dinitro-o-cresol</t>
  </si>
  <si>
    <t>Diphenylamine</t>
  </si>
  <si>
    <t>Azobenzene</t>
  </si>
  <si>
    <t>1-bromo-4-phenoxybenzene</t>
  </si>
  <si>
    <t>Hexachlorobenzene</t>
  </si>
  <si>
    <t>Pentachlorophenol</t>
  </si>
  <si>
    <t>Phenanthrene</t>
  </si>
  <si>
    <t>Anthracene</t>
  </si>
  <si>
    <t>Carbazole</t>
  </si>
  <si>
    <t>Dibutyl phthalate</t>
  </si>
  <si>
    <t>Fluoranthene</t>
  </si>
  <si>
    <t>Pyrene</t>
  </si>
  <si>
    <t>Butyl benzyl phthalate</t>
  </si>
  <si>
    <t>Bis-2-ethylhexyladipate</t>
  </si>
  <si>
    <t>Diisooctyl phthalate</t>
  </si>
  <si>
    <t>Benzo(a)anthracene</t>
  </si>
  <si>
    <t>Chrysene</t>
  </si>
  <si>
    <t>Bis(2-ethylhexyl)phthalate</t>
  </si>
  <si>
    <t>Benzo(b)fluoranthene</t>
  </si>
  <si>
    <t>Benzo(k)fluoranthene</t>
  </si>
  <si>
    <t>Benzo(a)pyrene</t>
  </si>
  <si>
    <t>Indeno(1,2,3-cd)pyrene</t>
  </si>
  <si>
    <t>Dibenzo(a,h)anthracene</t>
  </si>
  <si>
    <t>Benzo[g,h,i]perylene</t>
  </si>
  <si>
    <t>SVOC_TIC</t>
  </si>
  <si>
    <t>4-Chlorophenyl phenyl ether</t>
  </si>
  <si>
    <t>SVOCs</t>
  </si>
  <si>
    <t>Anthraquinone</t>
  </si>
  <si>
    <t>Bromophenyl phenyl ether</t>
  </si>
  <si>
    <t>Heptane</t>
  </si>
  <si>
    <t>VOC</t>
  </si>
  <si>
    <t>Octane</t>
  </si>
  <si>
    <t>Nonane</t>
  </si>
  <si>
    <t>Benzene</t>
  </si>
  <si>
    <t>Toluene</t>
  </si>
  <si>
    <t>Ethylbenzene</t>
  </si>
  <si>
    <t>m+p-xylene</t>
  </si>
  <si>
    <t>o-xylene</t>
  </si>
  <si>
    <t>cis-1,2-dichloroethene</t>
  </si>
  <si>
    <t>1,1-Dichloroethane</t>
  </si>
  <si>
    <t>Chloroform</t>
  </si>
  <si>
    <t>Tetrachloromethane</t>
  </si>
  <si>
    <t>1,1,1-Trichloroethane</t>
  </si>
  <si>
    <t>Trichloroethylene</t>
  </si>
  <si>
    <t>Tetrachloroethylene</t>
  </si>
  <si>
    <t>1,1,1,2-Tetrachloroethane</t>
  </si>
  <si>
    <t>1,1,2,2-Tetrachloroetha</t>
  </si>
  <si>
    <t>Chlorobenzene</t>
  </si>
  <si>
    <t>Bromobenzene</t>
  </si>
  <si>
    <t>Bromodichloromethane</t>
  </si>
  <si>
    <t>Methylethylbenzene</t>
  </si>
  <si>
    <t>1,1-Dichloro-1-propene</t>
  </si>
  <si>
    <t>Trans - 1-2 -dichloroethylene</t>
  </si>
  <si>
    <t>2,2-Dichloropropane</t>
  </si>
  <si>
    <t>Bromochloromethane</t>
  </si>
  <si>
    <t>1,2-Dichloroethane</t>
  </si>
  <si>
    <t>Dibromomethane</t>
  </si>
  <si>
    <t>1,2-Dichloropropane</t>
  </si>
  <si>
    <t>cis-1,3-Dichloro-1-propene</t>
  </si>
  <si>
    <t>trans-1,3-Dichloro-1-propene</t>
  </si>
  <si>
    <t>1,1,2-Trichloroethane</t>
  </si>
  <si>
    <t>Dibromochloromethane</t>
  </si>
  <si>
    <t>1,3-Dichloropropane</t>
  </si>
  <si>
    <t>1,2-dibromoethane</t>
  </si>
  <si>
    <t>Styrene</t>
  </si>
  <si>
    <t>Propylbenzene</t>
  </si>
  <si>
    <t>2-Chlorotoluene</t>
  </si>
  <si>
    <t>1,2,4-Trimethylbenzene</t>
  </si>
  <si>
    <t>4-Chlorotoluene</t>
  </si>
  <si>
    <t>t-butylbenzene</t>
  </si>
  <si>
    <t>1,3,5-Trimethylbenzene</t>
  </si>
  <si>
    <t>1-methylpropylbenzene</t>
  </si>
  <si>
    <t>p-cymene</t>
  </si>
  <si>
    <t>Butylbenzene</t>
  </si>
  <si>
    <t>1,2-Dibromo-3-chloropropane</t>
  </si>
  <si>
    <t>Hexachlorobutadiene</t>
  </si>
  <si>
    <t>1-2-3 - Trichlorobenzene</t>
  </si>
  <si>
    <t>1-2-4 - Trichlorobenzene</t>
  </si>
  <si>
    <t>Bromoform</t>
  </si>
  <si>
    <t>VOC_TIC</t>
  </si>
  <si>
    <t>1,1,2-Trichloro 1,2,2-Trifluoroethane</t>
  </si>
  <si>
    <t>VOCs</t>
  </si>
  <si>
    <t>1,1-Dichloroethene</t>
  </si>
  <si>
    <t>Bromomethane</t>
  </si>
  <si>
    <t>Chloroethane</t>
  </si>
  <si>
    <t>Chloromethane</t>
  </si>
  <si>
    <t>Isopropylbenzene</t>
  </si>
  <si>
    <t>MTBE (Methyl Tertiary Butyl Ether)</t>
  </si>
  <si>
    <t>p-Isopropyltoluene</t>
  </si>
  <si>
    <t>sec-Butylbenzene</t>
  </si>
  <si>
    <t>Trichlorofluoromethane</t>
  </si>
  <si>
    <t>Vinyl Chloride</t>
  </si>
  <si>
    <t>UOM</t>
  </si>
  <si>
    <t>Elab</t>
  </si>
  <si>
    <t>I</t>
  </si>
  <si>
    <t/>
  </si>
  <si>
    <t>Wood</t>
  </si>
  <si>
    <t>PLA00114/I</t>
  </si>
  <si>
    <t>PLA001179/I</t>
  </si>
  <si>
    <t>PLA001205/I</t>
  </si>
  <si>
    <t>PLA001225/I</t>
  </si>
  <si>
    <t>PLA001256/I</t>
  </si>
  <si>
    <t>SOIL</t>
  </si>
  <si>
    <t>12/05/2022</t>
  </si>
  <si>
    <t>20/05/2022</t>
  </si>
  <si>
    <t>07/06/2022</t>
  </si>
  <si>
    <t>28/06/2022</t>
  </si>
  <si>
    <t>07/07/2022</t>
  </si>
  <si>
    <t>5:40</t>
  </si>
  <si>
    <t>15:40</t>
  </si>
  <si>
    <t>12:30</t>
  </si>
  <si>
    <t>8:40</t>
  </si>
  <si>
    <t xml:space="preserve">  Wood</t>
  </si>
  <si>
    <t xml:space="preserve">  All Sawdust</t>
  </si>
  <si>
    <t>&lt;0.2</t>
  </si>
  <si>
    <t>&lt;0.1</t>
  </si>
  <si>
    <t>&lt;1.0</t>
  </si>
  <si>
    <t>&lt;0.01</t>
  </si>
  <si>
    <t>&lt;0.5</t>
  </si>
  <si>
    <t>&lt;10.0</t>
  </si>
  <si>
    <t>I2</t>
  </si>
  <si>
    <t>PLA000005/I</t>
  </si>
  <si>
    <t>PLA000012/I</t>
  </si>
  <si>
    <t>PLA000033/I</t>
  </si>
  <si>
    <t>PLA000063/I</t>
  </si>
  <si>
    <t>PLA000094/I</t>
  </si>
  <si>
    <t>PLA000104/I</t>
  </si>
  <si>
    <t>PLA00117/I</t>
  </si>
  <si>
    <t>PLA000076/I</t>
  </si>
  <si>
    <t>PLA0000138/I</t>
  </si>
  <si>
    <t>PLA000162/I</t>
  </si>
  <si>
    <t>PLA000173/I</t>
  </si>
  <si>
    <t>PLA000188/I</t>
  </si>
  <si>
    <t>PLA000192/I</t>
  </si>
  <si>
    <t>PLA000216/I</t>
  </si>
  <si>
    <t>PLA000224/I</t>
  </si>
  <si>
    <t>PLA000259/I</t>
  </si>
  <si>
    <t>PLA000271/I</t>
  </si>
  <si>
    <t>PLA000282</t>
  </si>
  <si>
    <t>PLA000291/I</t>
  </si>
  <si>
    <t>PLA000294/I</t>
  </si>
  <si>
    <t>PLA000298/I</t>
  </si>
  <si>
    <t>PLA000308/I</t>
  </si>
  <si>
    <t>PLA000313/I</t>
  </si>
  <si>
    <t>PLA000350/I</t>
  </si>
  <si>
    <t>PLA000329/I</t>
  </si>
  <si>
    <t>PLA000386/I</t>
  </si>
  <si>
    <t>PLA000363/I</t>
  </si>
  <si>
    <t>PLA000366/I</t>
  </si>
  <si>
    <t>PLA000402/I</t>
  </si>
  <si>
    <t>PLA000409/I</t>
  </si>
  <si>
    <t>PLA000451/I</t>
  </si>
  <si>
    <t>PLA000460/I</t>
  </si>
  <si>
    <t>PLA000464/I</t>
  </si>
  <si>
    <t>PLA000469/I</t>
  </si>
  <si>
    <t>PLA000521/I</t>
  </si>
  <si>
    <t>PLA000523/I</t>
  </si>
  <si>
    <t>PLA000557/I</t>
  </si>
  <si>
    <t>PLA000574/I</t>
  </si>
  <si>
    <t>PLA000575/I</t>
  </si>
  <si>
    <t>PLA000583/I</t>
  </si>
  <si>
    <t>PLA000595/I</t>
  </si>
  <si>
    <t>PLA000608/I</t>
  </si>
  <si>
    <t>PLA000644/I</t>
  </si>
  <si>
    <t>PLA000677/I</t>
  </si>
  <si>
    <t>PLA000690/I</t>
  </si>
  <si>
    <t>PLA000706/I</t>
  </si>
  <si>
    <t>PLA000738/I</t>
  </si>
  <si>
    <t>PLA000758/I</t>
  </si>
  <si>
    <t>PLA000805/I</t>
  </si>
  <si>
    <t>PLA000827/I</t>
  </si>
  <si>
    <t>PLA000865/I</t>
  </si>
  <si>
    <t>PLA000860/I</t>
  </si>
  <si>
    <t>PLA000906/I</t>
  </si>
  <si>
    <t>PLA000928/I</t>
  </si>
  <si>
    <t>PLA000941/I</t>
  </si>
  <si>
    <t>PLA000965/I</t>
  </si>
  <si>
    <t>PLA001006/I</t>
  </si>
  <si>
    <t>PLA001025/I</t>
  </si>
  <si>
    <t>PLA001081/I</t>
  </si>
  <si>
    <t>PLA001109/I</t>
  </si>
  <si>
    <t>PLA001123/I</t>
  </si>
  <si>
    <t>None Supplied</t>
  </si>
  <si>
    <t>11/05/2021</t>
  </si>
  <si>
    <t>13/05/2021</t>
  </si>
  <si>
    <t>22/05/2021</t>
  </si>
  <si>
    <t>29/05/2021</t>
  </si>
  <si>
    <t>10/06/2021</t>
  </si>
  <si>
    <t>16/06/2021</t>
  </si>
  <si>
    <t>21/06/2021</t>
  </si>
  <si>
    <t>03/06/2021</t>
  </si>
  <si>
    <t>29/06/2021</t>
  </si>
  <si>
    <t>06/07/2021</t>
  </si>
  <si>
    <t>08/07/2021</t>
  </si>
  <si>
    <t>14/07/2021</t>
  </si>
  <si>
    <t>21/07/2021</t>
  </si>
  <si>
    <t>22/07/2021</t>
  </si>
  <si>
    <t>06/08/2021</t>
  </si>
  <si>
    <t>11/08/2021</t>
  </si>
  <si>
    <t>13/08/2021</t>
  </si>
  <si>
    <t>17/08/2021</t>
  </si>
  <si>
    <t>18/08/2021</t>
  </si>
  <si>
    <t>25/08/2021</t>
  </si>
  <si>
    <t>28/08/2021</t>
  </si>
  <si>
    <t>08/09/2021</t>
  </si>
  <si>
    <t>02/09/2021</t>
  </si>
  <si>
    <t>16/09/2021</t>
  </si>
  <si>
    <t>09/09/2021</t>
  </si>
  <si>
    <t>22/09/2021</t>
  </si>
  <si>
    <t>28/09/2021</t>
  </si>
  <si>
    <t>08/10/2021</t>
  </si>
  <si>
    <t>23/10/2021</t>
  </si>
  <si>
    <t>29/10/2021</t>
  </si>
  <si>
    <t>04/11/2021</t>
  </si>
  <si>
    <t>15/11/2021</t>
  </si>
  <si>
    <t>16/11/2021</t>
  </si>
  <si>
    <t>18/11/2021</t>
  </si>
  <si>
    <t>23/11/2021</t>
  </si>
  <si>
    <t>30/11/2021</t>
  </si>
  <si>
    <t>08/12/2021</t>
  </si>
  <si>
    <t>10/12/2021</t>
  </si>
  <si>
    <t>16/12/2021</t>
  </si>
  <si>
    <t>05/01/2022</t>
  </si>
  <si>
    <t>12/01/2022</t>
  </si>
  <si>
    <t>25/01/2022</t>
  </si>
  <si>
    <t>29/01/2022</t>
  </si>
  <si>
    <t>04/02/2022</t>
  </si>
  <si>
    <t>03/02/2022</t>
  </si>
  <si>
    <t>14/02/2022</t>
  </si>
  <si>
    <t>19/02/2022</t>
  </si>
  <si>
    <t>24/02/2022</t>
  </si>
  <si>
    <t>04/03/2022</t>
  </si>
  <si>
    <t>22/03/2022</t>
  </si>
  <si>
    <t>05/04/2022</t>
  </si>
  <si>
    <t>20/04/2022</t>
  </si>
  <si>
    <t>28/04/2022</t>
  </si>
  <si>
    <t>&lt; 0.1</t>
  </si>
  <si>
    <t>&lt; 0.2</t>
  </si>
  <si>
    <t>&lt; 0.3</t>
  </si>
  <si>
    <t>&lt; 1.0</t>
  </si>
  <si>
    <t>&lt; 0.05</t>
  </si>
  <si>
    <t>Tests</t>
  </si>
  <si>
    <t>No. below
LOD</t>
  </si>
  <si>
    <t>% Below LOD</t>
  </si>
  <si>
    <t>Max</t>
  </si>
  <si>
    <t>Min</t>
  </si>
  <si>
    <t>Median</t>
  </si>
  <si>
    <t>Sdev</t>
  </si>
  <si>
    <t>Relative SD</t>
  </si>
  <si>
    <t>Variation</t>
  </si>
  <si>
    <t>Average (Mean)</t>
  </si>
  <si>
    <t>95th Percentile</t>
  </si>
  <si>
    <t>99th Percentile</t>
  </si>
  <si>
    <t>PAS 111</t>
  </si>
  <si>
    <t>Substance</t>
  </si>
  <si>
    <t>Units</t>
  </si>
  <si>
    <t>Panel Board Manufacture</t>
  </si>
  <si>
    <t>Porous Surfaces</t>
  </si>
  <si>
    <t>Non-Porous Surfaces</t>
  </si>
  <si>
    <t>MAX</t>
  </si>
  <si>
    <t>MEDIAN</t>
  </si>
  <si>
    <t>99th Per.</t>
  </si>
  <si>
    <t>mg/kg</t>
  </si>
  <si>
    <t>-</t>
  </si>
  <si>
    <t>Fluorine</t>
  </si>
  <si>
    <t>Chlorine</t>
  </si>
  <si>
    <t>Heavy metals (combined)</t>
  </si>
  <si>
    <t>Trace</t>
  </si>
  <si>
    <t>Pentachlorophenol (PCP)</t>
  </si>
  <si>
    <t>STRAW</t>
  </si>
  <si>
    <t xml:space="preserve"> 99th Per.</t>
  </si>
  <si>
    <t>Row ref.</t>
  </si>
  <si>
    <t>µg/kg</t>
  </si>
  <si>
    <t>Benzo(ghi)perylene</t>
  </si>
  <si>
    <t>Dibenz(ah)anthracene</t>
  </si>
  <si>
    <t>Indeno(1,2,3-c,d)pyrene</t>
  </si>
  <si>
    <t>1,2,3 Trichlorobenzene</t>
  </si>
  <si>
    <t>N/A</t>
  </si>
  <si>
    <t>1,2,4 Trichlorobenzene</t>
  </si>
  <si>
    <t>2,4,6-Tetrachlorophenol</t>
  </si>
  <si>
    <t>&lt;0.3</t>
  </si>
  <si>
    <t>4-Methylphenol (p-cresol)</t>
  </si>
  <si>
    <t>1,2-Dimethylbenzene (o-Xylene)</t>
  </si>
  <si>
    <t>MATERIAL APPLIED TO LAND</t>
  </si>
  <si>
    <t>Analytes</t>
  </si>
  <si>
    <t>Highest Results</t>
  </si>
  <si>
    <t>Lowest Results</t>
  </si>
  <si>
    <t>Cobalt</t>
  </si>
  <si>
    <t>Heavy Metals Avg</t>
  </si>
  <si>
    <t>Heavy Metals Max</t>
  </si>
  <si>
    <t>CLEAN WOOD BEDDING MATERIAL</t>
  </si>
  <si>
    <t>Maximum</t>
  </si>
  <si>
    <t>Minimum</t>
  </si>
  <si>
    <t>Arsenic (aqua regia extractable)</t>
  </si>
  <si>
    <t>Boron (water soluble)</t>
  </si>
  <si>
    <t>Cadmium (aqua regia extractable)</t>
  </si>
  <si>
    <t>Chromium (aqua regia extractable)</t>
  </si>
  <si>
    <t>Copper (aqua regia extractable)</t>
  </si>
  <si>
    <t>Lead (aqua regia extractable)</t>
  </si>
  <si>
    <t>Mercury (aqua regia extractable)</t>
  </si>
  <si>
    <t>Nickel (aqua regia extractable)</t>
  </si>
  <si>
    <t>Zinc (aqua regia extractable)</t>
  </si>
  <si>
    <t>Cis-1,2-dichloroethene</t>
  </si>
  <si>
    <t>Trichloroethene</t>
  </si>
  <si>
    <t>p &amp; m-Xylene</t>
  </si>
  <si>
    <t>o-Xylene</t>
  </si>
  <si>
    <t>2-Chloronaphthalene</t>
  </si>
  <si>
    <t>Dibenz(a,h)anthracene</t>
  </si>
  <si>
    <t xml:space="preserve">Not tested </t>
  </si>
  <si>
    <t xml:space="preserve">Max </t>
  </si>
  <si>
    <t xml:space="preserve">Median </t>
  </si>
  <si>
    <t xml:space="preserve">mg/kg </t>
  </si>
  <si>
    <t>Total</t>
  </si>
  <si>
    <t>%</t>
  </si>
  <si>
    <t>Maximum concentration</t>
  </si>
  <si>
    <t>Median concentration</t>
  </si>
  <si>
    <t xml:space="preserve">Concentration </t>
  </si>
  <si>
    <t>Complies against WM3 &lt;0.1% concentration for individual substances (re HP14 Ecotoxic)</t>
  </si>
  <si>
    <t>Stats tab row ref.</t>
  </si>
  <si>
    <t>(Row15:96)</t>
  </si>
  <si>
    <t>(Row97:164)</t>
  </si>
  <si>
    <t>Complies with 0.1% absolute maximum combined results</t>
  </si>
  <si>
    <t xml:space="preserve">Complies against 'Clean' comparator at &lt;0.07 % maximum combined results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</si>
</sst>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2F2F2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3" fillId="7" borderId="4" applyNumberFormat="0" applyAlignment="0" applyProtection="0"/>
  </cellStyleXfs>
  <cellXfs count="35">
    <xf numFmtId="0" fontId="0" fillId="0" borderId="0" xfId="0"/>
    <xf numFmtId="0" fontId="1" fillId="0" borderId="0" xfId="0" applyFont="1" applyProtection="1">
      <protection hidden="1"/>
    </xf>
    <xf numFmtId="0" fontId="0" fillId="0" borderId="0" xfId="0" applyProtection="1">
      <protection hidden="1"/>
    </xf>
    <xf numFmtId="0" fontId="0" fillId="0" borderId="0" xfId="0" applyAlignment="1" applyProtection="1">
      <alignment horizontal="center" vertical="center"/>
      <protection hidden="1"/>
    </xf>
    <xf numFmtId="0" fontId="0" fillId="0" borderId="3" xfId="0" applyBorder="1" applyAlignment="1" applyProtection="1">
      <alignment horizontal="center" vertical="center"/>
      <protection hidden="1"/>
    </xf>
    <xf numFmtId="0" fontId="0" fillId="0" borderId="3" xfId="0" applyBorder="1" applyProtection="1">
      <protection hidden="1"/>
    </xf>
    <xf numFmtId="2" fontId="0" fillId="0" borderId="3" xfId="0" applyNumberFormat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/>
      <protection hidden="1"/>
    </xf>
    <xf numFmtId="0" fontId="0" fillId="0" borderId="3" xfId="0" applyBorder="1" applyAlignment="1" applyProtection="1">
      <alignment horizontal="center"/>
      <protection hidden="1"/>
    </xf>
    <xf numFmtId="2" fontId="4" fillId="7" borderId="3" xfId="2" applyNumberFormat="1" applyFont="1" applyBorder="1" applyProtection="1">
      <protection hidden="1"/>
    </xf>
    <xf numFmtId="2" fontId="5" fillId="0" borderId="3" xfId="0" applyNumberFormat="1" applyFont="1" applyBorder="1" applyAlignment="1" applyProtection="1">
      <alignment horizontal="center"/>
      <protection hidden="1"/>
    </xf>
    <xf numFmtId="0" fontId="5" fillId="0" borderId="3" xfId="0" applyFont="1" applyBorder="1" applyAlignment="1" applyProtection="1">
      <alignment horizontal="center"/>
      <protection hidden="1"/>
    </xf>
    <xf numFmtId="0" fontId="0" fillId="0" borderId="2" xfId="0" applyBorder="1" applyProtection="1">
      <protection hidden="1"/>
    </xf>
    <xf numFmtId="0" fontId="5" fillId="0" borderId="0" xfId="0" applyFont="1" applyProtection="1">
      <protection hidden="1"/>
    </xf>
    <xf numFmtId="9" fontId="5" fillId="0" borderId="0" xfId="1" applyFont="1" applyProtection="1">
      <protection hidden="1"/>
    </xf>
    <xf numFmtId="0" fontId="5" fillId="0" borderId="0" xfId="0" quotePrefix="1" applyFont="1" applyProtection="1">
      <protection hidden="1"/>
    </xf>
    <xf numFmtId="0" fontId="5" fillId="2" borderId="0" xfId="0" applyFont="1" applyFill="1" applyProtection="1">
      <protection hidden="1"/>
    </xf>
    <xf numFmtId="0" fontId="5" fillId="3" borderId="0" xfId="0" applyFont="1" applyFill="1" applyProtection="1">
      <protection hidden="1"/>
    </xf>
    <xf numFmtId="0" fontId="5" fillId="0" borderId="1" xfId="0" applyFont="1" applyBorder="1" applyProtection="1">
      <protection hidden="1"/>
    </xf>
    <xf numFmtId="0" fontId="5" fillId="0" borderId="2" xfId="0" applyFont="1" applyBorder="1" applyProtection="1">
      <protection hidden="1"/>
    </xf>
    <xf numFmtId="0" fontId="5" fillId="2" borderId="1" xfId="0" applyFont="1" applyFill="1" applyBorder="1" applyProtection="1">
      <protection hidden="1"/>
    </xf>
    <xf numFmtId="0" fontId="5" fillId="4" borderId="1" xfId="0" applyFont="1" applyFill="1" applyBorder="1" applyProtection="1">
      <protection hidden="1"/>
    </xf>
    <xf numFmtId="0" fontId="5" fillId="6" borderId="0" xfId="0" applyFont="1" applyFill="1" applyProtection="1">
      <protection hidden="1"/>
    </xf>
    <xf numFmtId="0" fontId="5" fillId="2" borderId="2" xfId="0" applyFont="1" applyFill="1" applyBorder="1" applyProtection="1">
      <protection hidden="1"/>
    </xf>
    <xf numFmtId="0" fontId="5" fillId="4" borderId="2" xfId="0" applyFont="1" applyFill="1" applyBorder="1" applyProtection="1">
      <protection hidden="1"/>
    </xf>
    <xf numFmtId="164" fontId="0" fillId="0" borderId="0" xfId="0" applyNumberFormat="1" applyProtection="1">
      <protection hidden="1"/>
    </xf>
    <xf numFmtId="0" fontId="5" fillId="5" borderId="0" xfId="0" quotePrefix="1" applyFont="1" applyFill="1" applyAlignment="1" applyProtection="1">
      <alignment horizontal="right"/>
      <protection hidden="1"/>
    </xf>
    <xf numFmtId="0" fontId="5" fillId="5" borderId="0" xfId="0" applyFont="1" applyFill="1" applyAlignment="1" applyProtection="1">
      <alignment horizontal="right"/>
      <protection hidden="1"/>
    </xf>
    <xf numFmtId="0" fontId="5" fillId="0" borderId="0" xfId="0" applyFont="1" applyAlignment="1" applyProtection="1">
      <alignment horizontal="right"/>
      <protection hidden="1"/>
    </xf>
    <xf numFmtId="9" fontId="5" fillId="0" borderId="0" xfId="1" applyFont="1" applyAlignment="1" applyProtection="1">
      <alignment horizontal="right"/>
      <protection hidden="1"/>
    </xf>
    <xf numFmtId="0" fontId="5" fillId="0" borderId="0" xfId="0" quotePrefix="1" applyFont="1" applyAlignment="1" applyProtection="1">
      <alignment horizontal="right"/>
      <protection hidden="1"/>
    </xf>
    <xf numFmtId="0" fontId="5" fillId="0" borderId="0" xfId="0" applyFont="1" applyAlignment="1" applyProtection="1">
      <alignment horizontal="center" wrapText="1"/>
      <protection hidden="1"/>
    </xf>
    <xf numFmtId="9" fontId="5" fillId="0" borderId="0" xfId="1" applyFont="1" applyAlignment="1" applyProtection="1">
      <alignment horizontal="center" wrapText="1"/>
      <protection hidden="1"/>
    </xf>
    <xf numFmtId="0" fontId="0" fillId="0" borderId="3" xfId="0" applyBorder="1" applyAlignment="1" applyProtection="1">
      <alignment horizontal="center" wrapText="1"/>
      <protection hidden="1"/>
    </xf>
    <xf numFmtId="0" fontId="0" fillId="0" borderId="3" xfId="0" applyBorder="1" applyAlignment="1" applyProtection="1">
      <alignment horizontal="center" vertical="center" wrapText="1"/>
      <protection hidden="1"/>
    </xf>
  </cellXfs>
  <cellStyles count="3">
    <cellStyle name="Normal" xfId="0" builtinId="0"/>
    <cellStyle name="Output" xfId="2" builtinId="21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13" Type="http://schemas.openxmlformats.org/officeDocument/2006/relationships/customXml" Target="../customXml/item5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ites/Consultancy/Shared%20Documents/Projects/PLAT.01.02/RESUBMISSION%20JAN%2022/Post%20Submission/Schedule%205%20Notice%2020.07.2022/Sample%20Analysis%20Calculations/Combined%20results%20to%2003.08.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eated Stats"/>
      <sheetName val="Treated Fails"/>
      <sheetName val="Treated Combined Data"/>
      <sheetName val="Table"/>
      <sheetName val="Sheet3"/>
      <sheetName val="Pas 111"/>
      <sheetName val="WWR Calcs"/>
      <sheetName val="Combined results to 03.08.2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0DF2FB-9A5F-4589-A6AE-4EEE6ED1E871}">
  <dimension ref="A1:CG170"/>
  <sheetViews>
    <sheetView tabSelected="1" topLeftCell="BO144" workbookViewId="0">
      <selection activeCell="BW170" sqref="BW170"/>
    </sheetView>
  </sheetViews>
  <sheetFormatPr defaultColWidth="8.85546875" defaultRowHeight="15" x14ac:dyDescent="0.25"/>
  <cols>
    <col min="1" max="1" width="22.42578125" style="13" customWidth="1"/>
    <col min="2" max="2" width="14" style="13" bestFit="1" customWidth="1"/>
    <col min="3" max="72" width="8.85546875" style="13"/>
    <col min="73" max="73" width="8.85546875" style="14"/>
    <col min="74" max="80" width="8.85546875" style="13"/>
    <col min="81" max="81" width="10.42578125" style="13" customWidth="1"/>
    <col min="82" max="82" width="11" style="13" customWidth="1"/>
    <col min="83" max="16384" width="8.85546875" style="13"/>
  </cols>
  <sheetData>
    <row r="1" spans="1:85" x14ac:dyDescent="0.25">
      <c r="D1" s="13" t="s">
        <v>168</v>
      </c>
      <c r="E1" s="13" t="s">
        <v>168</v>
      </c>
      <c r="F1" s="13" t="s">
        <v>168</v>
      </c>
      <c r="G1" s="13" t="s">
        <v>168</v>
      </c>
      <c r="H1" s="13" t="s">
        <v>168</v>
      </c>
      <c r="I1" s="13" t="s">
        <v>195</v>
      </c>
      <c r="J1" s="13" t="s">
        <v>195</v>
      </c>
      <c r="K1" s="13" t="s">
        <v>195</v>
      </c>
      <c r="L1" s="13" t="s">
        <v>195</v>
      </c>
      <c r="M1" s="13" t="s">
        <v>195</v>
      </c>
      <c r="N1" s="13" t="s">
        <v>195</v>
      </c>
      <c r="O1" s="13" t="s">
        <v>195</v>
      </c>
      <c r="P1" s="13" t="s">
        <v>195</v>
      </c>
      <c r="Q1" s="13" t="s">
        <v>195</v>
      </c>
      <c r="R1" s="13" t="s">
        <v>195</v>
      </c>
      <c r="S1" s="13" t="s">
        <v>195</v>
      </c>
      <c r="T1" s="13" t="s">
        <v>195</v>
      </c>
      <c r="U1" s="13" t="s">
        <v>195</v>
      </c>
      <c r="V1" s="13" t="s">
        <v>195</v>
      </c>
      <c r="W1" s="13" t="s">
        <v>195</v>
      </c>
      <c r="X1" s="13" t="s">
        <v>195</v>
      </c>
      <c r="Y1" s="13" t="s">
        <v>195</v>
      </c>
      <c r="Z1" s="13" t="s">
        <v>195</v>
      </c>
      <c r="AA1" s="13" t="s">
        <v>195</v>
      </c>
      <c r="AB1" s="13" t="s">
        <v>195</v>
      </c>
      <c r="AC1" s="13" t="s">
        <v>195</v>
      </c>
      <c r="AD1" s="13" t="s">
        <v>195</v>
      </c>
      <c r="AE1" s="13" t="s">
        <v>195</v>
      </c>
      <c r="AF1" s="13" t="s">
        <v>195</v>
      </c>
      <c r="AG1" s="13" t="s">
        <v>195</v>
      </c>
      <c r="AH1" s="13" t="s">
        <v>195</v>
      </c>
      <c r="AI1" s="13" t="s">
        <v>195</v>
      </c>
      <c r="AJ1" s="13" t="s">
        <v>195</v>
      </c>
      <c r="AK1" s="13" t="s">
        <v>195</v>
      </c>
      <c r="AL1" s="13" t="s">
        <v>195</v>
      </c>
      <c r="AM1" s="13" t="s">
        <v>195</v>
      </c>
      <c r="AN1" s="13" t="s">
        <v>195</v>
      </c>
      <c r="AO1" s="13" t="s">
        <v>195</v>
      </c>
      <c r="AP1" s="13" t="s">
        <v>195</v>
      </c>
      <c r="AQ1" s="13" t="s">
        <v>195</v>
      </c>
      <c r="AR1" s="13" t="s">
        <v>195</v>
      </c>
      <c r="AS1" s="13" t="s">
        <v>195</v>
      </c>
      <c r="AT1" s="13" t="s">
        <v>195</v>
      </c>
      <c r="AU1" s="13" t="s">
        <v>195</v>
      </c>
      <c r="AV1" s="13" t="s">
        <v>195</v>
      </c>
      <c r="AW1" s="13" t="s">
        <v>195</v>
      </c>
      <c r="AX1" s="13" t="s">
        <v>195</v>
      </c>
      <c r="AY1" s="13" t="s">
        <v>195</v>
      </c>
      <c r="AZ1" s="13" t="s">
        <v>195</v>
      </c>
      <c r="BA1" s="13" t="s">
        <v>195</v>
      </c>
      <c r="BB1" s="13" t="s">
        <v>195</v>
      </c>
      <c r="BC1" s="13" t="s">
        <v>195</v>
      </c>
      <c r="BD1" s="13" t="s">
        <v>195</v>
      </c>
      <c r="BE1" s="13" t="s">
        <v>195</v>
      </c>
      <c r="BF1" s="13" t="s">
        <v>195</v>
      </c>
      <c r="BG1" s="13" t="s">
        <v>195</v>
      </c>
      <c r="BH1" s="13" t="s">
        <v>195</v>
      </c>
      <c r="BI1" s="13" t="s">
        <v>195</v>
      </c>
      <c r="BJ1" s="13" t="s">
        <v>195</v>
      </c>
      <c r="BK1" s="13" t="s">
        <v>195</v>
      </c>
      <c r="BL1" s="13" t="s">
        <v>195</v>
      </c>
      <c r="BM1" s="13" t="s">
        <v>195</v>
      </c>
      <c r="BN1" s="13" t="s">
        <v>195</v>
      </c>
      <c r="BO1" s="13" t="s">
        <v>195</v>
      </c>
      <c r="BP1" s="13" t="s">
        <v>195</v>
      </c>
      <c r="BQ1" s="13" t="s">
        <v>195</v>
      </c>
    </row>
    <row r="2" spans="1:85" x14ac:dyDescent="0.25">
      <c r="A2" s="13" t="s">
        <v>0</v>
      </c>
      <c r="C2" s="13" t="s">
        <v>167</v>
      </c>
      <c r="D2" s="13" t="s">
        <v>169</v>
      </c>
      <c r="E2" s="13" t="s">
        <v>169</v>
      </c>
      <c r="F2" s="13" t="s">
        <v>169</v>
      </c>
      <c r="G2" s="13" t="s">
        <v>169</v>
      </c>
      <c r="H2" s="13" t="s">
        <v>169</v>
      </c>
      <c r="I2" s="13" t="s">
        <v>169</v>
      </c>
      <c r="J2" s="13" t="s">
        <v>169</v>
      </c>
      <c r="K2" s="13" t="s">
        <v>169</v>
      </c>
      <c r="L2" s="13" t="s">
        <v>169</v>
      </c>
      <c r="M2" s="13" t="s">
        <v>169</v>
      </c>
      <c r="N2" s="13" t="s">
        <v>169</v>
      </c>
      <c r="O2" s="13" t="s">
        <v>169</v>
      </c>
      <c r="P2" s="13" t="s">
        <v>169</v>
      </c>
      <c r="Q2" s="13" t="s">
        <v>169</v>
      </c>
      <c r="R2" s="13" t="s">
        <v>169</v>
      </c>
      <c r="S2" s="13" t="s">
        <v>169</v>
      </c>
      <c r="T2" s="13" t="s">
        <v>169</v>
      </c>
      <c r="U2" s="13" t="s">
        <v>169</v>
      </c>
      <c r="V2" s="13" t="s">
        <v>169</v>
      </c>
      <c r="W2" s="13" t="s">
        <v>169</v>
      </c>
      <c r="X2" s="13" t="s">
        <v>169</v>
      </c>
      <c r="Y2" s="13" t="s">
        <v>169</v>
      </c>
      <c r="Z2" s="13" t="s">
        <v>169</v>
      </c>
      <c r="AA2" s="13" t="s">
        <v>169</v>
      </c>
      <c r="AB2" s="13" t="s">
        <v>169</v>
      </c>
      <c r="AC2" s="13" t="s">
        <v>169</v>
      </c>
      <c r="AD2" s="13" t="s">
        <v>169</v>
      </c>
      <c r="AE2" s="13" t="s">
        <v>169</v>
      </c>
      <c r="AF2" s="13" t="s">
        <v>169</v>
      </c>
      <c r="AG2" s="13" t="s">
        <v>169</v>
      </c>
      <c r="AH2" s="13" t="s">
        <v>169</v>
      </c>
      <c r="AI2" s="13" t="s">
        <v>169</v>
      </c>
      <c r="AJ2" s="13" t="s">
        <v>169</v>
      </c>
      <c r="AK2" s="13" t="s">
        <v>169</v>
      </c>
      <c r="AL2" s="13" t="s">
        <v>169</v>
      </c>
      <c r="AM2" s="13" t="s">
        <v>169</v>
      </c>
      <c r="AN2" s="13" t="s">
        <v>169</v>
      </c>
      <c r="AO2" s="13" t="s">
        <v>169</v>
      </c>
      <c r="AP2" s="13" t="s">
        <v>169</v>
      </c>
      <c r="AQ2" s="13" t="s">
        <v>169</v>
      </c>
      <c r="AR2" s="13" t="s">
        <v>169</v>
      </c>
      <c r="AS2" s="13" t="s">
        <v>169</v>
      </c>
      <c r="AT2" s="13" t="s">
        <v>169</v>
      </c>
      <c r="AU2" s="13" t="s">
        <v>169</v>
      </c>
      <c r="AV2" s="13" t="s">
        <v>169</v>
      </c>
      <c r="AW2" s="13" t="s">
        <v>169</v>
      </c>
      <c r="AX2" s="13" t="s">
        <v>169</v>
      </c>
      <c r="AY2" s="13" t="s">
        <v>169</v>
      </c>
      <c r="AZ2" s="13" t="s">
        <v>169</v>
      </c>
      <c r="BA2" s="13" t="s">
        <v>169</v>
      </c>
      <c r="BB2" s="13" t="s">
        <v>169</v>
      </c>
      <c r="BC2" s="13" t="s">
        <v>169</v>
      </c>
      <c r="BD2" s="13" t="s">
        <v>169</v>
      </c>
      <c r="BE2" s="13" t="s">
        <v>169</v>
      </c>
      <c r="BF2" s="13" t="s">
        <v>169</v>
      </c>
      <c r="BG2" s="13" t="s">
        <v>169</v>
      </c>
      <c r="BH2" s="13" t="s">
        <v>169</v>
      </c>
      <c r="BI2" s="13" t="s">
        <v>169</v>
      </c>
      <c r="BJ2" s="13" t="s">
        <v>169</v>
      </c>
      <c r="BK2" s="13" t="s">
        <v>169</v>
      </c>
      <c r="BL2" s="13" t="s">
        <v>169</v>
      </c>
      <c r="BM2" s="13" t="s">
        <v>169</v>
      </c>
      <c r="BN2" s="13" t="s">
        <v>169</v>
      </c>
      <c r="BO2" s="13" t="s">
        <v>169</v>
      </c>
      <c r="BP2" s="13" t="s">
        <v>169</v>
      </c>
      <c r="BQ2" s="13" t="s">
        <v>169</v>
      </c>
    </row>
    <row r="3" spans="1:85" x14ac:dyDescent="0.25">
      <c r="A3" s="13" t="s">
        <v>1</v>
      </c>
      <c r="D3" s="15">
        <v>281331</v>
      </c>
      <c r="E3" s="15">
        <v>281346</v>
      </c>
      <c r="F3" s="15">
        <v>284890</v>
      </c>
      <c r="G3" s="15">
        <v>286346</v>
      </c>
      <c r="H3" s="15">
        <v>286804</v>
      </c>
      <c r="I3" s="13">
        <v>1869049</v>
      </c>
      <c r="J3" s="13">
        <v>1869056</v>
      </c>
      <c r="K3" s="13">
        <v>1885820</v>
      </c>
      <c r="L3" s="13">
        <v>1892557</v>
      </c>
      <c r="M3" s="13">
        <v>1907658</v>
      </c>
      <c r="N3" s="13">
        <v>1907668</v>
      </c>
      <c r="O3" s="13">
        <v>1916493</v>
      </c>
      <c r="P3" s="13">
        <v>1915471</v>
      </c>
      <c r="Q3" s="13">
        <v>1924516</v>
      </c>
      <c r="R3" s="13">
        <v>1932173</v>
      </c>
      <c r="S3" s="13">
        <v>1949457</v>
      </c>
      <c r="T3" s="13">
        <v>1949472</v>
      </c>
      <c r="U3" s="13">
        <v>1949476</v>
      </c>
      <c r="V3" s="13">
        <v>1949703</v>
      </c>
      <c r="W3" s="13">
        <v>1964085</v>
      </c>
      <c r="X3" s="13">
        <v>1971628</v>
      </c>
      <c r="Y3" s="13">
        <v>1971640</v>
      </c>
      <c r="Z3" s="13">
        <v>1980168</v>
      </c>
      <c r="AA3" s="13">
        <v>1980280</v>
      </c>
      <c r="AB3" s="13">
        <v>1980283</v>
      </c>
      <c r="AC3" s="13">
        <v>1987710</v>
      </c>
      <c r="AD3" s="13">
        <v>1995646</v>
      </c>
      <c r="AE3" s="13">
        <v>1995651</v>
      </c>
      <c r="AF3" s="13">
        <v>2004900</v>
      </c>
      <c r="AG3" s="13">
        <v>2004906</v>
      </c>
      <c r="AH3" s="13">
        <v>2021158</v>
      </c>
      <c r="AI3" s="13">
        <v>2027445</v>
      </c>
      <c r="AJ3" s="13">
        <v>2027448</v>
      </c>
      <c r="AK3" s="13">
        <v>2031571</v>
      </c>
      <c r="AL3" s="13">
        <v>2031578</v>
      </c>
      <c r="AM3" s="13">
        <v>2047368</v>
      </c>
      <c r="AN3" s="13">
        <v>2047377</v>
      </c>
      <c r="AO3" s="13">
        <v>2047381</v>
      </c>
      <c r="AP3" s="13">
        <v>2047386</v>
      </c>
      <c r="AQ3" s="13">
        <v>2063433</v>
      </c>
      <c r="AR3" s="13">
        <v>2063435</v>
      </c>
      <c r="AS3" s="13">
        <v>2084302</v>
      </c>
      <c r="AT3" s="13">
        <v>2088542</v>
      </c>
      <c r="AU3" s="13">
        <v>2088543</v>
      </c>
      <c r="AV3" s="13">
        <v>2088551</v>
      </c>
      <c r="AW3" s="13">
        <v>2094823</v>
      </c>
      <c r="AX3" s="13">
        <v>2094836</v>
      </c>
      <c r="AY3" s="13">
        <v>2105456</v>
      </c>
      <c r="AZ3" s="13">
        <v>2117365</v>
      </c>
      <c r="BA3" s="13">
        <v>2120512</v>
      </c>
      <c r="BB3" s="13">
        <v>2126134</v>
      </c>
      <c r="BC3" s="13">
        <v>2133979</v>
      </c>
      <c r="BD3" s="13">
        <v>2146087</v>
      </c>
      <c r="BE3" s="13">
        <v>2153938</v>
      </c>
      <c r="BF3" s="13">
        <v>2158613</v>
      </c>
      <c r="BG3" s="13">
        <v>2169579</v>
      </c>
      <c r="BH3" s="13">
        <v>2166244</v>
      </c>
      <c r="BI3" s="13">
        <v>2178691</v>
      </c>
      <c r="BJ3" s="13">
        <v>2189692</v>
      </c>
      <c r="BK3" s="13">
        <v>2189705</v>
      </c>
      <c r="BL3" s="13">
        <v>2200911</v>
      </c>
      <c r="BM3" s="13">
        <v>2214514</v>
      </c>
      <c r="BN3" s="13">
        <v>2220759</v>
      </c>
      <c r="BO3" s="13">
        <v>2243991</v>
      </c>
      <c r="BP3" s="13">
        <v>2259512</v>
      </c>
      <c r="BQ3" s="13">
        <v>2272569</v>
      </c>
    </row>
    <row r="4" spans="1:85" x14ac:dyDescent="0.25">
      <c r="A4" s="13" t="s">
        <v>2</v>
      </c>
      <c r="D4" s="15" t="s">
        <v>170</v>
      </c>
      <c r="E4" s="15" t="s">
        <v>170</v>
      </c>
      <c r="F4" s="15" t="s">
        <v>170</v>
      </c>
      <c r="G4" s="15" t="s">
        <v>170</v>
      </c>
      <c r="H4" s="15" t="s">
        <v>171</v>
      </c>
      <c r="I4" s="13" t="s">
        <v>196</v>
      </c>
      <c r="J4" s="13" t="s">
        <v>197</v>
      </c>
      <c r="K4" s="13" t="s">
        <v>198</v>
      </c>
      <c r="L4" s="13" t="s">
        <v>199</v>
      </c>
      <c r="M4" s="13" t="s">
        <v>200</v>
      </c>
      <c r="N4" s="13" t="s">
        <v>201</v>
      </c>
      <c r="O4" s="13" t="s">
        <v>202</v>
      </c>
      <c r="P4" s="13" t="s">
        <v>203</v>
      </c>
      <c r="Q4" s="13" t="s">
        <v>204</v>
      </c>
      <c r="R4" s="13" t="s">
        <v>205</v>
      </c>
      <c r="S4" s="13" t="s">
        <v>206</v>
      </c>
      <c r="T4" s="13" t="s">
        <v>207</v>
      </c>
      <c r="U4" s="13" t="s">
        <v>208</v>
      </c>
      <c r="V4" s="13" t="s">
        <v>209</v>
      </c>
      <c r="W4" s="13" t="s">
        <v>210</v>
      </c>
      <c r="X4" s="13" t="s">
        <v>211</v>
      </c>
      <c r="Y4" s="13" t="s">
        <v>212</v>
      </c>
      <c r="Z4" s="13" t="s">
        <v>213</v>
      </c>
      <c r="AA4" s="13" t="s">
        <v>214</v>
      </c>
      <c r="AB4" s="13" t="s">
        <v>215</v>
      </c>
      <c r="AC4" s="13" t="s">
        <v>216</v>
      </c>
      <c r="AD4" s="13" t="s">
        <v>217</v>
      </c>
      <c r="AE4" s="13" t="s">
        <v>218</v>
      </c>
      <c r="AF4" s="13" t="s">
        <v>219</v>
      </c>
      <c r="AG4" s="13" t="s">
        <v>220</v>
      </c>
      <c r="AH4" s="13" t="s">
        <v>221</v>
      </c>
      <c r="AI4" s="13" t="s">
        <v>222</v>
      </c>
      <c r="AJ4" s="13" t="s">
        <v>223</v>
      </c>
      <c r="AK4" s="13" t="s">
        <v>224</v>
      </c>
      <c r="AL4" s="13" t="s">
        <v>225</v>
      </c>
      <c r="AM4" s="13" t="s">
        <v>226</v>
      </c>
      <c r="AN4" s="13" t="s">
        <v>227</v>
      </c>
      <c r="AO4" s="13" t="s">
        <v>228</v>
      </c>
      <c r="AP4" s="13" t="s">
        <v>229</v>
      </c>
      <c r="AQ4" s="13" t="s">
        <v>230</v>
      </c>
      <c r="AR4" s="13" t="s">
        <v>231</v>
      </c>
      <c r="AS4" s="13" t="s">
        <v>232</v>
      </c>
      <c r="AT4" s="13" t="s">
        <v>233</v>
      </c>
      <c r="AU4" s="13" t="s">
        <v>234</v>
      </c>
      <c r="AV4" s="13" t="s">
        <v>235</v>
      </c>
      <c r="AW4" s="13" t="s">
        <v>236</v>
      </c>
      <c r="AX4" s="13" t="s">
        <v>237</v>
      </c>
      <c r="AY4" s="13" t="s">
        <v>238</v>
      </c>
      <c r="AZ4" s="13" t="s">
        <v>239</v>
      </c>
      <c r="BA4" s="13" t="s">
        <v>240</v>
      </c>
      <c r="BB4" s="13" t="s">
        <v>241</v>
      </c>
      <c r="BC4" s="13" t="s">
        <v>242</v>
      </c>
      <c r="BD4" s="13" t="s">
        <v>243</v>
      </c>
      <c r="BE4" s="13" t="s">
        <v>244</v>
      </c>
      <c r="BF4" s="13" t="s">
        <v>245</v>
      </c>
      <c r="BG4" s="13" t="s">
        <v>246</v>
      </c>
      <c r="BH4" s="13" t="s">
        <v>247</v>
      </c>
      <c r="BI4" s="13" t="s">
        <v>248</v>
      </c>
      <c r="BJ4" s="13" t="s">
        <v>249</v>
      </c>
      <c r="BK4" s="13" t="s">
        <v>250</v>
      </c>
      <c r="BL4" s="13" t="s">
        <v>251</v>
      </c>
      <c r="BM4" s="13" t="s">
        <v>252</v>
      </c>
      <c r="BN4" s="13" t="s">
        <v>253</v>
      </c>
      <c r="BO4" s="13" t="s">
        <v>254</v>
      </c>
      <c r="BP4" s="13" t="s">
        <v>255</v>
      </c>
      <c r="BQ4" s="13" t="s">
        <v>256</v>
      </c>
    </row>
    <row r="5" spans="1:85" x14ac:dyDescent="0.25">
      <c r="A5" s="13" t="s">
        <v>3</v>
      </c>
      <c r="D5" s="15" t="s">
        <v>172</v>
      </c>
      <c r="E5" s="15" t="s">
        <v>173</v>
      </c>
      <c r="F5" s="15" t="s">
        <v>174</v>
      </c>
      <c r="G5" s="15" t="s">
        <v>175</v>
      </c>
      <c r="H5" s="15" t="s">
        <v>176</v>
      </c>
      <c r="I5" s="13" t="s">
        <v>257</v>
      </c>
      <c r="J5" s="13" t="s">
        <v>257</v>
      </c>
      <c r="K5" s="13" t="s">
        <v>257</v>
      </c>
      <c r="L5" s="13" t="s">
        <v>257</v>
      </c>
      <c r="M5" s="13" t="s">
        <v>257</v>
      </c>
      <c r="N5" s="13" t="s">
        <v>257</v>
      </c>
      <c r="O5" s="13" t="s">
        <v>257</v>
      </c>
      <c r="P5" s="13" t="s">
        <v>257</v>
      </c>
      <c r="Q5" s="13" t="s">
        <v>257</v>
      </c>
      <c r="R5" s="13" t="s">
        <v>257</v>
      </c>
      <c r="S5" s="13" t="s">
        <v>257</v>
      </c>
      <c r="T5" s="13" t="s">
        <v>257</v>
      </c>
      <c r="U5" s="13" t="s">
        <v>257</v>
      </c>
      <c r="V5" s="13" t="s">
        <v>257</v>
      </c>
      <c r="W5" s="13" t="s">
        <v>257</v>
      </c>
      <c r="X5" s="13" t="s">
        <v>257</v>
      </c>
      <c r="Y5" s="13" t="s">
        <v>257</v>
      </c>
      <c r="Z5" s="13" t="s">
        <v>169</v>
      </c>
      <c r="AA5" s="13" t="s">
        <v>257</v>
      </c>
      <c r="AB5" s="13" t="s">
        <v>257</v>
      </c>
      <c r="AC5" s="13" t="s">
        <v>257</v>
      </c>
      <c r="AD5" s="13" t="s">
        <v>257</v>
      </c>
      <c r="AE5" s="13" t="s">
        <v>257</v>
      </c>
      <c r="AF5" s="13" t="s">
        <v>257</v>
      </c>
      <c r="AG5" s="13" t="s">
        <v>257</v>
      </c>
      <c r="AH5" s="13" t="s">
        <v>257</v>
      </c>
      <c r="AI5" s="13" t="s">
        <v>257</v>
      </c>
      <c r="AJ5" s="13" t="s">
        <v>257</v>
      </c>
      <c r="AK5" s="13" t="s">
        <v>257</v>
      </c>
      <c r="AL5" s="13" t="s">
        <v>257</v>
      </c>
      <c r="AM5" s="13" t="s">
        <v>257</v>
      </c>
      <c r="AN5" s="13" t="s">
        <v>257</v>
      </c>
      <c r="AO5" s="13" t="s">
        <v>257</v>
      </c>
      <c r="AP5" s="13" t="s">
        <v>257</v>
      </c>
      <c r="AQ5" s="13" t="s">
        <v>257</v>
      </c>
      <c r="AR5" s="13" t="s">
        <v>257</v>
      </c>
      <c r="AS5" s="13" t="s">
        <v>257</v>
      </c>
      <c r="AT5" s="13" t="s">
        <v>257</v>
      </c>
      <c r="AU5" s="13" t="s">
        <v>257</v>
      </c>
      <c r="AV5" s="13" t="s">
        <v>257</v>
      </c>
      <c r="AW5" s="13" t="s">
        <v>257</v>
      </c>
      <c r="AX5" s="13" t="s">
        <v>257</v>
      </c>
      <c r="AY5" s="13" t="s">
        <v>257</v>
      </c>
      <c r="AZ5" s="13" t="s">
        <v>257</v>
      </c>
      <c r="BA5" s="13" t="s">
        <v>257</v>
      </c>
      <c r="BB5" s="13" t="s">
        <v>257</v>
      </c>
      <c r="BC5" s="13" t="s">
        <v>257</v>
      </c>
      <c r="BD5" s="13" t="s">
        <v>257</v>
      </c>
      <c r="BE5" s="13" t="s">
        <v>257</v>
      </c>
      <c r="BF5" s="13" t="s">
        <v>257</v>
      </c>
      <c r="BG5" s="13" t="s">
        <v>257</v>
      </c>
      <c r="BH5" s="13" t="s">
        <v>257</v>
      </c>
      <c r="BI5" s="13" t="s">
        <v>257</v>
      </c>
      <c r="BJ5" s="13" t="s">
        <v>257</v>
      </c>
      <c r="BK5" s="13" t="s">
        <v>257</v>
      </c>
      <c r="BL5" s="13" t="s">
        <v>257</v>
      </c>
      <c r="BM5" s="13" t="s">
        <v>257</v>
      </c>
      <c r="BN5" s="13" t="s">
        <v>257</v>
      </c>
      <c r="BO5" s="13" t="s">
        <v>257</v>
      </c>
      <c r="BP5" s="13" t="s">
        <v>257</v>
      </c>
      <c r="BQ5" s="13" t="s">
        <v>257</v>
      </c>
    </row>
    <row r="6" spans="1:85" x14ac:dyDescent="0.25">
      <c r="A6" s="13" t="s">
        <v>4</v>
      </c>
      <c r="D6" s="15" t="s">
        <v>177</v>
      </c>
      <c r="E6" s="15" t="s">
        <v>177</v>
      </c>
      <c r="F6" s="15" t="s">
        <v>177</v>
      </c>
      <c r="G6" s="15" t="s">
        <v>177</v>
      </c>
      <c r="H6" s="15" t="s">
        <v>177</v>
      </c>
    </row>
    <row r="7" spans="1:85" x14ac:dyDescent="0.25">
      <c r="A7" s="13" t="s">
        <v>5</v>
      </c>
      <c r="D7" s="15" t="s">
        <v>170</v>
      </c>
      <c r="E7" s="15" t="s">
        <v>170</v>
      </c>
      <c r="F7" s="15" t="s">
        <v>170</v>
      </c>
      <c r="G7" s="15" t="s">
        <v>170</v>
      </c>
      <c r="H7" s="15" t="s">
        <v>170</v>
      </c>
    </row>
    <row r="8" spans="1:85" x14ac:dyDescent="0.25">
      <c r="A8" s="13" t="s">
        <v>6</v>
      </c>
      <c r="D8" s="15" t="s">
        <v>170</v>
      </c>
      <c r="E8" s="15" t="s">
        <v>170</v>
      </c>
      <c r="F8" s="15" t="s">
        <v>170</v>
      </c>
      <c r="G8" s="15" t="s">
        <v>170</v>
      </c>
      <c r="H8" s="15" t="s">
        <v>170</v>
      </c>
      <c r="I8" s="13" t="s">
        <v>257</v>
      </c>
      <c r="J8" s="13" t="s">
        <v>257</v>
      </c>
      <c r="K8" s="13" t="s">
        <v>257</v>
      </c>
      <c r="L8" s="13" t="s">
        <v>257</v>
      </c>
      <c r="M8" s="13" t="s">
        <v>257</v>
      </c>
      <c r="N8" s="13" t="s">
        <v>257</v>
      </c>
      <c r="O8" s="13" t="s">
        <v>257</v>
      </c>
      <c r="P8" s="13" t="s">
        <v>257</v>
      </c>
      <c r="Q8" s="13" t="s">
        <v>257</v>
      </c>
      <c r="R8" s="13" t="s">
        <v>257</v>
      </c>
      <c r="S8" s="13" t="s">
        <v>257</v>
      </c>
      <c r="T8" s="13" t="s">
        <v>257</v>
      </c>
      <c r="U8" s="13" t="s">
        <v>257</v>
      </c>
      <c r="V8" s="13" t="s">
        <v>257</v>
      </c>
      <c r="W8" s="13" t="s">
        <v>257</v>
      </c>
      <c r="X8" s="13" t="s">
        <v>257</v>
      </c>
      <c r="Y8" s="13" t="s">
        <v>257</v>
      </c>
      <c r="Z8" s="13" t="s">
        <v>257</v>
      </c>
      <c r="AA8" s="13" t="s">
        <v>257</v>
      </c>
      <c r="AB8" s="13" t="s">
        <v>257</v>
      </c>
      <c r="AC8" s="13" t="s">
        <v>257</v>
      </c>
      <c r="AD8" s="13" t="s">
        <v>257</v>
      </c>
      <c r="AE8" s="13" t="s">
        <v>257</v>
      </c>
      <c r="AF8" s="13" t="s">
        <v>257</v>
      </c>
      <c r="AG8" s="13" t="s">
        <v>257</v>
      </c>
      <c r="AH8" s="13" t="s">
        <v>257</v>
      </c>
      <c r="AI8" s="13" t="s">
        <v>257</v>
      </c>
      <c r="AJ8" s="13" t="s">
        <v>257</v>
      </c>
      <c r="AK8" s="13" t="s">
        <v>257</v>
      </c>
      <c r="AL8" s="13" t="s">
        <v>257</v>
      </c>
      <c r="AM8" s="13" t="s">
        <v>257</v>
      </c>
      <c r="AN8" s="13" t="s">
        <v>257</v>
      </c>
      <c r="AO8" s="13" t="s">
        <v>257</v>
      </c>
      <c r="AP8" s="13" t="s">
        <v>257</v>
      </c>
      <c r="AQ8" s="13" t="s">
        <v>257</v>
      </c>
      <c r="AR8" s="13" t="s">
        <v>257</v>
      </c>
      <c r="AS8" s="13" t="s">
        <v>257</v>
      </c>
      <c r="AT8" s="13" t="s">
        <v>257</v>
      </c>
      <c r="AU8" s="13" t="s">
        <v>257</v>
      </c>
      <c r="AV8" s="13" t="s">
        <v>257</v>
      </c>
      <c r="AW8" s="13" t="s">
        <v>257</v>
      </c>
      <c r="AX8" s="13" t="s">
        <v>257</v>
      </c>
      <c r="AY8" s="13" t="s">
        <v>257</v>
      </c>
      <c r="AZ8" s="13" t="s">
        <v>257</v>
      </c>
      <c r="BA8" s="13" t="s">
        <v>257</v>
      </c>
      <c r="BB8" s="13" t="s">
        <v>257</v>
      </c>
      <c r="BC8" s="13" t="s">
        <v>257</v>
      </c>
      <c r="BD8" s="13" t="s">
        <v>257</v>
      </c>
      <c r="BE8" s="13" t="s">
        <v>257</v>
      </c>
      <c r="BF8" s="13" t="s">
        <v>257</v>
      </c>
      <c r="BG8" s="13" t="s">
        <v>257</v>
      </c>
      <c r="BH8" s="13" t="s">
        <v>257</v>
      </c>
      <c r="BI8" s="13" t="s">
        <v>257</v>
      </c>
      <c r="BJ8" s="13">
        <v>17</v>
      </c>
      <c r="BK8" s="13">
        <v>8.4</v>
      </c>
      <c r="BL8" s="13" t="s">
        <v>257</v>
      </c>
      <c r="BM8" s="13" t="s">
        <v>257</v>
      </c>
      <c r="BN8" s="13" t="s">
        <v>257</v>
      </c>
      <c r="BO8" s="13" t="s">
        <v>257</v>
      </c>
      <c r="BP8" s="13" t="s">
        <v>257</v>
      </c>
      <c r="BQ8" s="13" t="s">
        <v>257</v>
      </c>
    </row>
    <row r="9" spans="1:85" x14ac:dyDescent="0.25">
      <c r="A9" s="13" t="s">
        <v>7</v>
      </c>
      <c r="D9" s="15" t="s">
        <v>178</v>
      </c>
      <c r="E9" s="15" t="s">
        <v>179</v>
      </c>
      <c r="F9" s="15" t="s">
        <v>180</v>
      </c>
      <c r="G9" s="15" t="s">
        <v>181</v>
      </c>
      <c r="H9" s="15" t="s">
        <v>182</v>
      </c>
      <c r="I9" s="13" t="s">
        <v>258</v>
      </c>
      <c r="J9" s="13" t="s">
        <v>259</v>
      </c>
      <c r="K9" s="13" t="s">
        <v>260</v>
      </c>
      <c r="L9" s="13" t="s">
        <v>261</v>
      </c>
      <c r="M9" s="13" t="s">
        <v>262</v>
      </c>
      <c r="N9" s="13" t="s">
        <v>263</v>
      </c>
      <c r="O9" s="13" t="s">
        <v>264</v>
      </c>
      <c r="P9" s="13" t="s">
        <v>265</v>
      </c>
      <c r="Q9" s="13" t="s">
        <v>266</v>
      </c>
      <c r="R9" s="13" t="s">
        <v>267</v>
      </c>
      <c r="S9" s="13" t="s">
        <v>268</v>
      </c>
      <c r="T9" s="13" t="s">
        <v>269</v>
      </c>
      <c r="U9" s="13" t="s">
        <v>269</v>
      </c>
      <c r="V9" s="13" t="s">
        <v>270</v>
      </c>
      <c r="W9" s="13" t="s">
        <v>271</v>
      </c>
      <c r="X9" s="13" t="s">
        <v>272</v>
      </c>
      <c r="Y9" s="13" t="s">
        <v>273</v>
      </c>
      <c r="Z9" s="13" t="s">
        <v>274</v>
      </c>
      <c r="AA9" s="13" t="s">
        <v>275</v>
      </c>
      <c r="AB9" s="13" t="s">
        <v>276</v>
      </c>
      <c r="AC9" s="13" t="s">
        <v>277</v>
      </c>
      <c r="AD9" s="13" t="s">
        <v>277</v>
      </c>
      <c r="AE9" s="13" t="s">
        <v>278</v>
      </c>
      <c r="AF9" s="13" t="s">
        <v>279</v>
      </c>
      <c r="AG9" s="13" t="s">
        <v>280</v>
      </c>
      <c r="AH9" s="13" t="s">
        <v>281</v>
      </c>
      <c r="AI9" s="13" t="s">
        <v>282</v>
      </c>
      <c r="AJ9" s="13" t="s">
        <v>282</v>
      </c>
      <c r="AK9" s="13" t="s">
        <v>283</v>
      </c>
      <c r="AL9" s="13" t="s">
        <v>284</v>
      </c>
      <c r="AM9" s="13" t="s">
        <v>285</v>
      </c>
      <c r="AN9" s="13" t="s">
        <v>285</v>
      </c>
      <c r="AO9" s="13" t="s">
        <v>285</v>
      </c>
      <c r="AP9" s="13" t="s">
        <v>285</v>
      </c>
      <c r="AQ9" s="13" t="s">
        <v>286</v>
      </c>
      <c r="AR9" s="13" t="s">
        <v>286</v>
      </c>
      <c r="AS9" s="13" t="s">
        <v>287</v>
      </c>
      <c r="AT9" s="13" t="s">
        <v>288</v>
      </c>
      <c r="AU9" s="13" t="s">
        <v>289</v>
      </c>
      <c r="AV9" s="13" t="s">
        <v>290</v>
      </c>
      <c r="AW9" s="13" t="s">
        <v>291</v>
      </c>
      <c r="AX9" s="13" t="s">
        <v>292</v>
      </c>
      <c r="AY9" s="13" t="s">
        <v>293</v>
      </c>
      <c r="AZ9" s="13" t="s">
        <v>294</v>
      </c>
      <c r="BA9" s="13" t="s">
        <v>295</v>
      </c>
      <c r="BB9" s="13" t="s">
        <v>296</v>
      </c>
      <c r="BC9" s="13" t="s">
        <v>297</v>
      </c>
      <c r="BD9" s="13" t="s">
        <v>298</v>
      </c>
      <c r="BE9" s="13" t="s">
        <v>299</v>
      </c>
      <c r="BF9" s="13" t="s">
        <v>300</v>
      </c>
      <c r="BG9" s="13" t="s">
        <v>301</v>
      </c>
      <c r="BH9" s="13" t="s">
        <v>302</v>
      </c>
      <c r="BI9" s="13" t="s">
        <v>303</v>
      </c>
      <c r="BJ9" s="13" t="s">
        <v>304</v>
      </c>
      <c r="BK9" s="13" t="s">
        <v>305</v>
      </c>
      <c r="BL9" s="13" t="s">
        <v>306</v>
      </c>
      <c r="BM9" s="13" t="s">
        <v>307</v>
      </c>
      <c r="BN9" s="13" t="s">
        <v>307</v>
      </c>
      <c r="BO9" s="13" t="s">
        <v>308</v>
      </c>
      <c r="BP9" s="13" t="s">
        <v>309</v>
      </c>
      <c r="BQ9" s="13" t="s">
        <v>310</v>
      </c>
    </row>
    <row r="10" spans="1:85" x14ac:dyDescent="0.25">
      <c r="A10" s="13" t="s">
        <v>8</v>
      </c>
      <c r="D10" s="15" t="s">
        <v>183</v>
      </c>
      <c r="E10" s="15" t="s">
        <v>184</v>
      </c>
      <c r="F10" s="15" t="s">
        <v>185</v>
      </c>
      <c r="G10" s="15" t="s">
        <v>186</v>
      </c>
      <c r="H10" s="15">
        <v>0</v>
      </c>
      <c r="I10" s="13">
        <v>515</v>
      </c>
      <c r="J10" s="13">
        <v>730</v>
      </c>
      <c r="K10" s="13">
        <v>830</v>
      </c>
      <c r="L10" s="13">
        <v>546</v>
      </c>
      <c r="M10" s="13">
        <v>1930</v>
      </c>
      <c r="N10" s="13">
        <v>1430</v>
      </c>
      <c r="O10" s="13">
        <v>1250</v>
      </c>
      <c r="P10" s="13">
        <v>1230</v>
      </c>
      <c r="Q10" s="13">
        <v>1030</v>
      </c>
      <c r="R10" s="13">
        <v>900</v>
      </c>
      <c r="S10" s="13">
        <v>1140</v>
      </c>
      <c r="T10" s="13">
        <v>20</v>
      </c>
      <c r="U10" s="13">
        <v>1420</v>
      </c>
      <c r="V10" s="13">
        <v>1725</v>
      </c>
      <c r="W10" s="13">
        <v>1930</v>
      </c>
      <c r="X10" s="13">
        <v>2040</v>
      </c>
      <c r="Y10" s="13">
        <v>2250</v>
      </c>
      <c r="Z10" s="13">
        <v>2100</v>
      </c>
      <c r="AA10" s="13">
        <v>1930</v>
      </c>
      <c r="AB10" s="13">
        <v>1940</v>
      </c>
      <c r="AC10" s="13">
        <v>340</v>
      </c>
      <c r="AD10" s="13">
        <v>2330</v>
      </c>
      <c r="AE10" s="13">
        <v>210</v>
      </c>
      <c r="AF10" s="13">
        <v>1050</v>
      </c>
      <c r="AG10" s="13">
        <v>1150</v>
      </c>
      <c r="AH10" s="13">
        <v>2300</v>
      </c>
      <c r="AI10" s="13">
        <v>1050</v>
      </c>
      <c r="AJ10" s="13">
        <v>800</v>
      </c>
      <c r="AK10" s="13">
        <v>840</v>
      </c>
      <c r="AL10" s="13">
        <v>1210</v>
      </c>
      <c r="AM10" s="13">
        <v>1950</v>
      </c>
      <c r="AN10" s="13">
        <v>930</v>
      </c>
      <c r="AO10" s="13">
        <v>600</v>
      </c>
      <c r="AP10" s="13">
        <v>1530</v>
      </c>
      <c r="AQ10" s="13">
        <v>20</v>
      </c>
      <c r="AR10" s="13">
        <v>630</v>
      </c>
      <c r="AS10" s="13">
        <v>1200</v>
      </c>
      <c r="AT10" s="13">
        <v>630</v>
      </c>
      <c r="AU10" s="13">
        <v>810</v>
      </c>
      <c r="AV10" s="13">
        <v>940</v>
      </c>
      <c r="AW10" s="13">
        <v>1120</v>
      </c>
      <c r="AX10" s="13">
        <v>800</v>
      </c>
      <c r="AY10" s="13">
        <v>950</v>
      </c>
      <c r="AZ10" s="13" t="s">
        <v>257</v>
      </c>
      <c r="BA10" s="13">
        <v>1000</v>
      </c>
      <c r="BB10" s="13">
        <v>650</v>
      </c>
      <c r="BC10" s="13">
        <v>340</v>
      </c>
      <c r="BD10" s="13">
        <v>1320</v>
      </c>
      <c r="BE10" s="13">
        <v>1125</v>
      </c>
      <c r="BF10" s="13">
        <v>940</v>
      </c>
      <c r="BG10" s="13">
        <v>1820</v>
      </c>
      <c r="BH10" s="13">
        <v>2030</v>
      </c>
      <c r="BI10" s="13">
        <v>2250</v>
      </c>
      <c r="BJ10" s="13" t="s">
        <v>257</v>
      </c>
      <c r="BK10" s="13" t="s">
        <v>257</v>
      </c>
      <c r="BL10" s="13">
        <v>650</v>
      </c>
      <c r="BM10" s="13">
        <v>650</v>
      </c>
      <c r="BN10" s="13">
        <v>2100</v>
      </c>
      <c r="BO10" s="13">
        <v>2320</v>
      </c>
      <c r="BP10" s="13">
        <v>30</v>
      </c>
      <c r="BQ10" s="13">
        <v>630</v>
      </c>
    </row>
    <row r="11" spans="1:85" ht="45" x14ac:dyDescent="0.25">
      <c r="A11" s="13" t="s">
        <v>9</v>
      </c>
      <c r="B11" s="13" t="s">
        <v>10</v>
      </c>
      <c r="D11" s="15">
        <v>0</v>
      </c>
      <c r="E11" s="15">
        <v>0</v>
      </c>
      <c r="F11" s="15">
        <v>0</v>
      </c>
      <c r="G11" s="15">
        <v>0</v>
      </c>
      <c r="H11" s="15">
        <v>0</v>
      </c>
      <c r="I11" s="13" t="s">
        <v>311</v>
      </c>
      <c r="J11" s="13" t="s">
        <v>311</v>
      </c>
      <c r="K11" s="13" t="s">
        <v>311</v>
      </c>
      <c r="L11" s="13" t="s">
        <v>311</v>
      </c>
      <c r="M11" s="13" t="s">
        <v>311</v>
      </c>
      <c r="N11" s="13" t="s">
        <v>311</v>
      </c>
      <c r="O11" s="13" t="s">
        <v>311</v>
      </c>
      <c r="P11" s="13" t="s">
        <v>311</v>
      </c>
      <c r="Q11" s="13" t="s">
        <v>311</v>
      </c>
      <c r="R11" s="13" t="s">
        <v>311</v>
      </c>
      <c r="S11" s="13" t="s">
        <v>311</v>
      </c>
      <c r="T11" s="13" t="s">
        <v>311</v>
      </c>
      <c r="U11" s="13" t="s">
        <v>311</v>
      </c>
      <c r="V11" s="13" t="s">
        <v>311</v>
      </c>
      <c r="W11" s="13" t="s">
        <v>311</v>
      </c>
      <c r="X11" s="13" t="s">
        <v>311</v>
      </c>
      <c r="Y11" s="13" t="s">
        <v>311</v>
      </c>
      <c r="Z11" s="13" t="s">
        <v>311</v>
      </c>
      <c r="AA11" s="13" t="s">
        <v>311</v>
      </c>
      <c r="AB11" s="13" t="s">
        <v>311</v>
      </c>
      <c r="AC11" s="13" t="s">
        <v>311</v>
      </c>
      <c r="AD11" s="13" t="s">
        <v>311</v>
      </c>
      <c r="AE11" s="13" t="s">
        <v>311</v>
      </c>
      <c r="AF11" s="13" t="s">
        <v>311</v>
      </c>
      <c r="AG11" s="13" t="s">
        <v>311</v>
      </c>
      <c r="AH11" s="13" t="s">
        <v>311</v>
      </c>
      <c r="AI11" s="13" t="s">
        <v>311</v>
      </c>
      <c r="AJ11" s="13" t="s">
        <v>311</v>
      </c>
      <c r="AK11" s="13" t="s">
        <v>311</v>
      </c>
      <c r="AL11" s="13" t="s">
        <v>311</v>
      </c>
      <c r="AM11" s="13" t="s">
        <v>311</v>
      </c>
      <c r="AN11" s="13" t="s">
        <v>311</v>
      </c>
      <c r="AO11" s="13" t="s">
        <v>311</v>
      </c>
      <c r="AP11" s="13" t="s">
        <v>311</v>
      </c>
      <c r="AQ11" s="13" t="s">
        <v>311</v>
      </c>
      <c r="AR11" s="13" t="s">
        <v>311</v>
      </c>
      <c r="AS11" s="13" t="s">
        <v>311</v>
      </c>
      <c r="AT11" s="13" t="s">
        <v>311</v>
      </c>
      <c r="AU11" s="13" t="s">
        <v>311</v>
      </c>
      <c r="AV11" s="13" t="s">
        <v>311</v>
      </c>
      <c r="AW11" s="13" t="s">
        <v>311</v>
      </c>
      <c r="AX11" s="13" t="s">
        <v>311</v>
      </c>
      <c r="AY11" s="13" t="s">
        <v>311</v>
      </c>
      <c r="AZ11" s="13" t="s">
        <v>311</v>
      </c>
      <c r="BA11" s="13" t="s">
        <v>311</v>
      </c>
      <c r="BB11" s="13" t="s">
        <v>311</v>
      </c>
      <c r="BC11" s="13" t="s">
        <v>311</v>
      </c>
      <c r="BD11" s="13" t="s">
        <v>311</v>
      </c>
      <c r="BE11" s="13" t="s">
        <v>311</v>
      </c>
      <c r="BF11" s="13" t="s">
        <v>311</v>
      </c>
      <c r="BG11" s="13" t="s">
        <v>311</v>
      </c>
      <c r="BH11" s="13" t="s">
        <v>311</v>
      </c>
      <c r="BI11" s="13" t="s">
        <v>311</v>
      </c>
      <c r="BJ11" s="13" t="s">
        <v>311</v>
      </c>
      <c r="BK11" s="13" t="s">
        <v>311</v>
      </c>
      <c r="BL11" s="13" t="s">
        <v>311</v>
      </c>
      <c r="BM11" s="13" t="s">
        <v>311</v>
      </c>
      <c r="BN11" s="13" t="s">
        <v>311</v>
      </c>
      <c r="BO11" s="13" t="s">
        <v>311</v>
      </c>
      <c r="BP11" s="13" t="s">
        <v>311</v>
      </c>
      <c r="BQ11" s="13" t="s">
        <v>311</v>
      </c>
      <c r="CF11" s="31" t="s">
        <v>363</v>
      </c>
      <c r="CG11" s="31" t="s">
        <v>364</v>
      </c>
    </row>
    <row r="12" spans="1:85" ht="45" x14ac:dyDescent="0.25">
      <c r="A12" s="13" t="s">
        <v>11</v>
      </c>
      <c r="B12" s="13" t="s">
        <v>10</v>
      </c>
      <c r="D12" s="15">
        <v>0.8</v>
      </c>
      <c r="E12" s="15">
        <v>1</v>
      </c>
      <c r="F12" s="15">
        <v>1.4</v>
      </c>
      <c r="G12" s="15">
        <v>0.9</v>
      </c>
      <c r="H12" s="15">
        <v>1.7</v>
      </c>
      <c r="I12" s="13">
        <v>1.8</v>
      </c>
      <c r="J12" s="13">
        <v>1.7</v>
      </c>
      <c r="K12" s="13">
        <v>2</v>
      </c>
      <c r="L12" s="13">
        <v>2.1</v>
      </c>
      <c r="M12" s="13">
        <v>0.84</v>
      </c>
      <c r="N12" s="13">
        <v>0.56000000000000005</v>
      </c>
      <c r="O12" s="13">
        <v>0.69</v>
      </c>
      <c r="P12" s="13">
        <v>0.55000000000000004</v>
      </c>
      <c r="Q12" s="13">
        <v>1.2</v>
      </c>
      <c r="R12" s="13">
        <v>0.95</v>
      </c>
      <c r="S12" s="13">
        <v>0.48</v>
      </c>
      <c r="T12" s="13">
        <v>0.67</v>
      </c>
      <c r="U12" s="13">
        <v>0.52</v>
      </c>
      <c r="V12" s="13">
        <v>0.26</v>
      </c>
      <c r="W12" s="13">
        <v>0.46</v>
      </c>
      <c r="X12" s="13">
        <v>1.1000000000000001</v>
      </c>
      <c r="Y12" s="13">
        <v>3</v>
      </c>
      <c r="Z12" s="13">
        <v>1.8</v>
      </c>
      <c r="AA12" s="13">
        <v>0.55000000000000004</v>
      </c>
      <c r="AB12" s="13">
        <v>1.6</v>
      </c>
      <c r="AC12" s="13">
        <v>1.1000000000000001</v>
      </c>
      <c r="AD12" s="13">
        <v>2.2999999999999998</v>
      </c>
      <c r="AE12" s="13">
        <v>1.6</v>
      </c>
      <c r="AF12" s="13">
        <v>1.4</v>
      </c>
      <c r="AG12" s="13">
        <v>1.9</v>
      </c>
      <c r="AH12" s="13">
        <v>1.5</v>
      </c>
      <c r="AI12" s="13">
        <v>2.1</v>
      </c>
      <c r="AJ12" s="13">
        <v>1.6</v>
      </c>
      <c r="AK12" s="13">
        <v>1.4</v>
      </c>
      <c r="AL12" s="13">
        <v>2.1</v>
      </c>
      <c r="AM12" s="13">
        <v>2.7</v>
      </c>
      <c r="AN12" s="13">
        <v>2.8</v>
      </c>
      <c r="AO12" s="13">
        <v>3.3</v>
      </c>
      <c r="AP12" s="13">
        <v>1.9</v>
      </c>
      <c r="AQ12" s="13">
        <v>1.6</v>
      </c>
      <c r="AR12" s="13">
        <v>1.3</v>
      </c>
      <c r="AS12" s="13">
        <v>1.3</v>
      </c>
      <c r="AT12" s="13">
        <v>2.4</v>
      </c>
      <c r="AU12" s="13">
        <v>3.9</v>
      </c>
      <c r="AV12" s="13">
        <v>1.6</v>
      </c>
      <c r="AW12" s="13">
        <v>1.8</v>
      </c>
      <c r="AX12" s="13">
        <v>0.51</v>
      </c>
      <c r="AY12" s="13">
        <v>2.6</v>
      </c>
      <c r="AZ12" s="13">
        <v>1.5</v>
      </c>
      <c r="BA12" s="13">
        <v>1.5</v>
      </c>
      <c r="BB12" s="13">
        <v>2.1</v>
      </c>
      <c r="BC12" s="13">
        <v>2.2000000000000002</v>
      </c>
      <c r="BD12" s="13">
        <v>1</v>
      </c>
      <c r="BE12" s="13">
        <v>1.3</v>
      </c>
      <c r="BF12" s="13">
        <v>2.2999999999999998</v>
      </c>
      <c r="BG12" s="13">
        <v>2.2000000000000002</v>
      </c>
      <c r="BH12" s="13">
        <v>0.69</v>
      </c>
      <c r="BI12" s="13">
        <v>1.8</v>
      </c>
      <c r="BJ12" s="13">
        <v>2.2000000000000002</v>
      </c>
      <c r="BK12" s="13">
        <v>3.1</v>
      </c>
      <c r="BL12" s="13">
        <v>4</v>
      </c>
      <c r="BM12" s="13">
        <v>1.7</v>
      </c>
      <c r="BN12" s="13">
        <v>0.24</v>
      </c>
      <c r="BO12" s="13">
        <v>0.64</v>
      </c>
      <c r="BP12" s="13">
        <v>0.28000000000000003</v>
      </c>
      <c r="BQ12" s="13">
        <v>0.62</v>
      </c>
      <c r="BS12" s="31" t="s">
        <v>316</v>
      </c>
      <c r="BT12" s="31" t="s">
        <v>317</v>
      </c>
      <c r="BU12" s="32" t="s">
        <v>318</v>
      </c>
      <c r="BV12" s="31" t="s">
        <v>319</v>
      </c>
      <c r="BW12" s="31" t="s">
        <v>320</v>
      </c>
      <c r="BX12" s="31" t="s">
        <v>321</v>
      </c>
      <c r="BY12" s="31" t="s">
        <v>322</v>
      </c>
      <c r="BZ12" s="31" t="s">
        <v>323</v>
      </c>
      <c r="CA12" s="31" t="s">
        <v>324</v>
      </c>
      <c r="CB12" s="31" t="s">
        <v>325</v>
      </c>
      <c r="CC12" s="31" t="s">
        <v>326</v>
      </c>
      <c r="CD12" s="31" t="s">
        <v>327</v>
      </c>
      <c r="CE12" s="31"/>
      <c r="CF12" s="13">
        <f>(SUM(CB16,CB15,CB17,CB18,CB19,CB20,CB21,CB23,CB24,CB25))</f>
        <v>134.15684019684019</v>
      </c>
      <c r="CG12" s="13">
        <f>SUM(BV15:BV21,BV23:BV25)</f>
        <v>464.09999999999997</v>
      </c>
    </row>
    <row r="13" spans="1:85" x14ac:dyDescent="0.25">
      <c r="A13" s="13" t="s">
        <v>12</v>
      </c>
      <c r="B13" s="13" t="s">
        <v>10</v>
      </c>
      <c r="D13" s="15">
        <v>50.1</v>
      </c>
      <c r="E13" s="15">
        <v>5.8</v>
      </c>
      <c r="F13" s="15">
        <v>99.2</v>
      </c>
      <c r="G13" s="15">
        <v>98.7</v>
      </c>
      <c r="H13" s="15">
        <v>97.8</v>
      </c>
      <c r="I13" s="13">
        <v>0.2</v>
      </c>
      <c r="J13" s="13">
        <v>0.2</v>
      </c>
      <c r="K13" s="13">
        <v>0.2</v>
      </c>
      <c r="L13" s="13">
        <v>0.2</v>
      </c>
      <c r="M13" s="13">
        <v>0.2</v>
      </c>
      <c r="N13" s="13">
        <v>0.2</v>
      </c>
      <c r="O13" s="13">
        <v>0.2</v>
      </c>
      <c r="P13" s="13">
        <v>0.2</v>
      </c>
      <c r="Q13" s="13">
        <v>0.3</v>
      </c>
      <c r="R13" s="13">
        <v>0.2</v>
      </c>
      <c r="S13" s="13">
        <v>0.5</v>
      </c>
      <c r="T13" s="13">
        <v>0.5</v>
      </c>
      <c r="U13" s="13">
        <v>0.5</v>
      </c>
      <c r="V13" s="13">
        <v>0.2</v>
      </c>
      <c r="W13" s="13">
        <v>0.2</v>
      </c>
      <c r="X13" s="13">
        <v>0.5</v>
      </c>
      <c r="Y13" s="13">
        <v>0.5</v>
      </c>
      <c r="Z13" s="13">
        <v>0.5</v>
      </c>
      <c r="AA13" s="13">
        <v>0.5</v>
      </c>
      <c r="AB13" s="13">
        <v>0.5</v>
      </c>
      <c r="AC13" s="13">
        <v>0.1</v>
      </c>
      <c r="AD13" s="13">
        <v>0.3</v>
      </c>
      <c r="AE13" s="13">
        <v>0.3</v>
      </c>
      <c r="AF13" s="13">
        <v>0.5</v>
      </c>
      <c r="AG13" s="13">
        <v>0.5</v>
      </c>
      <c r="AH13" s="13">
        <v>0.4</v>
      </c>
      <c r="AI13" s="13">
        <v>0.6</v>
      </c>
      <c r="AJ13" s="13">
        <v>0.6</v>
      </c>
      <c r="AK13" s="13">
        <v>0.2</v>
      </c>
      <c r="AL13" s="13">
        <v>0.2</v>
      </c>
      <c r="AM13" s="13">
        <v>0.4</v>
      </c>
      <c r="AN13" s="13">
        <v>0.4</v>
      </c>
      <c r="AO13" s="13">
        <v>0.4</v>
      </c>
      <c r="AP13" s="13">
        <v>0.4</v>
      </c>
      <c r="AQ13" s="13">
        <v>0.4</v>
      </c>
      <c r="AR13" s="13">
        <v>0.4</v>
      </c>
      <c r="AS13" s="13">
        <v>0.5</v>
      </c>
      <c r="AT13" s="13">
        <v>0.4</v>
      </c>
      <c r="AU13" s="13">
        <v>0.4</v>
      </c>
      <c r="AV13" s="13">
        <v>0.4</v>
      </c>
      <c r="AW13" s="13">
        <v>0.4</v>
      </c>
      <c r="AX13" s="13">
        <v>0.4</v>
      </c>
      <c r="AY13" s="13">
        <v>0.2</v>
      </c>
      <c r="AZ13" s="13">
        <v>0.1</v>
      </c>
      <c r="BA13" s="13">
        <v>0.5</v>
      </c>
      <c r="BB13" s="13">
        <v>0.5</v>
      </c>
      <c r="BC13" s="13">
        <v>0.2</v>
      </c>
      <c r="BD13" s="13">
        <v>0.1</v>
      </c>
      <c r="BE13" s="13">
        <v>0.4</v>
      </c>
      <c r="BF13" s="13">
        <v>0.1</v>
      </c>
      <c r="BG13" s="13">
        <v>0.2</v>
      </c>
      <c r="BH13" s="13">
        <v>0.3</v>
      </c>
      <c r="BI13" s="13">
        <v>0.1</v>
      </c>
      <c r="BJ13" s="13">
        <v>0.1</v>
      </c>
      <c r="BK13" s="13">
        <v>0.1</v>
      </c>
      <c r="BL13" s="13">
        <v>0.1</v>
      </c>
      <c r="BM13" s="13">
        <v>0.3</v>
      </c>
      <c r="BN13" s="13">
        <v>0.3</v>
      </c>
      <c r="BO13" s="13">
        <v>0.3</v>
      </c>
      <c r="BP13" s="13">
        <v>0.1</v>
      </c>
      <c r="BQ13" s="13">
        <v>0.3</v>
      </c>
    </row>
    <row r="14" spans="1:85" x14ac:dyDescent="0.25">
      <c r="A14" s="13" t="s">
        <v>13</v>
      </c>
      <c r="B14" s="13" t="s">
        <v>14</v>
      </c>
      <c r="D14" s="15" t="s">
        <v>187</v>
      </c>
      <c r="E14" s="15" t="s">
        <v>187</v>
      </c>
      <c r="F14" s="15" t="s">
        <v>188</v>
      </c>
      <c r="G14" s="15" t="s">
        <v>188</v>
      </c>
      <c r="H14" s="15" t="s">
        <v>188</v>
      </c>
    </row>
    <row r="15" spans="1:85" x14ac:dyDescent="0.25">
      <c r="A15" s="16" t="s">
        <v>15</v>
      </c>
      <c r="B15" s="16" t="s">
        <v>14</v>
      </c>
      <c r="C15" s="2" t="s">
        <v>337</v>
      </c>
      <c r="D15" s="26" t="s">
        <v>189</v>
      </c>
      <c r="E15" s="26" t="s">
        <v>189</v>
      </c>
      <c r="F15" s="26" t="s">
        <v>189</v>
      </c>
      <c r="G15" s="26" t="s">
        <v>189</v>
      </c>
      <c r="H15" s="26" t="s">
        <v>189</v>
      </c>
      <c r="I15" s="27" t="s">
        <v>312</v>
      </c>
      <c r="J15" s="27" t="s">
        <v>312</v>
      </c>
      <c r="K15" s="27" t="s">
        <v>312</v>
      </c>
      <c r="L15" s="27" t="s">
        <v>312</v>
      </c>
      <c r="M15" s="27" t="s">
        <v>312</v>
      </c>
      <c r="N15" s="27" t="s">
        <v>312</v>
      </c>
      <c r="O15" s="27" t="s">
        <v>312</v>
      </c>
      <c r="P15" s="27" t="s">
        <v>312</v>
      </c>
      <c r="Q15" s="27" t="s">
        <v>312</v>
      </c>
      <c r="R15" s="27" t="s">
        <v>312</v>
      </c>
      <c r="S15" s="27" t="s">
        <v>312</v>
      </c>
      <c r="T15" s="27">
        <v>0.2</v>
      </c>
      <c r="U15" s="27">
        <v>0.3</v>
      </c>
      <c r="V15" s="27">
        <v>0.2</v>
      </c>
      <c r="W15" s="27" t="s">
        <v>312</v>
      </c>
      <c r="X15" s="27" t="s">
        <v>312</v>
      </c>
      <c r="Y15" s="27" t="s">
        <v>312</v>
      </c>
      <c r="Z15" s="27">
        <v>0.2</v>
      </c>
      <c r="AA15" s="27" t="s">
        <v>312</v>
      </c>
      <c r="AB15" s="27" t="s">
        <v>312</v>
      </c>
      <c r="AC15" s="27" t="s">
        <v>312</v>
      </c>
      <c r="AD15" s="27">
        <v>0.3</v>
      </c>
      <c r="AE15" s="27">
        <v>0.2</v>
      </c>
      <c r="AF15" s="27" t="s">
        <v>312</v>
      </c>
      <c r="AG15" s="27" t="s">
        <v>312</v>
      </c>
      <c r="AH15" s="27">
        <v>0.2</v>
      </c>
      <c r="AI15" s="27" t="s">
        <v>312</v>
      </c>
      <c r="AJ15" s="27">
        <v>0.2</v>
      </c>
      <c r="AK15" s="27" t="s">
        <v>312</v>
      </c>
      <c r="AL15" s="27" t="s">
        <v>312</v>
      </c>
      <c r="AM15" s="27" t="s">
        <v>312</v>
      </c>
      <c r="AN15" s="27">
        <v>0.2</v>
      </c>
      <c r="AO15" s="27" t="s">
        <v>312</v>
      </c>
      <c r="AP15" s="27" t="s">
        <v>312</v>
      </c>
      <c r="AQ15" s="27" t="s">
        <v>312</v>
      </c>
      <c r="AR15" s="27" t="s">
        <v>312</v>
      </c>
      <c r="AS15" s="27" t="s">
        <v>312</v>
      </c>
      <c r="AT15" s="27" t="s">
        <v>312</v>
      </c>
      <c r="AU15" s="27" t="s">
        <v>312</v>
      </c>
      <c r="AV15" s="27" t="s">
        <v>312</v>
      </c>
      <c r="AW15" s="27" t="s">
        <v>312</v>
      </c>
      <c r="AX15" s="27" t="s">
        <v>312</v>
      </c>
      <c r="AY15" s="27" t="s">
        <v>312</v>
      </c>
      <c r="AZ15" s="27" t="s">
        <v>312</v>
      </c>
      <c r="BA15" s="27" t="s">
        <v>312</v>
      </c>
      <c r="BB15" s="27" t="s">
        <v>312</v>
      </c>
      <c r="BC15" s="27" t="s">
        <v>312</v>
      </c>
      <c r="BD15" s="27" t="s">
        <v>312</v>
      </c>
      <c r="BE15" s="27" t="s">
        <v>312</v>
      </c>
      <c r="BF15" s="27" t="s">
        <v>312</v>
      </c>
      <c r="BG15" s="27" t="s">
        <v>312</v>
      </c>
      <c r="BH15" s="27" t="s">
        <v>312</v>
      </c>
      <c r="BI15" s="27" t="s">
        <v>312</v>
      </c>
      <c r="BJ15" s="27" t="s">
        <v>312</v>
      </c>
      <c r="BK15" s="27" t="s">
        <v>312</v>
      </c>
      <c r="BL15" s="27" t="s">
        <v>312</v>
      </c>
      <c r="BM15" s="27" t="s">
        <v>312</v>
      </c>
      <c r="BN15" s="27" t="s">
        <v>312</v>
      </c>
      <c r="BO15" s="27" t="s">
        <v>312</v>
      </c>
      <c r="BP15" s="27" t="s">
        <v>312</v>
      </c>
      <c r="BQ15" s="27" t="s">
        <v>312</v>
      </c>
      <c r="BR15" s="28"/>
      <c r="BS15" s="28">
        <v>66</v>
      </c>
      <c r="BT15" s="28">
        <v>57</v>
      </c>
      <c r="BU15" s="29">
        <f>IFERROR(BT15/BS15,"")</f>
        <v>0.86363636363636365</v>
      </c>
      <c r="BV15" s="28">
        <f>MAX(D15:BQ15)</f>
        <v>0.3</v>
      </c>
      <c r="BW15" s="28">
        <f>MIN(D15:BQ15)</f>
        <v>0.2</v>
      </c>
      <c r="BX15" s="28">
        <f>MEDIAN(D15:BQ15)</f>
        <v>0.2</v>
      </c>
      <c r="BY15" s="28">
        <f>STDEV(D15:BQ15)</f>
        <v>4.409585518441022E-2</v>
      </c>
      <c r="BZ15" s="28">
        <f>((BY15*100)/CB15)</f>
        <v>19.8431348329846</v>
      </c>
      <c r="CA15" s="28">
        <f>VAR(D15:BQ15)</f>
        <v>1.9444444444444778E-3</v>
      </c>
      <c r="CB15" s="28">
        <f>AVERAGE(D15:BQ15)</f>
        <v>0.22222222222222221</v>
      </c>
      <c r="CC15" s="28">
        <f>_xlfn.PERCENTILE.INC(D15:BQ15,0.95)</f>
        <v>0.3</v>
      </c>
      <c r="CD15" s="28">
        <f>_xlfn.PERCENTILE.INC(D15:BQ15,0.99)</f>
        <v>0.3</v>
      </c>
    </row>
    <row r="16" spans="1:85" x14ac:dyDescent="0.25">
      <c r="A16" s="16" t="s">
        <v>16</v>
      </c>
      <c r="B16" s="16" t="s">
        <v>14</v>
      </c>
      <c r="C16" s="2" t="s">
        <v>337</v>
      </c>
      <c r="D16" s="26">
        <v>11.1</v>
      </c>
      <c r="E16" s="26">
        <v>15.2</v>
      </c>
      <c r="F16" s="26">
        <v>5.7</v>
      </c>
      <c r="G16" s="26">
        <v>17.8</v>
      </c>
      <c r="H16" s="26">
        <v>13.5</v>
      </c>
      <c r="I16" s="27">
        <v>13</v>
      </c>
      <c r="J16" s="27">
        <v>6.8</v>
      </c>
      <c r="K16" s="27">
        <v>63</v>
      </c>
      <c r="L16" s="27">
        <v>21</v>
      </c>
      <c r="M16" s="27">
        <v>7.2</v>
      </c>
      <c r="N16" s="27">
        <v>14</v>
      </c>
      <c r="O16" s="27">
        <v>13</v>
      </c>
      <c r="P16" s="27">
        <v>6.2</v>
      </c>
      <c r="Q16" s="27">
        <v>5.3</v>
      </c>
      <c r="R16" s="27">
        <v>7.1</v>
      </c>
      <c r="S16" s="27">
        <v>30</v>
      </c>
      <c r="T16" s="27">
        <v>12</v>
      </c>
      <c r="U16" s="27">
        <v>6.2</v>
      </c>
      <c r="V16" s="27">
        <v>2.9</v>
      </c>
      <c r="W16" s="27">
        <v>15</v>
      </c>
      <c r="X16" s="27">
        <v>6.3</v>
      </c>
      <c r="Y16" s="27">
        <v>22</v>
      </c>
      <c r="Z16" s="27">
        <v>6.8</v>
      </c>
      <c r="AA16" s="27">
        <v>22</v>
      </c>
      <c r="AB16" s="27">
        <v>11</v>
      </c>
      <c r="AC16" s="27">
        <v>20</v>
      </c>
      <c r="AD16" s="27">
        <v>14</v>
      </c>
      <c r="AE16" s="27">
        <v>10</v>
      </c>
      <c r="AF16" s="27">
        <v>7.1</v>
      </c>
      <c r="AG16" s="27">
        <v>17</v>
      </c>
      <c r="AH16" s="27">
        <v>8.5</v>
      </c>
      <c r="AI16" s="27">
        <v>9.8000000000000007</v>
      </c>
      <c r="AJ16" s="27">
        <v>6.5</v>
      </c>
      <c r="AK16" s="27">
        <v>11</v>
      </c>
      <c r="AL16" s="27">
        <v>9.1</v>
      </c>
      <c r="AM16" s="27">
        <v>23</v>
      </c>
      <c r="AN16" s="27">
        <v>7.4</v>
      </c>
      <c r="AO16" s="27">
        <v>15</v>
      </c>
      <c r="AP16" s="27">
        <v>16</v>
      </c>
      <c r="AQ16" s="27">
        <v>6.6</v>
      </c>
      <c r="AR16" s="27">
        <v>6.1</v>
      </c>
      <c r="AS16" s="27">
        <v>1</v>
      </c>
      <c r="AT16" s="27">
        <v>5.6</v>
      </c>
      <c r="AU16" s="27">
        <v>16</v>
      </c>
      <c r="AV16" s="27">
        <v>11</v>
      </c>
      <c r="AW16" s="27">
        <v>8.3000000000000007</v>
      </c>
      <c r="AX16" s="27">
        <v>6.4</v>
      </c>
      <c r="AY16" s="27">
        <v>8.5</v>
      </c>
      <c r="AZ16" s="27">
        <v>5.2</v>
      </c>
      <c r="BA16" s="27">
        <v>17</v>
      </c>
      <c r="BB16" s="27">
        <v>11</v>
      </c>
      <c r="BC16" s="27">
        <v>2.6</v>
      </c>
      <c r="BD16" s="27">
        <v>15</v>
      </c>
      <c r="BE16" s="27">
        <v>5.8</v>
      </c>
      <c r="BF16" s="27">
        <v>2.9</v>
      </c>
      <c r="BG16" s="27">
        <v>1.9</v>
      </c>
      <c r="BH16" s="27">
        <v>8.6999999999999993</v>
      </c>
      <c r="BI16" s="27">
        <v>7.7</v>
      </c>
      <c r="BJ16" s="27">
        <v>2.9</v>
      </c>
      <c r="BK16" s="27">
        <v>11</v>
      </c>
      <c r="BL16" s="27">
        <v>3.5</v>
      </c>
      <c r="BM16" s="27">
        <v>6.1</v>
      </c>
      <c r="BN16" s="27">
        <v>20</v>
      </c>
      <c r="BO16" s="27">
        <v>16</v>
      </c>
      <c r="BP16" s="27">
        <v>23</v>
      </c>
      <c r="BQ16" s="27">
        <v>8.9</v>
      </c>
      <c r="BR16" s="28"/>
      <c r="BS16" s="28">
        <v>66</v>
      </c>
      <c r="BT16" s="28">
        <v>1</v>
      </c>
      <c r="BU16" s="29">
        <f t="shared" ref="BU16:BU79" si="0">IFERROR(BT16/BS16,"")</f>
        <v>1.5151515151515152E-2</v>
      </c>
      <c r="BV16" s="28">
        <f t="shared" ref="BV16:BV79" si="1">MAX(D16:BQ16)</f>
        <v>63</v>
      </c>
      <c r="BW16" s="28">
        <f t="shared" ref="BW16:BW79" si="2">MIN(D16:BQ16)</f>
        <v>1</v>
      </c>
      <c r="BX16" s="28">
        <f t="shared" ref="BX16:BX79" si="3">MEDIAN(D16:BQ16)</f>
        <v>9.4499999999999993</v>
      </c>
      <c r="BY16" s="28">
        <f t="shared" ref="BY16:BY79" si="4">STDEV(D16:BQ16)</f>
        <v>8.8550561064297355</v>
      </c>
      <c r="BZ16" s="28">
        <f t="shared" ref="BZ16:BZ79" si="5">((BY16*100)/CB16)</f>
        <v>76.177489966679161</v>
      </c>
      <c r="CA16" s="28">
        <f t="shared" ref="CA16:CA79" si="6">VAR(D16:BQ16)</f>
        <v>78.412018648018559</v>
      </c>
      <c r="CB16" s="28">
        <f t="shared" ref="CB16:CB79" si="7">AVERAGE(D16:BQ16)</f>
        <v>11.624242424242425</v>
      </c>
      <c r="CC16" s="28">
        <f t="shared" ref="CC16:CC79" si="8">_xlfn.PERCENTILE.INC(D16:BQ16,0.95)</f>
        <v>22.75</v>
      </c>
      <c r="CD16" s="28">
        <f t="shared" ref="CD16:CD79" si="9">_xlfn.PERCENTILE.INC(D16:BQ16,0.99)</f>
        <v>41.549999999999812</v>
      </c>
    </row>
    <row r="17" spans="1:82" x14ac:dyDescent="0.25">
      <c r="A17" s="16" t="s">
        <v>17</v>
      </c>
      <c r="B17" s="16" t="s">
        <v>14</v>
      </c>
      <c r="C17" s="2" t="s">
        <v>337</v>
      </c>
      <c r="D17" s="26">
        <v>19</v>
      </c>
      <c r="E17" s="26">
        <v>29.3</v>
      </c>
      <c r="F17" s="26">
        <v>14.2</v>
      </c>
      <c r="G17" s="26">
        <v>33.5</v>
      </c>
      <c r="H17" s="26">
        <v>27.7</v>
      </c>
      <c r="I17" s="27">
        <v>16</v>
      </c>
      <c r="J17" s="27">
        <v>14</v>
      </c>
      <c r="K17" s="27">
        <v>22</v>
      </c>
      <c r="L17" s="27">
        <v>38</v>
      </c>
      <c r="M17" s="27">
        <v>16</v>
      </c>
      <c r="N17" s="27">
        <v>32</v>
      </c>
      <c r="O17" s="27">
        <v>25</v>
      </c>
      <c r="P17" s="27">
        <v>13</v>
      </c>
      <c r="Q17" s="27">
        <v>18</v>
      </c>
      <c r="R17" s="27">
        <v>38</v>
      </c>
      <c r="S17" s="27">
        <v>6.5</v>
      </c>
      <c r="T17" s="27">
        <v>21</v>
      </c>
      <c r="U17" s="27">
        <v>14</v>
      </c>
      <c r="V17" s="27">
        <v>5.7</v>
      </c>
      <c r="W17" s="27">
        <v>31</v>
      </c>
      <c r="X17" s="27">
        <v>14</v>
      </c>
      <c r="Y17" s="27">
        <v>32</v>
      </c>
      <c r="Z17" s="27">
        <v>18</v>
      </c>
      <c r="AA17" s="27">
        <v>40</v>
      </c>
      <c r="AB17" s="27">
        <v>34</v>
      </c>
      <c r="AC17" s="27">
        <v>43</v>
      </c>
      <c r="AD17" s="27">
        <v>27</v>
      </c>
      <c r="AE17" s="27">
        <v>23</v>
      </c>
      <c r="AF17" s="27">
        <v>16</v>
      </c>
      <c r="AG17" s="27">
        <v>38</v>
      </c>
      <c r="AH17" s="27">
        <v>17</v>
      </c>
      <c r="AI17" s="27">
        <v>20</v>
      </c>
      <c r="AJ17" s="27">
        <v>16</v>
      </c>
      <c r="AK17" s="27">
        <v>21</v>
      </c>
      <c r="AL17" s="27">
        <v>12</v>
      </c>
      <c r="AM17" s="27">
        <v>46</v>
      </c>
      <c r="AN17" s="27">
        <v>17</v>
      </c>
      <c r="AO17" s="27">
        <v>27</v>
      </c>
      <c r="AP17" s="27">
        <v>42</v>
      </c>
      <c r="AQ17" s="27">
        <v>15</v>
      </c>
      <c r="AR17" s="27">
        <v>15</v>
      </c>
      <c r="AS17" s="27">
        <v>11</v>
      </c>
      <c r="AT17" s="27">
        <v>20</v>
      </c>
      <c r="AU17" s="27">
        <v>46</v>
      </c>
      <c r="AV17" s="27">
        <v>32</v>
      </c>
      <c r="AW17" s="27">
        <v>16</v>
      </c>
      <c r="AX17" s="27">
        <v>27</v>
      </c>
      <c r="AY17" s="27">
        <v>21</v>
      </c>
      <c r="AZ17" s="27">
        <v>14</v>
      </c>
      <c r="BA17" s="27">
        <v>37</v>
      </c>
      <c r="BB17" s="27">
        <v>19</v>
      </c>
      <c r="BC17" s="27">
        <v>9.8000000000000007</v>
      </c>
      <c r="BD17" s="27">
        <v>27</v>
      </c>
      <c r="BE17" s="27">
        <v>17</v>
      </c>
      <c r="BF17" s="27">
        <v>11</v>
      </c>
      <c r="BG17" s="27">
        <v>17</v>
      </c>
      <c r="BH17" s="27">
        <v>23</v>
      </c>
      <c r="BI17" s="27">
        <v>21</v>
      </c>
      <c r="BJ17" s="27">
        <v>15</v>
      </c>
      <c r="BK17" s="27">
        <v>31</v>
      </c>
      <c r="BL17" s="27">
        <v>11</v>
      </c>
      <c r="BM17" s="27">
        <v>23</v>
      </c>
      <c r="BN17" s="27">
        <v>34</v>
      </c>
      <c r="BO17" s="27">
        <v>34</v>
      </c>
      <c r="BP17" s="27">
        <v>45</v>
      </c>
      <c r="BQ17" s="27">
        <v>21</v>
      </c>
      <c r="BR17" s="28"/>
      <c r="BS17" s="28">
        <v>66</v>
      </c>
      <c r="BT17" s="28">
        <v>1</v>
      </c>
      <c r="BU17" s="29">
        <f t="shared" si="0"/>
        <v>1.5151515151515152E-2</v>
      </c>
      <c r="BV17" s="28">
        <f t="shared" si="1"/>
        <v>46</v>
      </c>
      <c r="BW17" s="28">
        <f t="shared" si="2"/>
        <v>5.7</v>
      </c>
      <c r="BX17" s="28">
        <f t="shared" si="3"/>
        <v>21</v>
      </c>
      <c r="BY17" s="28">
        <f t="shared" si="4"/>
        <v>10.321019921231244</v>
      </c>
      <c r="BZ17" s="28">
        <f t="shared" si="5"/>
        <v>43.956076324531331</v>
      </c>
      <c r="CA17" s="28">
        <f t="shared" si="6"/>
        <v>106.52345221445218</v>
      </c>
      <c r="CB17" s="28">
        <f t="shared" si="7"/>
        <v>23.48030303030303</v>
      </c>
      <c r="CC17" s="28">
        <f t="shared" si="8"/>
        <v>42.75</v>
      </c>
      <c r="CD17" s="28">
        <f t="shared" si="9"/>
        <v>46</v>
      </c>
    </row>
    <row r="18" spans="1:82" x14ac:dyDescent="0.25">
      <c r="A18" s="16" t="s">
        <v>18</v>
      </c>
      <c r="B18" s="16" t="s">
        <v>14</v>
      </c>
      <c r="C18" s="2" t="s">
        <v>337</v>
      </c>
      <c r="D18" s="26">
        <v>44.2</v>
      </c>
      <c r="E18" s="26">
        <v>55.7</v>
      </c>
      <c r="F18" s="26">
        <v>18.8</v>
      </c>
      <c r="G18" s="26">
        <v>33.1</v>
      </c>
      <c r="H18" s="26">
        <v>33.799999999999997</v>
      </c>
      <c r="I18" s="27">
        <v>16</v>
      </c>
      <c r="J18" s="27">
        <v>30</v>
      </c>
      <c r="K18" s="27">
        <v>24</v>
      </c>
      <c r="L18" s="27">
        <v>76</v>
      </c>
      <c r="M18" s="27">
        <v>29</v>
      </c>
      <c r="N18" s="27">
        <v>43</v>
      </c>
      <c r="O18" s="27">
        <v>41</v>
      </c>
      <c r="P18" s="27">
        <v>20</v>
      </c>
      <c r="Q18" s="27">
        <v>21</v>
      </c>
      <c r="R18" s="27">
        <v>25</v>
      </c>
      <c r="S18" s="27">
        <v>13</v>
      </c>
      <c r="T18" s="27">
        <v>27</v>
      </c>
      <c r="U18" s="27">
        <v>45</v>
      </c>
      <c r="V18" s="27">
        <v>4.4000000000000004</v>
      </c>
      <c r="W18" s="27">
        <v>41</v>
      </c>
      <c r="X18" s="27">
        <v>32</v>
      </c>
      <c r="Y18" s="27">
        <v>47</v>
      </c>
      <c r="Z18" s="27">
        <v>37</v>
      </c>
      <c r="AA18" s="27">
        <v>62</v>
      </c>
      <c r="AB18" s="27">
        <v>28</v>
      </c>
      <c r="AC18" s="27">
        <v>65</v>
      </c>
      <c r="AD18" s="27">
        <v>62</v>
      </c>
      <c r="AE18" s="27">
        <v>37</v>
      </c>
      <c r="AF18" s="27">
        <v>19</v>
      </c>
      <c r="AG18" s="27">
        <v>75</v>
      </c>
      <c r="AH18" s="27">
        <v>35</v>
      </c>
      <c r="AI18" s="27">
        <v>32</v>
      </c>
      <c r="AJ18" s="27">
        <v>41</v>
      </c>
      <c r="AK18" s="27">
        <v>42</v>
      </c>
      <c r="AL18" s="27">
        <v>18</v>
      </c>
      <c r="AM18" s="27">
        <v>87</v>
      </c>
      <c r="AN18" s="27">
        <v>33</v>
      </c>
      <c r="AO18" s="27">
        <v>40</v>
      </c>
      <c r="AP18" s="27">
        <v>100</v>
      </c>
      <c r="AQ18" s="27">
        <v>25</v>
      </c>
      <c r="AR18" s="27">
        <v>21</v>
      </c>
      <c r="AS18" s="27">
        <v>5.8</v>
      </c>
      <c r="AT18" s="27">
        <v>18</v>
      </c>
      <c r="AU18" s="27">
        <v>34</v>
      </c>
      <c r="AV18" s="27">
        <v>34</v>
      </c>
      <c r="AW18" s="27">
        <v>22</v>
      </c>
      <c r="AX18" s="27">
        <v>29</v>
      </c>
      <c r="AY18" s="27">
        <v>34</v>
      </c>
      <c r="AZ18" s="27">
        <v>25</v>
      </c>
      <c r="BA18" s="27">
        <v>44</v>
      </c>
      <c r="BB18" s="27">
        <v>15</v>
      </c>
      <c r="BC18" s="27">
        <v>16</v>
      </c>
      <c r="BD18" s="27">
        <v>32</v>
      </c>
      <c r="BE18" s="27">
        <v>26</v>
      </c>
      <c r="BF18" s="27">
        <v>11</v>
      </c>
      <c r="BG18" s="27">
        <v>9.6999999999999993</v>
      </c>
      <c r="BH18" s="27">
        <v>26</v>
      </c>
      <c r="BI18" s="27">
        <v>25</v>
      </c>
      <c r="BJ18" s="27">
        <v>16</v>
      </c>
      <c r="BK18" s="27">
        <v>38</v>
      </c>
      <c r="BL18" s="27">
        <v>16</v>
      </c>
      <c r="BM18" s="27">
        <v>19</v>
      </c>
      <c r="BN18" s="27">
        <v>36</v>
      </c>
      <c r="BO18" s="27">
        <v>71</v>
      </c>
      <c r="BP18" s="27">
        <v>92</v>
      </c>
      <c r="BQ18" s="27">
        <v>34</v>
      </c>
      <c r="BR18" s="28"/>
      <c r="BS18" s="28">
        <v>66</v>
      </c>
      <c r="BT18" s="28">
        <v>1</v>
      </c>
      <c r="BU18" s="29">
        <f t="shared" si="0"/>
        <v>1.5151515151515152E-2</v>
      </c>
      <c r="BV18" s="28">
        <f t="shared" si="1"/>
        <v>100</v>
      </c>
      <c r="BW18" s="28">
        <f t="shared" si="2"/>
        <v>4.4000000000000004</v>
      </c>
      <c r="BX18" s="28">
        <f t="shared" si="3"/>
        <v>32</v>
      </c>
      <c r="BY18" s="28">
        <f t="shared" si="4"/>
        <v>20.236910414476398</v>
      </c>
      <c r="BZ18" s="28">
        <f t="shared" si="5"/>
        <v>57.882387317678969</v>
      </c>
      <c r="CA18" s="28">
        <f t="shared" si="6"/>
        <v>409.53254312354323</v>
      </c>
      <c r="CB18" s="28">
        <f t="shared" si="7"/>
        <v>34.962121212121211</v>
      </c>
      <c r="CC18" s="28">
        <f t="shared" si="8"/>
        <v>75.75</v>
      </c>
      <c r="CD18" s="28">
        <f t="shared" si="9"/>
        <v>94.799999999999955</v>
      </c>
    </row>
    <row r="19" spans="1:82" x14ac:dyDescent="0.25">
      <c r="A19" s="16" t="s">
        <v>19</v>
      </c>
      <c r="B19" s="16" t="s">
        <v>14</v>
      </c>
      <c r="C19" s="2" t="s">
        <v>337</v>
      </c>
      <c r="D19" s="26">
        <v>0.2</v>
      </c>
      <c r="E19" s="26">
        <v>0.1</v>
      </c>
      <c r="F19" s="26" t="s">
        <v>190</v>
      </c>
      <c r="G19" s="26" t="s">
        <v>190</v>
      </c>
      <c r="H19" s="26" t="s">
        <v>190</v>
      </c>
      <c r="I19" s="27" t="s">
        <v>313</v>
      </c>
      <c r="J19" s="27" t="s">
        <v>313</v>
      </c>
      <c r="K19" s="27" t="s">
        <v>313</v>
      </c>
      <c r="L19" s="27" t="s">
        <v>313</v>
      </c>
      <c r="M19" s="27" t="s">
        <v>313</v>
      </c>
      <c r="N19" s="27" t="s">
        <v>313</v>
      </c>
      <c r="O19" s="27" t="s">
        <v>313</v>
      </c>
      <c r="P19" s="27" t="s">
        <v>313</v>
      </c>
      <c r="Q19" s="27" t="s">
        <v>313</v>
      </c>
      <c r="R19" s="27" t="s">
        <v>313</v>
      </c>
      <c r="S19" s="27">
        <v>0.5</v>
      </c>
      <c r="T19" s="27">
        <v>0.6</v>
      </c>
      <c r="U19" s="27">
        <v>0.6</v>
      </c>
      <c r="V19" s="27" t="s">
        <v>313</v>
      </c>
      <c r="W19" s="27" t="s">
        <v>313</v>
      </c>
      <c r="X19" s="27" t="s">
        <v>313</v>
      </c>
      <c r="Y19" s="27" t="s">
        <v>313</v>
      </c>
      <c r="Z19" s="27" t="s">
        <v>313</v>
      </c>
      <c r="AA19" s="27" t="s">
        <v>313</v>
      </c>
      <c r="AB19" s="27" t="s">
        <v>313</v>
      </c>
      <c r="AC19" s="27" t="s">
        <v>313</v>
      </c>
      <c r="AD19" s="27">
        <v>0.6</v>
      </c>
      <c r="AE19" s="27" t="s">
        <v>313</v>
      </c>
      <c r="AF19" s="27">
        <v>0.5</v>
      </c>
      <c r="AG19" s="27">
        <v>0.6</v>
      </c>
      <c r="AH19" s="27" t="s">
        <v>313</v>
      </c>
      <c r="AI19" s="27" t="s">
        <v>313</v>
      </c>
      <c r="AJ19" s="27" t="s">
        <v>313</v>
      </c>
      <c r="AK19" s="27" t="s">
        <v>313</v>
      </c>
      <c r="AL19" s="27" t="s">
        <v>313</v>
      </c>
      <c r="AM19" s="27" t="s">
        <v>313</v>
      </c>
      <c r="AN19" s="27" t="s">
        <v>313</v>
      </c>
      <c r="AO19" s="27" t="s">
        <v>313</v>
      </c>
      <c r="AP19" s="27" t="s">
        <v>313</v>
      </c>
      <c r="AQ19" s="27" t="s">
        <v>313</v>
      </c>
      <c r="AR19" s="27" t="s">
        <v>313</v>
      </c>
      <c r="AS19" s="27" t="s">
        <v>313</v>
      </c>
      <c r="AT19" s="27">
        <v>0.3</v>
      </c>
      <c r="AU19" s="27">
        <v>0.4</v>
      </c>
      <c r="AV19" s="27" t="s">
        <v>313</v>
      </c>
      <c r="AW19" s="27" t="s">
        <v>313</v>
      </c>
      <c r="AX19" s="27" t="s">
        <v>313</v>
      </c>
      <c r="AY19" s="27" t="s">
        <v>313</v>
      </c>
      <c r="AZ19" s="27" t="s">
        <v>313</v>
      </c>
      <c r="BA19" s="27" t="s">
        <v>313</v>
      </c>
      <c r="BB19" s="27" t="s">
        <v>313</v>
      </c>
      <c r="BC19" s="27" t="s">
        <v>313</v>
      </c>
      <c r="BD19" s="27">
        <v>0.4</v>
      </c>
      <c r="BE19" s="27">
        <v>0.6</v>
      </c>
      <c r="BF19" s="27" t="s">
        <v>313</v>
      </c>
      <c r="BG19" s="27" t="s">
        <v>313</v>
      </c>
      <c r="BH19" s="27" t="s">
        <v>313</v>
      </c>
      <c r="BI19" s="27">
        <v>0.5</v>
      </c>
      <c r="BJ19" s="27" t="s">
        <v>313</v>
      </c>
      <c r="BK19" s="27" t="s">
        <v>313</v>
      </c>
      <c r="BL19" s="27" t="s">
        <v>313</v>
      </c>
      <c r="BM19" s="27" t="s">
        <v>313</v>
      </c>
      <c r="BN19" s="27" t="s">
        <v>313</v>
      </c>
      <c r="BO19" s="27" t="s">
        <v>313</v>
      </c>
      <c r="BP19" s="27" t="s">
        <v>313</v>
      </c>
      <c r="BQ19" s="27">
        <v>0.4</v>
      </c>
      <c r="BR19" s="28"/>
      <c r="BS19" s="28">
        <v>66</v>
      </c>
      <c r="BT19" s="28">
        <v>52</v>
      </c>
      <c r="BU19" s="29">
        <f>IFERROR(BT19/BS19,"")</f>
        <v>0.78787878787878785</v>
      </c>
      <c r="BV19" s="28">
        <f t="shared" si="1"/>
        <v>0.6</v>
      </c>
      <c r="BW19" s="28">
        <f t="shared" si="2"/>
        <v>0.1</v>
      </c>
      <c r="BX19" s="28">
        <f t="shared" si="3"/>
        <v>0.5</v>
      </c>
      <c r="BY19" s="28">
        <f t="shared" si="4"/>
        <v>0.16052797503622443</v>
      </c>
      <c r="BZ19" s="28">
        <f t="shared" si="5"/>
        <v>35.672883341383205</v>
      </c>
      <c r="CA19" s="28">
        <f t="shared" si="6"/>
        <v>2.5769230769230697E-2</v>
      </c>
      <c r="CB19" s="28">
        <f t="shared" si="7"/>
        <v>0.45000000000000007</v>
      </c>
      <c r="CC19" s="28">
        <f t="shared" si="8"/>
        <v>0.6</v>
      </c>
      <c r="CD19" s="28">
        <f t="shared" si="9"/>
        <v>0.6</v>
      </c>
    </row>
    <row r="20" spans="1:82" x14ac:dyDescent="0.25">
      <c r="A20" s="16" t="s">
        <v>20</v>
      </c>
      <c r="B20" s="16" t="s">
        <v>14</v>
      </c>
      <c r="C20" s="2" t="s">
        <v>337</v>
      </c>
      <c r="D20" s="26">
        <v>5.8</v>
      </c>
      <c r="E20" s="26">
        <v>1.4</v>
      </c>
      <c r="F20" s="26">
        <v>1.1000000000000001</v>
      </c>
      <c r="G20" s="26" t="s">
        <v>191</v>
      </c>
      <c r="H20" s="26" t="s">
        <v>191</v>
      </c>
      <c r="I20" s="27">
        <v>1.5</v>
      </c>
      <c r="J20" s="27">
        <v>1.1000000000000001</v>
      </c>
      <c r="K20" s="27">
        <v>30</v>
      </c>
      <c r="L20" s="27">
        <v>1.5</v>
      </c>
      <c r="M20" s="27">
        <v>1.4</v>
      </c>
      <c r="N20" s="27">
        <v>1.1000000000000001</v>
      </c>
      <c r="O20" s="27">
        <v>1.7</v>
      </c>
      <c r="P20" s="27" t="s">
        <v>314</v>
      </c>
      <c r="Q20" s="27">
        <v>1.2</v>
      </c>
      <c r="R20" s="27">
        <v>1.3</v>
      </c>
      <c r="S20" s="27">
        <v>19</v>
      </c>
      <c r="T20" s="27">
        <v>1.1000000000000001</v>
      </c>
      <c r="U20" s="27">
        <v>1.1000000000000001</v>
      </c>
      <c r="V20" s="27">
        <v>2.1</v>
      </c>
      <c r="W20" s="27">
        <v>1.4</v>
      </c>
      <c r="X20" s="27" t="s">
        <v>314</v>
      </c>
      <c r="Y20" s="27">
        <v>1.1000000000000001</v>
      </c>
      <c r="Z20" s="27" t="s">
        <v>314</v>
      </c>
      <c r="AA20" s="27">
        <v>1.9</v>
      </c>
      <c r="AB20" s="27">
        <v>3.1</v>
      </c>
      <c r="AC20" s="27">
        <v>1.4</v>
      </c>
      <c r="AD20" s="27">
        <v>3</v>
      </c>
      <c r="AE20" s="27">
        <v>1</v>
      </c>
      <c r="AF20" s="27" t="s">
        <v>314</v>
      </c>
      <c r="AG20" s="27">
        <v>1.5</v>
      </c>
      <c r="AH20" s="27">
        <v>2.2999999999999998</v>
      </c>
      <c r="AI20" s="27">
        <v>1.2</v>
      </c>
      <c r="AJ20" s="27">
        <v>1.3</v>
      </c>
      <c r="AK20" s="27">
        <v>1.3</v>
      </c>
      <c r="AL20" s="27">
        <v>2.1</v>
      </c>
      <c r="AM20" s="27">
        <v>1.6</v>
      </c>
      <c r="AN20" s="27">
        <v>1.4</v>
      </c>
      <c r="AO20" s="27">
        <v>1.3</v>
      </c>
      <c r="AP20" s="27">
        <v>1.9</v>
      </c>
      <c r="AQ20" s="27">
        <v>1.5</v>
      </c>
      <c r="AR20" s="27">
        <v>1</v>
      </c>
      <c r="AS20" s="27" t="s">
        <v>314</v>
      </c>
      <c r="AT20" s="27" t="s">
        <v>314</v>
      </c>
      <c r="AU20" s="27">
        <v>1.3</v>
      </c>
      <c r="AV20" s="27">
        <v>1.1000000000000001</v>
      </c>
      <c r="AW20" s="27" t="s">
        <v>314</v>
      </c>
      <c r="AX20" s="27">
        <v>2.1</v>
      </c>
      <c r="AY20" s="27">
        <v>1.6</v>
      </c>
      <c r="AZ20" s="27">
        <v>1.1000000000000001</v>
      </c>
      <c r="BA20" s="27">
        <v>1</v>
      </c>
      <c r="BB20" s="27">
        <v>1.1000000000000001</v>
      </c>
      <c r="BC20" s="27" t="s">
        <v>314</v>
      </c>
      <c r="BD20" s="27">
        <v>1.9</v>
      </c>
      <c r="BE20" s="27">
        <v>2.1</v>
      </c>
      <c r="BF20" s="27" t="s">
        <v>314</v>
      </c>
      <c r="BG20" s="27" t="s">
        <v>314</v>
      </c>
      <c r="BH20" s="27">
        <v>1.5</v>
      </c>
      <c r="BI20" s="27">
        <v>1.8</v>
      </c>
      <c r="BJ20" s="27">
        <v>2</v>
      </c>
      <c r="BK20" s="27">
        <v>1.7</v>
      </c>
      <c r="BL20" s="27">
        <v>1.9</v>
      </c>
      <c r="BM20" s="27">
        <v>1.1000000000000001</v>
      </c>
      <c r="BN20" s="27">
        <v>4</v>
      </c>
      <c r="BO20" s="27">
        <v>2.1</v>
      </c>
      <c r="BP20" s="27">
        <v>1.6</v>
      </c>
      <c r="BQ20" s="27">
        <v>1.9</v>
      </c>
      <c r="BR20" s="28"/>
      <c r="BS20" s="28">
        <v>66</v>
      </c>
      <c r="BT20" s="28">
        <v>13</v>
      </c>
      <c r="BU20" s="29">
        <f t="shared" si="0"/>
        <v>0.19696969696969696</v>
      </c>
      <c r="BV20" s="28">
        <f t="shared" si="1"/>
        <v>30</v>
      </c>
      <c r="BW20" s="28">
        <f t="shared" si="2"/>
        <v>1</v>
      </c>
      <c r="BX20" s="28">
        <f t="shared" si="3"/>
        <v>1.5</v>
      </c>
      <c r="BY20" s="28">
        <f t="shared" si="4"/>
        <v>4.5500831271539637</v>
      </c>
      <c r="BZ20" s="28">
        <f t="shared" si="5"/>
        <v>179.8715145434218</v>
      </c>
      <c r="CA20" s="28">
        <f t="shared" si="6"/>
        <v>20.703256464011197</v>
      </c>
      <c r="CB20" s="28">
        <f t="shared" si="7"/>
        <v>2.5296296296296283</v>
      </c>
      <c r="CC20" s="28">
        <f t="shared" si="8"/>
        <v>4.6299999999999901</v>
      </c>
      <c r="CD20" s="28">
        <f t="shared" si="9"/>
        <v>24.169999999999987</v>
      </c>
    </row>
    <row r="21" spans="1:82" x14ac:dyDescent="0.25">
      <c r="A21" s="16" t="s">
        <v>21</v>
      </c>
      <c r="B21" s="16" t="s">
        <v>22</v>
      </c>
      <c r="C21" s="2" t="s">
        <v>337</v>
      </c>
      <c r="D21" s="26">
        <v>38.1</v>
      </c>
      <c r="E21" s="26">
        <v>41.1</v>
      </c>
      <c r="F21" s="26">
        <v>28.7</v>
      </c>
      <c r="G21" s="26">
        <v>33.5</v>
      </c>
      <c r="H21" s="26">
        <v>36.1</v>
      </c>
      <c r="I21" s="27">
        <v>28</v>
      </c>
      <c r="J21" s="27">
        <v>50</v>
      </c>
      <c r="K21" s="27">
        <v>41</v>
      </c>
      <c r="L21" s="27">
        <v>71</v>
      </c>
      <c r="M21" s="27">
        <v>44</v>
      </c>
      <c r="N21" s="27">
        <v>48</v>
      </c>
      <c r="O21" s="27">
        <v>52</v>
      </c>
      <c r="P21" s="27">
        <v>33</v>
      </c>
      <c r="Q21" s="27">
        <v>42</v>
      </c>
      <c r="R21" s="27">
        <v>36</v>
      </c>
      <c r="S21" s="27">
        <v>31</v>
      </c>
      <c r="T21" s="27">
        <v>47</v>
      </c>
      <c r="U21" s="27">
        <v>59</v>
      </c>
      <c r="V21" s="27">
        <v>27</v>
      </c>
      <c r="W21" s="27">
        <v>43</v>
      </c>
      <c r="X21" s="27">
        <v>40</v>
      </c>
      <c r="Y21" s="27">
        <v>55</v>
      </c>
      <c r="Z21" s="27">
        <v>110</v>
      </c>
      <c r="AA21" s="27">
        <v>49</v>
      </c>
      <c r="AB21" s="27">
        <v>87</v>
      </c>
      <c r="AC21" s="27">
        <v>63</v>
      </c>
      <c r="AD21" s="27">
        <v>170</v>
      </c>
      <c r="AE21" s="27">
        <v>41</v>
      </c>
      <c r="AF21" s="27">
        <v>29</v>
      </c>
      <c r="AG21" s="27">
        <v>62</v>
      </c>
      <c r="AH21" s="27">
        <v>42</v>
      </c>
      <c r="AI21" s="27">
        <v>34</v>
      </c>
      <c r="AJ21" s="27">
        <v>48</v>
      </c>
      <c r="AK21" s="27">
        <v>46</v>
      </c>
      <c r="AL21" s="27">
        <v>32</v>
      </c>
      <c r="AM21" s="27">
        <v>64</v>
      </c>
      <c r="AN21" s="27">
        <v>49</v>
      </c>
      <c r="AO21" s="27">
        <v>42</v>
      </c>
      <c r="AP21" s="27">
        <v>73</v>
      </c>
      <c r="AQ21" s="27">
        <v>39</v>
      </c>
      <c r="AR21" s="27">
        <v>37</v>
      </c>
      <c r="AS21" s="27">
        <v>18</v>
      </c>
      <c r="AT21" s="27">
        <v>29</v>
      </c>
      <c r="AU21" s="27">
        <v>39</v>
      </c>
      <c r="AV21" s="27">
        <v>38</v>
      </c>
      <c r="AW21" s="27">
        <v>38</v>
      </c>
      <c r="AX21" s="27">
        <v>36</v>
      </c>
      <c r="AY21" s="27">
        <v>37</v>
      </c>
      <c r="AZ21" s="27">
        <v>36</v>
      </c>
      <c r="BA21" s="27">
        <v>51</v>
      </c>
      <c r="BB21" s="27">
        <v>24</v>
      </c>
      <c r="BC21" s="27">
        <v>21</v>
      </c>
      <c r="BD21" s="27">
        <v>36</v>
      </c>
      <c r="BE21" s="27">
        <v>37</v>
      </c>
      <c r="BF21" s="27">
        <v>24</v>
      </c>
      <c r="BG21" s="27">
        <v>25</v>
      </c>
      <c r="BH21" s="27">
        <v>32</v>
      </c>
      <c r="BI21" s="27">
        <v>33</v>
      </c>
      <c r="BJ21" s="27">
        <v>38</v>
      </c>
      <c r="BK21" s="27">
        <v>47</v>
      </c>
      <c r="BL21" s="27">
        <v>27</v>
      </c>
      <c r="BM21" s="27">
        <v>29</v>
      </c>
      <c r="BN21" s="27">
        <v>43</v>
      </c>
      <c r="BO21" s="27">
        <v>57</v>
      </c>
      <c r="BP21" s="27">
        <v>73</v>
      </c>
      <c r="BQ21" s="27">
        <v>38</v>
      </c>
      <c r="BR21" s="28"/>
      <c r="BS21" s="28">
        <v>66</v>
      </c>
      <c r="BT21" s="28">
        <v>1</v>
      </c>
      <c r="BU21" s="29">
        <f t="shared" si="0"/>
        <v>1.5151515151515152E-2</v>
      </c>
      <c r="BV21" s="28">
        <f t="shared" si="1"/>
        <v>170</v>
      </c>
      <c r="BW21" s="28">
        <f t="shared" si="2"/>
        <v>18</v>
      </c>
      <c r="BX21" s="28">
        <f t="shared" si="3"/>
        <v>39</v>
      </c>
      <c r="BY21" s="28">
        <f t="shared" si="4"/>
        <v>22.217560464798858</v>
      </c>
      <c r="BZ21" s="28">
        <f t="shared" si="5"/>
        <v>49.749244806674291</v>
      </c>
      <c r="CA21" s="28">
        <f t="shared" si="6"/>
        <v>493.61999300699324</v>
      </c>
      <c r="CB21" s="28">
        <f t="shared" si="7"/>
        <v>44.659090909090907</v>
      </c>
      <c r="CC21" s="28">
        <f t="shared" si="8"/>
        <v>73</v>
      </c>
      <c r="CD21" s="28">
        <f t="shared" si="9"/>
        <v>130.99999999999966</v>
      </c>
    </row>
    <row r="22" spans="1:82" x14ac:dyDescent="0.25">
      <c r="A22" s="13" t="s">
        <v>23</v>
      </c>
      <c r="B22" s="13" t="s">
        <v>22</v>
      </c>
      <c r="C22" s="2" t="s">
        <v>337</v>
      </c>
      <c r="D22" s="30" t="s">
        <v>192</v>
      </c>
      <c r="E22" s="30" t="s">
        <v>192</v>
      </c>
      <c r="F22" s="30" t="s">
        <v>192</v>
      </c>
      <c r="G22" s="30" t="s">
        <v>192</v>
      </c>
      <c r="H22" s="30" t="s">
        <v>192</v>
      </c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28"/>
      <c r="BO22" s="28"/>
      <c r="BP22" s="28"/>
      <c r="BQ22" s="28"/>
      <c r="BR22" s="28"/>
      <c r="BS22" s="28">
        <v>5</v>
      </c>
      <c r="BT22" s="28">
        <v>5</v>
      </c>
      <c r="BU22" s="29">
        <f t="shared" si="0"/>
        <v>1</v>
      </c>
      <c r="BV22" s="28">
        <f t="shared" si="1"/>
        <v>0</v>
      </c>
      <c r="BW22" s="28">
        <f t="shared" si="2"/>
        <v>0</v>
      </c>
      <c r="BX22" s="28" t="e">
        <f t="shared" si="3"/>
        <v>#NUM!</v>
      </c>
      <c r="BY22" s="28" t="e">
        <f t="shared" si="4"/>
        <v>#DIV/0!</v>
      </c>
      <c r="BZ22" s="28" t="e">
        <f t="shared" si="5"/>
        <v>#DIV/0!</v>
      </c>
      <c r="CA22" s="28" t="e">
        <f t="shared" si="6"/>
        <v>#DIV/0!</v>
      </c>
      <c r="CB22" s="28" t="e">
        <f t="shared" si="7"/>
        <v>#DIV/0!</v>
      </c>
      <c r="CC22" s="28" t="e">
        <f t="shared" si="8"/>
        <v>#NUM!</v>
      </c>
      <c r="CD22" s="28" t="e">
        <f t="shared" si="9"/>
        <v>#NUM!</v>
      </c>
    </row>
    <row r="23" spans="1:82" x14ac:dyDescent="0.25">
      <c r="A23" s="13" t="s">
        <v>24</v>
      </c>
      <c r="B23" s="13" t="s">
        <v>14</v>
      </c>
      <c r="C23" s="2" t="s">
        <v>337</v>
      </c>
      <c r="D23" s="30">
        <v>5.3</v>
      </c>
      <c r="E23" s="30">
        <v>9.4</v>
      </c>
      <c r="F23" s="30">
        <v>2.6</v>
      </c>
      <c r="G23" s="30">
        <v>12.7</v>
      </c>
      <c r="H23" s="30">
        <v>7.4</v>
      </c>
      <c r="I23" s="28">
        <v>3.3</v>
      </c>
      <c r="J23" s="28">
        <v>4.4000000000000004</v>
      </c>
      <c r="K23" s="28">
        <v>2.6</v>
      </c>
      <c r="L23" s="28">
        <v>13</v>
      </c>
      <c r="M23" s="28">
        <v>4.9000000000000004</v>
      </c>
      <c r="N23" s="28">
        <v>9</v>
      </c>
      <c r="O23" s="28">
        <v>6.4</v>
      </c>
      <c r="P23" s="28">
        <v>3.2</v>
      </c>
      <c r="Q23" s="28">
        <v>3.1</v>
      </c>
      <c r="R23" s="28">
        <v>4.7</v>
      </c>
      <c r="S23" s="28">
        <v>2.6</v>
      </c>
      <c r="T23" s="28">
        <v>10</v>
      </c>
      <c r="U23" s="28">
        <v>3.8</v>
      </c>
      <c r="V23" s="28" t="s">
        <v>314</v>
      </c>
      <c r="W23" s="28">
        <v>8.3000000000000007</v>
      </c>
      <c r="X23" s="28">
        <v>4.7</v>
      </c>
      <c r="Y23" s="28">
        <v>17</v>
      </c>
      <c r="Z23" s="28">
        <v>4.8</v>
      </c>
      <c r="AA23" s="28">
        <v>16</v>
      </c>
      <c r="AB23" s="28">
        <v>4.0999999999999996</v>
      </c>
      <c r="AC23" s="28">
        <v>13</v>
      </c>
      <c r="AD23" s="28">
        <v>7.7</v>
      </c>
      <c r="AE23" s="28">
        <v>6.2</v>
      </c>
      <c r="AF23" s="28">
        <v>4.7</v>
      </c>
      <c r="AG23" s="28">
        <v>11</v>
      </c>
      <c r="AH23" s="28">
        <v>4.8</v>
      </c>
      <c r="AI23" s="28">
        <v>7.1</v>
      </c>
      <c r="AJ23" s="28">
        <v>4.2</v>
      </c>
      <c r="AK23" s="28">
        <v>6.5</v>
      </c>
      <c r="AL23" s="28">
        <v>3.7</v>
      </c>
      <c r="AM23" s="28">
        <v>14</v>
      </c>
      <c r="AN23" s="28">
        <v>4.3</v>
      </c>
      <c r="AO23" s="28">
        <v>9.3000000000000007</v>
      </c>
      <c r="AP23" s="28">
        <v>11</v>
      </c>
      <c r="AQ23" s="28">
        <v>3.7</v>
      </c>
      <c r="AR23" s="28">
        <v>3.1</v>
      </c>
      <c r="AS23" s="28">
        <v>1.5</v>
      </c>
      <c r="AT23" s="28">
        <v>3.5</v>
      </c>
      <c r="AU23" s="28">
        <v>10</v>
      </c>
      <c r="AV23" s="28">
        <v>7</v>
      </c>
      <c r="AW23" s="28">
        <v>4.7</v>
      </c>
      <c r="AX23" s="28">
        <v>2.6</v>
      </c>
      <c r="AY23" s="28">
        <v>5.4</v>
      </c>
      <c r="AZ23" s="28">
        <v>3.9</v>
      </c>
      <c r="BA23" s="28">
        <v>9.9</v>
      </c>
      <c r="BB23" s="28">
        <v>10</v>
      </c>
      <c r="BC23" s="28">
        <v>1.8</v>
      </c>
      <c r="BD23" s="28">
        <v>10</v>
      </c>
      <c r="BE23" s="28">
        <v>3.3</v>
      </c>
      <c r="BF23" s="28">
        <v>2.5</v>
      </c>
      <c r="BG23" s="28">
        <v>2</v>
      </c>
      <c r="BH23" s="28">
        <v>6.6</v>
      </c>
      <c r="BI23" s="28">
        <v>5.4</v>
      </c>
      <c r="BJ23" s="28">
        <v>4.0999999999999996</v>
      </c>
      <c r="BK23" s="28">
        <v>8</v>
      </c>
      <c r="BL23" s="28">
        <v>1.8</v>
      </c>
      <c r="BM23" s="28">
        <v>4.4000000000000004</v>
      </c>
      <c r="BN23" s="28">
        <v>14</v>
      </c>
      <c r="BO23" s="28">
        <v>11</v>
      </c>
      <c r="BP23" s="28">
        <v>17</v>
      </c>
      <c r="BQ23" s="28">
        <v>6.1</v>
      </c>
      <c r="BR23" s="28"/>
      <c r="BS23" s="28">
        <v>66</v>
      </c>
      <c r="BT23" s="28">
        <v>2</v>
      </c>
      <c r="BU23" s="29">
        <f t="shared" si="0"/>
        <v>3.0303030303030304E-2</v>
      </c>
      <c r="BV23" s="28">
        <f t="shared" si="1"/>
        <v>17</v>
      </c>
      <c r="BW23" s="28">
        <f t="shared" si="2"/>
        <v>1.5</v>
      </c>
      <c r="BX23" s="28">
        <f t="shared" si="3"/>
        <v>5.3</v>
      </c>
      <c r="BY23" s="28">
        <f t="shared" si="4"/>
        <v>3.9758447336577234</v>
      </c>
      <c r="BZ23" s="28">
        <f t="shared" si="5"/>
        <v>59.532344549125092</v>
      </c>
      <c r="CA23" s="28">
        <f t="shared" si="6"/>
        <v>15.807341346153855</v>
      </c>
      <c r="CB23" s="28">
        <f t="shared" si="7"/>
        <v>6.678461538461538</v>
      </c>
      <c r="CC23" s="28">
        <f t="shared" si="8"/>
        <v>14</v>
      </c>
      <c r="CD23" s="28">
        <f t="shared" si="9"/>
        <v>17</v>
      </c>
    </row>
    <row r="24" spans="1:82" x14ac:dyDescent="0.25">
      <c r="A24" s="13" t="s">
        <v>25</v>
      </c>
      <c r="B24" s="13" t="s">
        <v>14</v>
      </c>
      <c r="C24" s="2" t="s">
        <v>337</v>
      </c>
      <c r="D24" s="30" t="s">
        <v>191</v>
      </c>
      <c r="E24" s="30" t="s">
        <v>191</v>
      </c>
      <c r="F24" s="30" t="s">
        <v>191</v>
      </c>
      <c r="G24" s="30" t="s">
        <v>191</v>
      </c>
      <c r="H24" s="30" t="s">
        <v>191</v>
      </c>
      <c r="I24" s="28" t="s">
        <v>314</v>
      </c>
      <c r="J24" s="28" t="s">
        <v>314</v>
      </c>
      <c r="K24" s="28" t="s">
        <v>314</v>
      </c>
      <c r="L24" s="28" t="s">
        <v>314</v>
      </c>
      <c r="M24" s="28" t="s">
        <v>314</v>
      </c>
      <c r="N24" s="28" t="s">
        <v>314</v>
      </c>
      <c r="O24" s="28" t="s">
        <v>314</v>
      </c>
      <c r="P24" s="28" t="s">
        <v>314</v>
      </c>
      <c r="Q24" s="28" t="s">
        <v>314</v>
      </c>
      <c r="R24" s="28" t="s">
        <v>314</v>
      </c>
      <c r="S24" s="28" t="s">
        <v>314</v>
      </c>
      <c r="T24" s="28">
        <v>1.2</v>
      </c>
      <c r="U24" s="28" t="s">
        <v>314</v>
      </c>
      <c r="V24" s="28" t="s">
        <v>314</v>
      </c>
      <c r="W24" s="28" t="s">
        <v>314</v>
      </c>
      <c r="X24" s="28" t="s">
        <v>314</v>
      </c>
      <c r="Y24" s="28" t="s">
        <v>314</v>
      </c>
      <c r="Z24" s="28" t="s">
        <v>314</v>
      </c>
      <c r="AA24" s="28" t="s">
        <v>314</v>
      </c>
      <c r="AB24" s="28" t="s">
        <v>314</v>
      </c>
      <c r="AC24" s="28" t="s">
        <v>314</v>
      </c>
      <c r="AD24" s="28" t="s">
        <v>314</v>
      </c>
      <c r="AE24" s="28" t="s">
        <v>314</v>
      </c>
      <c r="AF24" s="28" t="s">
        <v>314</v>
      </c>
      <c r="AG24" s="28" t="s">
        <v>314</v>
      </c>
      <c r="AH24" s="28" t="s">
        <v>314</v>
      </c>
      <c r="AI24" s="28" t="s">
        <v>314</v>
      </c>
      <c r="AJ24" s="28" t="s">
        <v>314</v>
      </c>
      <c r="AK24" s="28" t="s">
        <v>314</v>
      </c>
      <c r="AL24" s="28" t="s">
        <v>314</v>
      </c>
      <c r="AM24" s="28" t="s">
        <v>314</v>
      </c>
      <c r="AN24" s="28" t="s">
        <v>314</v>
      </c>
      <c r="AO24" s="28" t="s">
        <v>314</v>
      </c>
      <c r="AP24" s="28" t="s">
        <v>314</v>
      </c>
      <c r="AQ24" s="28" t="s">
        <v>314</v>
      </c>
      <c r="AR24" s="28" t="s">
        <v>314</v>
      </c>
      <c r="AS24" s="28" t="s">
        <v>314</v>
      </c>
      <c r="AT24" s="28" t="s">
        <v>314</v>
      </c>
      <c r="AU24" s="28" t="s">
        <v>314</v>
      </c>
      <c r="AV24" s="28" t="s">
        <v>314</v>
      </c>
      <c r="AW24" s="28" t="s">
        <v>314</v>
      </c>
      <c r="AX24" s="28" t="s">
        <v>314</v>
      </c>
      <c r="AY24" s="28" t="s">
        <v>314</v>
      </c>
      <c r="AZ24" s="28" t="s">
        <v>314</v>
      </c>
      <c r="BA24" s="28" t="s">
        <v>314</v>
      </c>
      <c r="BB24" s="28" t="s">
        <v>314</v>
      </c>
      <c r="BC24" s="28" t="s">
        <v>314</v>
      </c>
      <c r="BD24" s="28" t="s">
        <v>314</v>
      </c>
      <c r="BE24" s="28" t="s">
        <v>314</v>
      </c>
      <c r="BF24" s="28" t="s">
        <v>314</v>
      </c>
      <c r="BG24" s="28" t="s">
        <v>314</v>
      </c>
      <c r="BH24" s="28" t="s">
        <v>314</v>
      </c>
      <c r="BI24" s="28" t="s">
        <v>314</v>
      </c>
      <c r="BJ24" s="28" t="s">
        <v>314</v>
      </c>
      <c r="BK24" s="28" t="s">
        <v>314</v>
      </c>
      <c r="BL24" s="28" t="s">
        <v>314</v>
      </c>
      <c r="BM24" s="28" t="s">
        <v>314</v>
      </c>
      <c r="BN24" s="28" t="s">
        <v>314</v>
      </c>
      <c r="BO24" s="28" t="s">
        <v>314</v>
      </c>
      <c r="BP24" s="28" t="s">
        <v>314</v>
      </c>
      <c r="BQ24" s="28" t="s">
        <v>314</v>
      </c>
      <c r="BR24" s="28"/>
      <c r="BS24" s="28">
        <v>66</v>
      </c>
      <c r="BT24" s="28">
        <v>65</v>
      </c>
      <c r="BU24" s="29">
        <f t="shared" si="0"/>
        <v>0.98484848484848486</v>
      </c>
      <c r="BV24" s="28">
        <f t="shared" si="1"/>
        <v>1.2</v>
      </c>
      <c r="BW24" s="28">
        <f t="shared" si="2"/>
        <v>1.2</v>
      </c>
      <c r="BX24" s="28">
        <f t="shared" si="3"/>
        <v>1.2</v>
      </c>
      <c r="BY24" s="28" t="e">
        <f t="shared" si="4"/>
        <v>#DIV/0!</v>
      </c>
      <c r="BZ24" s="28" t="e">
        <f t="shared" si="5"/>
        <v>#DIV/0!</v>
      </c>
      <c r="CA24" s="28" t="e">
        <f t="shared" si="6"/>
        <v>#DIV/0!</v>
      </c>
      <c r="CB24" s="28">
        <f t="shared" si="7"/>
        <v>1.2</v>
      </c>
      <c r="CC24" s="28">
        <f t="shared" si="8"/>
        <v>1.2</v>
      </c>
      <c r="CD24" s="28">
        <f t="shared" si="9"/>
        <v>1.2</v>
      </c>
    </row>
    <row r="25" spans="1:82" x14ac:dyDescent="0.25">
      <c r="A25" s="13" t="s">
        <v>26</v>
      </c>
      <c r="B25" s="13" t="s">
        <v>27</v>
      </c>
      <c r="C25" s="2" t="s">
        <v>337</v>
      </c>
      <c r="D25" s="30">
        <v>4.2</v>
      </c>
      <c r="E25" s="30">
        <v>2.5</v>
      </c>
      <c r="F25" s="30" t="s">
        <v>193</v>
      </c>
      <c r="G25" s="30">
        <v>8</v>
      </c>
      <c r="H25" s="30">
        <v>1</v>
      </c>
      <c r="I25" s="28">
        <v>5</v>
      </c>
      <c r="J25" s="28">
        <v>7.1</v>
      </c>
      <c r="K25" s="28">
        <v>5.6</v>
      </c>
      <c r="L25" s="28">
        <v>8.6999999999999993</v>
      </c>
      <c r="M25" s="28">
        <v>6.3</v>
      </c>
      <c r="N25" s="28">
        <v>11</v>
      </c>
      <c r="O25" s="28">
        <v>11</v>
      </c>
      <c r="P25" s="28">
        <v>5.8</v>
      </c>
      <c r="Q25" s="28">
        <v>6.2</v>
      </c>
      <c r="R25" s="28">
        <v>8.9</v>
      </c>
      <c r="S25" s="28">
        <v>4.3</v>
      </c>
      <c r="T25" s="28">
        <v>7.8</v>
      </c>
      <c r="U25" s="28">
        <v>7.5</v>
      </c>
      <c r="V25" s="28">
        <v>3.1</v>
      </c>
      <c r="W25" s="28">
        <v>8.6999999999999993</v>
      </c>
      <c r="X25" s="28">
        <v>7</v>
      </c>
      <c r="Y25" s="28">
        <v>14</v>
      </c>
      <c r="Z25" s="28">
        <v>36</v>
      </c>
      <c r="AA25" s="28">
        <v>15</v>
      </c>
      <c r="AB25" s="28">
        <v>9.1</v>
      </c>
      <c r="AC25" s="28">
        <v>14</v>
      </c>
      <c r="AD25" s="28">
        <v>9.1999999999999993</v>
      </c>
      <c r="AE25" s="28">
        <v>8.8000000000000007</v>
      </c>
      <c r="AF25" s="28">
        <v>6.1</v>
      </c>
      <c r="AG25" s="28">
        <v>14</v>
      </c>
      <c r="AH25" s="28">
        <v>7.8</v>
      </c>
      <c r="AI25" s="28">
        <v>8</v>
      </c>
      <c r="AJ25" s="28">
        <v>6.9</v>
      </c>
      <c r="AK25" s="28">
        <v>9.6999999999999993</v>
      </c>
      <c r="AL25" s="28">
        <v>7.1</v>
      </c>
      <c r="AM25" s="28">
        <v>18</v>
      </c>
      <c r="AN25" s="28">
        <v>7.6</v>
      </c>
      <c r="AO25" s="28">
        <v>8.6</v>
      </c>
      <c r="AP25" s="28">
        <v>21</v>
      </c>
      <c r="AQ25" s="28">
        <v>6.6</v>
      </c>
      <c r="AR25" s="28">
        <v>5.4</v>
      </c>
      <c r="AS25" s="28">
        <v>3.5</v>
      </c>
      <c r="AT25" s="28">
        <v>6.7</v>
      </c>
      <c r="AU25" s="28">
        <v>8.6999999999999993</v>
      </c>
      <c r="AV25" s="28">
        <v>7.3</v>
      </c>
      <c r="AW25" s="28">
        <v>7.2</v>
      </c>
      <c r="AX25" s="28">
        <v>5.4</v>
      </c>
      <c r="AY25" s="28">
        <v>6.7</v>
      </c>
      <c r="AZ25" s="28">
        <v>5.0999999999999996</v>
      </c>
      <c r="BA25" s="28">
        <v>11</v>
      </c>
      <c r="BB25" s="28">
        <v>4.5</v>
      </c>
      <c r="BC25" s="28">
        <v>3.6</v>
      </c>
      <c r="BD25" s="28">
        <v>8.6999999999999993</v>
      </c>
      <c r="BE25" s="28">
        <v>6.8</v>
      </c>
      <c r="BF25" s="28">
        <v>4.9000000000000004</v>
      </c>
      <c r="BG25" s="28">
        <v>4</v>
      </c>
      <c r="BH25" s="28">
        <v>6.2</v>
      </c>
      <c r="BI25" s="28">
        <v>5.6</v>
      </c>
      <c r="BJ25" s="28">
        <v>5.2</v>
      </c>
      <c r="BK25" s="28">
        <v>8.3000000000000007</v>
      </c>
      <c r="BL25" s="28">
        <v>4.4000000000000004</v>
      </c>
      <c r="BM25" s="28">
        <v>8</v>
      </c>
      <c r="BN25" s="28">
        <v>11</v>
      </c>
      <c r="BO25" s="28">
        <v>11</v>
      </c>
      <c r="BP25" s="28">
        <v>18</v>
      </c>
      <c r="BQ25" s="28">
        <v>8.4</v>
      </c>
      <c r="BR25" s="28"/>
      <c r="BS25" s="28">
        <v>66</v>
      </c>
      <c r="BT25" s="28">
        <v>2</v>
      </c>
      <c r="BU25" s="29">
        <f t="shared" si="0"/>
        <v>3.0303030303030304E-2</v>
      </c>
      <c r="BV25" s="28">
        <f t="shared" si="1"/>
        <v>36</v>
      </c>
      <c r="BW25" s="28">
        <f t="shared" si="2"/>
        <v>1</v>
      </c>
      <c r="BX25" s="28">
        <f t="shared" si="3"/>
        <v>7.3</v>
      </c>
      <c r="BY25" s="28">
        <f t="shared" si="4"/>
        <v>5.0909270728953162</v>
      </c>
      <c r="BZ25" s="28">
        <f t="shared" si="5"/>
        <v>60.96357032759682</v>
      </c>
      <c r="CA25" s="28">
        <f t="shared" si="6"/>
        <v>25.91753846153847</v>
      </c>
      <c r="CB25" s="28">
        <f t="shared" si="7"/>
        <v>8.3507692307692309</v>
      </c>
      <c r="CC25" s="28">
        <f t="shared" si="8"/>
        <v>17.399999999999991</v>
      </c>
      <c r="CD25" s="28">
        <f t="shared" si="9"/>
        <v>26.399999999999991</v>
      </c>
    </row>
    <row r="26" spans="1:82" x14ac:dyDescent="0.25">
      <c r="A26" s="13" t="s">
        <v>28</v>
      </c>
      <c r="B26" s="13" t="s">
        <v>27</v>
      </c>
      <c r="C26" s="2" t="s">
        <v>337</v>
      </c>
      <c r="D26" s="30">
        <v>2.29</v>
      </c>
      <c r="E26" s="30">
        <v>1.99</v>
      </c>
      <c r="F26" s="30">
        <v>8.36</v>
      </c>
      <c r="G26" s="30">
        <v>0.66</v>
      </c>
      <c r="H26" s="30">
        <v>0.4</v>
      </c>
      <c r="I26" s="28" t="s">
        <v>312</v>
      </c>
      <c r="J26" s="28" t="s">
        <v>312</v>
      </c>
      <c r="K26" s="28" t="s">
        <v>312</v>
      </c>
      <c r="L26" s="28" t="s">
        <v>312</v>
      </c>
      <c r="M26" s="28">
        <v>7.7</v>
      </c>
      <c r="N26" s="28">
        <v>2.4</v>
      </c>
      <c r="O26" s="28" t="s">
        <v>312</v>
      </c>
      <c r="P26" s="28">
        <v>0.6</v>
      </c>
      <c r="Q26" s="28">
        <v>9.1</v>
      </c>
      <c r="R26" s="28">
        <v>2.8</v>
      </c>
      <c r="S26" s="28" t="s">
        <v>312</v>
      </c>
      <c r="T26" s="28" t="s">
        <v>312</v>
      </c>
      <c r="U26" s="28" t="s">
        <v>312</v>
      </c>
      <c r="V26" s="28" t="s">
        <v>312</v>
      </c>
      <c r="W26" s="28" t="s">
        <v>312</v>
      </c>
      <c r="X26" s="28" t="s">
        <v>312</v>
      </c>
      <c r="Y26" s="28" t="s">
        <v>312</v>
      </c>
      <c r="Z26" s="28" t="s">
        <v>312</v>
      </c>
      <c r="AA26" s="28" t="s">
        <v>312</v>
      </c>
      <c r="AB26" s="28" t="s">
        <v>312</v>
      </c>
      <c r="AC26" s="28" t="s">
        <v>312</v>
      </c>
      <c r="AD26" s="28" t="s">
        <v>312</v>
      </c>
      <c r="AE26" s="28" t="s">
        <v>312</v>
      </c>
      <c r="AF26" s="28">
        <v>1.5</v>
      </c>
      <c r="AG26" s="28" t="s">
        <v>312</v>
      </c>
      <c r="AH26" s="28" t="s">
        <v>312</v>
      </c>
      <c r="AI26" s="28" t="s">
        <v>312</v>
      </c>
      <c r="AJ26" s="28" t="s">
        <v>312</v>
      </c>
      <c r="AK26" s="28">
        <v>0.8</v>
      </c>
      <c r="AL26" s="28">
        <v>1.4</v>
      </c>
      <c r="AM26" s="28" t="s">
        <v>312</v>
      </c>
      <c r="AN26" s="28" t="s">
        <v>312</v>
      </c>
      <c r="AO26" s="28" t="s">
        <v>312</v>
      </c>
      <c r="AP26" s="28" t="s">
        <v>312</v>
      </c>
      <c r="AQ26" s="28">
        <v>1.9</v>
      </c>
      <c r="AR26" s="28">
        <v>1.1000000000000001</v>
      </c>
      <c r="AS26" s="28" t="s">
        <v>312</v>
      </c>
      <c r="AT26" s="28" t="s">
        <v>312</v>
      </c>
      <c r="AU26" s="28" t="s">
        <v>312</v>
      </c>
      <c r="AV26" s="28" t="s">
        <v>312</v>
      </c>
      <c r="AW26" s="28" t="s">
        <v>312</v>
      </c>
      <c r="AX26" s="28" t="s">
        <v>312</v>
      </c>
      <c r="AY26" s="28" t="s">
        <v>312</v>
      </c>
      <c r="AZ26" s="28" t="s">
        <v>312</v>
      </c>
      <c r="BA26" s="28" t="s">
        <v>312</v>
      </c>
      <c r="BB26" s="28">
        <v>2.8</v>
      </c>
      <c r="BC26" s="28">
        <v>1.1000000000000001</v>
      </c>
      <c r="BD26" s="28" t="s">
        <v>312</v>
      </c>
      <c r="BE26" s="28">
        <v>2.4</v>
      </c>
      <c r="BF26" s="28" t="s">
        <v>312</v>
      </c>
      <c r="BG26" s="28" t="s">
        <v>312</v>
      </c>
      <c r="BH26" s="28" t="s">
        <v>312</v>
      </c>
      <c r="BI26" s="28" t="s">
        <v>312</v>
      </c>
      <c r="BJ26" s="28" t="s">
        <v>312</v>
      </c>
      <c r="BK26" s="28">
        <v>1.7</v>
      </c>
      <c r="BL26" s="28" t="s">
        <v>312</v>
      </c>
      <c r="BM26" s="28">
        <v>3.3</v>
      </c>
      <c r="BN26" s="28" t="s">
        <v>312</v>
      </c>
      <c r="BO26" s="28" t="s">
        <v>312</v>
      </c>
      <c r="BP26" s="28" t="s">
        <v>312</v>
      </c>
      <c r="BQ26" s="28">
        <v>1.6</v>
      </c>
      <c r="BR26" s="28"/>
      <c r="BS26" s="28">
        <v>66</v>
      </c>
      <c r="BT26" s="28">
        <v>59</v>
      </c>
      <c r="BU26" s="29">
        <f t="shared" si="0"/>
        <v>0.89393939393939392</v>
      </c>
      <c r="BV26" s="28">
        <f t="shared" si="1"/>
        <v>9.1</v>
      </c>
      <c r="BW26" s="28">
        <f t="shared" si="2"/>
        <v>0.4</v>
      </c>
      <c r="BX26" s="28">
        <f t="shared" si="3"/>
        <v>1.9</v>
      </c>
      <c r="BY26" s="28">
        <f t="shared" si="4"/>
        <v>2.5275375744934427</v>
      </c>
      <c r="BZ26" s="28">
        <f t="shared" si="5"/>
        <v>94.952216573098937</v>
      </c>
      <c r="CA26" s="28">
        <f t="shared" si="6"/>
        <v>6.3884461904761949</v>
      </c>
      <c r="CB26" s="28">
        <f t="shared" si="7"/>
        <v>2.6619047619047613</v>
      </c>
      <c r="CC26" s="28">
        <f t="shared" si="8"/>
        <v>8.36</v>
      </c>
      <c r="CD26" s="28">
        <f t="shared" si="9"/>
        <v>8.952</v>
      </c>
    </row>
    <row r="27" spans="1:82" x14ac:dyDescent="0.25">
      <c r="A27" s="13" t="s">
        <v>29</v>
      </c>
      <c r="B27" s="13" t="s">
        <v>27</v>
      </c>
      <c r="C27" s="2" t="s">
        <v>337</v>
      </c>
      <c r="D27" s="30" t="s">
        <v>192</v>
      </c>
      <c r="E27" s="30" t="s">
        <v>192</v>
      </c>
      <c r="F27" s="30" t="s">
        <v>192</v>
      </c>
      <c r="G27" s="30" t="s">
        <v>192</v>
      </c>
      <c r="H27" s="30" t="s">
        <v>192</v>
      </c>
      <c r="I27" s="28" t="s">
        <v>311</v>
      </c>
      <c r="J27" s="28" t="s">
        <v>311</v>
      </c>
      <c r="K27" s="28" t="s">
        <v>311</v>
      </c>
      <c r="L27" s="28" t="s">
        <v>311</v>
      </c>
      <c r="M27" s="28">
        <v>2.6</v>
      </c>
      <c r="N27" s="28">
        <v>2</v>
      </c>
      <c r="O27" s="28" t="s">
        <v>311</v>
      </c>
      <c r="P27" s="28" t="s">
        <v>311</v>
      </c>
      <c r="Q27" s="28" t="s">
        <v>311</v>
      </c>
      <c r="R27" s="28" t="s">
        <v>311</v>
      </c>
      <c r="S27" s="28" t="s">
        <v>311</v>
      </c>
      <c r="T27" s="28" t="s">
        <v>311</v>
      </c>
      <c r="U27" s="28" t="s">
        <v>311</v>
      </c>
      <c r="V27" s="28" t="s">
        <v>311</v>
      </c>
      <c r="W27" s="28" t="s">
        <v>311</v>
      </c>
      <c r="X27" s="28" t="s">
        <v>311</v>
      </c>
      <c r="Y27" s="28" t="s">
        <v>311</v>
      </c>
      <c r="Z27" s="28" t="s">
        <v>311</v>
      </c>
      <c r="AA27" s="28" t="s">
        <v>311</v>
      </c>
      <c r="AB27" s="28" t="s">
        <v>311</v>
      </c>
      <c r="AC27" s="28" t="s">
        <v>311</v>
      </c>
      <c r="AD27" s="28" t="s">
        <v>311</v>
      </c>
      <c r="AE27" s="28" t="s">
        <v>311</v>
      </c>
      <c r="AF27" s="28" t="s">
        <v>311</v>
      </c>
      <c r="AG27" s="28" t="s">
        <v>311</v>
      </c>
      <c r="AH27" s="28" t="s">
        <v>311</v>
      </c>
      <c r="AI27" s="28" t="s">
        <v>311</v>
      </c>
      <c r="AJ27" s="28" t="s">
        <v>311</v>
      </c>
      <c r="AK27" s="28" t="s">
        <v>311</v>
      </c>
      <c r="AL27" s="28" t="s">
        <v>311</v>
      </c>
      <c r="AM27" s="28" t="s">
        <v>311</v>
      </c>
      <c r="AN27" s="28" t="s">
        <v>311</v>
      </c>
      <c r="AO27" s="28" t="s">
        <v>311</v>
      </c>
      <c r="AP27" s="28" t="s">
        <v>311</v>
      </c>
      <c r="AQ27" s="28" t="s">
        <v>311</v>
      </c>
      <c r="AR27" s="28" t="s">
        <v>311</v>
      </c>
      <c r="AS27" s="28" t="s">
        <v>311</v>
      </c>
      <c r="AT27" s="28" t="s">
        <v>311</v>
      </c>
      <c r="AU27" s="28" t="s">
        <v>311</v>
      </c>
      <c r="AV27" s="28" t="s">
        <v>311</v>
      </c>
      <c r="AW27" s="28" t="s">
        <v>311</v>
      </c>
      <c r="AX27" s="28" t="s">
        <v>311</v>
      </c>
      <c r="AY27" s="28" t="s">
        <v>311</v>
      </c>
      <c r="AZ27" s="28" t="s">
        <v>311</v>
      </c>
      <c r="BA27" s="28" t="s">
        <v>311</v>
      </c>
      <c r="BB27" s="28" t="s">
        <v>311</v>
      </c>
      <c r="BC27" s="28" t="s">
        <v>311</v>
      </c>
      <c r="BD27" s="28" t="s">
        <v>311</v>
      </c>
      <c r="BE27" s="28" t="s">
        <v>311</v>
      </c>
      <c r="BF27" s="28" t="s">
        <v>311</v>
      </c>
      <c r="BG27" s="28" t="s">
        <v>311</v>
      </c>
      <c r="BH27" s="28" t="s">
        <v>311</v>
      </c>
      <c r="BI27" s="28" t="s">
        <v>311</v>
      </c>
      <c r="BJ27" s="28" t="s">
        <v>311</v>
      </c>
      <c r="BK27" s="28" t="s">
        <v>311</v>
      </c>
      <c r="BL27" s="28" t="s">
        <v>311</v>
      </c>
      <c r="BM27" s="28" t="s">
        <v>311</v>
      </c>
      <c r="BN27" s="28" t="s">
        <v>311</v>
      </c>
      <c r="BO27" s="28" t="s">
        <v>311</v>
      </c>
      <c r="BP27" s="28" t="s">
        <v>311</v>
      </c>
      <c r="BQ27" s="28" t="s">
        <v>311</v>
      </c>
      <c r="BR27" s="28"/>
      <c r="BS27" s="28">
        <v>66</v>
      </c>
      <c r="BT27" s="28">
        <v>66</v>
      </c>
      <c r="BU27" s="29">
        <f t="shared" si="0"/>
        <v>1</v>
      </c>
      <c r="BV27" s="28">
        <f t="shared" si="1"/>
        <v>2.6</v>
      </c>
      <c r="BW27" s="28">
        <f t="shared" si="2"/>
        <v>2</v>
      </c>
      <c r="BX27" s="28">
        <f t="shared" si="3"/>
        <v>2.2999999999999998</v>
      </c>
      <c r="BY27" s="28">
        <f t="shared" si="4"/>
        <v>0.42426406871193234</v>
      </c>
      <c r="BZ27" s="28">
        <f t="shared" si="5"/>
        <v>18.446263857040538</v>
      </c>
      <c r="CA27" s="28">
        <f t="shared" si="6"/>
        <v>0.18000000000000327</v>
      </c>
      <c r="CB27" s="28">
        <f t="shared" si="7"/>
        <v>2.2999999999999998</v>
      </c>
      <c r="CC27" s="28">
        <f t="shared" si="8"/>
        <v>2.5700000000000003</v>
      </c>
      <c r="CD27" s="28">
        <f t="shared" si="9"/>
        <v>2.5940000000000003</v>
      </c>
    </row>
    <row r="28" spans="1:82" x14ac:dyDescent="0.25">
      <c r="A28" s="13" t="s">
        <v>30</v>
      </c>
      <c r="B28" s="13" t="s">
        <v>27</v>
      </c>
      <c r="C28" s="2" t="s">
        <v>337</v>
      </c>
      <c r="D28" s="30" t="s">
        <v>192</v>
      </c>
      <c r="E28" s="30" t="s">
        <v>192</v>
      </c>
      <c r="F28" s="30" t="s">
        <v>192</v>
      </c>
      <c r="G28" s="30" t="s">
        <v>192</v>
      </c>
      <c r="H28" s="30" t="s">
        <v>192</v>
      </c>
      <c r="I28" s="28" t="s">
        <v>312</v>
      </c>
      <c r="J28" s="28" t="s">
        <v>312</v>
      </c>
      <c r="K28" s="28" t="s">
        <v>312</v>
      </c>
      <c r="L28" s="28" t="s">
        <v>312</v>
      </c>
      <c r="M28" s="28">
        <v>2.8</v>
      </c>
      <c r="N28" s="28">
        <v>2.1</v>
      </c>
      <c r="O28" s="28" t="s">
        <v>312</v>
      </c>
      <c r="P28" s="28" t="s">
        <v>312</v>
      </c>
      <c r="Q28" s="28" t="s">
        <v>312</v>
      </c>
      <c r="R28" s="28" t="s">
        <v>312</v>
      </c>
      <c r="S28" s="28" t="s">
        <v>312</v>
      </c>
      <c r="T28" s="28" t="s">
        <v>312</v>
      </c>
      <c r="U28" s="28" t="s">
        <v>312</v>
      </c>
      <c r="V28" s="28" t="s">
        <v>312</v>
      </c>
      <c r="W28" s="28" t="s">
        <v>312</v>
      </c>
      <c r="X28" s="28" t="s">
        <v>312</v>
      </c>
      <c r="Y28" s="28" t="s">
        <v>312</v>
      </c>
      <c r="Z28" s="28" t="s">
        <v>312</v>
      </c>
      <c r="AA28" s="28" t="s">
        <v>312</v>
      </c>
      <c r="AB28" s="28" t="s">
        <v>312</v>
      </c>
      <c r="AC28" s="28" t="s">
        <v>312</v>
      </c>
      <c r="AD28" s="28" t="s">
        <v>312</v>
      </c>
      <c r="AE28" s="28" t="s">
        <v>312</v>
      </c>
      <c r="AF28" s="28" t="s">
        <v>312</v>
      </c>
      <c r="AG28" s="28" t="s">
        <v>312</v>
      </c>
      <c r="AH28" s="28" t="s">
        <v>312</v>
      </c>
      <c r="AI28" s="28" t="s">
        <v>312</v>
      </c>
      <c r="AJ28" s="28" t="s">
        <v>312</v>
      </c>
      <c r="AK28" s="28" t="s">
        <v>312</v>
      </c>
      <c r="AL28" s="28" t="s">
        <v>312</v>
      </c>
      <c r="AM28" s="28" t="s">
        <v>312</v>
      </c>
      <c r="AN28" s="28" t="s">
        <v>312</v>
      </c>
      <c r="AO28" s="28" t="s">
        <v>312</v>
      </c>
      <c r="AP28" s="28" t="s">
        <v>312</v>
      </c>
      <c r="AQ28" s="28" t="s">
        <v>312</v>
      </c>
      <c r="AR28" s="28" t="s">
        <v>312</v>
      </c>
      <c r="AS28" s="28" t="s">
        <v>312</v>
      </c>
      <c r="AT28" s="28" t="s">
        <v>312</v>
      </c>
      <c r="AU28" s="28" t="s">
        <v>312</v>
      </c>
      <c r="AV28" s="28" t="s">
        <v>312</v>
      </c>
      <c r="AW28" s="28" t="s">
        <v>312</v>
      </c>
      <c r="AX28" s="28" t="s">
        <v>312</v>
      </c>
      <c r="AY28" s="28" t="s">
        <v>312</v>
      </c>
      <c r="AZ28" s="28" t="s">
        <v>312</v>
      </c>
      <c r="BA28" s="28" t="s">
        <v>312</v>
      </c>
      <c r="BB28" s="28" t="s">
        <v>312</v>
      </c>
      <c r="BC28" s="28" t="s">
        <v>312</v>
      </c>
      <c r="BD28" s="28" t="s">
        <v>312</v>
      </c>
      <c r="BE28" s="28" t="s">
        <v>312</v>
      </c>
      <c r="BF28" s="28" t="s">
        <v>312</v>
      </c>
      <c r="BG28" s="28" t="s">
        <v>312</v>
      </c>
      <c r="BH28" s="28" t="s">
        <v>312</v>
      </c>
      <c r="BI28" s="28" t="s">
        <v>312</v>
      </c>
      <c r="BJ28" s="28" t="s">
        <v>312</v>
      </c>
      <c r="BK28" s="28" t="s">
        <v>312</v>
      </c>
      <c r="BL28" s="28" t="s">
        <v>312</v>
      </c>
      <c r="BM28" s="28" t="s">
        <v>312</v>
      </c>
      <c r="BN28" s="28" t="s">
        <v>312</v>
      </c>
      <c r="BO28" s="28" t="s">
        <v>312</v>
      </c>
      <c r="BP28" s="28" t="s">
        <v>312</v>
      </c>
      <c r="BQ28" s="28" t="s">
        <v>312</v>
      </c>
      <c r="BR28" s="28"/>
      <c r="BS28" s="28">
        <v>66</v>
      </c>
      <c r="BT28" s="28">
        <v>66</v>
      </c>
      <c r="BU28" s="29">
        <f t="shared" si="0"/>
        <v>1</v>
      </c>
      <c r="BV28" s="28">
        <f t="shared" si="1"/>
        <v>2.8</v>
      </c>
      <c r="BW28" s="28">
        <f t="shared" si="2"/>
        <v>2.1</v>
      </c>
      <c r="BX28" s="28">
        <f t="shared" si="3"/>
        <v>2.4500000000000002</v>
      </c>
      <c r="BY28" s="28">
        <f t="shared" si="4"/>
        <v>0.49497474683058068</v>
      </c>
      <c r="BZ28" s="28">
        <f t="shared" si="5"/>
        <v>20.203050891044107</v>
      </c>
      <c r="CA28" s="28">
        <f t="shared" si="6"/>
        <v>0.24499999999999744</v>
      </c>
      <c r="CB28" s="28">
        <f t="shared" si="7"/>
        <v>2.4500000000000002</v>
      </c>
      <c r="CC28" s="28">
        <f t="shared" si="8"/>
        <v>2.7649999999999997</v>
      </c>
      <c r="CD28" s="28">
        <f t="shared" si="9"/>
        <v>2.7929999999999997</v>
      </c>
    </row>
    <row r="29" spans="1:82" x14ac:dyDescent="0.25">
      <c r="A29" s="13" t="s">
        <v>31</v>
      </c>
      <c r="B29" s="13" t="s">
        <v>27</v>
      </c>
      <c r="C29" s="2" t="s">
        <v>337</v>
      </c>
      <c r="D29" s="30" t="s">
        <v>192</v>
      </c>
      <c r="E29" s="30" t="s">
        <v>192</v>
      </c>
      <c r="F29" s="30" t="s">
        <v>192</v>
      </c>
      <c r="G29" s="30" t="s">
        <v>192</v>
      </c>
      <c r="H29" s="30" t="s">
        <v>192</v>
      </c>
      <c r="I29" s="28" t="s">
        <v>311</v>
      </c>
      <c r="J29" s="28" t="s">
        <v>311</v>
      </c>
      <c r="K29" s="28" t="s">
        <v>311</v>
      </c>
      <c r="L29" s="28" t="s">
        <v>311</v>
      </c>
      <c r="M29" s="28" t="s">
        <v>311</v>
      </c>
      <c r="N29" s="28" t="s">
        <v>311</v>
      </c>
      <c r="O29" s="28" t="s">
        <v>311</v>
      </c>
      <c r="P29" s="28" t="s">
        <v>311</v>
      </c>
      <c r="Q29" s="28" t="s">
        <v>311</v>
      </c>
      <c r="R29" s="28" t="s">
        <v>311</v>
      </c>
      <c r="S29" s="28" t="s">
        <v>311</v>
      </c>
      <c r="T29" s="28" t="s">
        <v>311</v>
      </c>
      <c r="U29" s="28" t="s">
        <v>311</v>
      </c>
      <c r="V29" s="28" t="s">
        <v>311</v>
      </c>
      <c r="W29" s="28" t="s">
        <v>311</v>
      </c>
      <c r="X29" s="28" t="s">
        <v>311</v>
      </c>
      <c r="Y29" s="28" t="s">
        <v>311</v>
      </c>
      <c r="Z29" s="28" t="s">
        <v>311</v>
      </c>
      <c r="AA29" s="28" t="s">
        <v>311</v>
      </c>
      <c r="AB29" s="28" t="s">
        <v>311</v>
      </c>
      <c r="AC29" s="28" t="s">
        <v>311</v>
      </c>
      <c r="AD29" s="28" t="s">
        <v>311</v>
      </c>
      <c r="AE29" s="28" t="s">
        <v>311</v>
      </c>
      <c r="AF29" s="28" t="s">
        <v>311</v>
      </c>
      <c r="AG29" s="28" t="s">
        <v>311</v>
      </c>
      <c r="AH29" s="28" t="s">
        <v>311</v>
      </c>
      <c r="AI29" s="28" t="s">
        <v>311</v>
      </c>
      <c r="AJ29" s="28" t="s">
        <v>311</v>
      </c>
      <c r="AK29" s="28" t="s">
        <v>311</v>
      </c>
      <c r="AL29" s="28" t="s">
        <v>311</v>
      </c>
      <c r="AM29" s="28" t="s">
        <v>311</v>
      </c>
      <c r="AN29" s="28" t="s">
        <v>311</v>
      </c>
      <c r="AO29" s="28" t="s">
        <v>311</v>
      </c>
      <c r="AP29" s="28" t="s">
        <v>311</v>
      </c>
      <c r="AQ29" s="28" t="s">
        <v>311</v>
      </c>
      <c r="AR29" s="28" t="s">
        <v>311</v>
      </c>
      <c r="AS29" s="28" t="s">
        <v>311</v>
      </c>
      <c r="AT29" s="28" t="s">
        <v>311</v>
      </c>
      <c r="AU29" s="28" t="s">
        <v>311</v>
      </c>
      <c r="AV29" s="28" t="s">
        <v>311</v>
      </c>
      <c r="AW29" s="28" t="s">
        <v>311</v>
      </c>
      <c r="AX29" s="28" t="s">
        <v>311</v>
      </c>
      <c r="AY29" s="28" t="s">
        <v>311</v>
      </c>
      <c r="AZ29" s="28" t="s">
        <v>311</v>
      </c>
      <c r="BA29" s="28" t="s">
        <v>311</v>
      </c>
      <c r="BB29" s="28" t="s">
        <v>311</v>
      </c>
      <c r="BC29" s="28" t="s">
        <v>311</v>
      </c>
      <c r="BD29" s="28" t="s">
        <v>311</v>
      </c>
      <c r="BE29" s="28" t="s">
        <v>311</v>
      </c>
      <c r="BF29" s="28" t="s">
        <v>311</v>
      </c>
      <c r="BG29" s="28" t="s">
        <v>311</v>
      </c>
      <c r="BH29" s="28" t="s">
        <v>311</v>
      </c>
      <c r="BI29" s="28" t="s">
        <v>311</v>
      </c>
      <c r="BJ29" s="28" t="s">
        <v>311</v>
      </c>
      <c r="BK29" s="28" t="s">
        <v>311</v>
      </c>
      <c r="BL29" s="28" t="s">
        <v>311</v>
      </c>
      <c r="BM29" s="28" t="s">
        <v>311</v>
      </c>
      <c r="BN29" s="28" t="s">
        <v>311</v>
      </c>
      <c r="BO29" s="28" t="s">
        <v>311</v>
      </c>
      <c r="BP29" s="28" t="s">
        <v>311</v>
      </c>
      <c r="BQ29" s="28" t="s">
        <v>311</v>
      </c>
      <c r="BR29" s="28"/>
      <c r="BS29" s="28">
        <v>66</v>
      </c>
      <c r="BT29" s="28">
        <v>66</v>
      </c>
      <c r="BU29" s="29">
        <f t="shared" si="0"/>
        <v>1</v>
      </c>
      <c r="BV29" s="28">
        <f t="shared" si="1"/>
        <v>0</v>
      </c>
      <c r="BW29" s="28">
        <f t="shared" si="2"/>
        <v>0</v>
      </c>
      <c r="BX29" s="28" t="e">
        <f t="shared" si="3"/>
        <v>#NUM!</v>
      </c>
      <c r="BY29" s="28" t="e">
        <f t="shared" si="4"/>
        <v>#DIV/0!</v>
      </c>
      <c r="BZ29" s="28" t="e">
        <f t="shared" si="5"/>
        <v>#DIV/0!</v>
      </c>
      <c r="CA29" s="28" t="e">
        <f t="shared" si="6"/>
        <v>#DIV/0!</v>
      </c>
      <c r="CB29" s="28" t="e">
        <f t="shared" si="7"/>
        <v>#DIV/0!</v>
      </c>
      <c r="CC29" s="28" t="e">
        <f t="shared" si="8"/>
        <v>#NUM!</v>
      </c>
      <c r="CD29" s="28" t="e">
        <f t="shared" si="9"/>
        <v>#NUM!</v>
      </c>
    </row>
    <row r="30" spans="1:82" x14ac:dyDescent="0.25">
      <c r="A30" s="13" t="s">
        <v>32</v>
      </c>
      <c r="B30" s="13" t="s">
        <v>27</v>
      </c>
      <c r="C30" s="2" t="s">
        <v>337</v>
      </c>
      <c r="D30" s="30" t="s">
        <v>192</v>
      </c>
      <c r="E30" s="30" t="s">
        <v>192</v>
      </c>
      <c r="F30" s="30" t="s">
        <v>192</v>
      </c>
      <c r="G30" s="30" t="s">
        <v>192</v>
      </c>
      <c r="H30" s="30" t="s">
        <v>192</v>
      </c>
      <c r="I30" s="28" t="s">
        <v>312</v>
      </c>
      <c r="J30" s="28" t="s">
        <v>312</v>
      </c>
      <c r="K30" s="28" t="s">
        <v>312</v>
      </c>
      <c r="L30" s="28" t="s">
        <v>312</v>
      </c>
      <c r="M30" s="28" t="s">
        <v>312</v>
      </c>
      <c r="N30" s="28" t="s">
        <v>312</v>
      </c>
      <c r="O30" s="28" t="s">
        <v>312</v>
      </c>
      <c r="P30" s="28" t="s">
        <v>312</v>
      </c>
      <c r="Q30" s="28" t="s">
        <v>312</v>
      </c>
      <c r="R30" s="28">
        <v>1.1000000000000001</v>
      </c>
      <c r="S30" s="28" t="s">
        <v>312</v>
      </c>
      <c r="T30" s="28" t="s">
        <v>312</v>
      </c>
      <c r="U30" s="28" t="s">
        <v>312</v>
      </c>
      <c r="V30" s="28" t="s">
        <v>312</v>
      </c>
      <c r="W30" s="28" t="s">
        <v>312</v>
      </c>
      <c r="X30" s="28" t="s">
        <v>312</v>
      </c>
      <c r="Y30" s="28" t="s">
        <v>312</v>
      </c>
      <c r="Z30" s="28" t="s">
        <v>312</v>
      </c>
      <c r="AA30" s="28" t="s">
        <v>312</v>
      </c>
      <c r="AB30" s="28" t="s">
        <v>312</v>
      </c>
      <c r="AC30" s="28" t="s">
        <v>312</v>
      </c>
      <c r="AD30" s="28" t="s">
        <v>312</v>
      </c>
      <c r="AE30" s="28" t="s">
        <v>312</v>
      </c>
      <c r="AF30" s="28" t="s">
        <v>312</v>
      </c>
      <c r="AG30" s="28" t="s">
        <v>312</v>
      </c>
      <c r="AH30" s="28" t="s">
        <v>312</v>
      </c>
      <c r="AI30" s="28" t="s">
        <v>312</v>
      </c>
      <c r="AJ30" s="28" t="s">
        <v>312</v>
      </c>
      <c r="AK30" s="28" t="s">
        <v>312</v>
      </c>
      <c r="AL30" s="28" t="s">
        <v>312</v>
      </c>
      <c r="AM30" s="28" t="s">
        <v>312</v>
      </c>
      <c r="AN30" s="28" t="s">
        <v>312</v>
      </c>
      <c r="AO30" s="28" t="s">
        <v>312</v>
      </c>
      <c r="AP30" s="28" t="s">
        <v>312</v>
      </c>
      <c r="AQ30" s="28" t="s">
        <v>312</v>
      </c>
      <c r="AR30" s="28" t="s">
        <v>312</v>
      </c>
      <c r="AS30" s="28" t="s">
        <v>312</v>
      </c>
      <c r="AT30" s="28" t="s">
        <v>312</v>
      </c>
      <c r="AU30" s="28" t="s">
        <v>312</v>
      </c>
      <c r="AV30" s="28" t="s">
        <v>312</v>
      </c>
      <c r="AW30" s="28" t="s">
        <v>312</v>
      </c>
      <c r="AX30" s="28" t="s">
        <v>312</v>
      </c>
      <c r="AY30" s="28" t="s">
        <v>312</v>
      </c>
      <c r="AZ30" s="28" t="s">
        <v>312</v>
      </c>
      <c r="BA30" s="28" t="s">
        <v>312</v>
      </c>
      <c r="BB30" s="28" t="s">
        <v>312</v>
      </c>
      <c r="BC30" s="28" t="s">
        <v>312</v>
      </c>
      <c r="BD30" s="28" t="s">
        <v>312</v>
      </c>
      <c r="BE30" s="28" t="s">
        <v>312</v>
      </c>
      <c r="BF30" s="28" t="s">
        <v>312</v>
      </c>
      <c r="BG30" s="28" t="s">
        <v>312</v>
      </c>
      <c r="BH30" s="28" t="s">
        <v>312</v>
      </c>
      <c r="BI30" s="28" t="s">
        <v>312</v>
      </c>
      <c r="BJ30" s="28" t="s">
        <v>312</v>
      </c>
      <c r="BK30" s="28" t="s">
        <v>312</v>
      </c>
      <c r="BL30" s="28" t="s">
        <v>312</v>
      </c>
      <c r="BM30" s="28" t="s">
        <v>312</v>
      </c>
      <c r="BN30" s="28" t="s">
        <v>312</v>
      </c>
      <c r="BO30" s="28" t="s">
        <v>312</v>
      </c>
      <c r="BP30" s="28" t="s">
        <v>312</v>
      </c>
      <c r="BQ30" s="28" t="s">
        <v>312</v>
      </c>
      <c r="BR30" s="28"/>
      <c r="BS30" s="28">
        <v>66</v>
      </c>
      <c r="BT30" s="28">
        <v>66</v>
      </c>
      <c r="BU30" s="29">
        <f t="shared" si="0"/>
        <v>1</v>
      </c>
      <c r="BV30" s="28">
        <f t="shared" si="1"/>
        <v>1.1000000000000001</v>
      </c>
      <c r="BW30" s="28">
        <f t="shared" si="2"/>
        <v>1.1000000000000001</v>
      </c>
      <c r="BX30" s="28">
        <f t="shared" si="3"/>
        <v>1.1000000000000001</v>
      </c>
      <c r="BY30" s="28" t="e">
        <f t="shared" si="4"/>
        <v>#DIV/0!</v>
      </c>
      <c r="BZ30" s="28" t="e">
        <f t="shared" si="5"/>
        <v>#DIV/0!</v>
      </c>
      <c r="CA30" s="28" t="e">
        <f t="shared" si="6"/>
        <v>#DIV/0!</v>
      </c>
      <c r="CB30" s="28">
        <f t="shared" si="7"/>
        <v>1.1000000000000001</v>
      </c>
      <c r="CC30" s="28">
        <f t="shared" si="8"/>
        <v>1.1000000000000001</v>
      </c>
      <c r="CD30" s="28">
        <f t="shared" si="9"/>
        <v>1.1000000000000001</v>
      </c>
    </row>
    <row r="31" spans="1:82" x14ac:dyDescent="0.25">
      <c r="A31" s="13" t="s">
        <v>33</v>
      </c>
      <c r="B31" s="13" t="s">
        <v>27</v>
      </c>
      <c r="C31" s="2" t="s">
        <v>337</v>
      </c>
      <c r="D31" s="30" t="s">
        <v>192</v>
      </c>
      <c r="E31" s="30" t="s">
        <v>192</v>
      </c>
      <c r="F31" s="30" t="s">
        <v>192</v>
      </c>
      <c r="G31" s="30" t="s">
        <v>192</v>
      </c>
      <c r="H31" s="30" t="s">
        <v>192</v>
      </c>
      <c r="I31" s="28" t="s">
        <v>312</v>
      </c>
      <c r="J31" s="28" t="s">
        <v>312</v>
      </c>
      <c r="K31" s="28" t="s">
        <v>312</v>
      </c>
      <c r="L31" s="28" t="s">
        <v>312</v>
      </c>
      <c r="M31" s="28" t="s">
        <v>312</v>
      </c>
      <c r="N31" s="28" t="s">
        <v>312</v>
      </c>
      <c r="O31" s="28" t="s">
        <v>312</v>
      </c>
      <c r="P31" s="28" t="s">
        <v>312</v>
      </c>
      <c r="Q31" s="28" t="s">
        <v>312</v>
      </c>
      <c r="R31" s="28" t="s">
        <v>312</v>
      </c>
      <c r="S31" s="28" t="s">
        <v>312</v>
      </c>
      <c r="T31" s="28" t="s">
        <v>312</v>
      </c>
      <c r="U31" s="28" t="s">
        <v>312</v>
      </c>
      <c r="V31" s="28" t="s">
        <v>312</v>
      </c>
      <c r="W31" s="28" t="s">
        <v>312</v>
      </c>
      <c r="X31" s="28" t="s">
        <v>312</v>
      </c>
      <c r="Y31" s="28" t="s">
        <v>312</v>
      </c>
      <c r="Z31" s="28" t="s">
        <v>312</v>
      </c>
      <c r="AA31" s="28" t="s">
        <v>312</v>
      </c>
      <c r="AB31" s="28" t="s">
        <v>312</v>
      </c>
      <c r="AC31" s="28" t="s">
        <v>312</v>
      </c>
      <c r="AD31" s="28" t="s">
        <v>312</v>
      </c>
      <c r="AE31" s="28" t="s">
        <v>312</v>
      </c>
      <c r="AF31" s="28" t="s">
        <v>312</v>
      </c>
      <c r="AG31" s="28" t="s">
        <v>312</v>
      </c>
      <c r="AH31" s="28" t="s">
        <v>312</v>
      </c>
      <c r="AI31" s="28" t="s">
        <v>312</v>
      </c>
      <c r="AJ31" s="28" t="s">
        <v>312</v>
      </c>
      <c r="AK31" s="28" t="s">
        <v>312</v>
      </c>
      <c r="AL31" s="28" t="s">
        <v>312</v>
      </c>
      <c r="AM31" s="28" t="s">
        <v>312</v>
      </c>
      <c r="AN31" s="28" t="s">
        <v>312</v>
      </c>
      <c r="AO31" s="28" t="s">
        <v>312</v>
      </c>
      <c r="AP31" s="28" t="s">
        <v>312</v>
      </c>
      <c r="AQ31" s="28" t="s">
        <v>312</v>
      </c>
      <c r="AR31" s="28" t="s">
        <v>312</v>
      </c>
      <c r="AS31" s="28" t="s">
        <v>312</v>
      </c>
      <c r="AT31" s="28" t="s">
        <v>312</v>
      </c>
      <c r="AU31" s="28" t="s">
        <v>312</v>
      </c>
      <c r="AV31" s="28" t="s">
        <v>312</v>
      </c>
      <c r="AW31" s="28" t="s">
        <v>312</v>
      </c>
      <c r="AX31" s="28" t="s">
        <v>312</v>
      </c>
      <c r="AY31" s="28" t="s">
        <v>312</v>
      </c>
      <c r="AZ31" s="28" t="s">
        <v>312</v>
      </c>
      <c r="BA31" s="28" t="s">
        <v>312</v>
      </c>
      <c r="BB31" s="28" t="s">
        <v>312</v>
      </c>
      <c r="BC31" s="28" t="s">
        <v>312</v>
      </c>
      <c r="BD31" s="28" t="s">
        <v>312</v>
      </c>
      <c r="BE31" s="28" t="s">
        <v>312</v>
      </c>
      <c r="BF31" s="28" t="s">
        <v>312</v>
      </c>
      <c r="BG31" s="28" t="s">
        <v>312</v>
      </c>
      <c r="BH31" s="28" t="s">
        <v>312</v>
      </c>
      <c r="BI31" s="28" t="s">
        <v>312</v>
      </c>
      <c r="BJ31" s="28" t="s">
        <v>312</v>
      </c>
      <c r="BK31" s="28" t="s">
        <v>312</v>
      </c>
      <c r="BL31" s="28" t="s">
        <v>312</v>
      </c>
      <c r="BM31" s="28" t="s">
        <v>312</v>
      </c>
      <c r="BN31" s="28" t="s">
        <v>312</v>
      </c>
      <c r="BO31" s="28" t="s">
        <v>312</v>
      </c>
      <c r="BP31" s="28" t="s">
        <v>312</v>
      </c>
      <c r="BQ31" s="28" t="s">
        <v>312</v>
      </c>
      <c r="BR31" s="28"/>
      <c r="BS31" s="28">
        <v>66</v>
      </c>
      <c r="BT31" s="28">
        <v>66</v>
      </c>
      <c r="BU31" s="29">
        <f t="shared" si="0"/>
        <v>1</v>
      </c>
      <c r="BV31" s="28">
        <f t="shared" si="1"/>
        <v>0</v>
      </c>
      <c r="BW31" s="28">
        <f t="shared" si="2"/>
        <v>0</v>
      </c>
      <c r="BX31" s="28" t="e">
        <f t="shared" si="3"/>
        <v>#NUM!</v>
      </c>
      <c r="BY31" s="28" t="e">
        <f t="shared" si="4"/>
        <v>#DIV/0!</v>
      </c>
      <c r="BZ31" s="28" t="e">
        <f t="shared" si="5"/>
        <v>#DIV/0!</v>
      </c>
      <c r="CA31" s="28" t="e">
        <f t="shared" si="6"/>
        <v>#DIV/0!</v>
      </c>
      <c r="CB31" s="28" t="e">
        <f t="shared" si="7"/>
        <v>#DIV/0!</v>
      </c>
      <c r="CC31" s="28" t="e">
        <f t="shared" si="8"/>
        <v>#NUM!</v>
      </c>
      <c r="CD31" s="28" t="e">
        <f t="shared" si="9"/>
        <v>#NUM!</v>
      </c>
    </row>
    <row r="32" spans="1:82" x14ac:dyDescent="0.25">
      <c r="A32" s="13" t="s">
        <v>34</v>
      </c>
      <c r="B32" s="13" t="s">
        <v>27</v>
      </c>
      <c r="C32" s="2" t="s">
        <v>337</v>
      </c>
      <c r="D32" s="30" t="s">
        <v>192</v>
      </c>
      <c r="E32" s="30" t="s">
        <v>192</v>
      </c>
      <c r="F32" s="30" t="s">
        <v>192</v>
      </c>
      <c r="G32" s="30" t="s">
        <v>192</v>
      </c>
      <c r="H32" s="30" t="s">
        <v>192</v>
      </c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8"/>
      <c r="BC32" s="28"/>
      <c r="BD32" s="28"/>
      <c r="BE32" s="28"/>
      <c r="BF32" s="28"/>
      <c r="BG32" s="28"/>
      <c r="BH32" s="28"/>
      <c r="BI32" s="28"/>
      <c r="BJ32" s="28"/>
      <c r="BK32" s="28"/>
      <c r="BL32" s="28"/>
      <c r="BM32" s="28"/>
      <c r="BN32" s="28"/>
      <c r="BO32" s="28"/>
      <c r="BP32" s="28"/>
      <c r="BQ32" s="28"/>
      <c r="BR32" s="28"/>
      <c r="BS32" s="28">
        <v>5</v>
      </c>
      <c r="BT32" s="28">
        <v>5</v>
      </c>
      <c r="BU32" s="29">
        <f t="shared" si="0"/>
        <v>1</v>
      </c>
      <c r="BV32" s="28">
        <f t="shared" si="1"/>
        <v>0</v>
      </c>
      <c r="BW32" s="28">
        <f t="shared" si="2"/>
        <v>0</v>
      </c>
      <c r="BX32" s="28" t="e">
        <f t="shared" si="3"/>
        <v>#NUM!</v>
      </c>
      <c r="BY32" s="28" t="e">
        <f t="shared" si="4"/>
        <v>#DIV/0!</v>
      </c>
      <c r="BZ32" s="28" t="e">
        <f t="shared" si="5"/>
        <v>#DIV/0!</v>
      </c>
      <c r="CA32" s="28" t="e">
        <f t="shared" si="6"/>
        <v>#DIV/0!</v>
      </c>
      <c r="CB32" s="28" t="e">
        <f t="shared" si="7"/>
        <v>#DIV/0!</v>
      </c>
      <c r="CC32" s="28" t="e">
        <f t="shared" si="8"/>
        <v>#NUM!</v>
      </c>
      <c r="CD32" s="28" t="e">
        <f t="shared" si="9"/>
        <v>#NUM!</v>
      </c>
    </row>
    <row r="33" spans="1:82" x14ac:dyDescent="0.25">
      <c r="A33" s="13" t="s">
        <v>35</v>
      </c>
      <c r="B33" s="13" t="s">
        <v>27</v>
      </c>
      <c r="C33" s="2" t="s">
        <v>337</v>
      </c>
      <c r="D33" s="30" t="s">
        <v>192</v>
      </c>
      <c r="E33" s="30" t="s">
        <v>192</v>
      </c>
      <c r="F33" s="30" t="s">
        <v>192</v>
      </c>
      <c r="G33" s="30" t="s">
        <v>192</v>
      </c>
      <c r="H33" s="30" t="s">
        <v>192</v>
      </c>
      <c r="I33" s="28" t="s">
        <v>311</v>
      </c>
      <c r="J33" s="28" t="s">
        <v>311</v>
      </c>
      <c r="K33" s="28" t="s">
        <v>311</v>
      </c>
      <c r="L33" s="28" t="s">
        <v>311</v>
      </c>
      <c r="M33" s="28" t="s">
        <v>311</v>
      </c>
      <c r="N33" s="28" t="s">
        <v>311</v>
      </c>
      <c r="O33" s="28" t="s">
        <v>311</v>
      </c>
      <c r="P33" s="28" t="s">
        <v>311</v>
      </c>
      <c r="Q33" s="28" t="s">
        <v>311</v>
      </c>
      <c r="R33" s="28" t="s">
        <v>311</v>
      </c>
      <c r="S33" s="28" t="s">
        <v>311</v>
      </c>
      <c r="T33" s="28" t="s">
        <v>311</v>
      </c>
      <c r="U33" s="28" t="s">
        <v>311</v>
      </c>
      <c r="V33" s="28" t="s">
        <v>311</v>
      </c>
      <c r="W33" s="28" t="s">
        <v>311</v>
      </c>
      <c r="X33" s="28" t="s">
        <v>311</v>
      </c>
      <c r="Y33" s="28" t="s">
        <v>311</v>
      </c>
      <c r="Z33" s="28" t="s">
        <v>311</v>
      </c>
      <c r="AA33" s="28" t="s">
        <v>311</v>
      </c>
      <c r="AB33" s="28" t="s">
        <v>311</v>
      </c>
      <c r="AC33" s="28" t="s">
        <v>311</v>
      </c>
      <c r="AD33" s="28" t="s">
        <v>311</v>
      </c>
      <c r="AE33" s="28" t="s">
        <v>311</v>
      </c>
      <c r="AF33" s="28" t="s">
        <v>311</v>
      </c>
      <c r="AG33" s="28" t="s">
        <v>311</v>
      </c>
      <c r="AH33" s="28" t="s">
        <v>311</v>
      </c>
      <c r="AI33" s="28" t="s">
        <v>311</v>
      </c>
      <c r="AJ33" s="28" t="s">
        <v>311</v>
      </c>
      <c r="AK33" s="28" t="s">
        <v>311</v>
      </c>
      <c r="AL33" s="28" t="s">
        <v>311</v>
      </c>
      <c r="AM33" s="28" t="s">
        <v>311</v>
      </c>
      <c r="AN33" s="28" t="s">
        <v>311</v>
      </c>
      <c r="AO33" s="28" t="s">
        <v>311</v>
      </c>
      <c r="AP33" s="28" t="s">
        <v>311</v>
      </c>
      <c r="AQ33" s="28" t="s">
        <v>311</v>
      </c>
      <c r="AR33" s="28" t="s">
        <v>311</v>
      </c>
      <c r="AS33" s="28" t="s">
        <v>311</v>
      </c>
      <c r="AT33" s="28" t="s">
        <v>311</v>
      </c>
      <c r="AU33" s="28" t="s">
        <v>311</v>
      </c>
      <c r="AV33" s="28" t="s">
        <v>311</v>
      </c>
      <c r="AW33" s="28" t="s">
        <v>311</v>
      </c>
      <c r="AX33" s="28" t="s">
        <v>311</v>
      </c>
      <c r="AY33" s="28" t="s">
        <v>311</v>
      </c>
      <c r="AZ33" s="28" t="s">
        <v>311</v>
      </c>
      <c r="BA33" s="28" t="s">
        <v>311</v>
      </c>
      <c r="BB33" s="28" t="s">
        <v>311</v>
      </c>
      <c r="BC33" s="28" t="s">
        <v>311</v>
      </c>
      <c r="BD33" s="28" t="s">
        <v>311</v>
      </c>
      <c r="BE33" s="28" t="s">
        <v>311</v>
      </c>
      <c r="BF33" s="28" t="s">
        <v>311</v>
      </c>
      <c r="BG33" s="28" t="s">
        <v>311</v>
      </c>
      <c r="BH33" s="28" t="s">
        <v>311</v>
      </c>
      <c r="BI33" s="28" t="s">
        <v>311</v>
      </c>
      <c r="BJ33" s="28" t="s">
        <v>311</v>
      </c>
      <c r="BK33" s="28" t="s">
        <v>311</v>
      </c>
      <c r="BL33" s="28" t="s">
        <v>311</v>
      </c>
      <c r="BM33" s="28" t="s">
        <v>311</v>
      </c>
      <c r="BN33" s="28" t="s">
        <v>311</v>
      </c>
      <c r="BO33" s="28" t="s">
        <v>311</v>
      </c>
      <c r="BP33" s="28" t="s">
        <v>311</v>
      </c>
      <c r="BQ33" s="28" t="s">
        <v>311</v>
      </c>
      <c r="BR33" s="28"/>
      <c r="BS33" s="28">
        <v>66</v>
      </c>
      <c r="BT33" s="28">
        <v>66</v>
      </c>
      <c r="BU33" s="29">
        <f t="shared" si="0"/>
        <v>1</v>
      </c>
      <c r="BV33" s="28">
        <f t="shared" si="1"/>
        <v>0</v>
      </c>
      <c r="BW33" s="28">
        <f t="shared" si="2"/>
        <v>0</v>
      </c>
      <c r="BX33" s="28" t="e">
        <f t="shared" si="3"/>
        <v>#NUM!</v>
      </c>
      <c r="BY33" s="28" t="e">
        <f t="shared" si="4"/>
        <v>#DIV/0!</v>
      </c>
      <c r="BZ33" s="28" t="e">
        <f t="shared" si="5"/>
        <v>#DIV/0!</v>
      </c>
      <c r="CA33" s="28" t="e">
        <f t="shared" si="6"/>
        <v>#DIV/0!</v>
      </c>
      <c r="CB33" s="28" t="e">
        <f t="shared" si="7"/>
        <v>#DIV/0!</v>
      </c>
      <c r="CC33" s="28" t="e">
        <f t="shared" si="8"/>
        <v>#NUM!</v>
      </c>
      <c r="CD33" s="28" t="e">
        <f t="shared" si="9"/>
        <v>#NUM!</v>
      </c>
    </row>
    <row r="34" spans="1:82" x14ac:dyDescent="0.25">
      <c r="A34" s="13" t="s">
        <v>36</v>
      </c>
      <c r="B34" s="13" t="s">
        <v>27</v>
      </c>
      <c r="C34" s="2" t="s">
        <v>337</v>
      </c>
      <c r="D34" s="30">
        <v>0.05</v>
      </c>
      <c r="E34" s="30">
        <v>7.0000000000000007E-2</v>
      </c>
      <c r="F34" s="30">
        <v>7.0000000000000007E-2</v>
      </c>
      <c r="G34" s="30">
        <v>7.0000000000000007E-2</v>
      </c>
      <c r="H34" s="30">
        <v>0.03</v>
      </c>
      <c r="I34" s="28" t="s">
        <v>313</v>
      </c>
      <c r="J34" s="28" t="s">
        <v>313</v>
      </c>
      <c r="K34" s="28" t="s">
        <v>313</v>
      </c>
      <c r="L34" s="28" t="s">
        <v>313</v>
      </c>
      <c r="M34" s="28" t="s">
        <v>313</v>
      </c>
      <c r="N34" s="28" t="s">
        <v>313</v>
      </c>
      <c r="O34" s="28" t="s">
        <v>313</v>
      </c>
      <c r="P34" s="28" t="s">
        <v>313</v>
      </c>
      <c r="Q34" s="28" t="s">
        <v>313</v>
      </c>
      <c r="R34" s="28" t="s">
        <v>313</v>
      </c>
      <c r="S34" s="28" t="s">
        <v>313</v>
      </c>
      <c r="T34" s="28" t="s">
        <v>313</v>
      </c>
      <c r="U34" s="28" t="s">
        <v>313</v>
      </c>
      <c r="V34" s="28" t="s">
        <v>313</v>
      </c>
      <c r="W34" s="28" t="s">
        <v>313</v>
      </c>
      <c r="X34" s="28" t="s">
        <v>313</v>
      </c>
      <c r="Y34" s="28" t="s">
        <v>313</v>
      </c>
      <c r="Z34" s="28" t="s">
        <v>313</v>
      </c>
      <c r="AA34" s="28" t="s">
        <v>313</v>
      </c>
      <c r="AB34" s="28" t="s">
        <v>313</v>
      </c>
      <c r="AC34" s="28" t="s">
        <v>313</v>
      </c>
      <c r="AD34" s="28" t="s">
        <v>313</v>
      </c>
      <c r="AE34" s="28" t="s">
        <v>313</v>
      </c>
      <c r="AF34" s="28" t="s">
        <v>313</v>
      </c>
      <c r="AG34" s="28" t="s">
        <v>313</v>
      </c>
      <c r="AH34" s="28" t="s">
        <v>313</v>
      </c>
      <c r="AI34" s="28" t="s">
        <v>313</v>
      </c>
      <c r="AJ34" s="28" t="s">
        <v>313</v>
      </c>
      <c r="AK34" s="28" t="s">
        <v>313</v>
      </c>
      <c r="AL34" s="28" t="s">
        <v>313</v>
      </c>
      <c r="AM34" s="28" t="s">
        <v>313</v>
      </c>
      <c r="AN34" s="28" t="s">
        <v>313</v>
      </c>
      <c r="AO34" s="28" t="s">
        <v>313</v>
      </c>
      <c r="AP34" s="28" t="s">
        <v>313</v>
      </c>
      <c r="AQ34" s="28" t="s">
        <v>313</v>
      </c>
      <c r="AR34" s="28" t="s">
        <v>313</v>
      </c>
      <c r="AS34" s="28" t="s">
        <v>313</v>
      </c>
      <c r="AT34" s="28" t="s">
        <v>313</v>
      </c>
      <c r="AU34" s="28" t="s">
        <v>313</v>
      </c>
      <c r="AV34" s="28" t="s">
        <v>313</v>
      </c>
      <c r="AW34" s="28" t="s">
        <v>313</v>
      </c>
      <c r="AX34" s="28" t="s">
        <v>313</v>
      </c>
      <c r="AY34" s="28" t="s">
        <v>313</v>
      </c>
      <c r="AZ34" s="28" t="s">
        <v>313</v>
      </c>
      <c r="BA34" s="28" t="s">
        <v>313</v>
      </c>
      <c r="BB34" s="28" t="s">
        <v>313</v>
      </c>
      <c r="BC34" s="28" t="s">
        <v>313</v>
      </c>
      <c r="BD34" s="28" t="s">
        <v>313</v>
      </c>
      <c r="BE34" s="28" t="s">
        <v>313</v>
      </c>
      <c r="BF34" s="28" t="s">
        <v>313</v>
      </c>
      <c r="BG34" s="28" t="s">
        <v>313</v>
      </c>
      <c r="BH34" s="28" t="s">
        <v>313</v>
      </c>
      <c r="BI34" s="28" t="s">
        <v>313</v>
      </c>
      <c r="BJ34" s="28" t="s">
        <v>313</v>
      </c>
      <c r="BK34" s="28" t="s">
        <v>313</v>
      </c>
      <c r="BL34" s="28" t="s">
        <v>313</v>
      </c>
      <c r="BM34" s="28" t="s">
        <v>313</v>
      </c>
      <c r="BN34" s="28" t="s">
        <v>313</v>
      </c>
      <c r="BO34" s="28" t="s">
        <v>313</v>
      </c>
      <c r="BP34" s="28" t="s">
        <v>313</v>
      </c>
      <c r="BQ34" s="28" t="s">
        <v>313</v>
      </c>
      <c r="BR34" s="28"/>
      <c r="BS34" s="28">
        <v>66</v>
      </c>
      <c r="BT34" s="28">
        <v>61</v>
      </c>
      <c r="BU34" s="29">
        <f t="shared" si="0"/>
        <v>0.9242424242424242</v>
      </c>
      <c r="BV34" s="28">
        <f t="shared" si="1"/>
        <v>7.0000000000000007E-2</v>
      </c>
      <c r="BW34" s="28">
        <f t="shared" si="2"/>
        <v>0.03</v>
      </c>
      <c r="BX34" s="28">
        <f t="shared" si="3"/>
        <v>7.0000000000000007E-2</v>
      </c>
      <c r="BY34" s="28">
        <f t="shared" si="4"/>
        <v>1.7888543819998316E-2</v>
      </c>
      <c r="BZ34" s="28">
        <f t="shared" si="5"/>
        <v>30.842316931031572</v>
      </c>
      <c r="CA34" s="28">
        <f t="shared" si="6"/>
        <v>3.1999999999999997E-4</v>
      </c>
      <c r="CB34" s="28">
        <f t="shared" si="7"/>
        <v>5.800000000000001E-2</v>
      </c>
      <c r="CC34" s="28">
        <f t="shared" si="8"/>
        <v>7.0000000000000007E-2</v>
      </c>
      <c r="CD34" s="28">
        <f t="shared" si="9"/>
        <v>7.0000000000000007E-2</v>
      </c>
    </row>
    <row r="35" spans="1:82" x14ac:dyDescent="0.25">
      <c r="A35" s="13" t="s">
        <v>37</v>
      </c>
      <c r="B35" s="13" t="s">
        <v>27</v>
      </c>
      <c r="C35" s="2" t="s">
        <v>337</v>
      </c>
      <c r="D35" s="30" t="s">
        <v>192</v>
      </c>
      <c r="E35" s="30" t="s">
        <v>192</v>
      </c>
      <c r="F35" s="30" t="s">
        <v>192</v>
      </c>
      <c r="G35" s="30" t="s">
        <v>192</v>
      </c>
      <c r="H35" s="30" t="s">
        <v>192</v>
      </c>
      <c r="I35" s="28" t="s">
        <v>311</v>
      </c>
      <c r="J35" s="28" t="s">
        <v>311</v>
      </c>
      <c r="K35" s="28" t="s">
        <v>311</v>
      </c>
      <c r="L35" s="28" t="s">
        <v>311</v>
      </c>
      <c r="M35" s="28" t="s">
        <v>311</v>
      </c>
      <c r="N35" s="28" t="s">
        <v>311</v>
      </c>
      <c r="O35" s="28" t="s">
        <v>311</v>
      </c>
      <c r="P35" s="28" t="s">
        <v>311</v>
      </c>
      <c r="Q35" s="28" t="s">
        <v>311</v>
      </c>
      <c r="R35" s="28" t="s">
        <v>311</v>
      </c>
      <c r="S35" s="28" t="s">
        <v>311</v>
      </c>
      <c r="T35" s="28" t="s">
        <v>311</v>
      </c>
      <c r="U35" s="28" t="s">
        <v>311</v>
      </c>
      <c r="V35" s="28" t="s">
        <v>311</v>
      </c>
      <c r="W35" s="28" t="s">
        <v>311</v>
      </c>
      <c r="X35" s="28" t="s">
        <v>311</v>
      </c>
      <c r="Y35" s="28" t="s">
        <v>311</v>
      </c>
      <c r="Z35" s="28" t="s">
        <v>311</v>
      </c>
      <c r="AA35" s="28" t="s">
        <v>311</v>
      </c>
      <c r="AB35" s="28" t="s">
        <v>311</v>
      </c>
      <c r="AC35" s="28" t="s">
        <v>311</v>
      </c>
      <c r="AD35" s="28" t="s">
        <v>311</v>
      </c>
      <c r="AE35" s="28" t="s">
        <v>311</v>
      </c>
      <c r="AF35" s="28" t="s">
        <v>311</v>
      </c>
      <c r="AG35" s="28" t="s">
        <v>311</v>
      </c>
      <c r="AH35" s="28" t="s">
        <v>311</v>
      </c>
      <c r="AI35" s="28" t="s">
        <v>311</v>
      </c>
      <c r="AJ35" s="28" t="s">
        <v>311</v>
      </c>
      <c r="AK35" s="28" t="s">
        <v>311</v>
      </c>
      <c r="AL35" s="28" t="s">
        <v>311</v>
      </c>
      <c r="AM35" s="28" t="s">
        <v>311</v>
      </c>
      <c r="AN35" s="28" t="s">
        <v>311</v>
      </c>
      <c r="AO35" s="28" t="s">
        <v>311</v>
      </c>
      <c r="AP35" s="28" t="s">
        <v>311</v>
      </c>
      <c r="AQ35" s="28" t="s">
        <v>311</v>
      </c>
      <c r="AR35" s="28" t="s">
        <v>311</v>
      </c>
      <c r="AS35" s="28" t="s">
        <v>311</v>
      </c>
      <c r="AT35" s="28" t="s">
        <v>311</v>
      </c>
      <c r="AU35" s="28" t="s">
        <v>311</v>
      </c>
      <c r="AV35" s="28" t="s">
        <v>311</v>
      </c>
      <c r="AW35" s="28" t="s">
        <v>311</v>
      </c>
      <c r="AX35" s="28" t="s">
        <v>311</v>
      </c>
      <c r="AY35" s="28" t="s">
        <v>311</v>
      </c>
      <c r="AZ35" s="28" t="s">
        <v>311</v>
      </c>
      <c r="BA35" s="28" t="s">
        <v>311</v>
      </c>
      <c r="BB35" s="28" t="s">
        <v>311</v>
      </c>
      <c r="BC35" s="28" t="s">
        <v>311</v>
      </c>
      <c r="BD35" s="28" t="s">
        <v>311</v>
      </c>
      <c r="BE35" s="28" t="s">
        <v>311</v>
      </c>
      <c r="BF35" s="28" t="s">
        <v>311</v>
      </c>
      <c r="BG35" s="28" t="s">
        <v>311</v>
      </c>
      <c r="BH35" s="28" t="s">
        <v>311</v>
      </c>
      <c r="BI35" s="28" t="s">
        <v>311</v>
      </c>
      <c r="BJ35" s="28" t="s">
        <v>311</v>
      </c>
      <c r="BK35" s="28" t="s">
        <v>311</v>
      </c>
      <c r="BL35" s="28" t="s">
        <v>311</v>
      </c>
      <c r="BM35" s="28" t="s">
        <v>311</v>
      </c>
      <c r="BN35" s="28" t="s">
        <v>311</v>
      </c>
      <c r="BO35" s="28" t="s">
        <v>311</v>
      </c>
      <c r="BP35" s="28" t="s">
        <v>311</v>
      </c>
      <c r="BQ35" s="28" t="s">
        <v>311</v>
      </c>
      <c r="BR35" s="28"/>
      <c r="BS35" s="28">
        <v>66</v>
      </c>
      <c r="BT35" s="28">
        <v>66</v>
      </c>
      <c r="BU35" s="29">
        <f t="shared" si="0"/>
        <v>1</v>
      </c>
      <c r="BV35" s="28">
        <f t="shared" si="1"/>
        <v>0</v>
      </c>
      <c r="BW35" s="28">
        <f t="shared" si="2"/>
        <v>0</v>
      </c>
      <c r="BX35" s="28" t="e">
        <f t="shared" si="3"/>
        <v>#NUM!</v>
      </c>
      <c r="BY35" s="28" t="e">
        <f t="shared" si="4"/>
        <v>#DIV/0!</v>
      </c>
      <c r="BZ35" s="28" t="e">
        <f t="shared" si="5"/>
        <v>#DIV/0!</v>
      </c>
      <c r="CA35" s="28" t="e">
        <f t="shared" si="6"/>
        <v>#DIV/0!</v>
      </c>
      <c r="CB35" s="28" t="e">
        <f t="shared" si="7"/>
        <v>#DIV/0!</v>
      </c>
      <c r="CC35" s="28" t="e">
        <f t="shared" si="8"/>
        <v>#NUM!</v>
      </c>
      <c r="CD35" s="28" t="e">
        <f t="shared" si="9"/>
        <v>#NUM!</v>
      </c>
    </row>
    <row r="36" spans="1:82" x14ac:dyDescent="0.25">
      <c r="A36" s="13" t="s">
        <v>38</v>
      </c>
      <c r="B36" s="13" t="s">
        <v>27</v>
      </c>
      <c r="C36" s="2" t="s">
        <v>337</v>
      </c>
      <c r="D36" s="30">
        <v>0.13</v>
      </c>
      <c r="E36" s="30">
        <v>0.28999999999999998</v>
      </c>
      <c r="F36" s="30">
        <v>0.18</v>
      </c>
      <c r="G36" s="30">
        <v>0.18</v>
      </c>
      <c r="H36" s="30">
        <v>0.08</v>
      </c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AV36" s="28"/>
      <c r="AW36" s="28"/>
      <c r="AX36" s="28"/>
      <c r="AY36" s="28"/>
      <c r="AZ36" s="28"/>
      <c r="BA36" s="28"/>
      <c r="BB36" s="28"/>
      <c r="BC36" s="28"/>
      <c r="BD36" s="28"/>
      <c r="BE36" s="28"/>
      <c r="BF36" s="28"/>
      <c r="BG36" s="28"/>
      <c r="BH36" s="28"/>
      <c r="BI36" s="28"/>
      <c r="BJ36" s="28"/>
      <c r="BK36" s="28"/>
      <c r="BL36" s="28"/>
      <c r="BM36" s="28"/>
      <c r="BN36" s="28"/>
      <c r="BO36" s="28"/>
      <c r="BP36" s="28"/>
      <c r="BQ36" s="28"/>
      <c r="BR36" s="28"/>
      <c r="BS36" s="28">
        <v>5</v>
      </c>
      <c r="BT36" s="28">
        <v>0</v>
      </c>
      <c r="BU36" s="29">
        <f t="shared" si="0"/>
        <v>0</v>
      </c>
      <c r="BV36" s="28">
        <f t="shared" si="1"/>
        <v>0.28999999999999998</v>
      </c>
      <c r="BW36" s="28">
        <f t="shared" si="2"/>
        <v>0.08</v>
      </c>
      <c r="BX36" s="28">
        <f t="shared" si="3"/>
        <v>0.18</v>
      </c>
      <c r="BY36" s="28">
        <f t="shared" si="4"/>
        <v>7.7910204723129817E-2</v>
      </c>
      <c r="BZ36" s="28">
        <f t="shared" si="5"/>
        <v>45.296630652982451</v>
      </c>
      <c r="CA36" s="28">
        <f t="shared" si="6"/>
        <v>6.069999999999999E-3</v>
      </c>
      <c r="CB36" s="28">
        <f t="shared" si="7"/>
        <v>0.17199999999999999</v>
      </c>
      <c r="CC36" s="28">
        <f t="shared" si="8"/>
        <v>0.26799999999999996</v>
      </c>
      <c r="CD36" s="28">
        <f t="shared" si="9"/>
        <v>0.28559999999999997</v>
      </c>
    </row>
    <row r="37" spans="1:82" x14ac:dyDescent="0.25">
      <c r="A37" s="13" t="s">
        <v>39</v>
      </c>
      <c r="B37" s="13" t="s">
        <v>27</v>
      </c>
      <c r="C37" s="2" t="s">
        <v>337</v>
      </c>
      <c r="D37" s="30" t="s">
        <v>192</v>
      </c>
      <c r="E37" s="30" t="s">
        <v>192</v>
      </c>
      <c r="F37" s="30" t="s">
        <v>192</v>
      </c>
      <c r="G37" s="30" t="s">
        <v>192</v>
      </c>
      <c r="H37" s="30" t="s">
        <v>192</v>
      </c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AV37" s="28"/>
      <c r="AW37" s="28"/>
      <c r="AX37" s="28"/>
      <c r="AY37" s="28"/>
      <c r="AZ37" s="28"/>
      <c r="BA37" s="28"/>
      <c r="BB37" s="28"/>
      <c r="BC37" s="28"/>
      <c r="BD37" s="28"/>
      <c r="BE37" s="28"/>
      <c r="BF37" s="28"/>
      <c r="BG37" s="28"/>
      <c r="BH37" s="28"/>
      <c r="BI37" s="28"/>
      <c r="BJ37" s="28"/>
      <c r="BK37" s="28"/>
      <c r="BL37" s="28"/>
      <c r="BM37" s="28"/>
      <c r="BN37" s="28"/>
      <c r="BO37" s="28"/>
      <c r="BP37" s="28"/>
      <c r="BQ37" s="28"/>
      <c r="BR37" s="28"/>
      <c r="BS37" s="28">
        <v>5</v>
      </c>
      <c r="BT37" s="28">
        <v>5</v>
      </c>
      <c r="BU37" s="29">
        <f t="shared" si="0"/>
        <v>1</v>
      </c>
      <c r="BV37" s="28">
        <f t="shared" si="1"/>
        <v>0</v>
      </c>
      <c r="BW37" s="28">
        <f t="shared" si="2"/>
        <v>0</v>
      </c>
      <c r="BX37" s="28" t="e">
        <f t="shared" si="3"/>
        <v>#NUM!</v>
      </c>
      <c r="BY37" s="28" t="e">
        <f t="shared" si="4"/>
        <v>#DIV/0!</v>
      </c>
      <c r="BZ37" s="28" t="e">
        <f t="shared" si="5"/>
        <v>#DIV/0!</v>
      </c>
      <c r="CA37" s="28" t="e">
        <f t="shared" si="6"/>
        <v>#DIV/0!</v>
      </c>
      <c r="CB37" s="28" t="e">
        <f t="shared" si="7"/>
        <v>#DIV/0!</v>
      </c>
      <c r="CC37" s="28" t="e">
        <f t="shared" si="8"/>
        <v>#NUM!</v>
      </c>
      <c r="CD37" s="28" t="e">
        <f t="shared" si="9"/>
        <v>#NUM!</v>
      </c>
    </row>
    <row r="38" spans="1:82" x14ac:dyDescent="0.25">
      <c r="A38" s="13" t="s">
        <v>40</v>
      </c>
      <c r="B38" s="13" t="s">
        <v>27</v>
      </c>
      <c r="C38" s="2" t="s">
        <v>337</v>
      </c>
      <c r="D38" s="30" t="s">
        <v>192</v>
      </c>
      <c r="E38" s="30" t="s">
        <v>192</v>
      </c>
      <c r="F38" s="30" t="s">
        <v>192</v>
      </c>
      <c r="G38" s="30" t="s">
        <v>192</v>
      </c>
      <c r="H38" s="30" t="s">
        <v>192</v>
      </c>
      <c r="I38" s="28" t="s">
        <v>315</v>
      </c>
      <c r="J38" s="28" t="s">
        <v>315</v>
      </c>
      <c r="K38" s="28" t="s">
        <v>315</v>
      </c>
      <c r="L38" s="28" t="s">
        <v>315</v>
      </c>
      <c r="M38" s="28" t="s">
        <v>315</v>
      </c>
      <c r="N38" s="28" t="s">
        <v>315</v>
      </c>
      <c r="O38" s="28" t="s">
        <v>315</v>
      </c>
      <c r="P38" s="28" t="s">
        <v>315</v>
      </c>
      <c r="Q38" s="28" t="s">
        <v>315</v>
      </c>
      <c r="R38" s="28" t="s">
        <v>315</v>
      </c>
      <c r="S38" s="28" t="s">
        <v>315</v>
      </c>
      <c r="T38" s="28" t="s">
        <v>315</v>
      </c>
      <c r="U38" s="28" t="s">
        <v>315</v>
      </c>
      <c r="V38" s="28" t="s">
        <v>315</v>
      </c>
      <c r="W38" s="28" t="s">
        <v>315</v>
      </c>
      <c r="X38" s="28" t="s">
        <v>315</v>
      </c>
      <c r="Y38" s="28" t="s">
        <v>315</v>
      </c>
      <c r="Z38" s="28" t="s">
        <v>315</v>
      </c>
      <c r="AA38" s="28" t="s">
        <v>315</v>
      </c>
      <c r="AB38" s="28" t="s">
        <v>315</v>
      </c>
      <c r="AC38" s="28" t="s">
        <v>315</v>
      </c>
      <c r="AD38" s="28" t="s">
        <v>315</v>
      </c>
      <c r="AE38" s="28" t="s">
        <v>315</v>
      </c>
      <c r="AF38" s="28" t="s">
        <v>315</v>
      </c>
      <c r="AG38" s="28" t="s">
        <v>315</v>
      </c>
      <c r="AH38" s="28" t="s">
        <v>315</v>
      </c>
      <c r="AI38" s="28" t="s">
        <v>315</v>
      </c>
      <c r="AJ38" s="28" t="s">
        <v>315</v>
      </c>
      <c r="AK38" s="28" t="s">
        <v>315</v>
      </c>
      <c r="AL38" s="28" t="s">
        <v>315</v>
      </c>
      <c r="AM38" s="28" t="s">
        <v>315</v>
      </c>
      <c r="AN38" s="28" t="s">
        <v>315</v>
      </c>
      <c r="AO38" s="28" t="s">
        <v>315</v>
      </c>
      <c r="AP38" s="28" t="s">
        <v>315</v>
      </c>
      <c r="AQ38" s="28" t="s">
        <v>315</v>
      </c>
      <c r="AR38" s="28" t="s">
        <v>315</v>
      </c>
      <c r="AS38" s="28" t="s">
        <v>315</v>
      </c>
      <c r="AT38" s="28" t="s">
        <v>315</v>
      </c>
      <c r="AU38" s="28" t="s">
        <v>315</v>
      </c>
      <c r="AV38" s="28" t="s">
        <v>315</v>
      </c>
      <c r="AW38" s="28" t="s">
        <v>315</v>
      </c>
      <c r="AX38" s="28" t="s">
        <v>315</v>
      </c>
      <c r="AY38" s="28" t="s">
        <v>315</v>
      </c>
      <c r="AZ38" s="28" t="s">
        <v>315</v>
      </c>
      <c r="BA38" s="28" t="s">
        <v>315</v>
      </c>
      <c r="BB38" s="28" t="s">
        <v>315</v>
      </c>
      <c r="BC38" s="28" t="s">
        <v>315</v>
      </c>
      <c r="BD38" s="28" t="s">
        <v>315</v>
      </c>
      <c r="BE38" s="28" t="s">
        <v>315</v>
      </c>
      <c r="BF38" s="28" t="s">
        <v>315</v>
      </c>
      <c r="BG38" s="28" t="s">
        <v>315</v>
      </c>
      <c r="BH38" s="28" t="s">
        <v>315</v>
      </c>
      <c r="BI38" s="28" t="s">
        <v>315</v>
      </c>
      <c r="BJ38" s="28" t="s">
        <v>315</v>
      </c>
      <c r="BK38" s="28" t="s">
        <v>315</v>
      </c>
      <c r="BL38" s="28" t="s">
        <v>315</v>
      </c>
      <c r="BM38" s="28" t="s">
        <v>315</v>
      </c>
      <c r="BN38" s="28" t="s">
        <v>315</v>
      </c>
      <c r="BO38" s="28" t="s">
        <v>315</v>
      </c>
      <c r="BP38" s="28" t="s">
        <v>315</v>
      </c>
      <c r="BQ38" s="28" t="s">
        <v>315</v>
      </c>
      <c r="BR38" s="28"/>
      <c r="BS38" s="28">
        <v>66</v>
      </c>
      <c r="BT38" s="28">
        <v>66</v>
      </c>
      <c r="BU38" s="29">
        <f t="shared" si="0"/>
        <v>1</v>
      </c>
      <c r="BV38" s="28">
        <f t="shared" si="1"/>
        <v>0</v>
      </c>
      <c r="BW38" s="28">
        <f t="shared" si="2"/>
        <v>0</v>
      </c>
      <c r="BX38" s="28" t="e">
        <f t="shared" si="3"/>
        <v>#NUM!</v>
      </c>
      <c r="BY38" s="28" t="e">
        <f t="shared" si="4"/>
        <v>#DIV/0!</v>
      </c>
      <c r="BZ38" s="28" t="e">
        <f t="shared" si="5"/>
        <v>#DIV/0!</v>
      </c>
      <c r="CA38" s="28" t="e">
        <f t="shared" si="6"/>
        <v>#DIV/0!</v>
      </c>
      <c r="CB38" s="28" t="e">
        <f t="shared" si="7"/>
        <v>#DIV/0!</v>
      </c>
      <c r="CC38" s="28" t="e">
        <f t="shared" si="8"/>
        <v>#NUM!</v>
      </c>
      <c r="CD38" s="28" t="e">
        <f t="shared" si="9"/>
        <v>#NUM!</v>
      </c>
    </row>
    <row r="39" spans="1:82" x14ac:dyDescent="0.25">
      <c r="A39" s="13" t="s">
        <v>41</v>
      </c>
      <c r="B39" s="13" t="s">
        <v>27</v>
      </c>
      <c r="C39" s="2" t="s">
        <v>337</v>
      </c>
      <c r="D39" s="30" t="s">
        <v>192</v>
      </c>
      <c r="E39" s="30" t="s">
        <v>192</v>
      </c>
      <c r="F39" s="30" t="s">
        <v>192</v>
      </c>
      <c r="G39" s="30" t="s">
        <v>192</v>
      </c>
      <c r="H39" s="30" t="s">
        <v>192</v>
      </c>
      <c r="I39" s="28" t="s">
        <v>313</v>
      </c>
      <c r="J39" s="28" t="s">
        <v>313</v>
      </c>
      <c r="K39" s="28" t="s">
        <v>313</v>
      </c>
      <c r="L39" s="28" t="s">
        <v>313</v>
      </c>
      <c r="M39" s="28" t="s">
        <v>313</v>
      </c>
      <c r="N39" s="28" t="s">
        <v>313</v>
      </c>
      <c r="O39" s="28" t="s">
        <v>313</v>
      </c>
      <c r="P39" s="28" t="s">
        <v>313</v>
      </c>
      <c r="Q39" s="28" t="s">
        <v>313</v>
      </c>
      <c r="R39" s="28" t="s">
        <v>313</v>
      </c>
      <c r="S39" s="28" t="s">
        <v>313</v>
      </c>
      <c r="T39" s="28" t="s">
        <v>313</v>
      </c>
      <c r="U39" s="28" t="s">
        <v>313</v>
      </c>
      <c r="V39" s="28" t="s">
        <v>313</v>
      </c>
      <c r="W39" s="28" t="s">
        <v>313</v>
      </c>
      <c r="X39" s="28" t="s">
        <v>313</v>
      </c>
      <c r="Y39" s="28" t="s">
        <v>313</v>
      </c>
      <c r="Z39" s="28" t="s">
        <v>313</v>
      </c>
      <c r="AA39" s="28" t="s">
        <v>313</v>
      </c>
      <c r="AB39" s="28" t="s">
        <v>313</v>
      </c>
      <c r="AC39" s="28" t="s">
        <v>313</v>
      </c>
      <c r="AD39" s="28" t="s">
        <v>313</v>
      </c>
      <c r="AE39" s="28" t="s">
        <v>313</v>
      </c>
      <c r="AF39" s="28" t="s">
        <v>313</v>
      </c>
      <c r="AG39" s="28" t="s">
        <v>313</v>
      </c>
      <c r="AH39" s="28" t="s">
        <v>313</v>
      </c>
      <c r="AI39" s="28" t="s">
        <v>313</v>
      </c>
      <c r="AJ39" s="28" t="s">
        <v>313</v>
      </c>
      <c r="AK39" s="28" t="s">
        <v>313</v>
      </c>
      <c r="AL39" s="28" t="s">
        <v>313</v>
      </c>
      <c r="AM39" s="28" t="s">
        <v>313</v>
      </c>
      <c r="AN39" s="28" t="s">
        <v>313</v>
      </c>
      <c r="AO39" s="28" t="s">
        <v>313</v>
      </c>
      <c r="AP39" s="28" t="s">
        <v>313</v>
      </c>
      <c r="AQ39" s="28" t="s">
        <v>313</v>
      </c>
      <c r="AR39" s="28" t="s">
        <v>313</v>
      </c>
      <c r="AS39" s="28" t="s">
        <v>313</v>
      </c>
      <c r="AT39" s="28" t="s">
        <v>313</v>
      </c>
      <c r="AU39" s="28" t="s">
        <v>313</v>
      </c>
      <c r="AV39" s="28" t="s">
        <v>313</v>
      </c>
      <c r="AW39" s="28" t="s">
        <v>313</v>
      </c>
      <c r="AX39" s="28" t="s">
        <v>313</v>
      </c>
      <c r="AY39" s="28" t="s">
        <v>313</v>
      </c>
      <c r="AZ39" s="28" t="s">
        <v>313</v>
      </c>
      <c r="BA39" s="28" t="s">
        <v>313</v>
      </c>
      <c r="BB39" s="28" t="s">
        <v>313</v>
      </c>
      <c r="BC39" s="28" t="s">
        <v>313</v>
      </c>
      <c r="BD39" s="28" t="s">
        <v>313</v>
      </c>
      <c r="BE39" s="28" t="s">
        <v>313</v>
      </c>
      <c r="BF39" s="28" t="s">
        <v>313</v>
      </c>
      <c r="BG39" s="28" t="s">
        <v>313</v>
      </c>
      <c r="BH39" s="28" t="s">
        <v>313</v>
      </c>
      <c r="BI39" s="28" t="s">
        <v>313</v>
      </c>
      <c r="BJ39" s="28" t="s">
        <v>313</v>
      </c>
      <c r="BK39" s="28" t="s">
        <v>313</v>
      </c>
      <c r="BL39" s="28" t="s">
        <v>313</v>
      </c>
      <c r="BM39" s="28" t="s">
        <v>313</v>
      </c>
      <c r="BN39" s="28" t="s">
        <v>313</v>
      </c>
      <c r="BO39" s="28" t="s">
        <v>313</v>
      </c>
      <c r="BP39" s="28" t="s">
        <v>313</v>
      </c>
      <c r="BQ39" s="28" t="s">
        <v>313</v>
      </c>
      <c r="BR39" s="28"/>
      <c r="BS39" s="28">
        <v>66</v>
      </c>
      <c r="BT39" s="28">
        <v>66</v>
      </c>
      <c r="BU39" s="29">
        <f t="shared" si="0"/>
        <v>1</v>
      </c>
      <c r="BV39" s="28">
        <f t="shared" si="1"/>
        <v>0</v>
      </c>
      <c r="BW39" s="28">
        <f t="shared" si="2"/>
        <v>0</v>
      </c>
      <c r="BX39" s="28" t="e">
        <f t="shared" si="3"/>
        <v>#NUM!</v>
      </c>
      <c r="BY39" s="28" t="e">
        <f t="shared" si="4"/>
        <v>#DIV/0!</v>
      </c>
      <c r="BZ39" s="28" t="e">
        <f t="shared" si="5"/>
        <v>#DIV/0!</v>
      </c>
      <c r="CA39" s="28" t="e">
        <f t="shared" si="6"/>
        <v>#DIV/0!</v>
      </c>
      <c r="CB39" s="28" t="e">
        <f t="shared" si="7"/>
        <v>#DIV/0!</v>
      </c>
      <c r="CC39" s="28" t="e">
        <f t="shared" si="8"/>
        <v>#NUM!</v>
      </c>
      <c r="CD39" s="28" t="e">
        <f t="shared" si="9"/>
        <v>#NUM!</v>
      </c>
    </row>
    <row r="40" spans="1:82" x14ac:dyDescent="0.25">
      <c r="A40" s="13" t="s">
        <v>42</v>
      </c>
      <c r="B40" s="13" t="s">
        <v>27</v>
      </c>
      <c r="C40" s="2" t="s">
        <v>337</v>
      </c>
      <c r="D40" s="30" t="s">
        <v>192</v>
      </c>
      <c r="E40" s="30" t="s">
        <v>192</v>
      </c>
      <c r="F40" s="30" t="s">
        <v>192</v>
      </c>
      <c r="G40" s="30" t="s">
        <v>192</v>
      </c>
      <c r="H40" s="30" t="s">
        <v>192</v>
      </c>
      <c r="I40" s="28" t="s">
        <v>312</v>
      </c>
      <c r="J40" s="28" t="s">
        <v>312</v>
      </c>
      <c r="K40" s="28" t="s">
        <v>312</v>
      </c>
      <c r="L40" s="28" t="s">
        <v>312</v>
      </c>
      <c r="M40" s="28" t="s">
        <v>312</v>
      </c>
      <c r="N40" s="28" t="s">
        <v>312</v>
      </c>
      <c r="O40" s="28" t="s">
        <v>312</v>
      </c>
      <c r="P40" s="28" t="s">
        <v>312</v>
      </c>
      <c r="Q40" s="28" t="s">
        <v>312</v>
      </c>
      <c r="R40" s="28" t="s">
        <v>312</v>
      </c>
      <c r="S40" s="28" t="s">
        <v>312</v>
      </c>
      <c r="T40" s="28" t="s">
        <v>312</v>
      </c>
      <c r="U40" s="28" t="s">
        <v>312</v>
      </c>
      <c r="V40" s="28" t="s">
        <v>312</v>
      </c>
      <c r="W40" s="28" t="s">
        <v>312</v>
      </c>
      <c r="X40" s="28" t="s">
        <v>312</v>
      </c>
      <c r="Y40" s="28" t="s">
        <v>312</v>
      </c>
      <c r="Z40" s="28" t="s">
        <v>312</v>
      </c>
      <c r="AA40" s="28" t="s">
        <v>312</v>
      </c>
      <c r="AB40" s="28" t="s">
        <v>312</v>
      </c>
      <c r="AC40" s="28" t="s">
        <v>312</v>
      </c>
      <c r="AD40" s="28" t="s">
        <v>312</v>
      </c>
      <c r="AE40" s="28" t="s">
        <v>312</v>
      </c>
      <c r="AF40" s="28" t="s">
        <v>312</v>
      </c>
      <c r="AG40" s="28" t="s">
        <v>312</v>
      </c>
      <c r="AH40" s="28" t="s">
        <v>312</v>
      </c>
      <c r="AI40" s="28" t="s">
        <v>312</v>
      </c>
      <c r="AJ40" s="28" t="s">
        <v>312</v>
      </c>
      <c r="AK40" s="28" t="s">
        <v>312</v>
      </c>
      <c r="AL40" s="28" t="s">
        <v>312</v>
      </c>
      <c r="AM40" s="28" t="s">
        <v>312</v>
      </c>
      <c r="AN40" s="28" t="s">
        <v>312</v>
      </c>
      <c r="AO40" s="28" t="s">
        <v>312</v>
      </c>
      <c r="AP40" s="28" t="s">
        <v>312</v>
      </c>
      <c r="AQ40" s="28" t="s">
        <v>312</v>
      </c>
      <c r="AR40" s="28" t="s">
        <v>312</v>
      </c>
      <c r="AS40" s="28" t="s">
        <v>312</v>
      </c>
      <c r="AT40" s="28" t="s">
        <v>312</v>
      </c>
      <c r="AU40" s="28" t="s">
        <v>312</v>
      </c>
      <c r="AV40" s="28" t="s">
        <v>312</v>
      </c>
      <c r="AW40" s="28" t="s">
        <v>312</v>
      </c>
      <c r="AX40" s="28" t="s">
        <v>312</v>
      </c>
      <c r="AY40" s="28" t="s">
        <v>312</v>
      </c>
      <c r="AZ40" s="28" t="s">
        <v>312</v>
      </c>
      <c r="BA40" s="28" t="s">
        <v>312</v>
      </c>
      <c r="BB40" s="28" t="s">
        <v>312</v>
      </c>
      <c r="BC40" s="28" t="s">
        <v>312</v>
      </c>
      <c r="BD40" s="28" t="s">
        <v>312</v>
      </c>
      <c r="BE40" s="28" t="s">
        <v>312</v>
      </c>
      <c r="BF40" s="28" t="s">
        <v>312</v>
      </c>
      <c r="BG40" s="28" t="s">
        <v>312</v>
      </c>
      <c r="BH40" s="28" t="s">
        <v>312</v>
      </c>
      <c r="BI40" s="28" t="s">
        <v>312</v>
      </c>
      <c r="BJ40" s="28" t="s">
        <v>312</v>
      </c>
      <c r="BK40" s="28" t="s">
        <v>312</v>
      </c>
      <c r="BL40" s="28" t="s">
        <v>312</v>
      </c>
      <c r="BM40" s="28" t="s">
        <v>312</v>
      </c>
      <c r="BN40" s="28" t="s">
        <v>312</v>
      </c>
      <c r="BO40" s="28" t="s">
        <v>312</v>
      </c>
      <c r="BP40" s="28" t="s">
        <v>312</v>
      </c>
      <c r="BQ40" s="28" t="s">
        <v>312</v>
      </c>
      <c r="BR40" s="28"/>
      <c r="BS40" s="28">
        <v>66</v>
      </c>
      <c r="BT40" s="28">
        <v>66</v>
      </c>
      <c r="BU40" s="29">
        <f t="shared" si="0"/>
        <v>1</v>
      </c>
      <c r="BV40" s="28">
        <f t="shared" si="1"/>
        <v>0</v>
      </c>
      <c r="BW40" s="28">
        <f t="shared" si="2"/>
        <v>0</v>
      </c>
      <c r="BX40" s="28" t="e">
        <f t="shared" si="3"/>
        <v>#NUM!</v>
      </c>
      <c r="BY40" s="28" t="e">
        <f t="shared" si="4"/>
        <v>#DIV/0!</v>
      </c>
      <c r="BZ40" s="28" t="e">
        <f t="shared" si="5"/>
        <v>#DIV/0!</v>
      </c>
      <c r="CA40" s="28" t="e">
        <f t="shared" si="6"/>
        <v>#DIV/0!</v>
      </c>
      <c r="CB40" s="28" t="e">
        <f t="shared" si="7"/>
        <v>#DIV/0!</v>
      </c>
      <c r="CC40" s="28" t="e">
        <f t="shared" si="8"/>
        <v>#NUM!</v>
      </c>
      <c r="CD40" s="28" t="e">
        <f t="shared" si="9"/>
        <v>#NUM!</v>
      </c>
    </row>
    <row r="41" spans="1:82" x14ac:dyDescent="0.25">
      <c r="A41" s="13" t="s">
        <v>43</v>
      </c>
      <c r="B41" s="13" t="s">
        <v>27</v>
      </c>
      <c r="C41" s="2" t="s">
        <v>337</v>
      </c>
      <c r="D41" s="30" t="s">
        <v>192</v>
      </c>
      <c r="E41" s="30" t="s">
        <v>192</v>
      </c>
      <c r="F41" s="30" t="s">
        <v>192</v>
      </c>
      <c r="G41" s="30" t="s">
        <v>192</v>
      </c>
      <c r="H41" s="30" t="s">
        <v>192</v>
      </c>
      <c r="I41" s="28" t="s">
        <v>313</v>
      </c>
      <c r="J41" s="28" t="s">
        <v>313</v>
      </c>
      <c r="K41" s="28" t="s">
        <v>313</v>
      </c>
      <c r="L41" s="28" t="s">
        <v>313</v>
      </c>
      <c r="M41" s="28" t="s">
        <v>313</v>
      </c>
      <c r="N41" s="28" t="s">
        <v>313</v>
      </c>
      <c r="O41" s="28" t="s">
        <v>313</v>
      </c>
      <c r="P41" s="28" t="s">
        <v>313</v>
      </c>
      <c r="Q41" s="28" t="s">
        <v>313</v>
      </c>
      <c r="R41" s="28" t="s">
        <v>313</v>
      </c>
      <c r="S41" s="28" t="s">
        <v>313</v>
      </c>
      <c r="T41" s="28" t="s">
        <v>313</v>
      </c>
      <c r="U41" s="28" t="s">
        <v>313</v>
      </c>
      <c r="V41" s="28" t="s">
        <v>313</v>
      </c>
      <c r="W41" s="28" t="s">
        <v>313</v>
      </c>
      <c r="X41" s="28" t="s">
        <v>313</v>
      </c>
      <c r="Y41" s="28" t="s">
        <v>313</v>
      </c>
      <c r="Z41" s="28" t="s">
        <v>313</v>
      </c>
      <c r="AA41" s="28" t="s">
        <v>313</v>
      </c>
      <c r="AB41" s="28" t="s">
        <v>313</v>
      </c>
      <c r="AC41" s="28" t="s">
        <v>313</v>
      </c>
      <c r="AD41" s="28" t="s">
        <v>313</v>
      </c>
      <c r="AE41" s="28" t="s">
        <v>313</v>
      </c>
      <c r="AF41" s="28" t="s">
        <v>313</v>
      </c>
      <c r="AG41" s="28" t="s">
        <v>313</v>
      </c>
      <c r="AH41" s="28" t="s">
        <v>313</v>
      </c>
      <c r="AI41" s="28" t="s">
        <v>313</v>
      </c>
      <c r="AJ41" s="28" t="s">
        <v>313</v>
      </c>
      <c r="AK41" s="28" t="s">
        <v>313</v>
      </c>
      <c r="AL41" s="28" t="s">
        <v>313</v>
      </c>
      <c r="AM41" s="28" t="s">
        <v>313</v>
      </c>
      <c r="AN41" s="28" t="s">
        <v>313</v>
      </c>
      <c r="AO41" s="28" t="s">
        <v>313</v>
      </c>
      <c r="AP41" s="28" t="s">
        <v>313</v>
      </c>
      <c r="AQ41" s="28" t="s">
        <v>313</v>
      </c>
      <c r="AR41" s="28" t="s">
        <v>313</v>
      </c>
      <c r="AS41" s="28" t="s">
        <v>313</v>
      </c>
      <c r="AT41" s="28" t="s">
        <v>313</v>
      </c>
      <c r="AU41" s="28" t="s">
        <v>313</v>
      </c>
      <c r="AV41" s="28" t="s">
        <v>313</v>
      </c>
      <c r="AW41" s="28" t="s">
        <v>313</v>
      </c>
      <c r="AX41" s="28" t="s">
        <v>313</v>
      </c>
      <c r="AY41" s="28" t="s">
        <v>313</v>
      </c>
      <c r="AZ41" s="28" t="s">
        <v>313</v>
      </c>
      <c r="BA41" s="28" t="s">
        <v>313</v>
      </c>
      <c r="BB41" s="28" t="s">
        <v>313</v>
      </c>
      <c r="BC41" s="28" t="s">
        <v>313</v>
      </c>
      <c r="BD41" s="28" t="s">
        <v>313</v>
      </c>
      <c r="BE41" s="28" t="s">
        <v>313</v>
      </c>
      <c r="BF41" s="28" t="s">
        <v>313</v>
      </c>
      <c r="BG41" s="28" t="s">
        <v>313</v>
      </c>
      <c r="BH41" s="28" t="s">
        <v>313</v>
      </c>
      <c r="BI41" s="28" t="s">
        <v>313</v>
      </c>
      <c r="BJ41" s="28" t="s">
        <v>313</v>
      </c>
      <c r="BK41" s="28" t="s">
        <v>313</v>
      </c>
      <c r="BL41" s="28" t="s">
        <v>313</v>
      </c>
      <c r="BM41" s="28" t="s">
        <v>313</v>
      </c>
      <c r="BN41" s="28" t="s">
        <v>313</v>
      </c>
      <c r="BO41" s="28" t="s">
        <v>313</v>
      </c>
      <c r="BP41" s="28" t="s">
        <v>313</v>
      </c>
      <c r="BQ41" s="28" t="s">
        <v>313</v>
      </c>
      <c r="BR41" s="28"/>
      <c r="BS41" s="28">
        <v>66</v>
      </c>
      <c r="BT41" s="28">
        <v>66</v>
      </c>
      <c r="BU41" s="29">
        <f t="shared" si="0"/>
        <v>1</v>
      </c>
      <c r="BV41" s="28">
        <f t="shared" si="1"/>
        <v>0</v>
      </c>
      <c r="BW41" s="28">
        <f t="shared" si="2"/>
        <v>0</v>
      </c>
      <c r="BX41" s="28" t="e">
        <f t="shared" si="3"/>
        <v>#NUM!</v>
      </c>
      <c r="BY41" s="28" t="e">
        <f t="shared" si="4"/>
        <v>#DIV/0!</v>
      </c>
      <c r="BZ41" s="28" t="e">
        <f t="shared" si="5"/>
        <v>#DIV/0!</v>
      </c>
      <c r="CA41" s="28" t="e">
        <f t="shared" si="6"/>
        <v>#DIV/0!</v>
      </c>
      <c r="CB41" s="28" t="e">
        <f t="shared" si="7"/>
        <v>#DIV/0!</v>
      </c>
      <c r="CC41" s="28" t="e">
        <f t="shared" si="8"/>
        <v>#NUM!</v>
      </c>
      <c r="CD41" s="28" t="e">
        <f t="shared" si="9"/>
        <v>#NUM!</v>
      </c>
    </row>
    <row r="42" spans="1:82" x14ac:dyDescent="0.25">
      <c r="A42" s="13" t="s">
        <v>44</v>
      </c>
      <c r="B42" s="13" t="s">
        <v>27</v>
      </c>
      <c r="C42" s="2" t="s">
        <v>337</v>
      </c>
      <c r="D42" s="30" t="s">
        <v>192</v>
      </c>
      <c r="E42" s="30">
        <v>0.05</v>
      </c>
      <c r="F42" s="30" t="s">
        <v>192</v>
      </c>
      <c r="G42" s="30">
        <v>0.01</v>
      </c>
      <c r="H42" s="30" t="s">
        <v>192</v>
      </c>
      <c r="I42" s="28" t="s">
        <v>313</v>
      </c>
      <c r="J42" s="28" t="s">
        <v>313</v>
      </c>
      <c r="K42" s="28" t="s">
        <v>313</v>
      </c>
      <c r="L42" s="28" t="s">
        <v>313</v>
      </c>
      <c r="M42" s="28" t="s">
        <v>313</v>
      </c>
      <c r="N42" s="28" t="s">
        <v>313</v>
      </c>
      <c r="O42" s="28" t="s">
        <v>313</v>
      </c>
      <c r="P42" s="28" t="s">
        <v>313</v>
      </c>
      <c r="Q42" s="28" t="s">
        <v>313</v>
      </c>
      <c r="R42" s="28" t="s">
        <v>313</v>
      </c>
      <c r="S42" s="28" t="s">
        <v>313</v>
      </c>
      <c r="T42" s="28" t="s">
        <v>313</v>
      </c>
      <c r="U42" s="28" t="s">
        <v>313</v>
      </c>
      <c r="V42" s="28" t="s">
        <v>313</v>
      </c>
      <c r="W42" s="28" t="s">
        <v>313</v>
      </c>
      <c r="X42" s="28" t="s">
        <v>313</v>
      </c>
      <c r="Y42" s="28" t="s">
        <v>313</v>
      </c>
      <c r="Z42" s="28" t="s">
        <v>313</v>
      </c>
      <c r="AA42" s="28" t="s">
        <v>313</v>
      </c>
      <c r="AB42" s="28" t="s">
        <v>313</v>
      </c>
      <c r="AC42" s="28" t="s">
        <v>313</v>
      </c>
      <c r="AD42" s="28" t="s">
        <v>313</v>
      </c>
      <c r="AE42" s="28" t="s">
        <v>313</v>
      </c>
      <c r="AF42" s="28" t="s">
        <v>313</v>
      </c>
      <c r="AG42" s="28" t="s">
        <v>313</v>
      </c>
      <c r="AH42" s="28" t="s">
        <v>313</v>
      </c>
      <c r="AI42" s="28" t="s">
        <v>313</v>
      </c>
      <c r="AJ42" s="28" t="s">
        <v>313</v>
      </c>
      <c r="AK42" s="28" t="s">
        <v>313</v>
      </c>
      <c r="AL42" s="28" t="s">
        <v>313</v>
      </c>
      <c r="AM42" s="28" t="s">
        <v>313</v>
      </c>
      <c r="AN42" s="28" t="s">
        <v>313</v>
      </c>
      <c r="AO42" s="28" t="s">
        <v>313</v>
      </c>
      <c r="AP42" s="28" t="s">
        <v>313</v>
      </c>
      <c r="AQ42" s="28" t="s">
        <v>313</v>
      </c>
      <c r="AR42" s="28" t="s">
        <v>313</v>
      </c>
      <c r="AS42" s="28" t="s">
        <v>313</v>
      </c>
      <c r="AT42" s="28" t="s">
        <v>313</v>
      </c>
      <c r="AU42" s="28" t="s">
        <v>313</v>
      </c>
      <c r="AV42" s="28" t="s">
        <v>313</v>
      </c>
      <c r="AW42" s="28" t="s">
        <v>313</v>
      </c>
      <c r="AX42" s="28" t="s">
        <v>313</v>
      </c>
      <c r="AY42" s="28" t="s">
        <v>313</v>
      </c>
      <c r="AZ42" s="28" t="s">
        <v>313</v>
      </c>
      <c r="BA42" s="28" t="s">
        <v>313</v>
      </c>
      <c r="BB42" s="28" t="s">
        <v>313</v>
      </c>
      <c r="BC42" s="28" t="s">
        <v>313</v>
      </c>
      <c r="BD42" s="28" t="s">
        <v>313</v>
      </c>
      <c r="BE42" s="28" t="s">
        <v>313</v>
      </c>
      <c r="BF42" s="28" t="s">
        <v>313</v>
      </c>
      <c r="BG42" s="28" t="s">
        <v>313</v>
      </c>
      <c r="BH42" s="28" t="s">
        <v>313</v>
      </c>
      <c r="BI42" s="28" t="s">
        <v>313</v>
      </c>
      <c r="BJ42" s="28" t="s">
        <v>313</v>
      </c>
      <c r="BK42" s="28" t="s">
        <v>313</v>
      </c>
      <c r="BL42" s="28" t="s">
        <v>313</v>
      </c>
      <c r="BM42" s="28" t="s">
        <v>313</v>
      </c>
      <c r="BN42" s="28" t="s">
        <v>313</v>
      </c>
      <c r="BO42" s="28" t="s">
        <v>313</v>
      </c>
      <c r="BP42" s="28" t="s">
        <v>313</v>
      </c>
      <c r="BQ42" s="28" t="s">
        <v>313</v>
      </c>
      <c r="BR42" s="28"/>
      <c r="BS42" s="28">
        <v>66</v>
      </c>
      <c r="BT42" s="28">
        <v>64</v>
      </c>
      <c r="BU42" s="29">
        <f t="shared" si="0"/>
        <v>0.96969696969696972</v>
      </c>
      <c r="BV42" s="28">
        <f t="shared" si="1"/>
        <v>0.05</v>
      </c>
      <c r="BW42" s="28">
        <f t="shared" si="2"/>
        <v>0.01</v>
      </c>
      <c r="BX42" s="28">
        <f t="shared" si="3"/>
        <v>0.03</v>
      </c>
      <c r="BY42" s="28">
        <f t="shared" si="4"/>
        <v>2.8284271247461901E-2</v>
      </c>
      <c r="BZ42" s="28">
        <f t="shared" si="5"/>
        <v>94.28090415820634</v>
      </c>
      <c r="CA42" s="28">
        <f t="shared" si="6"/>
        <v>7.9999999999999993E-4</v>
      </c>
      <c r="CB42" s="28">
        <f t="shared" si="7"/>
        <v>3.0000000000000002E-2</v>
      </c>
      <c r="CC42" s="28">
        <f t="shared" si="8"/>
        <v>4.8000000000000001E-2</v>
      </c>
      <c r="CD42" s="28">
        <f t="shared" si="9"/>
        <v>4.9600000000000005E-2</v>
      </c>
    </row>
    <row r="43" spans="1:82" x14ac:dyDescent="0.25">
      <c r="A43" s="13" t="s">
        <v>45</v>
      </c>
      <c r="B43" s="13" t="s">
        <v>27</v>
      </c>
      <c r="C43" s="2" t="s">
        <v>337</v>
      </c>
      <c r="D43" s="30" t="s">
        <v>192</v>
      </c>
      <c r="E43" s="30" t="s">
        <v>192</v>
      </c>
      <c r="F43" s="30" t="s">
        <v>192</v>
      </c>
      <c r="G43" s="30" t="s">
        <v>192</v>
      </c>
      <c r="H43" s="30" t="s">
        <v>192</v>
      </c>
      <c r="I43" s="28" t="s">
        <v>313</v>
      </c>
      <c r="J43" s="28" t="s">
        <v>313</v>
      </c>
      <c r="K43" s="28" t="s">
        <v>313</v>
      </c>
      <c r="L43" s="28" t="s">
        <v>313</v>
      </c>
      <c r="M43" s="28" t="s">
        <v>313</v>
      </c>
      <c r="N43" s="28" t="s">
        <v>313</v>
      </c>
      <c r="O43" s="28" t="s">
        <v>313</v>
      </c>
      <c r="P43" s="28" t="s">
        <v>313</v>
      </c>
      <c r="Q43" s="28" t="s">
        <v>313</v>
      </c>
      <c r="R43" s="28" t="s">
        <v>313</v>
      </c>
      <c r="S43" s="28" t="s">
        <v>313</v>
      </c>
      <c r="T43" s="28" t="s">
        <v>313</v>
      </c>
      <c r="U43" s="28" t="s">
        <v>313</v>
      </c>
      <c r="V43" s="28" t="s">
        <v>313</v>
      </c>
      <c r="W43" s="28" t="s">
        <v>313</v>
      </c>
      <c r="X43" s="28" t="s">
        <v>313</v>
      </c>
      <c r="Y43" s="28" t="s">
        <v>313</v>
      </c>
      <c r="Z43" s="28" t="s">
        <v>313</v>
      </c>
      <c r="AA43" s="28" t="s">
        <v>313</v>
      </c>
      <c r="AB43" s="28" t="s">
        <v>313</v>
      </c>
      <c r="AC43" s="28" t="s">
        <v>313</v>
      </c>
      <c r="AD43" s="28" t="s">
        <v>313</v>
      </c>
      <c r="AE43" s="28" t="s">
        <v>313</v>
      </c>
      <c r="AF43" s="28" t="s">
        <v>313</v>
      </c>
      <c r="AG43" s="28" t="s">
        <v>313</v>
      </c>
      <c r="AH43" s="28" t="s">
        <v>313</v>
      </c>
      <c r="AI43" s="28" t="s">
        <v>313</v>
      </c>
      <c r="AJ43" s="28" t="s">
        <v>313</v>
      </c>
      <c r="AK43" s="28" t="s">
        <v>313</v>
      </c>
      <c r="AL43" s="28" t="s">
        <v>313</v>
      </c>
      <c r="AM43" s="28" t="s">
        <v>313</v>
      </c>
      <c r="AN43" s="28" t="s">
        <v>313</v>
      </c>
      <c r="AO43" s="28" t="s">
        <v>313</v>
      </c>
      <c r="AP43" s="28" t="s">
        <v>313</v>
      </c>
      <c r="AQ43" s="28" t="s">
        <v>313</v>
      </c>
      <c r="AR43" s="28" t="s">
        <v>313</v>
      </c>
      <c r="AS43" s="28" t="s">
        <v>313</v>
      </c>
      <c r="AT43" s="28" t="s">
        <v>313</v>
      </c>
      <c r="AU43" s="28" t="s">
        <v>313</v>
      </c>
      <c r="AV43" s="28" t="s">
        <v>313</v>
      </c>
      <c r="AW43" s="28" t="s">
        <v>313</v>
      </c>
      <c r="AX43" s="28" t="s">
        <v>313</v>
      </c>
      <c r="AY43" s="28" t="s">
        <v>313</v>
      </c>
      <c r="AZ43" s="28" t="s">
        <v>313</v>
      </c>
      <c r="BA43" s="28" t="s">
        <v>313</v>
      </c>
      <c r="BB43" s="28" t="s">
        <v>313</v>
      </c>
      <c r="BC43" s="28" t="s">
        <v>313</v>
      </c>
      <c r="BD43" s="28" t="s">
        <v>313</v>
      </c>
      <c r="BE43" s="28" t="s">
        <v>313</v>
      </c>
      <c r="BF43" s="28" t="s">
        <v>313</v>
      </c>
      <c r="BG43" s="28" t="s">
        <v>313</v>
      </c>
      <c r="BH43" s="28" t="s">
        <v>313</v>
      </c>
      <c r="BI43" s="28" t="s">
        <v>313</v>
      </c>
      <c r="BJ43" s="28" t="s">
        <v>313</v>
      </c>
      <c r="BK43" s="28" t="s">
        <v>313</v>
      </c>
      <c r="BL43" s="28" t="s">
        <v>313</v>
      </c>
      <c r="BM43" s="28" t="s">
        <v>313</v>
      </c>
      <c r="BN43" s="28" t="s">
        <v>313</v>
      </c>
      <c r="BO43" s="28" t="s">
        <v>313</v>
      </c>
      <c r="BP43" s="28" t="s">
        <v>313</v>
      </c>
      <c r="BQ43" s="28" t="s">
        <v>313</v>
      </c>
      <c r="BR43" s="28"/>
      <c r="BS43" s="28">
        <v>66</v>
      </c>
      <c r="BT43" s="28">
        <v>66</v>
      </c>
      <c r="BU43" s="29">
        <f t="shared" si="0"/>
        <v>1</v>
      </c>
      <c r="BV43" s="28">
        <f t="shared" si="1"/>
        <v>0</v>
      </c>
      <c r="BW43" s="28">
        <f t="shared" si="2"/>
        <v>0</v>
      </c>
      <c r="BX43" s="28" t="e">
        <f t="shared" si="3"/>
        <v>#NUM!</v>
      </c>
      <c r="BY43" s="28" t="e">
        <f t="shared" si="4"/>
        <v>#DIV/0!</v>
      </c>
      <c r="BZ43" s="28" t="e">
        <f t="shared" si="5"/>
        <v>#DIV/0!</v>
      </c>
      <c r="CA43" s="28" t="e">
        <f t="shared" si="6"/>
        <v>#DIV/0!</v>
      </c>
      <c r="CB43" s="28" t="e">
        <f t="shared" si="7"/>
        <v>#DIV/0!</v>
      </c>
      <c r="CC43" s="28" t="e">
        <f t="shared" si="8"/>
        <v>#NUM!</v>
      </c>
      <c r="CD43" s="28" t="e">
        <f t="shared" si="9"/>
        <v>#NUM!</v>
      </c>
    </row>
    <row r="44" spans="1:82" x14ac:dyDescent="0.25">
      <c r="A44" s="13" t="s">
        <v>46</v>
      </c>
      <c r="B44" s="13" t="s">
        <v>27</v>
      </c>
      <c r="C44" s="2" t="s">
        <v>337</v>
      </c>
      <c r="D44" s="30" t="s">
        <v>192</v>
      </c>
      <c r="E44" s="30" t="s">
        <v>192</v>
      </c>
      <c r="F44" s="30" t="s">
        <v>192</v>
      </c>
      <c r="G44" s="30" t="s">
        <v>192</v>
      </c>
      <c r="H44" s="30" t="s">
        <v>192</v>
      </c>
      <c r="I44" s="28" t="s">
        <v>313</v>
      </c>
      <c r="J44" s="28" t="s">
        <v>313</v>
      </c>
      <c r="K44" s="28" t="s">
        <v>313</v>
      </c>
      <c r="L44" s="28" t="s">
        <v>313</v>
      </c>
      <c r="M44" s="28" t="s">
        <v>313</v>
      </c>
      <c r="N44" s="28" t="s">
        <v>313</v>
      </c>
      <c r="O44" s="28" t="s">
        <v>313</v>
      </c>
      <c r="P44" s="28" t="s">
        <v>313</v>
      </c>
      <c r="Q44" s="28" t="s">
        <v>313</v>
      </c>
      <c r="R44" s="28" t="s">
        <v>313</v>
      </c>
      <c r="S44" s="28" t="s">
        <v>313</v>
      </c>
      <c r="T44" s="28" t="s">
        <v>313</v>
      </c>
      <c r="U44" s="28" t="s">
        <v>313</v>
      </c>
      <c r="V44" s="28" t="s">
        <v>313</v>
      </c>
      <c r="W44" s="28" t="s">
        <v>313</v>
      </c>
      <c r="X44" s="28" t="s">
        <v>313</v>
      </c>
      <c r="Y44" s="28" t="s">
        <v>313</v>
      </c>
      <c r="Z44" s="28" t="s">
        <v>313</v>
      </c>
      <c r="AA44" s="28" t="s">
        <v>313</v>
      </c>
      <c r="AB44" s="28" t="s">
        <v>313</v>
      </c>
      <c r="AC44" s="28" t="s">
        <v>313</v>
      </c>
      <c r="AD44" s="28" t="s">
        <v>313</v>
      </c>
      <c r="AE44" s="28" t="s">
        <v>313</v>
      </c>
      <c r="AF44" s="28" t="s">
        <v>313</v>
      </c>
      <c r="AG44" s="28" t="s">
        <v>313</v>
      </c>
      <c r="AH44" s="28" t="s">
        <v>313</v>
      </c>
      <c r="AI44" s="28" t="s">
        <v>313</v>
      </c>
      <c r="AJ44" s="28" t="s">
        <v>313</v>
      </c>
      <c r="AK44" s="28" t="s">
        <v>313</v>
      </c>
      <c r="AL44" s="28" t="s">
        <v>313</v>
      </c>
      <c r="AM44" s="28" t="s">
        <v>313</v>
      </c>
      <c r="AN44" s="28" t="s">
        <v>313</v>
      </c>
      <c r="AO44" s="28" t="s">
        <v>313</v>
      </c>
      <c r="AP44" s="28" t="s">
        <v>313</v>
      </c>
      <c r="AQ44" s="28" t="s">
        <v>313</v>
      </c>
      <c r="AR44" s="28" t="s">
        <v>313</v>
      </c>
      <c r="AS44" s="28" t="s">
        <v>313</v>
      </c>
      <c r="AT44" s="28" t="s">
        <v>313</v>
      </c>
      <c r="AU44" s="28" t="s">
        <v>313</v>
      </c>
      <c r="AV44" s="28" t="s">
        <v>313</v>
      </c>
      <c r="AW44" s="28" t="s">
        <v>313</v>
      </c>
      <c r="AX44" s="28" t="s">
        <v>313</v>
      </c>
      <c r="AY44" s="28" t="s">
        <v>313</v>
      </c>
      <c r="AZ44" s="28" t="s">
        <v>313</v>
      </c>
      <c r="BA44" s="28" t="s">
        <v>313</v>
      </c>
      <c r="BB44" s="28" t="s">
        <v>313</v>
      </c>
      <c r="BC44" s="28" t="s">
        <v>313</v>
      </c>
      <c r="BD44" s="28" t="s">
        <v>313</v>
      </c>
      <c r="BE44" s="28" t="s">
        <v>313</v>
      </c>
      <c r="BF44" s="28" t="s">
        <v>313</v>
      </c>
      <c r="BG44" s="28" t="s">
        <v>313</v>
      </c>
      <c r="BH44" s="28" t="s">
        <v>313</v>
      </c>
      <c r="BI44" s="28" t="s">
        <v>313</v>
      </c>
      <c r="BJ44" s="28" t="s">
        <v>313</v>
      </c>
      <c r="BK44" s="28" t="s">
        <v>313</v>
      </c>
      <c r="BL44" s="28" t="s">
        <v>313</v>
      </c>
      <c r="BM44" s="28" t="s">
        <v>313</v>
      </c>
      <c r="BN44" s="28" t="s">
        <v>313</v>
      </c>
      <c r="BO44" s="28" t="s">
        <v>313</v>
      </c>
      <c r="BP44" s="28" t="s">
        <v>313</v>
      </c>
      <c r="BQ44" s="28" t="s">
        <v>313</v>
      </c>
      <c r="BR44" s="28"/>
      <c r="BS44" s="28">
        <v>66</v>
      </c>
      <c r="BT44" s="28">
        <v>66</v>
      </c>
      <c r="BU44" s="29">
        <f t="shared" si="0"/>
        <v>1</v>
      </c>
      <c r="BV44" s="28">
        <f t="shared" si="1"/>
        <v>0</v>
      </c>
      <c r="BW44" s="28">
        <f t="shared" si="2"/>
        <v>0</v>
      </c>
      <c r="BX44" s="28" t="e">
        <f t="shared" si="3"/>
        <v>#NUM!</v>
      </c>
      <c r="BY44" s="28" t="e">
        <f t="shared" si="4"/>
        <v>#DIV/0!</v>
      </c>
      <c r="BZ44" s="28" t="e">
        <f t="shared" si="5"/>
        <v>#DIV/0!</v>
      </c>
      <c r="CA44" s="28" t="e">
        <f t="shared" si="6"/>
        <v>#DIV/0!</v>
      </c>
      <c r="CB44" s="28" t="e">
        <f t="shared" si="7"/>
        <v>#DIV/0!</v>
      </c>
      <c r="CC44" s="28" t="e">
        <f t="shared" si="8"/>
        <v>#NUM!</v>
      </c>
      <c r="CD44" s="28" t="e">
        <f t="shared" si="9"/>
        <v>#NUM!</v>
      </c>
    </row>
    <row r="45" spans="1:82" x14ac:dyDescent="0.25">
      <c r="A45" s="13" t="s">
        <v>47</v>
      </c>
      <c r="B45" s="13" t="s">
        <v>27</v>
      </c>
      <c r="C45" s="2" t="s">
        <v>337</v>
      </c>
      <c r="D45" s="30" t="s">
        <v>192</v>
      </c>
      <c r="E45" s="30" t="s">
        <v>192</v>
      </c>
      <c r="F45" s="30" t="s">
        <v>192</v>
      </c>
      <c r="G45" s="30" t="s">
        <v>192</v>
      </c>
      <c r="H45" s="30" t="s">
        <v>192</v>
      </c>
      <c r="I45" s="28" t="s">
        <v>313</v>
      </c>
      <c r="J45" s="28" t="s">
        <v>313</v>
      </c>
      <c r="K45" s="28" t="s">
        <v>313</v>
      </c>
      <c r="L45" s="28" t="s">
        <v>313</v>
      </c>
      <c r="M45" s="28" t="s">
        <v>313</v>
      </c>
      <c r="N45" s="28" t="s">
        <v>313</v>
      </c>
      <c r="O45" s="28" t="s">
        <v>313</v>
      </c>
      <c r="P45" s="28" t="s">
        <v>313</v>
      </c>
      <c r="Q45" s="28" t="s">
        <v>313</v>
      </c>
      <c r="R45" s="28" t="s">
        <v>313</v>
      </c>
      <c r="S45" s="28" t="s">
        <v>313</v>
      </c>
      <c r="T45" s="28" t="s">
        <v>313</v>
      </c>
      <c r="U45" s="28" t="s">
        <v>313</v>
      </c>
      <c r="V45" s="28" t="s">
        <v>313</v>
      </c>
      <c r="W45" s="28" t="s">
        <v>313</v>
      </c>
      <c r="X45" s="28" t="s">
        <v>313</v>
      </c>
      <c r="Y45" s="28" t="s">
        <v>313</v>
      </c>
      <c r="Z45" s="28" t="s">
        <v>313</v>
      </c>
      <c r="AA45" s="28" t="s">
        <v>313</v>
      </c>
      <c r="AB45" s="28" t="s">
        <v>313</v>
      </c>
      <c r="AC45" s="28" t="s">
        <v>313</v>
      </c>
      <c r="AD45" s="28" t="s">
        <v>313</v>
      </c>
      <c r="AE45" s="28" t="s">
        <v>313</v>
      </c>
      <c r="AF45" s="28" t="s">
        <v>313</v>
      </c>
      <c r="AG45" s="28" t="s">
        <v>313</v>
      </c>
      <c r="AH45" s="28" t="s">
        <v>313</v>
      </c>
      <c r="AI45" s="28" t="s">
        <v>313</v>
      </c>
      <c r="AJ45" s="28" t="s">
        <v>313</v>
      </c>
      <c r="AK45" s="28" t="s">
        <v>313</v>
      </c>
      <c r="AL45" s="28" t="s">
        <v>313</v>
      </c>
      <c r="AM45" s="28" t="s">
        <v>313</v>
      </c>
      <c r="AN45" s="28" t="s">
        <v>313</v>
      </c>
      <c r="AO45" s="28" t="s">
        <v>313</v>
      </c>
      <c r="AP45" s="28" t="s">
        <v>313</v>
      </c>
      <c r="AQ45" s="28" t="s">
        <v>313</v>
      </c>
      <c r="AR45" s="28" t="s">
        <v>313</v>
      </c>
      <c r="AS45" s="28" t="s">
        <v>313</v>
      </c>
      <c r="AT45" s="28" t="s">
        <v>313</v>
      </c>
      <c r="AU45" s="28" t="s">
        <v>313</v>
      </c>
      <c r="AV45" s="28" t="s">
        <v>313</v>
      </c>
      <c r="AW45" s="28" t="s">
        <v>313</v>
      </c>
      <c r="AX45" s="28" t="s">
        <v>313</v>
      </c>
      <c r="AY45" s="28" t="s">
        <v>313</v>
      </c>
      <c r="AZ45" s="28" t="s">
        <v>313</v>
      </c>
      <c r="BA45" s="28" t="s">
        <v>313</v>
      </c>
      <c r="BB45" s="28" t="s">
        <v>313</v>
      </c>
      <c r="BC45" s="28" t="s">
        <v>313</v>
      </c>
      <c r="BD45" s="28" t="s">
        <v>313</v>
      </c>
      <c r="BE45" s="28" t="s">
        <v>313</v>
      </c>
      <c r="BF45" s="28" t="s">
        <v>313</v>
      </c>
      <c r="BG45" s="28" t="s">
        <v>313</v>
      </c>
      <c r="BH45" s="28" t="s">
        <v>313</v>
      </c>
      <c r="BI45" s="28" t="s">
        <v>313</v>
      </c>
      <c r="BJ45" s="28" t="s">
        <v>313</v>
      </c>
      <c r="BK45" s="28" t="s">
        <v>313</v>
      </c>
      <c r="BL45" s="28" t="s">
        <v>313</v>
      </c>
      <c r="BM45" s="28" t="s">
        <v>313</v>
      </c>
      <c r="BN45" s="28" t="s">
        <v>313</v>
      </c>
      <c r="BO45" s="28" t="s">
        <v>313</v>
      </c>
      <c r="BP45" s="28" t="s">
        <v>313</v>
      </c>
      <c r="BQ45" s="28" t="s">
        <v>313</v>
      </c>
      <c r="BR45" s="28"/>
      <c r="BS45" s="28">
        <v>66</v>
      </c>
      <c r="BT45" s="28">
        <v>66</v>
      </c>
      <c r="BU45" s="29">
        <f t="shared" si="0"/>
        <v>1</v>
      </c>
      <c r="BV45" s="28">
        <f t="shared" si="1"/>
        <v>0</v>
      </c>
      <c r="BW45" s="28">
        <f t="shared" si="2"/>
        <v>0</v>
      </c>
      <c r="BX45" s="28" t="e">
        <f t="shared" si="3"/>
        <v>#NUM!</v>
      </c>
      <c r="BY45" s="28" t="e">
        <f t="shared" si="4"/>
        <v>#DIV/0!</v>
      </c>
      <c r="BZ45" s="28" t="e">
        <f t="shared" si="5"/>
        <v>#DIV/0!</v>
      </c>
      <c r="CA45" s="28" t="e">
        <f t="shared" si="6"/>
        <v>#DIV/0!</v>
      </c>
      <c r="CB45" s="28" t="e">
        <f t="shared" si="7"/>
        <v>#DIV/0!</v>
      </c>
      <c r="CC45" s="28" t="e">
        <f t="shared" si="8"/>
        <v>#NUM!</v>
      </c>
      <c r="CD45" s="28" t="e">
        <f t="shared" si="9"/>
        <v>#NUM!</v>
      </c>
    </row>
    <row r="46" spans="1:82" x14ac:dyDescent="0.25">
      <c r="A46" s="13" t="s">
        <v>48</v>
      </c>
      <c r="B46" s="13" t="s">
        <v>27</v>
      </c>
      <c r="C46" s="2" t="s">
        <v>337</v>
      </c>
      <c r="D46" s="30">
        <v>0.09</v>
      </c>
      <c r="E46" s="30">
        <v>0.11</v>
      </c>
      <c r="F46" s="30">
        <v>0.04</v>
      </c>
      <c r="G46" s="30">
        <v>0.23</v>
      </c>
      <c r="H46" s="30">
        <v>0.13</v>
      </c>
      <c r="I46" s="28" t="s">
        <v>315</v>
      </c>
      <c r="J46" s="28" t="s">
        <v>315</v>
      </c>
      <c r="K46" s="28" t="s">
        <v>315</v>
      </c>
      <c r="L46" s="28" t="s">
        <v>315</v>
      </c>
      <c r="M46" s="28" t="s">
        <v>315</v>
      </c>
      <c r="N46" s="28" t="s">
        <v>315</v>
      </c>
      <c r="O46" s="28" t="s">
        <v>315</v>
      </c>
      <c r="P46" s="28" t="s">
        <v>315</v>
      </c>
      <c r="Q46" s="28" t="s">
        <v>315</v>
      </c>
      <c r="R46" s="28" t="s">
        <v>315</v>
      </c>
      <c r="S46" s="28" t="s">
        <v>315</v>
      </c>
      <c r="T46" s="28" t="s">
        <v>315</v>
      </c>
      <c r="U46" s="28" t="s">
        <v>315</v>
      </c>
      <c r="V46" s="28" t="s">
        <v>315</v>
      </c>
      <c r="W46" s="28" t="s">
        <v>315</v>
      </c>
      <c r="X46" s="28" t="s">
        <v>315</v>
      </c>
      <c r="Y46" s="28" t="s">
        <v>315</v>
      </c>
      <c r="Z46" s="28" t="s">
        <v>315</v>
      </c>
      <c r="AA46" s="28" t="s">
        <v>315</v>
      </c>
      <c r="AB46" s="28" t="s">
        <v>315</v>
      </c>
      <c r="AC46" s="28" t="s">
        <v>315</v>
      </c>
      <c r="AD46" s="28" t="s">
        <v>315</v>
      </c>
      <c r="AE46" s="28" t="s">
        <v>315</v>
      </c>
      <c r="AF46" s="28" t="s">
        <v>315</v>
      </c>
      <c r="AG46" s="28" t="s">
        <v>315</v>
      </c>
      <c r="AH46" s="28" t="s">
        <v>315</v>
      </c>
      <c r="AI46" s="28" t="s">
        <v>315</v>
      </c>
      <c r="AJ46" s="28" t="s">
        <v>315</v>
      </c>
      <c r="AK46" s="28" t="s">
        <v>315</v>
      </c>
      <c r="AL46" s="28" t="s">
        <v>315</v>
      </c>
      <c r="AM46" s="28" t="s">
        <v>315</v>
      </c>
      <c r="AN46" s="28" t="s">
        <v>315</v>
      </c>
      <c r="AO46" s="28" t="s">
        <v>315</v>
      </c>
      <c r="AP46" s="28" t="s">
        <v>315</v>
      </c>
      <c r="AQ46" s="28" t="s">
        <v>315</v>
      </c>
      <c r="AR46" s="28" t="s">
        <v>315</v>
      </c>
      <c r="AS46" s="28" t="s">
        <v>315</v>
      </c>
      <c r="AT46" s="28" t="s">
        <v>315</v>
      </c>
      <c r="AU46" s="28" t="s">
        <v>315</v>
      </c>
      <c r="AV46" s="28" t="s">
        <v>315</v>
      </c>
      <c r="AW46" s="28" t="s">
        <v>315</v>
      </c>
      <c r="AX46" s="28" t="s">
        <v>315</v>
      </c>
      <c r="AY46" s="28" t="s">
        <v>315</v>
      </c>
      <c r="AZ46" s="28" t="s">
        <v>315</v>
      </c>
      <c r="BA46" s="28" t="s">
        <v>315</v>
      </c>
      <c r="BB46" s="28" t="s">
        <v>315</v>
      </c>
      <c r="BC46" s="28" t="s">
        <v>315</v>
      </c>
      <c r="BD46" s="28" t="s">
        <v>315</v>
      </c>
      <c r="BE46" s="28" t="s">
        <v>315</v>
      </c>
      <c r="BF46" s="28" t="s">
        <v>315</v>
      </c>
      <c r="BG46" s="28" t="s">
        <v>315</v>
      </c>
      <c r="BH46" s="28" t="s">
        <v>315</v>
      </c>
      <c r="BI46" s="28" t="s">
        <v>315</v>
      </c>
      <c r="BJ46" s="28" t="s">
        <v>315</v>
      </c>
      <c r="BK46" s="28" t="s">
        <v>315</v>
      </c>
      <c r="BL46" s="28" t="s">
        <v>315</v>
      </c>
      <c r="BM46" s="28" t="s">
        <v>315</v>
      </c>
      <c r="BN46" s="28" t="s">
        <v>315</v>
      </c>
      <c r="BO46" s="28" t="s">
        <v>315</v>
      </c>
      <c r="BP46" s="28" t="s">
        <v>315</v>
      </c>
      <c r="BQ46" s="28" t="s">
        <v>315</v>
      </c>
      <c r="BR46" s="28"/>
      <c r="BS46" s="28">
        <v>66</v>
      </c>
      <c r="BT46" s="28">
        <v>61</v>
      </c>
      <c r="BU46" s="29">
        <f t="shared" si="0"/>
        <v>0.9242424242424242</v>
      </c>
      <c r="BV46" s="28">
        <f t="shared" si="1"/>
        <v>0.23</v>
      </c>
      <c r="BW46" s="28">
        <f t="shared" si="2"/>
        <v>0.04</v>
      </c>
      <c r="BX46" s="28">
        <f t="shared" si="3"/>
        <v>0.11</v>
      </c>
      <c r="BY46" s="28">
        <f t="shared" si="4"/>
        <v>6.9999999999999965E-2</v>
      </c>
      <c r="BZ46" s="28">
        <f t="shared" si="5"/>
        <v>58.333333333333293</v>
      </c>
      <c r="CA46" s="28">
        <f t="shared" si="6"/>
        <v>4.8999999999999946E-3</v>
      </c>
      <c r="CB46" s="28">
        <f t="shared" si="7"/>
        <v>0.12000000000000002</v>
      </c>
      <c r="CC46" s="28">
        <f t="shared" si="8"/>
        <v>0.21</v>
      </c>
      <c r="CD46" s="28">
        <f t="shared" si="9"/>
        <v>0.22600000000000001</v>
      </c>
    </row>
    <row r="47" spans="1:82" x14ac:dyDescent="0.25">
      <c r="A47" s="13" t="s">
        <v>49</v>
      </c>
      <c r="B47" s="13" t="s">
        <v>27</v>
      </c>
      <c r="C47" s="2" t="s">
        <v>337</v>
      </c>
      <c r="D47" s="30" t="s">
        <v>192</v>
      </c>
      <c r="E47" s="30" t="s">
        <v>192</v>
      </c>
      <c r="F47" s="30" t="s">
        <v>192</v>
      </c>
      <c r="G47" s="30" t="s">
        <v>192</v>
      </c>
      <c r="H47" s="30" t="s">
        <v>192</v>
      </c>
      <c r="I47" s="28" t="s">
        <v>311</v>
      </c>
      <c r="J47" s="28" t="s">
        <v>311</v>
      </c>
      <c r="K47" s="28" t="s">
        <v>311</v>
      </c>
      <c r="L47" s="28" t="s">
        <v>311</v>
      </c>
      <c r="M47" s="28" t="s">
        <v>311</v>
      </c>
      <c r="N47" s="28" t="s">
        <v>311</v>
      </c>
      <c r="O47" s="28" t="s">
        <v>311</v>
      </c>
      <c r="P47" s="28" t="s">
        <v>311</v>
      </c>
      <c r="Q47" s="28" t="s">
        <v>311</v>
      </c>
      <c r="R47" s="28" t="s">
        <v>311</v>
      </c>
      <c r="S47" s="28" t="s">
        <v>311</v>
      </c>
      <c r="T47" s="28" t="s">
        <v>311</v>
      </c>
      <c r="U47" s="28" t="s">
        <v>311</v>
      </c>
      <c r="V47" s="28" t="s">
        <v>311</v>
      </c>
      <c r="W47" s="28" t="s">
        <v>311</v>
      </c>
      <c r="X47" s="28" t="s">
        <v>311</v>
      </c>
      <c r="Y47" s="28" t="s">
        <v>311</v>
      </c>
      <c r="Z47" s="28" t="s">
        <v>311</v>
      </c>
      <c r="AA47" s="28" t="s">
        <v>311</v>
      </c>
      <c r="AB47" s="28" t="s">
        <v>311</v>
      </c>
      <c r="AC47" s="28" t="s">
        <v>311</v>
      </c>
      <c r="AD47" s="28" t="s">
        <v>311</v>
      </c>
      <c r="AE47" s="28" t="s">
        <v>311</v>
      </c>
      <c r="AF47" s="28" t="s">
        <v>311</v>
      </c>
      <c r="AG47" s="28" t="s">
        <v>311</v>
      </c>
      <c r="AH47" s="28" t="s">
        <v>311</v>
      </c>
      <c r="AI47" s="28" t="s">
        <v>311</v>
      </c>
      <c r="AJ47" s="28" t="s">
        <v>311</v>
      </c>
      <c r="AK47" s="28" t="s">
        <v>311</v>
      </c>
      <c r="AL47" s="28" t="s">
        <v>311</v>
      </c>
      <c r="AM47" s="28" t="s">
        <v>311</v>
      </c>
      <c r="AN47" s="28" t="s">
        <v>311</v>
      </c>
      <c r="AO47" s="28" t="s">
        <v>311</v>
      </c>
      <c r="AP47" s="28" t="s">
        <v>311</v>
      </c>
      <c r="AQ47" s="28" t="s">
        <v>311</v>
      </c>
      <c r="AR47" s="28" t="s">
        <v>311</v>
      </c>
      <c r="AS47" s="28" t="s">
        <v>311</v>
      </c>
      <c r="AT47" s="28" t="s">
        <v>311</v>
      </c>
      <c r="AU47" s="28" t="s">
        <v>311</v>
      </c>
      <c r="AV47" s="28" t="s">
        <v>311</v>
      </c>
      <c r="AW47" s="28" t="s">
        <v>311</v>
      </c>
      <c r="AX47" s="28" t="s">
        <v>311</v>
      </c>
      <c r="AY47" s="28" t="s">
        <v>311</v>
      </c>
      <c r="AZ47" s="28" t="s">
        <v>311</v>
      </c>
      <c r="BA47" s="28" t="s">
        <v>311</v>
      </c>
      <c r="BB47" s="28" t="s">
        <v>311</v>
      </c>
      <c r="BC47" s="28" t="s">
        <v>311</v>
      </c>
      <c r="BD47" s="28" t="s">
        <v>311</v>
      </c>
      <c r="BE47" s="28" t="s">
        <v>311</v>
      </c>
      <c r="BF47" s="28" t="s">
        <v>311</v>
      </c>
      <c r="BG47" s="28" t="s">
        <v>311</v>
      </c>
      <c r="BH47" s="28" t="s">
        <v>311</v>
      </c>
      <c r="BI47" s="28" t="s">
        <v>311</v>
      </c>
      <c r="BJ47" s="28" t="s">
        <v>311</v>
      </c>
      <c r="BK47" s="28" t="s">
        <v>311</v>
      </c>
      <c r="BL47" s="28" t="s">
        <v>311</v>
      </c>
      <c r="BM47" s="28" t="s">
        <v>311</v>
      </c>
      <c r="BN47" s="28" t="s">
        <v>311</v>
      </c>
      <c r="BO47" s="28" t="s">
        <v>311</v>
      </c>
      <c r="BP47" s="28" t="s">
        <v>311</v>
      </c>
      <c r="BQ47" s="28" t="s">
        <v>311</v>
      </c>
      <c r="BR47" s="28"/>
      <c r="BS47" s="28">
        <v>66</v>
      </c>
      <c r="BT47" s="28">
        <v>66</v>
      </c>
      <c r="BU47" s="29">
        <f t="shared" si="0"/>
        <v>1</v>
      </c>
      <c r="BV47" s="28">
        <f t="shared" si="1"/>
        <v>0</v>
      </c>
      <c r="BW47" s="28">
        <f t="shared" si="2"/>
        <v>0</v>
      </c>
      <c r="BX47" s="28" t="e">
        <f t="shared" si="3"/>
        <v>#NUM!</v>
      </c>
      <c r="BY47" s="28" t="e">
        <f t="shared" si="4"/>
        <v>#DIV/0!</v>
      </c>
      <c r="BZ47" s="28" t="e">
        <f t="shared" si="5"/>
        <v>#DIV/0!</v>
      </c>
      <c r="CA47" s="28" t="e">
        <f t="shared" si="6"/>
        <v>#DIV/0!</v>
      </c>
      <c r="CB47" s="28" t="e">
        <f t="shared" si="7"/>
        <v>#DIV/0!</v>
      </c>
      <c r="CC47" s="28" t="e">
        <f t="shared" si="8"/>
        <v>#NUM!</v>
      </c>
      <c r="CD47" s="28" t="e">
        <f t="shared" si="9"/>
        <v>#NUM!</v>
      </c>
    </row>
    <row r="48" spans="1:82" x14ac:dyDescent="0.25">
      <c r="A48" s="13" t="s">
        <v>50</v>
      </c>
      <c r="B48" s="13" t="s">
        <v>27</v>
      </c>
      <c r="C48" s="2" t="s">
        <v>337</v>
      </c>
      <c r="D48" s="30" t="s">
        <v>192</v>
      </c>
      <c r="E48" s="30" t="s">
        <v>192</v>
      </c>
      <c r="F48" s="30" t="s">
        <v>192</v>
      </c>
      <c r="G48" s="30" t="s">
        <v>192</v>
      </c>
      <c r="H48" s="30" t="s">
        <v>192</v>
      </c>
      <c r="I48" s="28" t="s">
        <v>311</v>
      </c>
      <c r="J48" s="28" t="s">
        <v>311</v>
      </c>
      <c r="K48" s="28" t="s">
        <v>311</v>
      </c>
      <c r="L48" s="28" t="s">
        <v>311</v>
      </c>
      <c r="M48" s="28" t="s">
        <v>311</v>
      </c>
      <c r="N48" s="28" t="s">
        <v>311</v>
      </c>
      <c r="O48" s="28" t="s">
        <v>311</v>
      </c>
      <c r="P48" s="28" t="s">
        <v>311</v>
      </c>
      <c r="Q48" s="28" t="s">
        <v>311</v>
      </c>
      <c r="R48" s="28" t="s">
        <v>311</v>
      </c>
      <c r="S48" s="28" t="s">
        <v>311</v>
      </c>
      <c r="T48" s="28" t="s">
        <v>311</v>
      </c>
      <c r="U48" s="28" t="s">
        <v>311</v>
      </c>
      <c r="V48" s="28" t="s">
        <v>311</v>
      </c>
      <c r="W48" s="28" t="s">
        <v>311</v>
      </c>
      <c r="X48" s="28" t="s">
        <v>311</v>
      </c>
      <c r="Y48" s="28" t="s">
        <v>311</v>
      </c>
      <c r="Z48" s="28" t="s">
        <v>311</v>
      </c>
      <c r="AA48" s="28" t="s">
        <v>311</v>
      </c>
      <c r="AB48" s="28" t="s">
        <v>311</v>
      </c>
      <c r="AC48" s="28" t="s">
        <v>311</v>
      </c>
      <c r="AD48" s="28" t="s">
        <v>311</v>
      </c>
      <c r="AE48" s="28" t="s">
        <v>311</v>
      </c>
      <c r="AF48" s="28" t="s">
        <v>311</v>
      </c>
      <c r="AG48" s="28" t="s">
        <v>311</v>
      </c>
      <c r="AH48" s="28" t="s">
        <v>311</v>
      </c>
      <c r="AI48" s="28" t="s">
        <v>311</v>
      </c>
      <c r="AJ48" s="28" t="s">
        <v>311</v>
      </c>
      <c r="AK48" s="28" t="s">
        <v>311</v>
      </c>
      <c r="AL48" s="28" t="s">
        <v>311</v>
      </c>
      <c r="AM48" s="28" t="s">
        <v>311</v>
      </c>
      <c r="AN48" s="28" t="s">
        <v>311</v>
      </c>
      <c r="AO48" s="28" t="s">
        <v>311</v>
      </c>
      <c r="AP48" s="28" t="s">
        <v>311</v>
      </c>
      <c r="AQ48" s="28" t="s">
        <v>311</v>
      </c>
      <c r="AR48" s="28" t="s">
        <v>311</v>
      </c>
      <c r="AS48" s="28" t="s">
        <v>311</v>
      </c>
      <c r="AT48" s="28" t="s">
        <v>311</v>
      </c>
      <c r="AU48" s="28" t="s">
        <v>311</v>
      </c>
      <c r="AV48" s="28" t="s">
        <v>311</v>
      </c>
      <c r="AW48" s="28" t="s">
        <v>311</v>
      </c>
      <c r="AX48" s="28" t="s">
        <v>311</v>
      </c>
      <c r="AY48" s="28" t="s">
        <v>311</v>
      </c>
      <c r="AZ48" s="28" t="s">
        <v>311</v>
      </c>
      <c r="BA48" s="28" t="s">
        <v>311</v>
      </c>
      <c r="BB48" s="28" t="s">
        <v>311</v>
      </c>
      <c r="BC48" s="28" t="s">
        <v>311</v>
      </c>
      <c r="BD48" s="28" t="s">
        <v>311</v>
      </c>
      <c r="BE48" s="28" t="s">
        <v>311</v>
      </c>
      <c r="BF48" s="28" t="s">
        <v>311</v>
      </c>
      <c r="BG48" s="28" t="s">
        <v>311</v>
      </c>
      <c r="BH48" s="28" t="s">
        <v>311</v>
      </c>
      <c r="BI48" s="28" t="s">
        <v>311</v>
      </c>
      <c r="BJ48" s="28" t="s">
        <v>311</v>
      </c>
      <c r="BK48" s="28" t="s">
        <v>311</v>
      </c>
      <c r="BL48" s="28" t="s">
        <v>311</v>
      </c>
      <c r="BM48" s="28" t="s">
        <v>311</v>
      </c>
      <c r="BN48" s="28" t="s">
        <v>311</v>
      </c>
      <c r="BO48" s="28" t="s">
        <v>311</v>
      </c>
      <c r="BP48" s="28" t="s">
        <v>311</v>
      </c>
      <c r="BQ48" s="28" t="s">
        <v>311</v>
      </c>
      <c r="BR48" s="28"/>
      <c r="BS48" s="28">
        <v>66</v>
      </c>
      <c r="BT48" s="28">
        <v>66</v>
      </c>
      <c r="BU48" s="29">
        <f t="shared" si="0"/>
        <v>1</v>
      </c>
      <c r="BV48" s="28">
        <f t="shared" si="1"/>
        <v>0</v>
      </c>
      <c r="BW48" s="28">
        <f t="shared" si="2"/>
        <v>0</v>
      </c>
      <c r="BX48" s="28" t="e">
        <f t="shared" si="3"/>
        <v>#NUM!</v>
      </c>
      <c r="BY48" s="28" t="e">
        <f t="shared" si="4"/>
        <v>#DIV/0!</v>
      </c>
      <c r="BZ48" s="28" t="e">
        <f t="shared" si="5"/>
        <v>#DIV/0!</v>
      </c>
      <c r="CA48" s="28" t="e">
        <f t="shared" si="6"/>
        <v>#DIV/0!</v>
      </c>
      <c r="CB48" s="28" t="e">
        <f t="shared" si="7"/>
        <v>#DIV/0!</v>
      </c>
      <c r="CC48" s="28" t="e">
        <f t="shared" si="8"/>
        <v>#NUM!</v>
      </c>
      <c r="CD48" s="28" t="e">
        <f t="shared" si="9"/>
        <v>#NUM!</v>
      </c>
    </row>
    <row r="49" spans="1:82" x14ac:dyDescent="0.25">
      <c r="A49" s="13" t="s">
        <v>51</v>
      </c>
      <c r="B49" s="13" t="s">
        <v>27</v>
      </c>
      <c r="C49" s="2" t="s">
        <v>337</v>
      </c>
      <c r="D49" s="30" t="s">
        <v>192</v>
      </c>
      <c r="E49" s="30" t="s">
        <v>192</v>
      </c>
      <c r="F49" s="30" t="s">
        <v>192</v>
      </c>
      <c r="G49" s="30" t="s">
        <v>192</v>
      </c>
      <c r="H49" s="30" t="s">
        <v>192</v>
      </c>
      <c r="I49" s="28" t="s">
        <v>311</v>
      </c>
      <c r="J49" s="28" t="s">
        <v>311</v>
      </c>
      <c r="K49" s="28" t="s">
        <v>311</v>
      </c>
      <c r="L49" s="28" t="s">
        <v>311</v>
      </c>
      <c r="M49" s="28" t="s">
        <v>311</v>
      </c>
      <c r="N49" s="28" t="s">
        <v>311</v>
      </c>
      <c r="O49" s="28" t="s">
        <v>311</v>
      </c>
      <c r="P49" s="28" t="s">
        <v>311</v>
      </c>
      <c r="Q49" s="28" t="s">
        <v>311</v>
      </c>
      <c r="R49" s="28" t="s">
        <v>311</v>
      </c>
      <c r="S49" s="28" t="s">
        <v>311</v>
      </c>
      <c r="T49" s="28" t="s">
        <v>311</v>
      </c>
      <c r="U49" s="28" t="s">
        <v>311</v>
      </c>
      <c r="V49" s="28" t="s">
        <v>311</v>
      </c>
      <c r="W49" s="28" t="s">
        <v>311</v>
      </c>
      <c r="X49" s="28" t="s">
        <v>311</v>
      </c>
      <c r="Y49" s="28" t="s">
        <v>311</v>
      </c>
      <c r="Z49" s="28" t="s">
        <v>311</v>
      </c>
      <c r="AA49" s="28" t="s">
        <v>311</v>
      </c>
      <c r="AB49" s="28" t="s">
        <v>311</v>
      </c>
      <c r="AC49" s="28" t="s">
        <v>311</v>
      </c>
      <c r="AD49" s="28" t="s">
        <v>311</v>
      </c>
      <c r="AE49" s="28" t="s">
        <v>311</v>
      </c>
      <c r="AF49" s="28" t="s">
        <v>311</v>
      </c>
      <c r="AG49" s="28" t="s">
        <v>311</v>
      </c>
      <c r="AH49" s="28" t="s">
        <v>311</v>
      </c>
      <c r="AI49" s="28" t="s">
        <v>311</v>
      </c>
      <c r="AJ49" s="28" t="s">
        <v>311</v>
      </c>
      <c r="AK49" s="28" t="s">
        <v>311</v>
      </c>
      <c r="AL49" s="28" t="s">
        <v>311</v>
      </c>
      <c r="AM49" s="28" t="s">
        <v>311</v>
      </c>
      <c r="AN49" s="28" t="s">
        <v>311</v>
      </c>
      <c r="AO49" s="28" t="s">
        <v>311</v>
      </c>
      <c r="AP49" s="28" t="s">
        <v>311</v>
      </c>
      <c r="AQ49" s="28" t="s">
        <v>311</v>
      </c>
      <c r="AR49" s="28" t="s">
        <v>311</v>
      </c>
      <c r="AS49" s="28" t="s">
        <v>311</v>
      </c>
      <c r="AT49" s="28" t="s">
        <v>311</v>
      </c>
      <c r="AU49" s="28" t="s">
        <v>311</v>
      </c>
      <c r="AV49" s="28" t="s">
        <v>311</v>
      </c>
      <c r="AW49" s="28" t="s">
        <v>311</v>
      </c>
      <c r="AX49" s="28" t="s">
        <v>311</v>
      </c>
      <c r="AY49" s="28" t="s">
        <v>311</v>
      </c>
      <c r="AZ49" s="28" t="s">
        <v>311</v>
      </c>
      <c r="BA49" s="28" t="s">
        <v>311</v>
      </c>
      <c r="BB49" s="28" t="s">
        <v>311</v>
      </c>
      <c r="BC49" s="28" t="s">
        <v>311</v>
      </c>
      <c r="BD49" s="28" t="s">
        <v>311</v>
      </c>
      <c r="BE49" s="28" t="s">
        <v>311</v>
      </c>
      <c r="BF49" s="28" t="s">
        <v>311</v>
      </c>
      <c r="BG49" s="28" t="s">
        <v>311</v>
      </c>
      <c r="BH49" s="28" t="s">
        <v>311</v>
      </c>
      <c r="BI49" s="28" t="s">
        <v>311</v>
      </c>
      <c r="BJ49" s="28" t="s">
        <v>311</v>
      </c>
      <c r="BK49" s="28" t="s">
        <v>311</v>
      </c>
      <c r="BL49" s="28" t="s">
        <v>311</v>
      </c>
      <c r="BM49" s="28" t="s">
        <v>311</v>
      </c>
      <c r="BN49" s="28" t="s">
        <v>311</v>
      </c>
      <c r="BO49" s="28" t="s">
        <v>311</v>
      </c>
      <c r="BP49" s="28" t="s">
        <v>311</v>
      </c>
      <c r="BQ49" s="28" t="s">
        <v>311</v>
      </c>
      <c r="BR49" s="28"/>
      <c r="BS49" s="28">
        <v>66</v>
      </c>
      <c r="BT49" s="28">
        <v>66</v>
      </c>
      <c r="BU49" s="29">
        <f t="shared" si="0"/>
        <v>1</v>
      </c>
      <c r="BV49" s="28">
        <f t="shared" si="1"/>
        <v>0</v>
      </c>
      <c r="BW49" s="28">
        <f t="shared" si="2"/>
        <v>0</v>
      </c>
      <c r="BX49" s="28" t="e">
        <f t="shared" si="3"/>
        <v>#NUM!</v>
      </c>
      <c r="BY49" s="28" t="e">
        <f t="shared" si="4"/>
        <v>#DIV/0!</v>
      </c>
      <c r="BZ49" s="28" t="e">
        <f t="shared" si="5"/>
        <v>#DIV/0!</v>
      </c>
      <c r="CA49" s="28" t="e">
        <f t="shared" si="6"/>
        <v>#DIV/0!</v>
      </c>
      <c r="CB49" s="28" t="e">
        <f t="shared" si="7"/>
        <v>#DIV/0!</v>
      </c>
      <c r="CC49" s="28" t="e">
        <f t="shared" si="8"/>
        <v>#NUM!</v>
      </c>
      <c r="CD49" s="28" t="e">
        <f t="shared" si="9"/>
        <v>#NUM!</v>
      </c>
    </row>
    <row r="50" spans="1:82" x14ac:dyDescent="0.25">
      <c r="A50" s="13" t="s">
        <v>52</v>
      </c>
      <c r="B50" s="13" t="s">
        <v>27</v>
      </c>
      <c r="C50" s="2" t="s">
        <v>337</v>
      </c>
      <c r="D50" s="30">
        <v>0.08</v>
      </c>
      <c r="E50" s="30">
        <v>0.06</v>
      </c>
      <c r="F50" s="30">
        <v>0.03</v>
      </c>
      <c r="G50" s="30">
        <v>0.16</v>
      </c>
      <c r="H50" s="30">
        <v>0.08</v>
      </c>
      <c r="I50" s="28" t="s">
        <v>311</v>
      </c>
      <c r="J50" s="28" t="s">
        <v>311</v>
      </c>
      <c r="K50" s="28" t="s">
        <v>311</v>
      </c>
      <c r="L50" s="28" t="s">
        <v>311</v>
      </c>
      <c r="M50" s="28" t="s">
        <v>311</v>
      </c>
      <c r="N50" s="28" t="s">
        <v>311</v>
      </c>
      <c r="O50" s="28" t="s">
        <v>311</v>
      </c>
      <c r="P50" s="28" t="s">
        <v>311</v>
      </c>
      <c r="Q50" s="28" t="s">
        <v>311</v>
      </c>
      <c r="R50" s="28" t="s">
        <v>311</v>
      </c>
      <c r="S50" s="28" t="s">
        <v>311</v>
      </c>
      <c r="T50" s="28" t="s">
        <v>311</v>
      </c>
      <c r="U50" s="28" t="s">
        <v>311</v>
      </c>
      <c r="V50" s="28" t="s">
        <v>311</v>
      </c>
      <c r="W50" s="28" t="s">
        <v>311</v>
      </c>
      <c r="X50" s="28" t="s">
        <v>311</v>
      </c>
      <c r="Y50" s="28" t="s">
        <v>311</v>
      </c>
      <c r="Z50" s="28" t="s">
        <v>311</v>
      </c>
      <c r="AA50" s="28" t="s">
        <v>311</v>
      </c>
      <c r="AB50" s="28" t="s">
        <v>311</v>
      </c>
      <c r="AC50" s="28" t="s">
        <v>311</v>
      </c>
      <c r="AD50" s="28" t="s">
        <v>311</v>
      </c>
      <c r="AE50" s="28" t="s">
        <v>311</v>
      </c>
      <c r="AF50" s="28" t="s">
        <v>311</v>
      </c>
      <c r="AG50" s="28" t="s">
        <v>311</v>
      </c>
      <c r="AH50" s="28" t="s">
        <v>311</v>
      </c>
      <c r="AI50" s="28" t="s">
        <v>311</v>
      </c>
      <c r="AJ50" s="28" t="s">
        <v>311</v>
      </c>
      <c r="AK50" s="28" t="s">
        <v>311</v>
      </c>
      <c r="AL50" s="28" t="s">
        <v>311</v>
      </c>
      <c r="AM50" s="28" t="s">
        <v>311</v>
      </c>
      <c r="AN50" s="28" t="s">
        <v>311</v>
      </c>
      <c r="AO50" s="28" t="s">
        <v>311</v>
      </c>
      <c r="AP50" s="28" t="s">
        <v>311</v>
      </c>
      <c r="AQ50" s="28" t="s">
        <v>311</v>
      </c>
      <c r="AR50" s="28" t="s">
        <v>311</v>
      </c>
      <c r="AS50" s="28" t="s">
        <v>311</v>
      </c>
      <c r="AT50" s="28" t="s">
        <v>311</v>
      </c>
      <c r="AU50" s="28" t="s">
        <v>311</v>
      </c>
      <c r="AV50" s="28" t="s">
        <v>311</v>
      </c>
      <c r="AW50" s="28" t="s">
        <v>311</v>
      </c>
      <c r="AX50" s="28" t="s">
        <v>311</v>
      </c>
      <c r="AY50" s="28" t="s">
        <v>311</v>
      </c>
      <c r="AZ50" s="28" t="s">
        <v>311</v>
      </c>
      <c r="BA50" s="28" t="s">
        <v>311</v>
      </c>
      <c r="BB50" s="28" t="s">
        <v>311</v>
      </c>
      <c r="BC50" s="28" t="s">
        <v>311</v>
      </c>
      <c r="BD50" s="28" t="s">
        <v>311</v>
      </c>
      <c r="BE50" s="28" t="s">
        <v>311</v>
      </c>
      <c r="BF50" s="28" t="s">
        <v>311</v>
      </c>
      <c r="BG50" s="28" t="s">
        <v>311</v>
      </c>
      <c r="BH50" s="28" t="s">
        <v>311</v>
      </c>
      <c r="BI50" s="28" t="s">
        <v>311</v>
      </c>
      <c r="BJ50" s="28" t="s">
        <v>311</v>
      </c>
      <c r="BK50" s="28" t="s">
        <v>311</v>
      </c>
      <c r="BL50" s="28" t="s">
        <v>311</v>
      </c>
      <c r="BM50" s="28" t="s">
        <v>311</v>
      </c>
      <c r="BN50" s="28" t="s">
        <v>311</v>
      </c>
      <c r="BO50" s="28" t="s">
        <v>311</v>
      </c>
      <c r="BP50" s="28" t="s">
        <v>311</v>
      </c>
      <c r="BQ50" s="28" t="s">
        <v>311</v>
      </c>
      <c r="BR50" s="28"/>
      <c r="BS50" s="28">
        <v>66</v>
      </c>
      <c r="BT50" s="28">
        <v>61</v>
      </c>
      <c r="BU50" s="29">
        <f t="shared" si="0"/>
        <v>0.9242424242424242</v>
      </c>
      <c r="BV50" s="28">
        <f t="shared" si="1"/>
        <v>0.16</v>
      </c>
      <c r="BW50" s="28">
        <f t="shared" si="2"/>
        <v>0.03</v>
      </c>
      <c r="BX50" s="28">
        <f t="shared" si="3"/>
        <v>0.08</v>
      </c>
      <c r="BY50" s="28">
        <f t="shared" si="4"/>
        <v>4.8166378315169192E-2</v>
      </c>
      <c r="BZ50" s="28">
        <f t="shared" si="5"/>
        <v>58.739485750206335</v>
      </c>
      <c r="CA50" s="28">
        <f t="shared" si="6"/>
        <v>2.3200000000000009E-3</v>
      </c>
      <c r="CB50" s="28">
        <f t="shared" si="7"/>
        <v>8.2000000000000003E-2</v>
      </c>
      <c r="CC50" s="28">
        <f t="shared" si="8"/>
        <v>0.14399999999999999</v>
      </c>
      <c r="CD50" s="28">
        <f t="shared" si="9"/>
        <v>0.15679999999999999</v>
      </c>
    </row>
    <row r="51" spans="1:82" x14ac:dyDescent="0.25">
      <c r="A51" s="13" t="s">
        <v>53</v>
      </c>
      <c r="B51" s="13" t="s">
        <v>27</v>
      </c>
      <c r="C51" s="2" t="s">
        <v>337</v>
      </c>
      <c r="D51" s="30">
        <v>0.05</v>
      </c>
      <c r="E51" s="30">
        <v>0.04</v>
      </c>
      <c r="F51" s="30">
        <v>0.02</v>
      </c>
      <c r="G51" s="30">
        <v>0.1</v>
      </c>
      <c r="H51" s="30">
        <v>0.05</v>
      </c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  <c r="BE51" s="28"/>
      <c r="BF51" s="28"/>
      <c r="BG51" s="28"/>
      <c r="BH51" s="28"/>
      <c r="BI51" s="28"/>
      <c r="BJ51" s="28"/>
      <c r="BK51" s="28"/>
      <c r="BL51" s="28"/>
      <c r="BM51" s="28"/>
      <c r="BN51" s="28"/>
      <c r="BO51" s="28"/>
      <c r="BP51" s="28"/>
      <c r="BQ51" s="28"/>
      <c r="BR51" s="28"/>
      <c r="BS51" s="28">
        <v>5</v>
      </c>
      <c r="BT51" s="28">
        <v>0</v>
      </c>
      <c r="BU51" s="29">
        <f t="shared" si="0"/>
        <v>0</v>
      </c>
      <c r="BV51" s="28">
        <f t="shared" si="1"/>
        <v>0.1</v>
      </c>
      <c r="BW51" s="28">
        <f t="shared" si="2"/>
        <v>0.02</v>
      </c>
      <c r="BX51" s="28">
        <f t="shared" si="3"/>
        <v>0.05</v>
      </c>
      <c r="BY51" s="28">
        <f t="shared" si="4"/>
        <v>2.9495762407505254E-2</v>
      </c>
      <c r="BZ51" s="28">
        <f t="shared" si="5"/>
        <v>56.722620014433176</v>
      </c>
      <c r="CA51" s="28">
        <f t="shared" si="6"/>
        <v>8.7000000000000011E-4</v>
      </c>
      <c r="CB51" s="28">
        <f t="shared" si="7"/>
        <v>5.2000000000000005E-2</v>
      </c>
      <c r="CC51" s="28">
        <f t="shared" si="8"/>
        <v>0.09</v>
      </c>
      <c r="CD51" s="28">
        <f t="shared" si="9"/>
        <v>9.8000000000000004E-2</v>
      </c>
    </row>
    <row r="52" spans="1:82" x14ac:dyDescent="0.25">
      <c r="A52" s="13" t="s">
        <v>54</v>
      </c>
      <c r="B52" s="13" t="s">
        <v>27</v>
      </c>
      <c r="C52" s="2" t="s">
        <v>337</v>
      </c>
      <c r="D52" s="30" t="s">
        <v>192</v>
      </c>
      <c r="E52" s="30" t="s">
        <v>192</v>
      </c>
      <c r="F52" s="30" t="s">
        <v>192</v>
      </c>
      <c r="G52" s="30" t="s">
        <v>192</v>
      </c>
      <c r="H52" s="30" t="s">
        <v>192</v>
      </c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/>
      <c r="AY52" s="28"/>
      <c r="AZ52" s="28"/>
      <c r="BA52" s="28"/>
      <c r="BB52" s="28"/>
      <c r="BC52" s="28"/>
      <c r="BD52" s="28"/>
      <c r="BE52" s="28"/>
      <c r="BF52" s="28"/>
      <c r="BG52" s="28"/>
      <c r="BH52" s="28"/>
      <c r="BI52" s="28"/>
      <c r="BJ52" s="28"/>
      <c r="BK52" s="28"/>
      <c r="BL52" s="28"/>
      <c r="BM52" s="28"/>
      <c r="BN52" s="28"/>
      <c r="BO52" s="28"/>
      <c r="BP52" s="28"/>
      <c r="BQ52" s="28"/>
      <c r="BR52" s="28"/>
      <c r="BS52" s="28">
        <v>5</v>
      </c>
      <c r="BT52" s="28">
        <v>5</v>
      </c>
      <c r="BU52" s="29">
        <f t="shared" si="0"/>
        <v>1</v>
      </c>
      <c r="BV52" s="28">
        <f t="shared" si="1"/>
        <v>0</v>
      </c>
      <c r="BW52" s="28">
        <f t="shared" si="2"/>
        <v>0</v>
      </c>
      <c r="BX52" s="28" t="e">
        <f t="shared" si="3"/>
        <v>#NUM!</v>
      </c>
      <c r="BY52" s="28" t="e">
        <f t="shared" si="4"/>
        <v>#DIV/0!</v>
      </c>
      <c r="BZ52" s="28" t="e">
        <f t="shared" si="5"/>
        <v>#DIV/0!</v>
      </c>
      <c r="CA52" s="28" t="e">
        <f t="shared" si="6"/>
        <v>#DIV/0!</v>
      </c>
      <c r="CB52" s="28" t="e">
        <f t="shared" si="7"/>
        <v>#DIV/0!</v>
      </c>
      <c r="CC52" s="28" t="e">
        <f t="shared" si="8"/>
        <v>#NUM!</v>
      </c>
      <c r="CD52" s="28" t="e">
        <f t="shared" si="9"/>
        <v>#NUM!</v>
      </c>
    </row>
    <row r="53" spans="1:82" x14ac:dyDescent="0.25">
      <c r="A53" s="13" t="s">
        <v>55</v>
      </c>
      <c r="B53" s="13" t="s">
        <v>27</v>
      </c>
      <c r="C53" s="2" t="s">
        <v>337</v>
      </c>
      <c r="D53" s="30" t="s">
        <v>192</v>
      </c>
      <c r="E53" s="30" t="s">
        <v>192</v>
      </c>
      <c r="F53" s="30" t="s">
        <v>192</v>
      </c>
      <c r="G53" s="30">
        <v>0.02</v>
      </c>
      <c r="H53" s="30" t="s">
        <v>192</v>
      </c>
      <c r="I53" s="28" t="s">
        <v>311</v>
      </c>
      <c r="J53" s="28" t="s">
        <v>311</v>
      </c>
      <c r="K53" s="28" t="s">
        <v>311</v>
      </c>
      <c r="L53" s="28" t="s">
        <v>311</v>
      </c>
      <c r="M53" s="28" t="s">
        <v>311</v>
      </c>
      <c r="N53" s="28" t="s">
        <v>311</v>
      </c>
      <c r="O53" s="28" t="s">
        <v>311</v>
      </c>
      <c r="P53" s="28" t="s">
        <v>311</v>
      </c>
      <c r="Q53" s="28" t="s">
        <v>311</v>
      </c>
      <c r="R53" s="28" t="s">
        <v>311</v>
      </c>
      <c r="S53" s="28" t="s">
        <v>311</v>
      </c>
      <c r="T53" s="28" t="s">
        <v>311</v>
      </c>
      <c r="U53" s="28" t="s">
        <v>311</v>
      </c>
      <c r="V53" s="28" t="s">
        <v>311</v>
      </c>
      <c r="W53" s="28" t="s">
        <v>311</v>
      </c>
      <c r="X53" s="28" t="s">
        <v>311</v>
      </c>
      <c r="Y53" s="28" t="s">
        <v>311</v>
      </c>
      <c r="Z53" s="28" t="s">
        <v>311</v>
      </c>
      <c r="AA53" s="28" t="s">
        <v>311</v>
      </c>
      <c r="AB53" s="28" t="s">
        <v>311</v>
      </c>
      <c r="AC53" s="28" t="s">
        <v>311</v>
      </c>
      <c r="AD53" s="28" t="s">
        <v>311</v>
      </c>
      <c r="AE53" s="28" t="s">
        <v>311</v>
      </c>
      <c r="AF53" s="28" t="s">
        <v>311</v>
      </c>
      <c r="AG53" s="28" t="s">
        <v>311</v>
      </c>
      <c r="AH53" s="28" t="s">
        <v>311</v>
      </c>
      <c r="AI53" s="28" t="s">
        <v>311</v>
      </c>
      <c r="AJ53" s="28" t="s">
        <v>311</v>
      </c>
      <c r="AK53" s="28" t="s">
        <v>311</v>
      </c>
      <c r="AL53" s="28" t="s">
        <v>311</v>
      </c>
      <c r="AM53" s="28" t="s">
        <v>311</v>
      </c>
      <c r="AN53" s="28" t="s">
        <v>311</v>
      </c>
      <c r="AO53" s="28" t="s">
        <v>311</v>
      </c>
      <c r="AP53" s="28" t="s">
        <v>311</v>
      </c>
      <c r="AQ53" s="28" t="s">
        <v>311</v>
      </c>
      <c r="AR53" s="28" t="s">
        <v>311</v>
      </c>
      <c r="AS53" s="28" t="s">
        <v>311</v>
      </c>
      <c r="AT53" s="28" t="s">
        <v>311</v>
      </c>
      <c r="AU53" s="28" t="s">
        <v>311</v>
      </c>
      <c r="AV53" s="28" t="s">
        <v>311</v>
      </c>
      <c r="AW53" s="28" t="s">
        <v>311</v>
      </c>
      <c r="AX53" s="28" t="s">
        <v>311</v>
      </c>
      <c r="AY53" s="28" t="s">
        <v>311</v>
      </c>
      <c r="AZ53" s="28" t="s">
        <v>311</v>
      </c>
      <c r="BA53" s="28" t="s">
        <v>311</v>
      </c>
      <c r="BB53" s="28" t="s">
        <v>311</v>
      </c>
      <c r="BC53" s="28" t="s">
        <v>311</v>
      </c>
      <c r="BD53" s="28" t="s">
        <v>311</v>
      </c>
      <c r="BE53" s="28" t="s">
        <v>311</v>
      </c>
      <c r="BF53" s="28" t="s">
        <v>311</v>
      </c>
      <c r="BG53" s="28" t="s">
        <v>311</v>
      </c>
      <c r="BH53" s="28" t="s">
        <v>311</v>
      </c>
      <c r="BI53" s="28" t="s">
        <v>311</v>
      </c>
      <c r="BJ53" s="28" t="s">
        <v>311</v>
      </c>
      <c r="BK53" s="28" t="s">
        <v>311</v>
      </c>
      <c r="BL53" s="28" t="s">
        <v>311</v>
      </c>
      <c r="BM53" s="28" t="s">
        <v>311</v>
      </c>
      <c r="BN53" s="28" t="s">
        <v>311</v>
      </c>
      <c r="BO53" s="28" t="s">
        <v>311</v>
      </c>
      <c r="BP53" s="28" t="s">
        <v>311</v>
      </c>
      <c r="BQ53" s="28" t="s">
        <v>311</v>
      </c>
      <c r="BR53" s="28"/>
      <c r="BS53" s="28">
        <v>66</v>
      </c>
      <c r="BT53" s="28">
        <v>65</v>
      </c>
      <c r="BU53" s="29">
        <f t="shared" si="0"/>
        <v>0.98484848484848486</v>
      </c>
      <c r="BV53" s="28">
        <f t="shared" si="1"/>
        <v>0.02</v>
      </c>
      <c r="BW53" s="28">
        <f t="shared" si="2"/>
        <v>0.02</v>
      </c>
      <c r="BX53" s="28">
        <f t="shared" si="3"/>
        <v>0.02</v>
      </c>
      <c r="BY53" s="28" t="e">
        <f t="shared" si="4"/>
        <v>#DIV/0!</v>
      </c>
      <c r="BZ53" s="28" t="e">
        <f t="shared" si="5"/>
        <v>#DIV/0!</v>
      </c>
      <c r="CA53" s="28" t="e">
        <f t="shared" si="6"/>
        <v>#DIV/0!</v>
      </c>
      <c r="CB53" s="28">
        <f t="shared" si="7"/>
        <v>0.02</v>
      </c>
      <c r="CC53" s="28">
        <f t="shared" si="8"/>
        <v>0.02</v>
      </c>
      <c r="CD53" s="28">
        <f t="shared" si="9"/>
        <v>0.02</v>
      </c>
    </row>
    <row r="54" spans="1:82" x14ac:dyDescent="0.25">
      <c r="A54" s="13" t="s">
        <v>56</v>
      </c>
      <c r="B54" s="13" t="s">
        <v>27</v>
      </c>
      <c r="C54" s="2" t="s">
        <v>337</v>
      </c>
      <c r="D54" s="30" t="s">
        <v>192</v>
      </c>
      <c r="E54" s="30" t="s">
        <v>192</v>
      </c>
      <c r="F54" s="30" t="s">
        <v>192</v>
      </c>
      <c r="G54" s="30" t="s">
        <v>192</v>
      </c>
      <c r="H54" s="30" t="s">
        <v>192</v>
      </c>
      <c r="I54" s="28" t="s">
        <v>312</v>
      </c>
      <c r="J54" s="28" t="s">
        <v>312</v>
      </c>
      <c r="K54" s="28" t="s">
        <v>312</v>
      </c>
      <c r="L54" s="28" t="s">
        <v>312</v>
      </c>
      <c r="M54" s="28" t="s">
        <v>312</v>
      </c>
      <c r="N54" s="28" t="s">
        <v>312</v>
      </c>
      <c r="O54" s="28" t="s">
        <v>312</v>
      </c>
      <c r="P54" s="28" t="s">
        <v>312</v>
      </c>
      <c r="Q54" s="28" t="s">
        <v>312</v>
      </c>
      <c r="R54" s="28" t="s">
        <v>312</v>
      </c>
      <c r="S54" s="28" t="s">
        <v>312</v>
      </c>
      <c r="T54" s="28" t="s">
        <v>312</v>
      </c>
      <c r="U54" s="28" t="s">
        <v>312</v>
      </c>
      <c r="V54" s="28" t="s">
        <v>312</v>
      </c>
      <c r="W54" s="28" t="s">
        <v>312</v>
      </c>
      <c r="X54" s="28" t="s">
        <v>312</v>
      </c>
      <c r="Y54" s="28" t="s">
        <v>312</v>
      </c>
      <c r="Z54" s="28" t="s">
        <v>312</v>
      </c>
      <c r="AA54" s="28" t="s">
        <v>312</v>
      </c>
      <c r="AB54" s="28" t="s">
        <v>312</v>
      </c>
      <c r="AC54" s="28" t="s">
        <v>312</v>
      </c>
      <c r="AD54" s="28" t="s">
        <v>312</v>
      </c>
      <c r="AE54" s="28" t="s">
        <v>312</v>
      </c>
      <c r="AF54" s="28" t="s">
        <v>312</v>
      </c>
      <c r="AG54" s="28" t="s">
        <v>312</v>
      </c>
      <c r="AH54" s="28" t="s">
        <v>312</v>
      </c>
      <c r="AI54" s="28" t="s">
        <v>312</v>
      </c>
      <c r="AJ54" s="28" t="s">
        <v>312</v>
      </c>
      <c r="AK54" s="28" t="s">
        <v>312</v>
      </c>
      <c r="AL54" s="28" t="s">
        <v>312</v>
      </c>
      <c r="AM54" s="28" t="s">
        <v>312</v>
      </c>
      <c r="AN54" s="28" t="s">
        <v>312</v>
      </c>
      <c r="AO54" s="28" t="s">
        <v>312</v>
      </c>
      <c r="AP54" s="28" t="s">
        <v>312</v>
      </c>
      <c r="AQ54" s="28" t="s">
        <v>312</v>
      </c>
      <c r="AR54" s="28" t="s">
        <v>312</v>
      </c>
      <c r="AS54" s="28" t="s">
        <v>312</v>
      </c>
      <c r="AT54" s="28" t="s">
        <v>312</v>
      </c>
      <c r="AU54" s="28" t="s">
        <v>312</v>
      </c>
      <c r="AV54" s="28" t="s">
        <v>312</v>
      </c>
      <c r="AW54" s="28" t="s">
        <v>312</v>
      </c>
      <c r="AX54" s="28" t="s">
        <v>312</v>
      </c>
      <c r="AY54" s="28" t="s">
        <v>312</v>
      </c>
      <c r="AZ54" s="28" t="s">
        <v>312</v>
      </c>
      <c r="BA54" s="28" t="s">
        <v>312</v>
      </c>
      <c r="BB54" s="28" t="s">
        <v>312</v>
      </c>
      <c r="BC54" s="28" t="s">
        <v>312</v>
      </c>
      <c r="BD54" s="28" t="s">
        <v>312</v>
      </c>
      <c r="BE54" s="28" t="s">
        <v>312</v>
      </c>
      <c r="BF54" s="28" t="s">
        <v>312</v>
      </c>
      <c r="BG54" s="28" t="s">
        <v>312</v>
      </c>
      <c r="BH54" s="28" t="s">
        <v>312</v>
      </c>
      <c r="BI54" s="28" t="s">
        <v>312</v>
      </c>
      <c r="BJ54" s="28" t="s">
        <v>312</v>
      </c>
      <c r="BK54" s="28" t="s">
        <v>312</v>
      </c>
      <c r="BL54" s="28" t="s">
        <v>312</v>
      </c>
      <c r="BM54" s="28" t="s">
        <v>312</v>
      </c>
      <c r="BN54" s="28" t="s">
        <v>312</v>
      </c>
      <c r="BO54" s="28" t="s">
        <v>312</v>
      </c>
      <c r="BP54" s="28" t="s">
        <v>312</v>
      </c>
      <c r="BQ54" s="28" t="s">
        <v>312</v>
      </c>
      <c r="BR54" s="28"/>
      <c r="BS54" s="28">
        <v>66</v>
      </c>
      <c r="BT54" s="28">
        <v>66</v>
      </c>
      <c r="BU54" s="29">
        <f t="shared" si="0"/>
        <v>1</v>
      </c>
      <c r="BV54" s="28">
        <f t="shared" si="1"/>
        <v>0</v>
      </c>
      <c r="BW54" s="28">
        <f t="shared" si="2"/>
        <v>0</v>
      </c>
      <c r="BX54" s="28" t="e">
        <f t="shared" si="3"/>
        <v>#NUM!</v>
      </c>
      <c r="BY54" s="28" t="e">
        <f t="shared" si="4"/>
        <v>#DIV/0!</v>
      </c>
      <c r="BZ54" s="28" t="e">
        <f t="shared" si="5"/>
        <v>#DIV/0!</v>
      </c>
      <c r="CA54" s="28" t="e">
        <f t="shared" si="6"/>
        <v>#DIV/0!</v>
      </c>
      <c r="CB54" s="28" t="e">
        <f t="shared" si="7"/>
        <v>#DIV/0!</v>
      </c>
      <c r="CC54" s="28" t="e">
        <f t="shared" si="8"/>
        <v>#NUM!</v>
      </c>
      <c r="CD54" s="28" t="e">
        <f t="shared" si="9"/>
        <v>#NUM!</v>
      </c>
    </row>
    <row r="55" spans="1:82" x14ac:dyDescent="0.25">
      <c r="A55" s="13" t="s">
        <v>57</v>
      </c>
      <c r="B55" s="13" t="s">
        <v>27</v>
      </c>
      <c r="C55" s="2" t="s">
        <v>337</v>
      </c>
      <c r="D55" s="30" t="s">
        <v>192</v>
      </c>
      <c r="E55" s="30" t="s">
        <v>192</v>
      </c>
      <c r="F55" s="30" t="s">
        <v>192</v>
      </c>
      <c r="G55" s="30" t="s">
        <v>192</v>
      </c>
      <c r="H55" s="30" t="s">
        <v>192</v>
      </c>
      <c r="I55" s="28" t="s">
        <v>311</v>
      </c>
      <c r="J55" s="28" t="s">
        <v>311</v>
      </c>
      <c r="K55" s="28" t="s">
        <v>311</v>
      </c>
      <c r="L55" s="28" t="s">
        <v>311</v>
      </c>
      <c r="M55" s="28" t="s">
        <v>311</v>
      </c>
      <c r="N55" s="28" t="s">
        <v>311</v>
      </c>
      <c r="O55" s="28" t="s">
        <v>311</v>
      </c>
      <c r="P55" s="28" t="s">
        <v>311</v>
      </c>
      <c r="Q55" s="28" t="s">
        <v>311</v>
      </c>
      <c r="R55" s="28" t="s">
        <v>311</v>
      </c>
      <c r="S55" s="28" t="s">
        <v>311</v>
      </c>
      <c r="T55" s="28" t="s">
        <v>311</v>
      </c>
      <c r="U55" s="28" t="s">
        <v>311</v>
      </c>
      <c r="V55" s="28" t="s">
        <v>311</v>
      </c>
      <c r="W55" s="28" t="s">
        <v>311</v>
      </c>
      <c r="X55" s="28" t="s">
        <v>311</v>
      </c>
      <c r="Y55" s="28" t="s">
        <v>311</v>
      </c>
      <c r="Z55" s="28" t="s">
        <v>311</v>
      </c>
      <c r="AA55" s="28" t="s">
        <v>311</v>
      </c>
      <c r="AB55" s="28" t="s">
        <v>311</v>
      </c>
      <c r="AC55" s="28" t="s">
        <v>311</v>
      </c>
      <c r="AD55" s="28" t="s">
        <v>311</v>
      </c>
      <c r="AE55" s="28" t="s">
        <v>311</v>
      </c>
      <c r="AF55" s="28" t="s">
        <v>311</v>
      </c>
      <c r="AG55" s="28" t="s">
        <v>311</v>
      </c>
      <c r="AH55" s="28" t="s">
        <v>311</v>
      </c>
      <c r="AI55" s="28" t="s">
        <v>311</v>
      </c>
      <c r="AJ55" s="28" t="s">
        <v>311</v>
      </c>
      <c r="AK55" s="28" t="s">
        <v>311</v>
      </c>
      <c r="AL55" s="28" t="s">
        <v>311</v>
      </c>
      <c r="AM55" s="28" t="s">
        <v>311</v>
      </c>
      <c r="AN55" s="28" t="s">
        <v>311</v>
      </c>
      <c r="AO55" s="28" t="s">
        <v>311</v>
      </c>
      <c r="AP55" s="28" t="s">
        <v>311</v>
      </c>
      <c r="AQ55" s="28" t="s">
        <v>311</v>
      </c>
      <c r="AR55" s="28" t="s">
        <v>311</v>
      </c>
      <c r="AS55" s="28" t="s">
        <v>311</v>
      </c>
      <c r="AT55" s="28" t="s">
        <v>311</v>
      </c>
      <c r="AU55" s="28" t="s">
        <v>311</v>
      </c>
      <c r="AV55" s="28" t="s">
        <v>311</v>
      </c>
      <c r="AW55" s="28" t="s">
        <v>311</v>
      </c>
      <c r="AX55" s="28" t="s">
        <v>311</v>
      </c>
      <c r="AY55" s="28" t="s">
        <v>311</v>
      </c>
      <c r="AZ55" s="28" t="s">
        <v>311</v>
      </c>
      <c r="BA55" s="28" t="s">
        <v>311</v>
      </c>
      <c r="BB55" s="28" t="s">
        <v>311</v>
      </c>
      <c r="BC55" s="28" t="s">
        <v>311</v>
      </c>
      <c r="BD55" s="28" t="s">
        <v>311</v>
      </c>
      <c r="BE55" s="28" t="s">
        <v>311</v>
      </c>
      <c r="BF55" s="28" t="s">
        <v>311</v>
      </c>
      <c r="BG55" s="28" t="s">
        <v>311</v>
      </c>
      <c r="BH55" s="28" t="s">
        <v>311</v>
      </c>
      <c r="BI55" s="28" t="s">
        <v>311</v>
      </c>
      <c r="BJ55" s="28" t="s">
        <v>311</v>
      </c>
      <c r="BK55" s="28" t="s">
        <v>311</v>
      </c>
      <c r="BL55" s="28" t="s">
        <v>311</v>
      </c>
      <c r="BM55" s="28" t="s">
        <v>311</v>
      </c>
      <c r="BN55" s="28" t="s">
        <v>311</v>
      </c>
      <c r="BO55" s="28" t="s">
        <v>311</v>
      </c>
      <c r="BP55" s="28" t="s">
        <v>311</v>
      </c>
      <c r="BQ55" s="28" t="s">
        <v>311</v>
      </c>
      <c r="BR55" s="28"/>
      <c r="BS55" s="28">
        <v>66</v>
      </c>
      <c r="BT55" s="28">
        <v>66</v>
      </c>
      <c r="BU55" s="29">
        <f t="shared" si="0"/>
        <v>1</v>
      </c>
      <c r="BV55" s="28">
        <f t="shared" si="1"/>
        <v>0</v>
      </c>
      <c r="BW55" s="28">
        <f t="shared" si="2"/>
        <v>0</v>
      </c>
      <c r="BX55" s="28" t="e">
        <f t="shared" si="3"/>
        <v>#NUM!</v>
      </c>
      <c r="BY55" s="28" t="e">
        <f t="shared" si="4"/>
        <v>#DIV/0!</v>
      </c>
      <c r="BZ55" s="28" t="e">
        <f t="shared" si="5"/>
        <v>#DIV/0!</v>
      </c>
      <c r="CA55" s="28" t="e">
        <f t="shared" si="6"/>
        <v>#DIV/0!</v>
      </c>
      <c r="CB55" s="28" t="e">
        <f t="shared" si="7"/>
        <v>#DIV/0!</v>
      </c>
      <c r="CC55" s="28" t="e">
        <f t="shared" si="8"/>
        <v>#NUM!</v>
      </c>
      <c r="CD55" s="28" t="e">
        <f t="shared" si="9"/>
        <v>#NUM!</v>
      </c>
    </row>
    <row r="56" spans="1:82" x14ac:dyDescent="0.25">
      <c r="A56" s="13" t="s">
        <v>58</v>
      </c>
      <c r="B56" s="13" t="s">
        <v>27</v>
      </c>
      <c r="C56" s="2" t="s">
        <v>337</v>
      </c>
      <c r="D56" s="30" t="s">
        <v>192</v>
      </c>
      <c r="E56" s="30" t="s">
        <v>192</v>
      </c>
      <c r="F56" s="30" t="s">
        <v>192</v>
      </c>
      <c r="G56" s="30" t="s">
        <v>192</v>
      </c>
      <c r="H56" s="30" t="s">
        <v>192</v>
      </c>
      <c r="I56" s="28" t="s">
        <v>312</v>
      </c>
      <c r="J56" s="28" t="s">
        <v>312</v>
      </c>
      <c r="K56" s="28" t="s">
        <v>312</v>
      </c>
      <c r="L56" s="28" t="s">
        <v>312</v>
      </c>
      <c r="M56" s="28" t="s">
        <v>312</v>
      </c>
      <c r="N56" s="28" t="s">
        <v>312</v>
      </c>
      <c r="O56" s="28" t="s">
        <v>312</v>
      </c>
      <c r="P56" s="28" t="s">
        <v>312</v>
      </c>
      <c r="Q56" s="28" t="s">
        <v>312</v>
      </c>
      <c r="R56" s="28" t="s">
        <v>312</v>
      </c>
      <c r="S56" s="28" t="s">
        <v>312</v>
      </c>
      <c r="T56" s="28" t="s">
        <v>312</v>
      </c>
      <c r="U56" s="28" t="s">
        <v>312</v>
      </c>
      <c r="V56" s="28" t="s">
        <v>312</v>
      </c>
      <c r="W56" s="28" t="s">
        <v>312</v>
      </c>
      <c r="X56" s="28" t="s">
        <v>312</v>
      </c>
      <c r="Y56" s="28" t="s">
        <v>312</v>
      </c>
      <c r="Z56" s="28" t="s">
        <v>312</v>
      </c>
      <c r="AA56" s="28" t="s">
        <v>312</v>
      </c>
      <c r="AB56" s="28" t="s">
        <v>312</v>
      </c>
      <c r="AC56" s="28" t="s">
        <v>312</v>
      </c>
      <c r="AD56" s="28" t="s">
        <v>312</v>
      </c>
      <c r="AE56" s="28" t="s">
        <v>312</v>
      </c>
      <c r="AF56" s="28" t="s">
        <v>312</v>
      </c>
      <c r="AG56" s="28" t="s">
        <v>312</v>
      </c>
      <c r="AH56" s="28" t="s">
        <v>312</v>
      </c>
      <c r="AI56" s="28" t="s">
        <v>312</v>
      </c>
      <c r="AJ56" s="28" t="s">
        <v>312</v>
      </c>
      <c r="AK56" s="28" t="s">
        <v>312</v>
      </c>
      <c r="AL56" s="28" t="s">
        <v>312</v>
      </c>
      <c r="AM56" s="28" t="s">
        <v>312</v>
      </c>
      <c r="AN56" s="28" t="s">
        <v>312</v>
      </c>
      <c r="AO56" s="28" t="s">
        <v>312</v>
      </c>
      <c r="AP56" s="28" t="s">
        <v>312</v>
      </c>
      <c r="AQ56" s="28" t="s">
        <v>312</v>
      </c>
      <c r="AR56" s="28" t="s">
        <v>312</v>
      </c>
      <c r="AS56" s="28" t="s">
        <v>312</v>
      </c>
      <c r="AT56" s="28" t="s">
        <v>312</v>
      </c>
      <c r="AU56" s="28" t="s">
        <v>312</v>
      </c>
      <c r="AV56" s="28" t="s">
        <v>312</v>
      </c>
      <c r="AW56" s="28" t="s">
        <v>312</v>
      </c>
      <c r="AX56" s="28" t="s">
        <v>312</v>
      </c>
      <c r="AY56" s="28" t="s">
        <v>312</v>
      </c>
      <c r="AZ56" s="28" t="s">
        <v>312</v>
      </c>
      <c r="BA56" s="28" t="s">
        <v>312</v>
      </c>
      <c r="BB56" s="28" t="s">
        <v>312</v>
      </c>
      <c r="BC56" s="28" t="s">
        <v>312</v>
      </c>
      <c r="BD56" s="28" t="s">
        <v>312</v>
      </c>
      <c r="BE56" s="28" t="s">
        <v>312</v>
      </c>
      <c r="BF56" s="28" t="s">
        <v>312</v>
      </c>
      <c r="BG56" s="28" t="s">
        <v>312</v>
      </c>
      <c r="BH56" s="28" t="s">
        <v>312</v>
      </c>
      <c r="BI56" s="28" t="s">
        <v>312</v>
      </c>
      <c r="BJ56" s="28" t="s">
        <v>312</v>
      </c>
      <c r="BK56" s="28" t="s">
        <v>312</v>
      </c>
      <c r="BL56" s="28" t="s">
        <v>312</v>
      </c>
      <c r="BM56" s="28" t="s">
        <v>312</v>
      </c>
      <c r="BN56" s="28" t="s">
        <v>312</v>
      </c>
      <c r="BO56" s="28" t="s">
        <v>312</v>
      </c>
      <c r="BP56" s="28" t="s">
        <v>312</v>
      </c>
      <c r="BQ56" s="28" t="s">
        <v>312</v>
      </c>
      <c r="BR56" s="28"/>
      <c r="BS56" s="28">
        <v>66</v>
      </c>
      <c r="BT56" s="28">
        <v>66</v>
      </c>
      <c r="BU56" s="29">
        <f t="shared" si="0"/>
        <v>1</v>
      </c>
      <c r="BV56" s="28">
        <f t="shared" si="1"/>
        <v>0</v>
      </c>
      <c r="BW56" s="28">
        <f t="shared" si="2"/>
        <v>0</v>
      </c>
      <c r="BX56" s="28" t="e">
        <f t="shared" si="3"/>
        <v>#NUM!</v>
      </c>
      <c r="BY56" s="28" t="e">
        <f t="shared" si="4"/>
        <v>#DIV/0!</v>
      </c>
      <c r="BZ56" s="28" t="e">
        <f t="shared" si="5"/>
        <v>#DIV/0!</v>
      </c>
      <c r="CA56" s="28" t="e">
        <f t="shared" si="6"/>
        <v>#DIV/0!</v>
      </c>
      <c r="CB56" s="28" t="e">
        <f t="shared" si="7"/>
        <v>#DIV/0!</v>
      </c>
      <c r="CC56" s="28" t="e">
        <f t="shared" si="8"/>
        <v>#NUM!</v>
      </c>
      <c r="CD56" s="28" t="e">
        <f t="shared" si="9"/>
        <v>#NUM!</v>
      </c>
    </row>
    <row r="57" spans="1:82" x14ac:dyDescent="0.25">
      <c r="A57" s="13" t="s">
        <v>59</v>
      </c>
      <c r="B57" s="13" t="s">
        <v>27</v>
      </c>
      <c r="C57" s="2" t="s">
        <v>337</v>
      </c>
      <c r="D57" s="30" t="s">
        <v>192</v>
      </c>
      <c r="E57" s="30" t="s">
        <v>192</v>
      </c>
      <c r="F57" s="30" t="s">
        <v>192</v>
      </c>
      <c r="G57" s="30" t="s">
        <v>192</v>
      </c>
      <c r="H57" s="30" t="s">
        <v>192</v>
      </c>
      <c r="I57" s="28" t="s">
        <v>312</v>
      </c>
      <c r="J57" s="28" t="s">
        <v>312</v>
      </c>
      <c r="K57" s="28" t="s">
        <v>312</v>
      </c>
      <c r="L57" s="28" t="s">
        <v>312</v>
      </c>
      <c r="M57" s="28" t="s">
        <v>312</v>
      </c>
      <c r="N57" s="28" t="s">
        <v>312</v>
      </c>
      <c r="O57" s="28" t="s">
        <v>312</v>
      </c>
      <c r="P57" s="28" t="s">
        <v>312</v>
      </c>
      <c r="Q57" s="28" t="s">
        <v>312</v>
      </c>
      <c r="R57" s="28" t="s">
        <v>312</v>
      </c>
      <c r="S57" s="28" t="s">
        <v>312</v>
      </c>
      <c r="T57" s="28" t="s">
        <v>312</v>
      </c>
      <c r="U57" s="28" t="s">
        <v>312</v>
      </c>
      <c r="V57" s="28" t="s">
        <v>312</v>
      </c>
      <c r="W57" s="28" t="s">
        <v>312</v>
      </c>
      <c r="X57" s="28" t="s">
        <v>312</v>
      </c>
      <c r="Y57" s="28" t="s">
        <v>312</v>
      </c>
      <c r="Z57" s="28" t="s">
        <v>312</v>
      </c>
      <c r="AA57" s="28" t="s">
        <v>312</v>
      </c>
      <c r="AB57" s="28" t="s">
        <v>312</v>
      </c>
      <c r="AC57" s="28" t="s">
        <v>312</v>
      </c>
      <c r="AD57" s="28" t="s">
        <v>312</v>
      </c>
      <c r="AE57" s="28" t="s">
        <v>312</v>
      </c>
      <c r="AF57" s="28" t="s">
        <v>312</v>
      </c>
      <c r="AG57" s="28" t="s">
        <v>312</v>
      </c>
      <c r="AH57" s="28" t="s">
        <v>312</v>
      </c>
      <c r="AI57" s="28" t="s">
        <v>312</v>
      </c>
      <c r="AJ57" s="28" t="s">
        <v>312</v>
      </c>
      <c r="AK57" s="28" t="s">
        <v>312</v>
      </c>
      <c r="AL57" s="28" t="s">
        <v>312</v>
      </c>
      <c r="AM57" s="28" t="s">
        <v>312</v>
      </c>
      <c r="AN57" s="28" t="s">
        <v>312</v>
      </c>
      <c r="AO57" s="28" t="s">
        <v>312</v>
      </c>
      <c r="AP57" s="28" t="s">
        <v>312</v>
      </c>
      <c r="AQ57" s="28" t="s">
        <v>312</v>
      </c>
      <c r="AR57" s="28" t="s">
        <v>312</v>
      </c>
      <c r="AS57" s="28" t="s">
        <v>312</v>
      </c>
      <c r="AT57" s="28" t="s">
        <v>312</v>
      </c>
      <c r="AU57" s="28" t="s">
        <v>312</v>
      </c>
      <c r="AV57" s="28" t="s">
        <v>312</v>
      </c>
      <c r="AW57" s="28" t="s">
        <v>312</v>
      </c>
      <c r="AX57" s="28" t="s">
        <v>312</v>
      </c>
      <c r="AY57" s="28" t="s">
        <v>312</v>
      </c>
      <c r="AZ57" s="28" t="s">
        <v>312</v>
      </c>
      <c r="BA57" s="28" t="s">
        <v>312</v>
      </c>
      <c r="BB57" s="28" t="s">
        <v>312</v>
      </c>
      <c r="BC57" s="28" t="s">
        <v>312</v>
      </c>
      <c r="BD57" s="28" t="s">
        <v>312</v>
      </c>
      <c r="BE57" s="28" t="s">
        <v>312</v>
      </c>
      <c r="BF57" s="28" t="s">
        <v>312</v>
      </c>
      <c r="BG57" s="28" t="s">
        <v>312</v>
      </c>
      <c r="BH57" s="28" t="s">
        <v>312</v>
      </c>
      <c r="BI57" s="28" t="s">
        <v>312</v>
      </c>
      <c r="BJ57" s="28" t="s">
        <v>312</v>
      </c>
      <c r="BK57" s="28" t="s">
        <v>312</v>
      </c>
      <c r="BL57" s="28" t="s">
        <v>312</v>
      </c>
      <c r="BM57" s="28" t="s">
        <v>312</v>
      </c>
      <c r="BN57" s="28" t="s">
        <v>312</v>
      </c>
      <c r="BO57" s="28" t="s">
        <v>312</v>
      </c>
      <c r="BP57" s="28" t="s">
        <v>312</v>
      </c>
      <c r="BQ57" s="28" t="s">
        <v>312</v>
      </c>
      <c r="BR57" s="28"/>
      <c r="BS57" s="28">
        <v>66</v>
      </c>
      <c r="BT57" s="28">
        <v>66</v>
      </c>
      <c r="BU57" s="29">
        <f t="shared" si="0"/>
        <v>1</v>
      </c>
      <c r="BV57" s="28">
        <f t="shared" si="1"/>
        <v>0</v>
      </c>
      <c r="BW57" s="28">
        <f t="shared" si="2"/>
        <v>0</v>
      </c>
      <c r="BX57" s="28" t="e">
        <f t="shared" si="3"/>
        <v>#NUM!</v>
      </c>
      <c r="BY57" s="28" t="e">
        <f t="shared" si="4"/>
        <v>#DIV/0!</v>
      </c>
      <c r="BZ57" s="28" t="e">
        <f t="shared" si="5"/>
        <v>#DIV/0!</v>
      </c>
      <c r="CA57" s="28" t="e">
        <f t="shared" si="6"/>
        <v>#DIV/0!</v>
      </c>
      <c r="CB57" s="28" t="e">
        <f t="shared" si="7"/>
        <v>#DIV/0!</v>
      </c>
      <c r="CC57" s="28" t="e">
        <f t="shared" si="8"/>
        <v>#NUM!</v>
      </c>
      <c r="CD57" s="28" t="e">
        <f t="shared" si="9"/>
        <v>#NUM!</v>
      </c>
    </row>
    <row r="58" spans="1:82" x14ac:dyDescent="0.25">
      <c r="A58" s="13" t="s">
        <v>60</v>
      </c>
      <c r="B58" s="13" t="s">
        <v>27</v>
      </c>
      <c r="C58" s="2" t="s">
        <v>337</v>
      </c>
      <c r="D58" s="30" t="s">
        <v>192</v>
      </c>
      <c r="E58" s="30" t="s">
        <v>192</v>
      </c>
      <c r="F58" s="30" t="s">
        <v>192</v>
      </c>
      <c r="G58" s="30" t="s">
        <v>192</v>
      </c>
      <c r="H58" s="30" t="s">
        <v>192</v>
      </c>
      <c r="I58" s="28" t="s">
        <v>311</v>
      </c>
      <c r="J58" s="28" t="s">
        <v>311</v>
      </c>
      <c r="K58" s="28" t="s">
        <v>311</v>
      </c>
      <c r="L58" s="28" t="s">
        <v>311</v>
      </c>
      <c r="M58" s="28" t="s">
        <v>311</v>
      </c>
      <c r="N58" s="28" t="s">
        <v>311</v>
      </c>
      <c r="O58" s="28" t="s">
        <v>311</v>
      </c>
      <c r="P58" s="28" t="s">
        <v>311</v>
      </c>
      <c r="Q58" s="28" t="s">
        <v>311</v>
      </c>
      <c r="R58" s="28" t="s">
        <v>311</v>
      </c>
      <c r="S58" s="28" t="s">
        <v>311</v>
      </c>
      <c r="T58" s="28" t="s">
        <v>311</v>
      </c>
      <c r="U58" s="28" t="s">
        <v>311</v>
      </c>
      <c r="V58" s="28" t="s">
        <v>311</v>
      </c>
      <c r="W58" s="28" t="s">
        <v>311</v>
      </c>
      <c r="X58" s="28" t="s">
        <v>311</v>
      </c>
      <c r="Y58" s="28" t="s">
        <v>311</v>
      </c>
      <c r="Z58" s="28" t="s">
        <v>311</v>
      </c>
      <c r="AA58" s="28">
        <v>0.9</v>
      </c>
      <c r="AB58" s="28" t="s">
        <v>311</v>
      </c>
      <c r="AC58" s="28" t="s">
        <v>311</v>
      </c>
      <c r="AD58" s="28" t="s">
        <v>311</v>
      </c>
      <c r="AE58" s="28" t="s">
        <v>311</v>
      </c>
      <c r="AF58" s="28" t="s">
        <v>311</v>
      </c>
      <c r="AG58" s="28" t="s">
        <v>311</v>
      </c>
      <c r="AH58" s="28" t="s">
        <v>311</v>
      </c>
      <c r="AI58" s="28" t="s">
        <v>311</v>
      </c>
      <c r="AJ58" s="28" t="s">
        <v>311</v>
      </c>
      <c r="AK58" s="28" t="s">
        <v>311</v>
      </c>
      <c r="AL58" s="28" t="s">
        <v>311</v>
      </c>
      <c r="AM58" s="28" t="s">
        <v>311</v>
      </c>
      <c r="AN58" s="28" t="s">
        <v>311</v>
      </c>
      <c r="AO58" s="28" t="s">
        <v>311</v>
      </c>
      <c r="AP58" s="28" t="s">
        <v>311</v>
      </c>
      <c r="AQ58" s="28" t="s">
        <v>311</v>
      </c>
      <c r="AR58" s="28" t="s">
        <v>311</v>
      </c>
      <c r="AS58" s="28" t="s">
        <v>311</v>
      </c>
      <c r="AT58" s="28" t="s">
        <v>311</v>
      </c>
      <c r="AU58" s="28">
        <v>3.4</v>
      </c>
      <c r="AV58" s="28" t="s">
        <v>311</v>
      </c>
      <c r="AW58" s="28" t="s">
        <v>311</v>
      </c>
      <c r="AX58" s="28" t="s">
        <v>311</v>
      </c>
      <c r="AY58" s="28" t="s">
        <v>311</v>
      </c>
      <c r="AZ58" s="28" t="s">
        <v>311</v>
      </c>
      <c r="BA58" s="28" t="s">
        <v>311</v>
      </c>
      <c r="BB58" s="28" t="s">
        <v>311</v>
      </c>
      <c r="BC58" s="28" t="s">
        <v>311</v>
      </c>
      <c r="BD58" s="28" t="s">
        <v>311</v>
      </c>
      <c r="BE58" s="28" t="s">
        <v>311</v>
      </c>
      <c r="BF58" s="28" t="s">
        <v>311</v>
      </c>
      <c r="BG58" s="28" t="s">
        <v>311</v>
      </c>
      <c r="BH58" s="28" t="s">
        <v>311</v>
      </c>
      <c r="BI58" s="28" t="s">
        <v>311</v>
      </c>
      <c r="BJ58" s="28" t="s">
        <v>311</v>
      </c>
      <c r="BK58" s="28" t="s">
        <v>311</v>
      </c>
      <c r="BL58" s="28" t="s">
        <v>311</v>
      </c>
      <c r="BM58" s="28" t="s">
        <v>311</v>
      </c>
      <c r="BN58" s="28" t="s">
        <v>311</v>
      </c>
      <c r="BO58" s="28" t="s">
        <v>311</v>
      </c>
      <c r="BP58" s="28">
        <v>0.4</v>
      </c>
      <c r="BQ58" s="28" t="s">
        <v>311</v>
      </c>
      <c r="BR58" s="28"/>
      <c r="BS58" s="28">
        <v>66</v>
      </c>
      <c r="BT58" s="28">
        <v>65</v>
      </c>
      <c r="BU58" s="29">
        <f t="shared" si="0"/>
        <v>0.98484848484848486</v>
      </c>
      <c r="BV58" s="28">
        <f t="shared" si="1"/>
        <v>3.4</v>
      </c>
      <c r="BW58" s="28">
        <f t="shared" si="2"/>
        <v>0.4</v>
      </c>
      <c r="BX58" s="28">
        <f t="shared" si="3"/>
        <v>0.9</v>
      </c>
      <c r="BY58" s="28">
        <f t="shared" si="4"/>
        <v>1.607275126832159</v>
      </c>
      <c r="BZ58" s="28">
        <f t="shared" si="5"/>
        <v>102.59202937226547</v>
      </c>
      <c r="CA58" s="28">
        <f t="shared" si="6"/>
        <v>2.5833333333333326</v>
      </c>
      <c r="CB58" s="28">
        <f t="shared" si="7"/>
        <v>1.5666666666666667</v>
      </c>
      <c r="CC58" s="28">
        <f t="shared" si="8"/>
        <v>3.15</v>
      </c>
      <c r="CD58" s="28">
        <f t="shared" si="9"/>
        <v>3.35</v>
      </c>
    </row>
    <row r="59" spans="1:82" x14ac:dyDescent="0.25">
      <c r="A59" s="13" t="s">
        <v>61</v>
      </c>
      <c r="B59" s="13" t="s">
        <v>27</v>
      </c>
      <c r="C59" s="2" t="s">
        <v>337</v>
      </c>
      <c r="D59" s="30" t="s">
        <v>192</v>
      </c>
      <c r="E59" s="30" t="s">
        <v>192</v>
      </c>
      <c r="F59" s="30" t="s">
        <v>192</v>
      </c>
      <c r="G59" s="30" t="s">
        <v>192</v>
      </c>
      <c r="H59" s="30" t="s">
        <v>192</v>
      </c>
      <c r="I59" s="28" t="s">
        <v>311</v>
      </c>
      <c r="J59" s="28" t="s">
        <v>311</v>
      </c>
      <c r="K59" s="28" t="s">
        <v>311</v>
      </c>
      <c r="L59" s="28" t="s">
        <v>311</v>
      </c>
      <c r="M59" s="28" t="s">
        <v>311</v>
      </c>
      <c r="N59" s="28" t="s">
        <v>311</v>
      </c>
      <c r="O59" s="28" t="s">
        <v>311</v>
      </c>
      <c r="P59" s="28" t="s">
        <v>311</v>
      </c>
      <c r="Q59" s="28" t="s">
        <v>311</v>
      </c>
      <c r="R59" s="28" t="s">
        <v>311</v>
      </c>
      <c r="S59" s="28" t="s">
        <v>311</v>
      </c>
      <c r="T59" s="28" t="s">
        <v>311</v>
      </c>
      <c r="U59" s="28" t="s">
        <v>311</v>
      </c>
      <c r="V59" s="28" t="s">
        <v>311</v>
      </c>
      <c r="W59" s="28" t="s">
        <v>311</v>
      </c>
      <c r="X59" s="28" t="s">
        <v>311</v>
      </c>
      <c r="Y59" s="28" t="s">
        <v>311</v>
      </c>
      <c r="Z59" s="28" t="s">
        <v>311</v>
      </c>
      <c r="AA59" s="28" t="s">
        <v>311</v>
      </c>
      <c r="AB59" s="28" t="s">
        <v>311</v>
      </c>
      <c r="AC59" s="28" t="s">
        <v>311</v>
      </c>
      <c r="AD59" s="28" t="s">
        <v>311</v>
      </c>
      <c r="AE59" s="28" t="s">
        <v>311</v>
      </c>
      <c r="AF59" s="28" t="s">
        <v>311</v>
      </c>
      <c r="AG59" s="28" t="s">
        <v>311</v>
      </c>
      <c r="AH59" s="28" t="s">
        <v>311</v>
      </c>
      <c r="AI59" s="28" t="s">
        <v>311</v>
      </c>
      <c r="AJ59" s="28" t="s">
        <v>311</v>
      </c>
      <c r="AK59" s="28" t="s">
        <v>311</v>
      </c>
      <c r="AL59" s="28" t="s">
        <v>311</v>
      </c>
      <c r="AM59" s="28" t="s">
        <v>311</v>
      </c>
      <c r="AN59" s="28" t="s">
        <v>311</v>
      </c>
      <c r="AO59" s="28" t="s">
        <v>311</v>
      </c>
      <c r="AP59" s="28" t="s">
        <v>311</v>
      </c>
      <c r="AQ59" s="28" t="s">
        <v>311</v>
      </c>
      <c r="AR59" s="28" t="s">
        <v>311</v>
      </c>
      <c r="AS59" s="28" t="s">
        <v>311</v>
      </c>
      <c r="AT59" s="28" t="s">
        <v>311</v>
      </c>
      <c r="AU59" s="28" t="s">
        <v>311</v>
      </c>
      <c r="AV59" s="28" t="s">
        <v>311</v>
      </c>
      <c r="AW59" s="28" t="s">
        <v>311</v>
      </c>
      <c r="AX59" s="28" t="s">
        <v>311</v>
      </c>
      <c r="AY59" s="28" t="s">
        <v>311</v>
      </c>
      <c r="AZ59" s="28" t="s">
        <v>311</v>
      </c>
      <c r="BA59" s="28" t="s">
        <v>311</v>
      </c>
      <c r="BB59" s="28" t="s">
        <v>311</v>
      </c>
      <c r="BC59" s="28" t="s">
        <v>311</v>
      </c>
      <c r="BD59" s="28" t="s">
        <v>311</v>
      </c>
      <c r="BE59" s="28" t="s">
        <v>311</v>
      </c>
      <c r="BF59" s="28" t="s">
        <v>311</v>
      </c>
      <c r="BG59" s="28" t="s">
        <v>311</v>
      </c>
      <c r="BH59" s="28" t="s">
        <v>311</v>
      </c>
      <c r="BI59" s="28" t="s">
        <v>311</v>
      </c>
      <c r="BJ59" s="28" t="s">
        <v>311</v>
      </c>
      <c r="BK59" s="28" t="s">
        <v>311</v>
      </c>
      <c r="BL59" s="28" t="s">
        <v>311</v>
      </c>
      <c r="BM59" s="28" t="s">
        <v>311</v>
      </c>
      <c r="BN59" s="28" t="s">
        <v>311</v>
      </c>
      <c r="BO59" s="28" t="s">
        <v>311</v>
      </c>
      <c r="BP59" s="28" t="s">
        <v>311</v>
      </c>
      <c r="BQ59" s="28" t="s">
        <v>311</v>
      </c>
      <c r="BR59" s="28"/>
      <c r="BS59" s="28">
        <v>66</v>
      </c>
      <c r="BT59" s="28">
        <v>66</v>
      </c>
      <c r="BU59" s="29">
        <f t="shared" si="0"/>
        <v>1</v>
      </c>
      <c r="BV59" s="28">
        <f t="shared" si="1"/>
        <v>0</v>
      </c>
      <c r="BW59" s="28">
        <f t="shared" si="2"/>
        <v>0</v>
      </c>
      <c r="BX59" s="28" t="e">
        <f t="shared" si="3"/>
        <v>#NUM!</v>
      </c>
      <c r="BY59" s="28" t="e">
        <f t="shared" si="4"/>
        <v>#DIV/0!</v>
      </c>
      <c r="BZ59" s="28" t="e">
        <f t="shared" si="5"/>
        <v>#DIV/0!</v>
      </c>
      <c r="CA59" s="28" t="e">
        <f t="shared" si="6"/>
        <v>#DIV/0!</v>
      </c>
      <c r="CB59" s="28" t="e">
        <f t="shared" si="7"/>
        <v>#DIV/0!</v>
      </c>
      <c r="CC59" s="28" t="e">
        <f t="shared" si="8"/>
        <v>#NUM!</v>
      </c>
      <c r="CD59" s="28" t="e">
        <f t="shared" si="9"/>
        <v>#NUM!</v>
      </c>
    </row>
    <row r="60" spans="1:82" x14ac:dyDescent="0.25">
      <c r="A60" s="13" t="s">
        <v>62</v>
      </c>
      <c r="B60" s="13" t="s">
        <v>27</v>
      </c>
      <c r="C60" s="2" t="s">
        <v>337</v>
      </c>
      <c r="D60" s="30" t="s">
        <v>192</v>
      </c>
      <c r="E60" s="30" t="s">
        <v>192</v>
      </c>
      <c r="F60" s="30" t="s">
        <v>192</v>
      </c>
      <c r="G60" s="30" t="s">
        <v>192</v>
      </c>
      <c r="H60" s="30" t="s">
        <v>192</v>
      </c>
      <c r="I60" s="28" t="s">
        <v>312</v>
      </c>
      <c r="J60" s="28" t="s">
        <v>312</v>
      </c>
      <c r="K60" s="28" t="s">
        <v>312</v>
      </c>
      <c r="L60" s="28" t="s">
        <v>312</v>
      </c>
      <c r="M60" s="28" t="s">
        <v>312</v>
      </c>
      <c r="N60" s="28" t="s">
        <v>312</v>
      </c>
      <c r="O60" s="28" t="s">
        <v>312</v>
      </c>
      <c r="P60" s="28" t="s">
        <v>312</v>
      </c>
      <c r="Q60" s="28" t="s">
        <v>312</v>
      </c>
      <c r="R60" s="28" t="s">
        <v>312</v>
      </c>
      <c r="S60" s="28" t="s">
        <v>312</v>
      </c>
      <c r="T60" s="28" t="s">
        <v>312</v>
      </c>
      <c r="U60" s="28" t="s">
        <v>312</v>
      </c>
      <c r="V60" s="28" t="s">
        <v>312</v>
      </c>
      <c r="W60" s="28" t="s">
        <v>312</v>
      </c>
      <c r="X60" s="28" t="s">
        <v>312</v>
      </c>
      <c r="Y60" s="28" t="s">
        <v>312</v>
      </c>
      <c r="Z60" s="28" t="s">
        <v>312</v>
      </c>
      <c r="AA60" s="28" t="s">
        <v>312</v>
      </c>
      <c r="AB60" s="28" t="s">
        <v>312</v>
      </c>
      <c r="AC60" s="28" t="s">
        <v>312</v>
      </c>
      <c r="AD60" s="28" t="s">
        <v>312</v>
      </c>
      <c r="AE60" s="28" t="s">
        <v>312</v>
      </c>
      <c r="AF60" s="28" t="s">
        <v>312</v>
      </c>
      <c r="AG60" s="28" t="s">
        <v>312</v>
      </c>
      <c r="AH60" s="28" t="s">
        <v>312</v>
      </c>
      <c r="AI60" s="28" t="s">
        <v>312</v>
      </c>
      <c r="AJ60" s="28" t="s">
        <v>312</v>
      </c>
      <c r="AK60" s="28" t="s">
        <v>312</v>
      </c>
      <c r="AL60" s="28" t="s">
        <v>312</v>
      </c>
      <c r="AM60" s="28" t="s">
        <v>312</v>
      </c>
      <c r="AN60" s="28" t="s">
        <v>312</v>
      </c>
      <c r="AO60" s="28" t="s">
        <v>312</v>
      </c>
      <c r="AP60" s="28" t="s">
        <v>312</v>
      </c>
      <c r="AQ60" s="28" t="s">
        <v>312</v>
      </c>
      <c r="AR60" s="28" t="s">
        <v>312</v>
      </c>
      <c r="AS60" s="28" t="s">
        <v>312</v>
      </c>
      <c r="AT60" s="28" t="s">
        <v>312</v>
      </c>
      <c r="AU60" s="28" t="s">
        <v>312</v>
      </c>
      <c r="AV60" s="28" t="s">
        <v>312</v>
      </c>
      <c r="AW60" s="28" t="s">
        <v>312</v>
      </c>
      <c r="AX60" s="28" t="s">
        <v>312</v>
      </c>
      <c r="AY60" s="28" t="s">
        <v>312</v>
      </c>
      <c r="AZ60" s="28" t="s">
        <v>312</v>
      </c>
      <c r="BA60" s="28" t="s">
        <v>312</v>
      </c>
      <c r="BB60" s="28" t="s">
        <v>312</v>
      </c>
      <c r="BC60" s="28" t="s">
        <v>312</v>
      </c>
      <c r="BD60" s="28" t="s">
        <v>312</v>
      </c>
      <c r="BE60" s="28" t="s">
        <v>312</v>
      </c>
      <c r="BF60" s="28" t="s">
        <v>312</v>
      </c>
      <c r="BG60" s="28" t="s">
        <v>312</v>
      </c>
      <c r="BH60" s="28" t="s">
        <v>312</v>
      </c>
      <c r="BI60" s="28" t="s">
        <v>312</v>
      </c>
      <c r="BJ60" s="28" t="s">
        <v>312</v>
      </c>
      <c r="BK60" s="28" t="s">
        <v>312</v>
      </c>
      <c r="BL60" s="28" t="s">
        <v>312</v>
      </c>
      <c r="BM60" s="28" t="s">
        <v>312</v>
      </c>
      <c r="BN60" s="28" t="s">
        <v>312</v>
      </c>
      <c r="BO60" s="28" t="s">
        <v>312</v>
      </c>
      <c r="BP60" s="28" t="s">
        <v>312</v>
      </c>
      <c r="BQ60" s="28" t="s">
        <v>312</v>
      </c>
      <c r="BR60" s="28"/>
      <c r="BS60" s="28">
        <v>66</v>
      </c>
      <c r="BT60" s="28">
        <v>66</v>
      </c>
      <c r="BU60" s="29">
        <f t="shared" si="0"/>
        <v>1</v>
      </c>
      <c r="BV60" s="28">
        <f t="shared" si="1"/>
        <v>0</v>
      </c>
      <c r="BW60" s="28">
        <f t="shared" si="2"/>
        <v>0</v>
      </c>
      <c r="BX60" s="28" t="e">
        <f t="shared" si="3"/>
        <v>#NUM!</v>
      </c>
      <c r="BY60" s="28" t="e">
        <f t="shared" si="4"/>
        <v>#DIV/0!</v>
      </c>
      <c r="BZ60" s="28" t="e">
        <f t="shared" si="5"/>
        <v>#DIV/0!</v>
      </c>
      <c r="CA60" s="28" t="e">
        <f t="shared" si="6"/>
        <v>#DIV/0!</v>
      </c>
      <c r="CB60" s="28" t="e">
        <f t="shared" si="7"/>
        <v>#DIV/0!</v>
      </c>
      <c r="CC60" s="28" t="e">
        <f t="shared" si="8"/>
        <v>#NUM!</v>
      </c>
      <c r="CD60" s="28" t="e">
        <f t="shared" si="9"/>
        <v>#NUM!</v>
      </c>
    </row>
    <row r="61" spans="1:82" x14ac:dyDescent="0.25">
      <c r="A61" s="13" t="s">
        <v>63</v>
      </c>
      <c r="B61" s="13" t="s">
        <v>27</v>
      </c>
      <c r="C61" s="2" t="s">
        <v>337</v>
      </c>
      <c r="D61" s="30">
        <v>0.03</v>
      </c>
      <c r="E61" s="30">
        <v>0.05</v>
      </c>
      <c r="F61" s="30" t="s">
        <v>192</v>
      </c>
      <c r="G61" s="30">
        <v>0.05</v>
      </c>
      <c r="H61" s="30">
        <v>0.02</v>
      </c>
      <c r="I61" s="28" t="s">
        <v>315</v>
      </c>
      <c r="J61" s="28" t="s">
        <v>315</v>
      </c>
      <c r="K61" s="28" t="s">
        <v>315</v>
      </c>
      <c r="L61" s="28" t="s">
        <v>315</v>
      </c>
      <c r="M61" s="28" t="s">
        <v>315</v>
      </c>
      <c r="N61" s="28" t="s">
        <v>315</v>
      </c>
      <c r="O61" s="28" t="s">
        <v>315</v>
      </c>
      <c r="P61" s="28" t="s">
        <v>315</v>
      </c>
      <c r="Q61" s="28" t="s">
        <v>315</v>
      </c>
      <c r="R61" s="28" t="s">
        <v>315</v>
      </c>
      <c r="S61" s="28" t="s">
        <v>315</v>
      </c>
      <c r="T61" s="28" t="s">
        <v>315</v>
      </c>
      <c r="U61" s="28" t="s">
        <v>315</v>
      </c>
      <c r="V61" s="28" t="s">
        <v>315</v>
      </c>
      <c r="W61" s="28" t="s">
        <v>315</v>
      </c>
      <c r="X61" s="28" t="s">
        <v>315</v>
      </c>
      <c r="Y61" s="28" t="s">
        <v>315</v>
      </c>
      <c r="Z61" s="28" t="s">
        <v>315</v>
      </c>
      <c r="AA61" s="28" t="s">
        <v>315</v>
      </c>
      <c r="AB61" s="28" t="s">
        <v>315</v>
      </c>
      <c r="AC61" s="28" t="s">
        <v>315</v>
      </c>
      <c r="AD61" s="28" t="s">
        <v>315</v>
      </c>
      <c r="AE61" s="28" t="s">
        <v>315</v>
      </c>
      <c r="AF61" s="28" t="s">
        <v>315</v>
      </c>
      <c r="AG61" s="28" t="s">
        <v>315</v>
      </c>
      <c r="AH61" s="28" t="s">
        <v>315</v>
      </c>
      <c r="AI61" s="28" t="s">
        <v>315</v>
      </c>
      <c r="AJ61" s="28" t="s">
        <v>315</v>
      </c>
      <c r="AK61" s="28" t="s">
        <v>315</v>
      </c>
      <c r="AL61" s="28" t="s">
        <v>315</v>
      </c>
      <c r="AM61" s="28" t="s">
        <v>315</v>
      </c>
      <c r="AN61" s="28" t="s">
        <v>315</v>
      </c>
      <c r="AO61" s="28" t="s">
        <v>315</v>
      </c>
      <c r="AP61" s="28" t="s">
        <v>315</v>
      </c>
      <c r="AQ61" s="28" t="s">
        <v>315</v>
      </c>
      <c r="AR61" s="28" t="s">
        <v>315</v>
      </c>
      <c r="AS61" s="28" t="s">
        <v>315</v>
      </c>
      <c r="AT61" s="28" t="s">
        <v>315</v>
      </c>
      <c r="AU61" s="28" t="s">
        <v>315</v>
      </c>
      <c r="AV61" s="28" t="s">
        <v>315</v>
      </c>
      <c r="AW61" s="28" t="s">
        <v>315</v>
      </c>
      <c r="AX61" s="28" t="s">
        <v>315</v>
      </c>
      <c r="AY61" s="28" t="s">
        <v>315</v>
      </c>
      <c r="AZ61" s="28" t="s">
        <v>315</v>
      </c>
      <c r="BA61" s="28" t="s">
        <v>315</v>
      </c>
      <c r="BB61" s="28" t="s">
        <v>315</v>
      </c>
      <c r="BC61" s="28" t="s">
        <v>315</v>
      </c>
      <c r="BD61" s="28" t="s">
        <v>315</v>
      </c>
      <c r="BE61" s="28" t="s">
        <v>315</v>
      </c>
      <c r="BF61" s="28" t="s">
        <v>315</v>
      </c>
      <c r="BG61" s="28" t="s">
        <v>315</v>
      </c>
      <c r="BH61" s="28" t="s">
        <v>315</v>
      </c>
      <c r="BI61" s="28" t="s">
        <v>315</v>
      </c>
      <c r="BJ61" s="28" t="s">
        <v>315</v>
      </c>
      <c r="BK61" s="28" t="s">
        <v>315</v>
      </c>
      <c r="BL61" s="28" t="s">
        <v>315</v>
      </c>
      <c r="BM61" s="28" t="s">
        <v>315</v>
      </c>
      <c r="BN61" s="28" t="s">
        <v>315</v>
      </c>
      <c r="BO61" s="28" t="s">
        <v>315</v>
      </c>
      <c r="BP61" s="28" t="s">
        <v>315</v>
      </c>
      <c r="BQ61" s="28" t="s">
        <v>315</v>
      </c>
      <c r="BR61" s="28"/>
      <c r="BS61" s="28">
        <v>66</v>
      </c>
      <c r="BT61" s="28">
        <v>62</v>
      </c>
      <c r="BU61" s="29">
        <f t="shared" si="0"/>
        <v>0.93939393939393945</v>
      </c>
      <c r="BV61" s="28">
        <f t="shared" si="1"/>
        <v>0.05</v>
      </c>
      <c r="BW61" s="28">
        <f t="shared" si="2"/>
        <v>0.02</v>
      </c>
      <c r="BX61" s="28">
        <f t="shared" si="3"/>
        <v>0.04</v>
      </c>
      <c r="BY61" s="28">
        <f t="shared" si="4"/>
        <v>1.5000000000000012E-2</v>
      </c>
      <c r="BZ61" s="28">
        <f t="shared" si="5"/>
        <v>40.000000000000028</v>
      </c>
      <c r="CA61" s="28">
        <f t="shared" si="6"/>
        <v>2.2500000000000037E-4</v>
      </c>
      <c r="CB61" s="28">
        <f t="shared" si="7"/>
        <v>3.7499999999999999E-2</v>
      </c>
      <c r="CC61" s="28">
        <f t="shared" si="8"/>
        <v>0.05</v>
      </c>
      <c r="CD61" s="28">
        <f t="shared" si="9"/>
        <v>0.05</v>
      </c>
    </row>
    <row r="62" spans="1:82" x14ac:dyDescent="0.25">
      <c r="A62" s="13" t="s">
        <v>64</v>
      </c>
      <c r="B62" s="13" t="s">
        <v>27</v>
      </c>
      <c r="C62" s="2" t="s">
        <v>337</v>
      </c>
      <c r="D62" s="30" t="s">
        <v>192</v>
      </c>
      <c r="E62" s="30" t="s">
        <v>192</v>
      </c>
      <c r="F62" s="30" t="s">
        <v>192</v>
      </c>
      <c r="G62" s="30" t="s">
        <v>192</v>
      </c>
      <c r="H62" s="30" t="s">
        <v>192</v>
      </c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/>
      <c r="AO62" s="28"/>
      <c r="AP62" s="28"/>
      <c r="AQ62" s="28"/>
      <c r="AR62" s="28"/>
      <c r="AS62" s="28"/>
      <c r="AT62" s="28"/>
      <c r="AU62" s="28"/>
      <c r="AV62" s="28"/>
      <c r="AW62" s="28"/>
      <c r="AX62" s="28"/>
      <c r="AY62" s="28"/>
      <c r="AZ62" s="28"/>
      <c r="BA62" s="28"/>
      <c r="BB62" s="28"/>
      <c r="BC62" s="28"/>
      <c r="BD62" s="28"/>
      <c r="BE62" s="28"/>
      <c r="BF62" s="28"/>
      <c r="BG62" s="28"/>
      <c r="BH62" s="28"/>
      <c r="BI62" s="28"/>
      <c r="BJ62" s="28"/>
      <c r="BK62" s="28"/>
      <c r="BL62" s="28"/>
      <c r="BM62" s="28"/>
      <c r="BN62" s="28"/>
      <c r="BO62" s="28"/>
      <c r="BP62" s="28"/>
      <c r="BQ62" s="28"/>
      <c r="BR62" s="28"/>
      <c r="BS62" s="28">
        <v>5</v>
      </c>
      <c r="BT62" s="28">
        <v>5</v>
      </c>
      <c r="BU62" s="29">
        <f t="shared" si="0"/>
        <v>1</v>
      </c>
      <c r="BV62" s="28">
        <f t="shared" si="1"/>
        <v>0</v>
      </c>
      <c r="BW62" s="28">
        <f t="shared" si="2"/>
        <v>0</v>
      </c>
      <c r="BX62" s="28" t="e">
        <f t="shared" si="3"/>
        <v>#NUM!</v>
      </c>
      <c r="BY62" s="28" t="e">
        <f t="shared" si="4"/>
        <v>#DIV/0!</v>
      </c>
      <c r="BZ62" s="28" t="e">
        <f t="shared" si="5"/>
        <v>#DIV/0!</v>
      </c>
      <c r="CA62" s="28" t="e">
        <f t="shared" si="6"/>
        <v>#DIV/0!</v>
      </c>
      <c r="CB62" s="28" t="e">
        <f t="shared" si="7"/>
        <v>#DIV/0!</v>
      </c>
      <c r="CC62" s="28" t="e">
        <f t="shared" si="8"/>
        <v>#NUM!</v>
      </c>
      <c r="CD62" s="28" t="e">
        <f t="shared" si="9"/>
        <v>#NUM!</v>
      </c>
    </row>
    <row r="63" spans="1:82" x14ac:dyDescent="0.25">
      <c r="A63" s="13" t="s">
        <v>65</v>
      </c>
      <c r="B63" s="13" t="s">
        <v>27</v>
      </c>
      <c r="C63" s="2" t="s">
        <v>337</v>
      </c>
      <c r="D63" s="30" t="s">
        <v>192</v>
      </c>
      <c r="E63" s="30" t="s">
        <v>192</v>
      </c>
      <c r="F63" s="30" t="s">
        <v>192</v>
      </c>
      <c r="G63" s="30" t="s">
        <v>192</v>
      </c>
      <c r="H63" s="30" t="s">
        <v>192</v>
      </c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  <c r="AK63" s="28"/>
      <c r="AL63" s="28"/>
      <c r="AM63" s="28"/>
      <c r="AN63" s="28"/>
      <c r="AO63" s="28"/>
      <c r="AP63" s="28"/>
      <c r="AQ63" s="28"/>
      <c r="AR63" s="28"/>
      <c r="AS63" s="28"/>
      <c r="AT63" s="28"/>
      <c r="AU63" s="28"/>
      <c r="AV63" s="28"/>
      <c r="AW63" s="28"/>
      <c r="AX63" s="28"/>
      <c r="AY63" s="28"/>
      <c r="AZ63" s="28"/>
      <c r="BA63" s="28"/>
      <c r="BB63" s="28"/>
      <c r="BC63" s="28"/>
      <c r="BD63" s="28"/>
      <c r="BE63" s="28"/>
      <c r="BF63" s="28"/>
      <c r="BG63" s="28"/>
      <c r="BH63" s="28"/>
      <c r="BI63" s="28"/>
      <c r="BJ63" s="28"/>
      <c r="BK63" s="28"/>
      <c r="BL63" s="28"/>
      <c r="BM63" s="28"/>
      <c r="BN63" s="28"/>
      <c r="BO63" s="28"/>
      <c r="BP63" s="28"/>
      <c r="BQ63" s="28"/>
      <c r="BR63" s="28"/>
      <c r="BS63" s="28">
        <v>5</v>
      </c>
      <c r="BT63" s="28">
        <v>5</v>
      </c>
      <c r="BU63" s="29">
        <f t="shared" si="0"/>
        <v>1</v>
      </c>
      <c r="BV63" s="28">
        <f t="shared" si="1"/>
        <v>0</v>
      </c>
      <c r="BW63" s="28">
        <f t="shared" si="2"/>
        <v>0</v>
      </c>
      <c r="BX63" s="28" t="e">
        <f t="shared" si="3"/>
        <v>#NUM!</v>
      </c>
      <c r="BY63" s="28" t="e">
        <f t="shared" si="4"/>
        <v>#DIV/0!</v>
      </c>
      <c r="BZ63" s="28" t="e">
        <f t="shared" si="5"/>
        <v>#DIV/0!</v>
      </c>
      <c r="CA63" s="28" t="e">
        <f t="shared" si="6"/>
        <v>#DIV/0!</v>
      </c>
      <c r="CB63" s="28" t="e">
        <f t="shared" si="7"/>
        <v>#DIV/0!</v>
      </c>
      <c r="CC63" s="28" t="e">
        <f t="shared" si="8"/>
        <v>#NUM!</v>
      </c>
      <c r="CD63" s="28" t="e">
        <f t="shared" si="9"/>
        <v>#NUM!</v>
      </c>
    </row>
    <row r="64" spans="1:82" x14ac:dyDescent="0.25">
      <c r="A64" s="13" t="s">
        <v>66</v>
      </c>
      <c r="B64" s="13" t="s">
        <v>27</v>
      </c>
      <c r="C64" s="2" t="s">
        <v>337</v>
      </c>
      <c r="D64" s="30">
        <v>0.14000000000000001</v>
      </c>
      <c r="E64" s="30">
        <v>0.13</v>
      </c>
      <c r="F64" s="30">
        <v>0.05</v>
      </c>
      <c r="G64" s="30">
        <v>0.44</v>
      </c>
      <c r="H64" s="30">
        <v>0.17</v>
      </c>
      <c r="I64" s="28" t="s">
        <v>315</v>
      </c>
      <c r="J64" s="28" t="s">
        <v>315</v>
      </c>
      <c r="K64" s="28" t="s">
        <v>315</v>
      </c>
      <c r="L64" s="28">
        <v>0.2</v>
      </c>
      <c r="M64" s="28" t="s">
        <v>315</v>
      </c>
      <c r="N64" s="28" t="s">
        <v>315</v>
      </c>
      <c r="O64" s="28">
        <v>0.24</v>
      </c>
      <c r="P64" s="28" t="s">
        <v>315</v>
      </c>
      <c r="Q64" s="28" t="s">
        <v>315</v>
      </c>
      <c r="R64" s="28">
        <v>0.34</v>
      </c>
      <c r="S64" s="28" t="s">
        <v>315</v>
      </c>
      <c r="T64" s="28" t="s">
        <v>315</v>
      </c>
      <c r="U64" s="28" t="s">
        <v>315</v>
      </c>
      <c r="V64" s="28" t="s">
        <v>315</v>
      </c>
      <c r="W64" s="28" t="s">
        <v>315</v>
      </c>
      <c r="X64" s="28" t="s">
        <v>315</v>
      </c>
      <c r="Y64" s="28" t="s">
        <v>315</v>
      </c>
      <c r="Z64" s="28" t="s">
        <v>315</v>
      </c>
      <c r="AA64" s="28" t="s">
        <v>315</v>
      </c>
      <c r="AB64" s="28" t="s">
        <v>315</v>
      </c>
      <c r="AC64" s="28" t="s">
        <v>315</v>
      </c>
      <c r="AD64" s="28" t="s">
        <v>315</v>
      </c>
      <c r="AE64" s="28" t="s">
        <v>315</v>
      </c>
      <c r="AF64" s="28" t="s">
        <v>315</v>
      </c>
      <c r="AG64" s="28">
        <v>0.24</v>
      </c>
      <c r="AH64" s="28" t="s">
        <v>315</v>
      </c>
      <c r="AI64" s="28" t="s">
        <v>315</v>
      </c>
      <c r="AJ64" s="28" t="s">
        <v>315</v>
      </c>
      <c r="AK64" s="28" t="s">
        <v>315</v>
      </c>
      <c r="AL64" s="28" t="s">
        <v>315</v>
      </c>
      <c r="AM64" s="28" t="s">
        <v>315</v>
      </c>
      <c r="AN64" s="28" t="s">
        <v>315</v>
      </c>
      <c r="AO64" s="28" t="s">
        <v>315</v>
      </c>
      <c r="AP64" s="28" t="s">
        <v>315</v>
      </c>
      <c r="AQ64" s="28" t="s">
        <v>315</v>
      </c>
      <c r="AR64" s="28" t="s">
        <v>315</v>
      </c>
      <c r="AS64" s="28" t="s">
        <v>315</v>
      </c>
      <c r="AT64" s="28" t="s">
        <v>315</v>
      </c>
      <c r="AU64" s="28" t="s">
        <v>315</v>
      </c>
      <c r="AV64" s="28" t="s">
        <v>315</v>
      </c>
      <c r="AW64" s="28" t="s">
        <v>315</v>
      </c>
      <c r="AX64" s="28" t="s">
        <v>315</v>
      </c>
      <c r="AY64" s="28" t="s">
        <v>315</v>
      </c>
      <c r="AZ64" s="28" t="s">
        <v>315</v>
      </c>
      <c r="BA64" s="28" t="s">
        <v>315</v>
      </c>
      <c r="BB64" s="28" t="s">
        <v>315</v>
      </c>
      <c r="BC64" s="28" t="s">
        <v>315</v>
      </c>
      <c r="BD64" s="28" t="s">
        <v>315</v>
      </c>
      <c r="BE64" s="28" t="s">
        <v>315</v>
      </c>
      <c r="BF64" s="28" t="s">
        <v>315</v>
      </c>
      <c r="BG64" s="28" t="s">
        <v>315</v>
      </c>
      <c r="BH64" s="28" t="s">
        <v>315</v>
      </c>
      <c r="BI64" s="28" t="s">
        <v>315</v>
      </c>
      <c r="BJ64" s="28" t="s">
        <v>315</v>
      </c>
      <c r="BK64" s="28" t="s">
        <v>315</v>
      </c>
      <c r="BL64" s="28" t="s">
        <v>315</v>
      </c>
      <c r="BM64" s="28" t="s">
        <v>315</v>
      </c>
      <c r="BN64" s="28">
        <v>0.65</v>
      </c>
      <c r="BO64" s="28">
        <v>0.36</v>
      </c>
      <c r="BP64" s="28" t="s">
        <v>315</v>
      </c>
      <c r="BQ64" s="28" t="s">
        <v>315</v>
      </c>
      <c r="BR64" s="28"/>
      <c r="BS64" s="28">
        <v>66</v>
      </c>
      <c r="BT64" s="28">
        <v>59</v>
      </c>
      <c r="BU64" s="29">
        <f t="shared" si="0"/>
        <v>0.89393939393939392</v>
      </c>
      <c r="BV64" s="28">
        <f t="shared" si="1"/>
        <v>0.65</v>
      </c>
      <c r="BW64" s="28">
        <f t="shared" si="2"/>
        <v>0.05</v>
      </c>
      <c r="BX64" s="28">
        <f t="shared" si="3"/>
        <v>0.24</v>
      </c>
      <c r="BY64" s="28">
        <f t="shared" si="4"/>
        <v>0.16967348322319231</v>
      </c>
      <c r="BZ64" s="28">
        <f t="shared" si="5"/>
        <v>63.054334981591737</v>
      </c>
      <c r="CA64" s="28">
        <f t="shared" si="6"/>
        <v>2.878909090909092E-2</v>
      </c>
      <c r="CB64" s="28">
        <f t="shared" si="7"/>
        <v>0.2690909090909091</v>
      </c>
      <c r="CC64" s="28">
        <f t="shared" si="8"/>
        <v>0.54500000000000004</v>
      </c>
      <c r="CD64" s="28">
        <f t="shared" si="9"/>
        <v>0.62900000000000011</v>
      </c>
    </row>
    <row r="65" spans="1:82" x14ac:dyDescent="0.25">
      <c r="A65" s="13" t="s">
        <v>67</v>
      </c>
      <c r="B65" s="13" t="s">
        <v>27</v>
      </c>
      <c r="C65" s="2" t="s">
        <v>337</v>
      </c>
      <c r="D65" s="30" t="s">
        <v>192</v>
      </c>
      <c r="E65" s="30" t="s">
        <v>192</v>
      </c>
      <c r="F65" s="30" t="s">
        <v>192</v>
      </c>
      <c r="G65" s="30" t="s">
        <v>192</v>
      </c>
      <c r="H65" s="30" t="s">
        <v>192</v>
      </c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8"/>
      <c r="AQ65" s="28"/>
      <c r="AR65" s="28"/>
      <c r="AS65" s="28"/>
      <c r="AT65" s="28"/>
      <c r="AU65" s="28"/>
      <c r="AV65" s="28"/>
      <c r="AW65" s="28"/>
      <c r="AX65" s="28"/>
      <c r="AY65" s="28"/>
      <c r="AZ65" s="28"/>
      <c r="BA65" s="28"/>
      <c r="BB65" s="28"/>
      <c r="BC65" s="28"/>
      <c r="BD65" s="28"/>
      <c r="BE65" s="28"/>
      <c r="BF65" s="28"/>
      <c r="BG65" s="28"/>
      <c r="BH65" s="28"/>
      <c r="BI65" s="28"/>
      <c r="BJ65" s="28"/>
      <c r="BK65" s="28"/>
      <c r="BL65" s="28"/>
      <c r="BM65" s="28"/>
      <c r="BN65" s="28"/>
      <c r="BO65" s="28"/>
      <c r="BP65" s="28"/>
      <c r="BQ65" s="28"/>
      <c r="BR65" s="28"/>
      <c r="BS65" s="28">
        <v>5</v>
      </c>
      <c r="BT65" s="28">
        <v>5</v>
      </c>
      <c r="BU65" s="29">
        <f t="shared" si="0"/>
        <v>1</v>
      </c>
      <c r="BV65" s="28">
        <f t="shared" si="1"/>
        <v>0</v>
      </c>
      <c r="BW65" s="28">
        <f t="shared" si="2"/>
        <v>0</v>
      </c>
      <c r="BX65" s="28" t="e">
        <f t="shared" si="3"/>
        <v>#NUM!</v>
      </c>
      <c r="BY65" s="28" t="e">
        <f t="shared" si="4"/>
        <v>#DIV/0!</v>
      </c>
      <c r="BZ65" s="28" t="e">
        <f t="shared" si="5"/>
        <v>#DIV/0!</v>
      </c>
      <c r="CA65" s="28" t="e">
        <f t="shared" si="6"/>
        <v>#DIV/0!</v>
      </c>
      <c r="CB65" s="28" t="e">
        <f t="shared" si="7"/>
        <v>#DIV/0!</v>
      </c>
      <c r="CC65" s="28" t="e">
        <f t="shared" si="8"/>
        <v>#NUM!</v>
      </c>
      <c r="CD65" s="28" t="e">
        <f t="shared" si="9"/>
        <v>#NUM!</v>
      </c>
    </row>
    <row r="66" spans="1:82" x14ac:dyDescent="0.25">
      <c r="A66" s="13" t="s">
        <v>68</v>
      </c>
      <c r="B66" s="13" t="s">
        <v>27</v>
      </c>
      <c r="C66" s="2" t="s">
        <v>337</v>
      </c>
      <c r="D66" s="30">
        <v>0.21</v>
      </c>
      <c r="E66" s="30">
        <v>0.17</v>
      </c>
      <c r="F66" s="30">
        <v>7.0000000000000007E-2</v>
      </c>
      <c r="G66" s="30">
        <v>0.49</v>
      </c>
      <c r="H66" s="30">
        <v>0.18</v>
      </c>
      <c r="I66" s="28" t="s">
        <v>312</v>
      </c>
      <c r="J66" s="28" t="s">
        <v>312</v>
      </c>
      <c r="K66" s="28" t="s">
        <v>312</v>
      </c>
      <c r="L66" s="28" t="s">
        <v>312</v>
      </c>
      <c r="M66" s="28" t="s">
        <v>312</v>
      </c>
      <c r="N66" s="28">
        <v>0.2</v>
      </c>
      <c r="O66" s="28" t="s">
        <v>312</v>
      </c>
      <c r="P66" s="28" t="s">
        <v>312</v>
      </c>
      <c r="Q66" s="28" t="s">
        <v>312</v>
      </c>
      <c r="R66" s="28" t="s">
        <v>312</v>
      </c>
      <c r="S66" s="28" t="s">
        <v>312</v>
      </c>
      <c r="T66" s="28" t="s">
        <v>312</v>
      </c>
      <c r="U66" s="28" t="s">
        <v>312</v>
      </c>
      <c r="V66" s="28" t="s">
        <v>312</v>
      </c>
      <c r="W66" s="28" t="s">
        <v>312</v>
      </c>
      <c r="X66" s="28" t="s">
        <v>312</v>
      </c>
      <c r="Y66" s="28" t="s">
        <v>312</v>
      </c>
      <c r="Z66" s="28" t="s">
        <v>312</v>
      </c>
      <c r="AA66" s="28" t="s">
        <v>312</v>
      </c>
      <c r="AB66" s="28" t="s">
        <v>312</v>
      </c>
      <c r="AC66" s="28" t="s">
        <v>312</v>
      </c>
      <c r="AD66" s="28" t="s">
        <v>312</v>
      </c>
      <c r="AE66" s="28" t="s">
        <v>312</v>
      </c>
      <c r="AF66" s="28" t="s">
        <v>312</v>
      </c>
      <c r="AG66" s="28" t="s">
        <v>312</v>
      </c>
      <c r="AH66" s="28" t="s">
        <v>312</v>
      </c>
      <c r="AI66" s="28" t="s">
        <v>312</v>
      </c>
      <c r="AJ66" s="28" t="s">
        <v>312</v>
      </c>
      <c r="AK66" s="28" t="s">
        <v>312</v>
      </c>
      <c r="AL66" s="28" t="s">
        <v>312</v>
      </c>
      <c r="AM66" s="28" t="s">
        <v>312</v>
      </c>
      <c r="AN66" s="28" t="s">
        <v>312</v>
      </c>
      <c r="AO66" s="28" t="s">
        <v>312</v>
      </c>
      <c r="AP66" s="28" t="s">
        <v>312</v>
      </c>
      <c r="AQ66" s="28" t="s">
        <v>312</v>
      </c>
      <c r="AR66" s="28" t="s">
        <v>312</v>
      </c>
      <c r="AS66" s="28" t="s">
        <v>312</v>
      </c>
      <c r="AT66" s="28" t="s">
        <v>312</v>
      </c>
      <c r="AU66" s="28" t="s">
        <v>312</v>
      </c>
      <c r="AV66" s="28" t="s">
        <v>312</v>
      </c>
      <c r="AW66" s="28" t="s">
        <v>312</v>
      </c>
      <c r="AX66" s="28" t="s">
        <v>312</v>
      </c>
      <c r="AY66" s="28" t="s">
        <v>312</v>
      </c>
      <c r="AZ66" s="28" t="s">
        <v>312</v>
      </c>
      <c r="BA66" s="28" t="s">
        <v>312</v>
      </c>
      <c r="BB66" s="28" t="s">
        <v>312</v>
      </c>
      <c r="BC66" s="28" t="s">
        <v>312</v>
      </c>
      <c r="BD66" s="28" t="s">
        <v>312</v>
      </c>
      <c r="BE66" s="28" t="s">
        <v>312</v>
      </c>
      <c r="BF66" s="28" t="s">
        <v>312</v>
      </c>
      <c r="BG66" s="28" t="s">
        <v>312</v>
      </c>
      <c r="BH66" s="28" t="s">
        <v>312</v>
      </c>
      <c r="BI66" s="28" t="s">
        <v>312</v>
      </c>
      <c r="BJ66" s="28" t="s">
        <v>312</v>
      </c>
      <c r="BK66" s="28" t="s">
        <v>312</v>
      </c>
      <c r="BL66" s="28" t="s">
        <v>312</v>
      </c>
      <c r="BM66" s="28" t="s">
        <v>312</v>
      </c>
      <c r="BN66" s="28">
        <v>0.6</v>
      </c>
      <c r="BO66" s="28" t="s">
        <v>312</v>
      </c>
      <c r="BP66" s="28" t="s">
        <v>312</v>
      </c>
      <c r="BQ66" s="28" t="s">
        <v>312</v>
      </c>
      <c r="BR66" s="28"/>
      <c r="BS66" s="28">
        <v>66</v>
      </c>
      <c r="BT66" s="28">
        <v>60</v>
      </c>
      <c r="BU66" s="29">
        <f t="shared" si="0"/>
        <v>0.90909090909090906</v>
      </c>
      <c r="BV66" s="28">
        <f t="shared" si="1"/>
        <v>0.6</v>
      </c>
      <c r="BW66" s="28">
        <f t="shared" si="2"/>
        <v>7.0000000000000007E-2</v>
      </c>
      <c r="BX66" s="28">
        <f t="shared" si="3"/>
        <v>0.2</v>
      </c>
      <c r="BY66" s="28">
        <f t="shared" si="4"/>
        <v>0.19311975066066672</v>
      </c>
      <c r="BZ66" s="28">
        <f t="shared" si="5"/>
        <v>70.408242428368069</v>
      </c>
      <c r="CA66" s="28">
        <f t="shared" si="6"/>
        <v>3.7295238095238083E-2</v>
      </c>
      <c r="CB66" s="28">
        <f t="shared" si="7"/>
        <v>0.2742857142857143</v>
      </c>
      <c r="CC66" s="28">
        <f t="shared" si="8"/>
        <v>0.56699999999999995</v>
      </c>
      <c r="CD66" s="28">
        <f t="shared" si="9"/>
        <v>0.59339999999999993</v>
      </c>
    </row>
    <row r="67" spans="1:82" x14ac:dyDescent="0.25">
      <c r="A67" s="13" t="s">
        <v>69</v>
      </c>
      <c r="B67" s="13" t="s">
        <v>27</v>
      </c>
      <c r="C67" s="2" t="s">
        <v>337</v>
      </c>
      <c r="D67" s="30" t="s">
        <v>192</v>
      </c>
      <c r="E67" s="30" t="s">
        <v>192</v>
      </c>
      <c r="F67" s="30" t="s">
        <v>192</v>
      </c>
      <c r="G67" s="30">
        <v>0.02</v>
      </c>
      <c r="H67" s="30" t="s">
        <v>192</v>
      </c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  <c r="AT67" s="28"/>
      <c r="AU67" s="28"/>
      <c r="AV67" s="28"/>
      <c r="AW67" s="28"/>
      <c r="AX67" s="28"/>
      <c r="AY67" s="28"/>
      <c r="AZ67" s="28"/>
      <c r="BA67" s="28"/>
      <c r="BB67" s="28"/>
      <c r="BC67" s="28"/>
      <c r="BD67" s="28"/>
      <c r="BE67" s="28"/>
      <c r="BF67" s="28"/>
      <c r="BG67" s="28"/>
      <c r="BH67" s="28"/>
      <c r="BI67" s="28"/>
      <c r="BJ67" s="28"/>
      <c r="BK67" s="28"/>
      <c r="BL67" s="28"/>
      <c r="BM67" s="28"/>
      <c r="BN67" s="28"/>
      <c r="BO67" s="28"/>
      <c r="BP67" s="28"/>
      <c r="BQ67" s="28"/>
      <c r="BR67" s="28"/>
      <c r="BS67" s="28">
        <v>5</v>
      </c>
      <c r="BT67" s="28">
        <v>4</v>
      </c>
      <c r="BU67" s="29">
        <f t="shared" si="0"/>
        <v>0.8</v>
      </c>
      <c r="BV67" s="28">
        <f t="shared" si="1"/>
        <v>0.02</v>
      </c>
      <c r="BW67" s="28">
        <f t="shared" si="2"/>
        <v>0.02</v>
      </c>
      <c r="BX67" s="28">
        <f t="shared" si="3"/>
        <v>0.02</v>
      </c>
      <c r="BY67" s="28" t="e">
        <f t="shared" si="4"/>
        <v>#DIV/0!</v>
      </c>
      <c r="BZ67" s="28" t="e">
        <f t="shared" si="5"/>
        <v>#DIV/0!</v>
      </c>
      <c r="CA67" s="28" t="e">
        <f t="shared" si="6"/>
        <v>#DIV/0!</v>
      </c>
      <c r="CB67" s="28">
        <f t="shared" si="7"/>
        <v>0.02</v>
      </c>
      <c r="CC67" s="28">
        <f t="shared" si="8"/>
        <v>0.02</v>
      </c>
      <c r="CD67" s="28">
        <f t="shared" si="9"/>
        <v>0.02</v>
      </c>
    </row>
    <row r="68" spans="1:82" x14ac:dyDescent="0.25">
      <c r="A68" s="13" t="s">
        <v>70</v>
      </c>
      <c r="B68" s="13" t="s">
        <v>27</v>
      </c>
      <c r="C68" s="2" t="s">
        <v>337</v>
      </c>
      <c r="D68" s="30">
        <v>0.02</v>
      </c>
      <c r="E68" s="30">
        <v>0.02</v>
      </c>
      <c r="F68" s="30">
        <v>0.01</v>
      </c>
      <c r="G68" s="30">
        <v>0.04</v>
      </c>
      <c r="H68" s="30" t="s">
        <v>192</v>
      </c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  <c r="AT68" s="28"/>
      <c r="AU68" s="28"/>
      <c r="AV68" s="28"/>
      <c r="AW68" s="28"/>
      <c r="AX68" s="28"/>
      <c r="AY68" s="28"/>
      <c r="AZ68" s="28"/>
      <c r="BA68" s="28"/>
      <c r="BB68" s="28"/>
      <c r="BC68" s="28"/>
      <c r="BD68" s="28"/>
      <c r="BE68" s="28"/>
      <c r="BF68" s="28"/>
      <c r="BG68" s="28"/>
      <c r="BH68" s="28"/>
      <c r="BI68" s="28"/>
      <c r="BJ68" s="28"/>
      <c r="BK68" s="28"/>
      <c r="BL68" s="28"/>
      <c r="BM68" s="28"/>
      <c r="BN68" s="28"/>
      <c r="BO68" s="28"/>
      <c r="BP68" s="28"/>
      <c r="BQ68" s="28"/>
      <c r="BR68" s="28"/>
      <c r="BS68" s="28">
        <v>5</v>
      </c>
      <c r="BT68" s="28">
        <v>1</v>
      </c>
      <c r="BU68" s="29">
        <f t="shared" si="0"/>
        <v>0.2</v>
      </c>
      <c r="BV68" s="28">
        <f t="shared" si="1"/>
        <v>0.04</v>
      </c>
      <c r="BW68" s="28">
        <f t="shared" si="2"/>
        <v>0.01</v>
      </c>
      <c r="BX68" s="28">
        <f t="shared" si="3"/>
        <v>0.02</v>
      </c>
      <c r="BY68" s="28">
        <f t="shared" si="4"/>
        <v>1.2583057392117918E-2</v>
      </c>
      <c r="BZ68" s="28">
        <f t="shared" si="5"/>
        <v>55.924699520524079</v>
      </c>
      <c r="CA68" s="28">
        <f t="shared" si="6"/>
        <v>1.5833333333333338E-4</v>
      </c>
      <c r="CB68" s="28">
        <f t="shared" si="7"/>
        <v>2.2499999999999999E-2</v>
      </c>
      <c r="CC68" s="28">
        <f t="shared" si="8"/>
        <v>3.6999999999999991E-2</v>
      </c>
      <c r="CD68" s="28">
        <f t="shared" si="9"/>
        <v>3.9399999999999998E-2</v>
      </c>
    </row>
    <row r="69" spans="1:82" x14ac:dyDescent="0.25">
      <c r="A69" s="13" t="s">
        <v>71</v>
      </c>
      <c r="B69" s="13" t="s">
        <v>27</v>
      </c>
      <c r="C69" s="2" t="s">
        <v>337</v>
      </c>
      <c r="D69" s="30" t="s">
        <v>192</v>
      </c>
      <c r="E69" s="30" t="s">
        <v>192</v>
      </c>
      <c r="F69" s="30" t="s">
        <v>192</v>
      </c>
      <c r="G69" s="30" t="s">
        <v>192</v>
      </c>
      <c r="H69" s="30" t="s">
        <v>192</v>
      </c>
      <c r="I69" s="28" t="s">
        <v>312</v>
      </c>
      <c r="J69" s="28" t="s">
        <v>312</v>
      </c>
      <c r="K69" s="28" t="s">
        <v>312</v>
      </c>
      <c r="L69" s="28" t="s">
        <v>312</v>
      </c>
      <c r="M69" s="28" t="s">
        <v>312</v>
      </c>
      <c r="N69" s="28" t="s">
        <v>312</v>
      </c>
      <c r="O69" s="28" t="s">
        <v>312</v>
      </c>
      <c r="P69" s="28" t="s">
        <v>312</v>
      </c>
      <c r="Q69" s="28" t="s">
        <v>312</v>
      </c>
      <c r="R69" s="28" t="s">
        <v>312</v>
      </c>
      <c r="S69" s="28" t="s">
        <v>312</v>
      </c>
      <c r="T69" s="28" t="s">
        <v>312</v>
      </c>
      <c r="U69" s="28" t="s">
        <v>312</v>
      </c>
      <c r="V69" s="28" t="s">
        <v>312</v>
      </c>
      <c r="W69" s="28" t="s">
        <v>312</v>
      </c>
      <c r="X69" s="28" t="s">
        <v>312</v>
      </c>
      <c r="Y69" s="28" t="s">
        <v>312</v>
      </c>
      <c r="Z69" s="28" t="s">
        <v>312</v>
      </c>
      <c r="AA69" s="28" t="s">
        <v>312</v>
      </c>
      <c r="AB69" s="28" t="s">
        <v>312</v>
      </c>
      <c r="AC69" s="28" t="s">
        <v>312</v>
      </c>
      <c r="AD69" s="28" t="s">
        <v>312</v>
      </c>
      <c r="AE69" s="28" t="s">
        <v>312</v>
      </c>
      <c r="AF69" s="28" t="s">
        <v>312</v>
      </c>
      <c r="AG69" s="28" t="s">
        <v>312</v>
      </c>
      <c r="AH69" s="28" t="s">
        <v>312</v>
      </c>
      <c r="AI69" s="28" t="s">
        <v>312</v>
      </c>
      <c r="AJ69" s="28" t="s">
        <v>312</v>
      </c>
      <c r="AK69" s="28" t="s">
        <v>312</v>
      </c>
      <c r="AL69" s="28" t="s">
        <v>312</v>
      </c>
      <c r="AM69" s="28" t="s">
        <v>312</v>
      </c>
      <c r="AN69" s="28" t="s">
        <v>312</v>
      </c>
      <c r="AO69" s="28" t="s">
        <v>312</v>
      </c>
      <c r="AP69" s="28" t="s">
        <v>312</v>
      </c>
      <c r="AQ69" s="28" t="s">
        <v>312</v>
      </c>
      <c r="AR69" s="28" t="s">
        <v>312</v>
      </c>
      <c r="AS69" s="28" t="s">
        <v>312</v>
      </c>
      <c r="AT69" s="28" t="s">
        <v>312</v>
      </c>
      <c r="AU69" s="28" t="s">
        <v>312</v>
      </c>
      <c r="AV69" s="28" t="s">
        <v>312</v>
      </c>
      <c r="AW69" s="28" t="s">
        <v>312</v>
      </c>
      <c r="AX69" s="28" t="s">
        <v>312</v>
      </c>
      <c r="AY69" s="28" t="s">
        <v>312</v>
      </c>
      <c r="AZ69" s="28" t="s">
        <v>312</v>
      </c>
      <c r="BA69" s="28" t="s">
        <v>312</v>
      </c>
      <c r="BB69" s="28" t="s">
        <v>312</v>
      </c>
      <c r="BC69" s="28" t="s">
        <v>312</v>
      </c>
      <c r="BD69" s="28" t="s">
        <v>312</v>
      </c>
      <c r="BE69" s="28" t="s">
        <v>312</v>
      </c>
      <c r="BF69" s="28" t="s">
        <v>312</v>
      </c>
      <c r="BG69" s="28" t="s">
        <v>312</v>
      </c>
      <c r="BH69" s="28" t="s">
        <v>312</v>
      </c>
      <c r="BI69" s="28" t="s">
        <v>312</v>
      </c>
      <c r="BJ69" s="28" t="s">
        <v>312</v>
      </c>
      <c r="BK69" s="28" t="s">
        <v>312</v>
      </c>
      <c r="BL69" s="28" t="s">
        <v>312</v>
      </c>
      <c r="BM69" s="28" t="s">
        <v>312</v>
      </c>
      <c r="BN69" s="28" t="s">
        <v>312</v>
      </c>
      <c r="BO69" s="28" t="s">
        <v>312</v>
      </c>
      <c r="BP69" s="28" t="s">
        <v>312</v>
      </c>
      <c r="BQ69" s="28" t="s">
        <v>312</v>
      </c>
      <c r="BR69" s="28"/>
      <c r="BS69" s="28">
        <v>66</v>
      </c>
      <c r="BT69" s="28">
        <v>66</v>
      </c>
      <c r="BU69" s="29">
        <f t="shared" si="0"/>
        <v>1</v>
      </c>
      <c r="BV69" s="28">
        <f t="shared" si="1"/>
        <v>0</v>
      </c>
      <c r="BW69" s="28">
        <f t="shared" si="2"/>
        <v>0</v>
      </c>
      <c r="BX69" s="28" t="e">
        <f t="shared" si="3"/>
        <v>#NUM!</v>
      </c>
      <c r="BY69" s="28" t="e">
        <f t="shared" si="4"/>
        <v>#DIV/0!</v>
      </c>
      <c r="BZ69" s="28" t="e">
        <f t="shared" si="5"/>
        <v>#DIV/0!</v>
      </c>
      <c r="CA69" s="28" t="e">
        <f t="shared" si="6"/>
        <v>#DIV/0!</v>
      </c>
      <c r="CB69" s="28" t="e">
        <f t="shared" si="7"/>
        <v>#DIV/0!</v>
      </c>
      <c r="CC69" s="28" t="e">
        <f t="shared" si="8"/>
        <v>#NUM!</v>
      </c>
      <c r="CD69" s="28" t="e">
        <f t="shared" si="9"/>
        <v>#NUM!</v>
      </c>
    </row>
    <row r="70" spans="1:82" x14ac:dyDescent="0.25">
      <c r="A70" s="13" t="s">
        <v>72</v>
      </c>
      <c r="B70" s="13" t="s">
        <v>27</v>
      </c>
      <c r="C70" s="2" t="s">
        <v>337</v>
      </c>
      <c r="D70" s="30" t="s">
        <v>192</v>
      </c>
      <c r="E70" s="30" t="s">
        <v>192</v>
      </c>
      <c r="F70" s="30" t="s">
        <v>192</v>
      </c>
      <c r="G70" s="30" t="s">
        <v>192</v>
      </c>
      <c r="H70" s="30" t="s">
        <v>192</v>
      </c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  <c r="AQ70" s="28"/>
      <c r="AR70" s="28"/>
      <c r="AS70" s="28"/>
      <c r="AT70" s="28"/>
      <c r="AU70" s="28"/>
      <c r="AV70" s="28"/>
      <c r="AW70" s="28"/>
      <c r="AX70" s="28"/>
      <c r="AY70" s="28"/>
      <c r="AZ70" s="28"/>
      <c r="BA70" s="28"/>
      <c r="BB70" s="28"/>
      <c r="BC70" s="28"/>
      <c r="BD70" s="28"/>
      <c r="BE70" s="28"/>
      <c r="BF70" s="28"/>
      <c r="BG70" s="28"/>
      <c r="BH70" s="28"/>
      <c r="BI70" s="28"/>
      <c r="BJ70" s="28"/>
      <c r="BK70" s="28"/>
      <c r="BL70" s="28"/>
      <c r="BM70" s="28"/>
      <c r="BN70" s="28"/>
      <c r="BO70" s="28"/>
      <c r="BP70" s="28"/>
      <c r="BQ70" s="28"/>
      <c r="BR70" s="28"/>
      <c r="BS70" s="28">
        <v>5</v>
      </c>
      <c r="BT70" s="28">
        <v>5</v>
      </c>
      <c r="BU70" s="29">
        <f t="shared" si="0"/>
        <v>1</v>
      </c>
      <c r="BV70" s="28">
        <f t="shared" si="1"/>
        <v>0</v>
      </c>
      <c r="BW70" s="28">
        <f t="shared" si="2"/>
        <v>0</v>
      </c>
      <c r="BX70" s="28" t="e">
        <f t="shared" si="3"/>
        <v>#NUM!</v>
      </c>
      <c r="BY70" s="28" t="e">
        <f t="shared" si="4"/>
        <v>#DIV/0!</v>
      </c>
      <c r="BZ70" s="28" t="e">
        <f t="shared" si="5"/>
        <v>#DIV/0!</v>
      </c>
      <c r="CA70" s="28" t="e">
        <f t="shared" si="6"/>
        <v>#DIV/0!</v>
      </c>
      <c r="CB70" s="28" t="e">
        <f t="shared" si="7"/>
        <v>#DIV/0!</v>
      </c>
      <c r="CC70" s="28" t="e">
        <f t="shared" si="8"/>
        <v>#NUM!</v>
      </c>
      <c r="CD70" s="28" t="e">
        <f t="shared" si="9"/>
        <v>#NUM!</v>
      </c>
    </row>
    <row r="71" spans="1:82" x14ac:dyDescent="0.25">
      <c r="A71" s="13" t="s">
        <v>73</v>
      </c>
      <c r="B71" s="13" t="s">
        <v>27</v>
      </c>
      <c r="C71" s="2" t="s">
        <v>337</v>
      </c>
      <c r="D71" s="30">
        <v>0.2</v>
      </c>
      <c r="E71" s="30">
        <v>0.2</v>
      </c>
      <c r="F71" s="30">
        <v>0.08</v>
      </c>
      <c r="G71" s="30">
        <v>0.57999999999999996</v>
      </c>
      <c r="H71" s="30">
        <v>0.2</v>
      </c>
      <c r="I71" s="28" t="s">
        <v>315</v>
      </c>
      <c r="J71" s="28">
        <v>0.33</v>
      </c>
      <c r="K71" s="28" t="s">
        <v>315</v>
      </c>
      <c r="L71" s="28">
        <v>0.26</v>
      </c>
      <c r="M71" s="28" t="s">
        <v>315</v>
      </c>
      <c r="N71" s="28">
        <v>0.26</v>
      </c>
      <c r="O71" s="28">
        <v>0.31</v>
      </c>
      <c r="P71" s="28" t="s">
        <v>315</v>
      </c>
      <c r="Q71" s="28" t="s">
        <v>315</v>
      </c>
      <c r="R71" s="28">
        <v>0.41</v>
      </c>
      <c r="S71" s="28" t="s">
        <v>315</v>
      </c>
      <c r="T71" s="28" t="s">
        <v>315</v>
      </c>
      <c r="U71" s="28" t="s">
        <v>315</v>
      </c>
      <c r="V71" s="28" t="s">
        <v>315</v>
      </c>
      <c r="W71" s="28">
        <v>0.43</v>
      </c>
      <c r="X71" s="28" t="s">
        <v>315</v>
      </c>
      <c r="Y71" s="28">
        <v>0.22</v>
      </c>
      <c r="Z71" s="28" t="s">
        <v>315</v>
      </c>
      <c r="AA71" s="28">
        <v>0.34</v>
      </c>
      <c r="AB71" s="28" t="s">
        <v>315</v>
      </c>
      <c r="AC71" s="28">
        <v>0.27</v>
      </c>
      <c r="AD71" s="28" t="s">
        <v>315</v>
      </c>
      <c r="AE71" s="28" t="s">
        <v>315</v>
      </c>
      <c r="AF71" s="28" t="s">
        <v>315</v>
      </c>
      <c r="AG71" s="28">
        <v>0.3</v>
      </c>
      <c r="AH71" s="28" t="s">
        <v>315</v>
      </c>
      <c r="AI71" s="28" t="s">
        <v>315</v>
      </c>
      <c r="AJ71" s="28" t="s">
        <v>315</v>
      </c>
      <c r="AK71" s="28" t="s">
        <v>315</v>
      </c>
      <c r="AL71" s="28" t="s">
        <v>315</v>
      </c>
      <c r="AM71" s="28" t="s">
        <v>315</v>
      </c>
      <c r="AN71" s="28" t="s">
        <v>315</v>
      </c>
      <c r="AO71" s="28" t="s">
        <v>315</v>
      </c>
      <c r="AP71" s="28" t="s">
        <v>315</v>
      </c>
      <c r="AQ71" s="28" t="s">
        <v>315</v>
      </c>
      <c r="AR71" s="28" t="s">
        <v>315</v>
      </c>
      <c r="AS71" s="28" t="s">
        <v>315</v>
      </c>
      <c r="AT71" s="28" t="s">
        <v>315</v>
      </c>
      <c r="AU71" s="28" t="s">
        <v>315</v>
      </c>
      <c r="AV71" s="28" t="s">
        <v>315</v>
      </c>
      <c r="AW71" s="28" t="s">
        <v>315</v>
      </c>
      <c r="AX71" s="28" t="s">
        <v>315</v>
      </c>
      <c r="AY71" s="28" t="s">
        <v>315</v>
      </c>
      <c r="AZ71" s="28" t="s">
        <v>315</v>
      </c>
      <c r="BA71" s="28" t="s">
        <v>315</v>
      </c>
      <c r="BB71" s="28" t="s">
        <v>315</v>
      </c>
      <c r="BC71" s="28" t="s">
        <v>315</v>
      </c>
      <c r="BD71" s="28" t="s">
        <v>315</v>
      </c>
      <c r="BE71" s="28" t="s">
        <v>315</v>
      </c>
      <c r="BF71" s="28" t="s">
        <v>315</v>
      </c>
      <c r="BG71" s="28" t="s">
        <v>315</v>
      </c>
      <c r="BH71" s="28" t="s">
        <v>315</v>
      </c>
      <c r="BI71" s="28" t="s">
        <v>315</v>
      </c>
      <c r="BJ71" s="28" t="s">
        <v>315</v>
      </c>
      <c r="BK71" s="28" t="s">
        <v>315</v>
      </c>
      <c r="BL71" s="28" t="s">
        <v>315</v>
      </c>
      <c r="BM71" s="28" t="s">
        <v>315</v>
      </c>
      <c r="BN71" s="28">
        <v>0.89</v>
      </c>
      <c r="BO71" s="28">
        <v>0.47</v>
      </c>
      <c r="BP71" s="28" t="s">
        <v>315</v>
      </c>
      <c r="BQ71" s="28" t="s">
        <v>315</v>
      </c>
      <c r="BR71" s="28"/>
      <c r="BS71" s="28">
        <v>66</v>
      </c>
      <c r="BT71" s="28">
        <v>59</v>
      </c>
      <c r="BU71" s="29">
        <f t="shared" si="0"/>
        <v>0.89393939393939392</v>
      </c>
      <c r="BV71" s="28">
        <f t="shared" si="1"/>
        <v>0.89</v>
      </c>
      <c r="BW71" s="28">
        <f t="shared" si="2"/>
        <v>0.08</v>
      </c>
      <c r="BX71" s="28">
        <f t="shared" si="3"/>
        <v>0.3</v>
      </c>
      <c r="BY71" s="28">
        <f t="shared" si="4"/>
        <v>0.18558135999197381</v>
      </c>
      <c r="BZ71" s="28">
        <f t="shared" si="5"/>
        <v>54.867532519366172</v>
      </c>
      <c r="CA71" s="28">
        <f t="shared" si="6"/>
        <v>3.4440441176470576E-2</v>
      </c>
      <c r="CB71" s="28">
        <f t="shared" si="7"/>
        <v>0.33823529411764708</v>
      </c>
      <c r="CC71" s="28">
        <f t="shared" si="8"/>
        <v>0.64199999999999979</v>
      </c>
      <c r="CD71" s="28">
        <f t="shared" si="9"/>
        <v>0.84040000000000004</v>
      </c>
    </row>
    <row r="72" spans="1:82" x14ac:dyDescent="0.25">
      <c r="A72" s="13" t="s">
        <v>74</v>
      </c>
      <c r="B72" s="13" t="s">
        <v>27</v>
      </c>
      <c r="C72" s="2" t="s">
        <v>337</v>
      </c>
      <c r="D72" s="30" t="s">
        <v>192</v>
      </c>
      <c r="E72" s="30" t="s">
        <v>192</v>
      </c>
      <c r="F72" s="30" t="s">
        <v>192</v>
      </c>
      <c r="G72" s="30" t="s">
        <v>192</v>
      </c>
      <c r="H72" s="30" t="s">
        <v>192</v>
      </c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  <c r="AM72" s="28"/>
      <c r="AN72" s="28"/>
      <c r="AO72" s="28"/>
      <c r="AP72" s="28"/>
      <c r="AQ72" s="28"/>
      <c r="AR72" s="28"/>
      <c r="AS72" s="28"/>
      <c r="AT72" s="28"/>
      <c r="AU72" s="28"/>
      <c r="AV72" s="28"/>
      <c r="AW72" s="28"/>
      <c r="AX72" s="28"/>
      <c r="AY72" s="28"/>
      <c r="AZ72" s="28"/>
      <c r="BA72" s="28"/>
      <c r="BB72" s="28"/>
      <c r="BC72" s="28"/>
      <c r="BD72" s="28"/>
      <c r="BE72" s="28"/>
      <c r="BF72" s="28"/>
      <c r="BG72" s="28"/>
      <c r="BH72" s="28"/>
      <c r="BI72" s="28"/>
      <c r="BJ72" s="28"/>
      <c r="BK72" s="28"/>
      <c r="BL72" s="28"/>
      <c r="BM72" s="28"/>
      <c r="BN72" s="28"/>
      <c r="BO72" s="28"/>
      <c r="BP72" s="28"/>
      <c r="BQ72" s="28"/>
      <c r="BR72" s="28"/>
      <c r="BS72" s="28">
        <v>5</v>
      </c>
      <c r="BT72" s="28">
        <v>5</v>
      </c>
      <c r="BU72" s="29">
        <f t="shared" si="0"/>
        <v>1</v>
      </c>
      <c r="BV72" s="28">
        <f t="shared" si="1"/>
        <v>0</v>
      </c>
      <c r="BW72" s="28">
        <f t="shared" si="2"/>
        <v>0</v>
      </c>
      <c r="BX72" s="28" t="e">
        <f t="shared" si="3"/>
        <v>#NUM!</v>
      </c>
      <c r="BY72" s="28" t="e">
        <f t="shared" si="4"/>
        <v>#DIV/0!</v>
      </c>
      <c r="BZ72" s="28" t="e">
        <f t="shared" si="5"/>
        <v>#DIV/0!</v>
      </c>
      <c r="CA72" s="28" t="e">
        <f t="shared" si="6"/>
        <v>#DIV/0!</v>
      </c>
      <c r="CB72" s="28" t="e">
        <f t="shared" si="7"/>
        <v>#DIV/0!</v>
      </c>
      <c r="CC72" s="28" t="e">
        <f t="shared" si="8"/>
        <v>#NUM!</v>
      </c>
      <c r="CD72" s="28" t="e">
        <f t="shared" si="9"/>
        <v>#NUM!</v>
      </c>
    </row>
    <row r="73" spans="1:82" x14ac:dyDescent="0.25">
      <c r="A73" s="13" t="s">
        <v>75</v>
      </c>
      <c r="B73" s="13" t="s">
        <v>27</v>
      </c>
      <c r="C73" s="2" t="s">
        <v>337</v>
      </c>
      <c r="D73" s="30" t="s">
        <v>192</v>
      </c>
      <c r="E73" s="30" t="s">
        <v>192</v>
      </c>
      <c r="F73" s="30" t="s">
        <v>192</v>
      </c>
      <c r="G73" s="30" t="s">
        <v>192</v>
      </c>
      <c r="H73" s="30" t="s">
        <v>192</v>
      </c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  <c r="AT73" s="28"/>
      <c r="AU73" s="28"/>
      <c r="AV73" s="28"/>
      <c r="AW73" s="28"/>
      <c r="AX73" s="28"/>
      <c r="AY73" s="28"/>
      <c r="AZ73" s="28"/>
      <c r="BA73" s="28"/>
      <c r="BB73" s="28"/>
      <c r="BC73" s="28"/>
      <c r="BD73" s="28"/>
      <c r="BE73" s="28"/>
      <c r="BF73" s="28"/>
      <c r="BG73" s="28"/>
      <c r="BH73" s="28"/>
      <c r="BI73" s="28"/>
      <c r="BJ73" s="28"/>
      <c r="BK73" s="28"/>
      <c r="BL73" s="28"/>
      <c r="BM73" s="28"/>
      <c r="BN73" s="28"/>
      <c r="BO73" s="28"/>
      <c r="BP73" s="28"/>
      <c r="BQ73" s="28"/>
      <c r="BR73" s="28"/>
      <c r="BS73" s="28">
        <v>5</v>
      </c>
      <c r="BT73" s="28">
        <v>5</v>
      </c>
      <c r="BU73" s="29">
        <f t="shared" si="0"/>
        <v>1</v>
      </c>
      <c r="BV73" s="28">
        <f t="shared" si="1"/>
        <v>0</v>
      </c>
      <c r="BW73" s="28">
        <f t="shared" si="2"/>
        <v>0</v>
      </c>
      <c r="BX73" s="28" t="e">
        <f t="shared" si="3"/>
        <v>#NUM!</v>
      </c>
      <c r="BY73" s="28" t="e">
        <f t="shared" si="4"/>
        <v>#DIV/0!</v>
      </c>
      <c r="BZ73" s="28" t="e">
        <f t="shared" si="5"/>
        <v>#DIV/0!</v>
      </c>
      <c r="CA73" s="28" t="e">
        <f t="shared" si="6"/>
        <v>#DIV/0!</v>
      </c>
      <c r="CB73" s="28" t="e">
        <f t="shared" si="7"/>
        <v>#DIV/0!</v>
      </c>
      <c r="CC73" s="28" t="e">
        <f t="shared" si="8"/>
        <v>#NUM!</v>
      </c>
      <c r="CD73" s="28" t="e">
        <f t="shared" si="9"/>
        <v>#NUM!</v>
      </c>
    </row>
    <row r="74" spans="1:82" x14ac:dyDescent="0.25">
      <c r="A74" s="13" t="s">
        <v>76</v>
      </c>
      <c r="B74" s="13" t="s">
        <v>27</v>
      </c>
      <c r="C74" s="2" t="s">
        <v>337</v>
      </c>
      <c r="D74" s="30" t="s">
        <v>192</v>
      </c>
      <c r="E74" s="30" t="s">
        <v>192</v>
      </c>
      <c r="F74" s="30" t="s">
        <v>192</v>
      </c>
      <c r="G74" s="30">
        <v>0.02</v>
      </c>
      <c r="H74" s="30" t="s">
        <v>192</v>
      </c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8"/>
      <c r="AM74" s="28"/>
      <c r="AN74" s="28"/>
      <c r="AO74" s="28"/>
      <c r="AP74" s="28"/>
      <c r="AQ74" s="28"/>
      <c r="AR74" s="28"/>
      <c r="AS74" s="28"/>
      <c r="AT74" s="28"/>
      <c r="AU74" s="28"/>
      <c r="AV74" s="28"/>
      <c r="AW74" s="28"/>
      <c r="AX74" s="28"/>
      <c r="AY74" s="28"/>
      <c r="AZ74" s="28"/>
      <c r="BA74" s="28"/>
      <c r="BB74" s="28"/>
      <c r="BC74" s="28"/>
      <c r="BD74" s="28"/>
      <c r="BE74" s="28"/>
      <c r="BF74" s="28"/>
      <c r="BG74" s="28"/>
      <c r="BH74" s="28"/>
      <c r="BI74" s="28"/>
      <c r="BJ74" s="28"/>
      <c r="BK74" s="28"/>
      <c r="BL74" s="28"/>
      <c r="BM74" s="28"/>
      <c r="BN74" s="28"/>
      <c r="BO74" s="28"/>
      <c r="BP74" s="28"/>
      <c r="BQ74" s="28"/>
      <c r="BR74" s="28"/>
      <c r="BS74" s="28">
        <v>5</v>
      </c>
      <c r="BT74" s="28">
        <v>4</v>
      </c>
      <c r="BU74" s="29">
        <f t="shared" si="0"/>
        <v>0.8</v>
      </c>
      <c r="BV74" s="28">
        <f t="shared" si="1"/>
        <v>0.02</v>
      </c>
      <c r="BW74" s="28">
        <f t="shared" si="2"/>
        <v>0.02</v>
      </c>
      <c r="BX74" s="28">
        <f t="shared" si="3"/>
        <v>0.02</v>
      </c>
      <c r="BY74" s="28" t="e">
        <f t="shared" si="4"/>
        <v>#DIV/0!</v>
      </c>
      <c r="BZ74" s="28" t="e">
        <f t="shared" si="5"/>
        <v>#DIV/0!</v>
      </c>
      <c r="CA74" s="28" t="e">
        <f t="shared" si="6"/>
        <v>#DIV/0!</v>
      </c>
      <c r="CB74" s="28">
        <f t="shared" si="7"/>
        <v>0.02</v>
      </c>
      <c r="CC74" s="28">
        <f t="shared" si="8"/>
        <v>0.02</v>
      </c>
      <c r="CD74" s="28">
        <f t="shared" si="9"/>
        <v>0.02</v>
      </c>
    </row>
    <row r="75" spans="1:82" x14ac:dyDescent="0.25">
      <c r="A75" s="13" t="s">
        <v>77</v>
      </c>
      <c r="B75" s="13" t="s">
        <v>27</v>
      </c>
      <c r="C75" s="2" t="s">
        <v>337</v>
      </c>
      <c r="D75" s="30" t="s">
        <v>192</v>
      </c>
      <c r="E75" s="30" t="s">
        <v>192</v>
      </c>
      <c r="F75" s="30" t="s">
        <v>192</v>
      </c>
      <c r="G75" s="30" t="s">
        <v>192</v>
      </c>
      <c r="H75" s="30" t="s">
        <v>192</v>
      </c>
      <c r="I75" s="28" t="s">
        <v>313</v>
      </c>
      <c r="J75" s="28" t="s">
        <v>313</v>
      </c>
      <c r="K75" s="28" t="s">
        <v>313</v>
      </c>
      <c r="L75" s="28" t="s">
        <v>313</v>
      </c>
      <c r="M75" s="28" t="s">
        <v>313</v>
      </c>
      <c r="N75" s="28" t="s">
        <v>313</v>
      </c>
      <c r="O75" s="28" t="s">
        <v>313</v>
      </c>
      <c r="P75" s="28" t="s">
        <v>313</v>
      </c>
      <c r="Q75" s="28" t="s">
        <v>313</v>
      </c>
      <c r="R75" s="28" t="s">
        <v>313</v>
      </c>
      <c r="S75" s="28" t="s">
        <v>313</v>
      </c>
      <c r="T75" s="28" t="s">
        <v>313</v>
      </c>
      <c r="U75" s="28" t="s">
        <v>313</v>
      </c>
      <c r="V75" s="28" t="s">
        <v>313</v>
      </c>
      <c r="W75" s="28" t="s">
        <v>313</v>
      </c>
      <c r="X75" s="28" t="s">
        <v>313</v>
      </c>
      <c r="Y75" s="28" t="s">
        <v>313</v>
      </c>
      <c r="Z75" s="28" t="s">
        <v>313</v>
      </c>
      <c r="AA75" s="28" t="s">
        <v>313</v>
      </c>
      <c r="AB75" s="28" t="s">
        <v>313</v>
      </c>
      <c r="AC75" s="28" t="s">
        <v>313</v>
      </c>
      <c r="AD75" s="28" t="s">
        <v>313</v>
      </c>
      <c r="AE75" s="28" t="s">
        <v>313</v>
      </c>
      <c r="AF75" s="28" t="s">
        <v>313</v>
      </c>
      <c r="AG75" s="28" t="s">
        <v>313</v>
      </c>
      <c r="AH75" s="28" t="s">
        <v>313</v>
      </c>
      <c r="AI75" s="28" t="s">
        <v>313</v>
      </c>
      <c r="AJ75" s="28" t="s">
        <v>313</v>
      </c>
      <c r="AK75" s="28" t="s">
        <v>313</v>
      </c>
      <c r="AL75" s="28" t="s">
        <v>313</v>
      </c>
      <c r="AM75" s="28" t="s">
        <v>313</v>
      </c>
      <c r="AN75" s="28" t="s">
        <v>313</v>
      </c>
      <c r="AO75" s="28" t="s">
        <v>313</v>
      </c>
      <c r="AP75" s="28" t="s">
        <v>313</v>
      </c>
      <c r="AQ75" s="28" t="s">
        <v>313</v>
      </c>
      <c r="AR75" s="28" t="s">
        <v>313</v>
      </c>
      <c r="AS75" s="28" t="s">
        <v>313</v>
      </c>
      <c r="AT75" s="28" t="s">
        <v>313</v>
      </c>
      <c r="AU75" s="28" t="s">
        <v>313</v>
      </c>
      <c r="AV75" s="28" t="s">
        <v>313</v>
      </c>
      <c r="AW75" s="28" t="s">
        <v>313</v>
      </c>
      <c r="AX75" s="28" t="s">
        <v>313</v>
      </c>
      <c r="AY75" s="28" t="s">
        <v>313</v>
      </c>
      <c r="AZ75" s="28" t="s">
        <v>313</v>
      </c>
      <c r="BA75" s="28" t="s">
        <v>313</v>
      </c>
      <c r="BB75" s="28" t="s">
        <v>313</v>
      </c>
      <c r="BC75" s="28" t="s">
        <v>313</v>
      </c>
      <c r="BD75" s="28" t="s">
        <v>313</v>
      </c>
      <c r="BE75" s="28" t="s">
        <v>313</v>
      </c>
      <c r="BF75" s="28" t="s">
        <v>313</v>
      </c>
      <c r="BG75" s="28" t="s">
        <v>313</v>
      </c>
      <c r="BH75" s="28" t="s">
        <v>313</v>
      </c>
      <c r="BI75" s="28" t="s">
        <v>313</v>
      </c>
      <c r="BJ75" s="28" t="s">
        <v>313</v>
      </c>
      <c r="BK75" s="28" t="s">
        <v>313</v>
      </c>
      <c r="BL75" s="28" t="s">
        <v>313</v>
      </c>
      <c r="BM75" s="28" t="s">
        <v>313</v>
      </c>
      <c r="BN75" s="28" t="s">
        <v>313</v>
      </c>
      <c r="BO75" s="28" t="s">
        <v>313</v>
      </c>
      <c r="BP75" s="28" t="s">
        <v>313</v>
      </c>
      <c r="BQ75" s="28" t="s">
        <v>313</v>
      </c>
      <c r="BR75" s="28"/>
      <c r="BS75" s="28">
        <v>66</v>
      </c>
      <c r="BT75" s="28">
        <v>66</v>
      </c>
      <c r="BU75" s="29">
        <f t="shared" si="0"/>
        <v>1</v>
      </c>
      <c r="BV75" s="28">
        <f t="shared" si="1"/>
        <v>0</v>
      </c>
      <c r="BW75" s="28">
        <f t="shared" si="2"/>
        <v>0</v>
      </c>
      <c r="BX75" s="28" t="e">
        <f t="shared" si="3"/>
        <v>#NUM!</v>
      </c>
      <c r="BY75" s="28" t="e">
        <f t="shared" si="4"/>
        <v>#DIV/0!</v>
      </c>
      <c r="BZ75" s="28" t="e">
        <f t="shared" si="5"/>
        <v>#DIV/0!</v>
      </c>
      <c r="CA75" s="28" t="e">
        <f t="shared" si="6"/>
        <v>#DIV/0!</v>
      </c>
      <c r="CB75" s="28" t="e">
        <f t="shared" si="7"/>
        <v>#DIV/0!</v>
      </c>
      <c r="CC75" s="28" t="e">
        <f t="shared" si="8"/>
        <v>#NUM!</v>
      </c>
      <c r="CD75" s="28" t="e">
        <f t="shared" si="9"/>
        <v>#NUM!</v>
      </c>
    </row>
    <row r="76" spans="1:82" x14ac:dyDescent="0.25">
      <c r="A76" s="13" t="s">
        <v>78</v>
      </c>
      <c r="B76" s="13" t="s">
        <v>27</v>
      </c>
      <c r="C76" s="2" t="s">
        <v>337</v>
      </c>
      <c r="D76" s="30" t="s">
        <v>192</v>
      </c>
      <c r="E76" s="30" t="s">
        <v>192</v>
      </c>
      <c r="F76" s="30" t="s">
        <v>192</v>
      </c>
      <c r="G76" s="30" t="s">
        <v>192</v>
      </c>
      <c r="H76" s="30" t="s">
        <v>192</v>
      </c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8"/>
      <c r="AQ76" s="28"/>
      <c r="AR76" s="28"/>
      <c r="AS76" s="28"/>
      <c r="AT76" s="28"/>
      <c r="AU76" s="28"/>
      <c r="AV76" s="28"/>
      <c r="AW76" s="28"/>
      <c r="AX76" s="28"/>
      <c r="AY76" s="28"/>
      <c r="AZ76" s="28"/>
      <c r="BA76" s="28"/>
      <c r="BB76" s="28"/>
      <c r="BC76" s="28"/>
      <c r="BD76" s="28"/>
      <c r="BE76" s="28"/>
      <c r="BF76" s="28"/>
      <c r="BG76" s="28"/>
      <c r="BH76" s="28"/>
      <c r="BI76" s="28"/>
      <c r="BJ76" s="28"/>
      <c r="BK76" s="28"/>
      <c r="BL76" s="28"/>
      <c r="BM76" s="28"/>
      <c r="BN76" s="28"/>
      <c r="BO76" s="28"/>
      <c r="BP76" s="28"/>
      <c r="BQ76" s="28"/>
      <c r="BR76" s="28"/>
      <c r="BS76" s="28">
        <v>5</v>
      </c>
      <c r="BT76" s="28">
        <v>5</v>
      </c>
      <c r="BU76" s="29">
        <f t="shared" si="0"/>
        <v>1</v>
      </c>
      <c r="BV76" s="28">
        <f t="shared" si="1"/>
        <v>0</v>
      </c>
      <c r="BW76" s="28">
        <f t="shared" si="2"/>
        <v>0</v>
      </c>
      <c r="BX76" s="28" t="e">
        <f t="shared" si="3"/>
        <v>#NUM!</v>
      </c>
      <c r="BY76" s="28" t="e">
        <f t="shared" si="4"/>
        <v>#DIV/0!</v>
      </c>
      <c r="BZ76" s="28" t="e">
        <f t="shared" si="5"/>
        <v>#DIV/0!</v>
      </c>
      <c r="CA76" s="28" t="e">
        <f t="shared" si="6"/>
        <v>#DIV/0!</v>
      </c>
      <c r="CB76" s="28" t="e">
        <f t="shared" si="7"/>
        <v>#DIV/0!</v>
      </c>
      <c r="CC76" s="28" t="e">
        <f t="shared" si="8"/>
        <v>#NUM!</v>
      </c>
      <c r="CD76" s="28" t="e">
        <f t="shared" si="9"/>
        <v>#NUM!</v>
      </c>
    </row>
    <row r="77" spans="1:82" x14ac:dyDescent="0.25">
      <c r="A77" s="13" t="s">
        <v>79</v>
      </c>
      <c r="B77" s="13" t="s">
        <v>27</v>
      </c>
      <c r="C77" s="2" t="s">
        <v>337</v>
      </c>
      <c r="D77" s="30" t="s">
        <v>192</v>
      </c>
      <c r="E77" s="30" t="s">
        <v>192</v>
      </c>
      <c r="F77" s="30" t="s">
        <v>192</v>
      </c>
      <c r="G77" s="30" t="s">
        <v>192</v>
      </c>
      <c r="H77" s="30" t="s">
        <v>192</v>
      </c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  <c r="AM77" s="28"/>
      <c r="AN77" s="28"/>
      <c r="AO77" s="28"/>
      <c r="AP77" s="28"/>
      <c r="AQ77" s="28"/>
      <c r="AR77" s="28"/>
      <c r="AS77" s="28"/>
      <c r="AT77" s="28"/>
      <c r="AU77" s="28"/>
      <c r="AV77" s="28"/>
      <c r="AW77" s="28"/>
      <c r="AX77" s="28"/>
      <c r="AY77" s="28"/>
      <c r="AZ77" s="28"/>
      <c r="BA77" s="28"/>
      <c r="BB77" s="28"/>
      <c r="BC77" s="28"/>
      <c r="BD77" s="28"/>
      <c r="BE77" s="28"/>
      <c r="BF77" s="28"/>
      <c r="BG77" s="28"/>
      <c r="BH77" s="28"/>
      <c r="BI77" s="28"/>
      <c r="BJ77" s="28"/>
      <c r="BK77" s="28"/>
      <c r="BL77" s="28"/>
      <c r="BM77" s="28"/>
      <c r="BN77" s="28"/>
      <c r="BO77" s="28"/>
      <c r="BP77" s="28"/>
      <c r="BQ77" s="28"/>
      <c r="BR77" s="28"/>
      <c r="BS77" s="28">
        <v>5</v>
      </c>
      <c r="BT77" s="28">
        <v>5</v>
      </c>
      <c r="BU77" s="29">
        <f t="shared" si="0"/>
        <v>1</v>
      </c>
      <c r="BV77" s="28">
        <f t="shared" si="1"/>
        <v>0</v>
      </c>
      <c r="BW77" s="28">
        <f t="shared" si="2"/>
        <v>0</v>
      </c>
      <c r="BX77" s="28" t="e">
        <f t="shared" si="3"/>
        <v>#NUM!</v>
      </c>
      <c r="BY77" s="28" t="e">
        <f t="shared" si="4"/>
        <v>#DIV/0!</v>
      </c>
      <c r="BZ77" s="28" t="e">
        <f t="shared" si="5"/>
        <v>#DIV/0!</v>
      </c>
      <c r="CA77" s="28" t="e">
        <f t="shared" si="6"/>
        <v>#DIV/0!</v>
      </c>
      <c r="CB77" s="28" t="e">
        <f t="shared" si="7"/>
        <v>#DIV/0!</v>
      </c>
      <c r="CC77" s="28" t="e">
        <f t="shared" si="8"/>
        <v>#NUM!</v>
      </c>
      <c r="CD77" s="28" t="e">
        <f t="shared" si="9"/>
        <v>#NUM!</v>
      </c>
    </row>
    <row r="78" spans="1:82" x14ac:dyDescent="0.25">
      <c r="A78" s="13" t="s">
        <v>80</v>
      </c>
      <c r="B78" s="13" t="s">
        <v>27</v>
      </c>
      <c r="C78" s="2" t="s">
        <v>337</v>
      </c>
      <c r="D78" s="30">
        <v>0.31</v>
      </c>
      <c r="E78" s="30">
        <v>0.39</v>
      </c>
      <c r="F78" s="30" t="s">
        <v>192</v>
      </c>
      <c r="G78" s="30" t="s">
        <v>192</v>
      </c>
      <c r="H78" s="30" t="s">
        <v>192</v>
      </c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8"/>
      <c r="AQ78" s="28"/>
      <c r="AR78" s="28"/>
      <c r="AS78" s="28"/>
      <c r="AT78" s="28"/>
      <c r="AU78" s="28"/>
      <c r="AV78" s="28"/>
      <c r="AW78" s="28"/>
      <c r="AX78" s="28"/>
      <c r="AY78" s="28"/>
      <c r="AZ78" s="28"/>
      <c r="BA78" s="28"/>
      <c r="BB78" s="28"/>
      <c r="BC78" s="28"/>
      <c r="BD78" s="28"/>
      <c r="BE78" s="28"/>
      <c r="BF78" s="28"/>
      <c r="BG78" s="28"/>
      <c r="BH78" s="28"/>
      <c r="BI78" s="28"/>
      <c r="BJ78" s="28"/>
      <c r="BK78" s="28"/>
      <c r="BL78" s="28"/>
      <c r="BM78" s="28"/>
      <c r="BN78" s="28"/>
      <c r="BO78" s="28"/>
      <c r="BP78" s="28"/>
      <c r="BQ78" s="28"/>
      <c r="BR78" s="28"/>
      <c r="BS78" s="28">
        <v>5</v>
      </c>
      <c r="BT78" s="28">
        <v>3</v>
      </c>
      <c r="BU78" s="29">
        <f t="shared" si="0"/>
        <v>0.6</v>
      </c>
      <c r="BV78" s="28">
        <f t="shared" si="1"/>
        <v>0.39</v>
      </c>
      <c r="BW78" s="28">
        <f t="shared" si="2"/>
        <v>0.31</v>
      </c>
      <c r="BX78" s="28">
        <f t="shared" si="3"/>
        <v>0.35</v>
      </c>
      <c r="BY78" s="28">
        <f t="shared" si="4"/>
        <v>5.6568542494924365E-2</v>
      </c>
      <c r="BZ78" s="28">
        <f t="shared" si="5"/>
        <v>16.162440712835533</v>
      </c>
      <c r="CA78" s="28">
        <f t="shared" si="6"/>
        <v>3.2000000000000639E-3</v>
      </c>
      <c r="CB78" s="28">
        <f t="shared" si="7"/>
        <v>0.35</v>
      </c>
      <c r="CC78" s="28">
        <f t="shared" si="8"/>
        <v>0.38600000000000001</v>
      </c>
      <c r="CD78" s="28">
        <f t="shared" si="9"/>
        <v>0.38919999999999999</v>
      </c>
    </row>
    <row r="79" spans="1:82" x14ac:dyDescent="0.25">
      <c r="A79" s="13" t="s">
        <v>81</v>
      </c>
      <c r="B79" s="13" t="s">
        <v>27</v>
      </c>
      <c r="C79" s="2" t="s">
        <v>337</v>
      </c>
      <c r="D79" s="30">
        <v>1.8</v>
      </c>
      <c r="E79" s="30">
        <v>1.81</v>
      </c>
      <c r="F79" s="30">
        <v>0.61</v>
      </c>
      <c r="G79" s="30">
        <v>4.84</v>
      </c>
      <c r="H79" s="30">
        <v>1.81</v>
      </c>
      <c r="I79" s="28">
        <v>1.2</v>
      </c>
      <c r="J79" s="28">
        <v>1.8</v>
      </c>
      <c r="K79" s="28">
        <v>0.47</v>
      </c>
      <c r="L79" s="28">
        <v>1.8</v>
      </c>
      <c r="M79" s="28">
        <v>0.91</v>
      </c>
      <c r="N79" s="28">
        <v>2.2000000000000002</v>
      </c>
      <c r="O79" s="28">
        <v>2.1</v>
      </c>
      <c r="P79" s="28">
        <v>0.4</v>
      </c>
      <c r="Q79" s="28">
        <v>1.2</v>
      </c>
      <c r="R79" s="28">
        <v>2.9</v>
      </c>
      <c r="S79" s="28" t="s">
        <v>315</v>
      </c>
      <c r="T79" s="28">
        <v>1.4</v>
      </c>
      <c r="U79" s="28" t="s">
        <v>315</v>
      </c>
      <c r="V79" s="28" t="s">
        <v>315</v>
      </c>
      <c r="W79" s="28">
        <v>2.8</v>
      </c>
      <c r="X79" s="28">
        <v>0.63</v>
      </c>
      <c r="Y79" s="28">
        <v>1.2</v>
      </c>
      <c r="Z79" s="28">
        <v>0.97</v>
      </c>
      <c r="AA79" s="28">
        <v>2.2000000000000002</v>
      </c>
      <c r="AB79" s="28">
        <v>0.87</v>
      </c>
      <c r="AC79" s="28">
        <v>2.7</v>
      </c>
      <c r="AD79" s="28">
        <v>1.5</v>
      </c>
      <c r="AE79" s="28">
        <v>1.6</v>
      </c>
      <c r="AF79" s="28">
        <v>1.3</v>
      </c>
      <c r="AG79" s="28">
        <v>2.9</v>
      </c>
      <c r="AH79" s="28">
        <v>0.72</v>
      </c>
      <c r="AI79" s="28">
        <v>0.71</v>
      </c>
      <c r="AJ79" s="28">
        <v>0.75</v>
      </c>
      <c r="AK79" s="28">
        <v>1.3</v>
      </c>
      <c r="AL79" s="28">
        <v>0.79</v>
      </c>
      <c r="AM79" s="28">
        <v>1.4</v>
      </c>
      <c r="AN79" s="28">
        <v>0.56000000000000005</v>
      </c>
      <c r="AO79" s="28">
        <v>0.81</v>
      </c>
      <c r="AP79" s="28">
        <v>1.6</v>
      </c>
      <c r="AQ79" s="28">
        <v>0.8</v>
      </c>
      <c r="AR79" s="28">
        <v>0.59</v>
      </c>
      <c r="AS79" s="28" t="s">
        <v>315</v>
      </c>
      <c r="AT79" s="28">
        <v>0.81</v>
      </c>
      <c r="AU79" s="28">
        <v>1.6</v>
      </c>
      <c r="AV79" s="28">
        <v>1.1000000000000001</v>
      </c>
      <c r="AW79" s="28">
        <v>0.73</v>
      </c>
      <c r="AX79" s="28">
        <v>0.6</v>
      </c>
      <c r="AY79" s="28">
        <v>0.46</v>
      </c>
      <c r="AZ79" s="28">
        <v>0.4</v>
      </c>
      <c r="BA79" s="28">
        <v>1.9</v>
      </c>
      <c r="BB79" s="28">
        <v>0.99</v>
      </c>
      <c r="BC79" s="28">
        <v>0.39</v>
      </c>
      <c r="BD79" s="28">
        <v>1.7</v>
      </c>
      <c r="BE79" s="28">
        <v>0.55000000000000004</v>
      </c>
      <c r="BF79" s="28" t="s">
        <v>315</v>
      </c>
      <c r="BG79" s="28" t="s">
        <v>315</v>
      </c>
      <c r="BH79" s="28">
        <v>2.2000000000000002</v>
      </c>
      <c r="BI79" s="28">
        <v>0.47</v>
      </c>
      <c r="BJ79" s="28" t="s">
        <v>315</v>
      </c>
      <c r="BK79" s="28">
        <v>1</v>
      </c>
      <c r="BL79" s="28" t="s">
        <v>315</v>
      </c>
      <c r="BM79" s="28">
        <v>1.5</v>
      </c>
      <c r="BN79" s="28">
        <v>6.6</v>
      </c>
      <c r="BO79" s="28">
        <v>2.2999999999999998</v>
      </c>
      <c r="BP79" s="28">
        <v>3</v>
      </c>
      <c r="BQ79" s="28">
        <v>0.99</v>
      </c>
      <c r="BR79" s="28"/>
      <c r="BS79" s="28">
        <v>66</v>
      </c>
      <c r="BT79" s="28">
        <v>56</v>
      </c>
      <c r="BU79" s="29">
        <f t="shared" si="0"/>
        <v>0.84848484848484851</v>
      </c>
      <c r="BV79" s="28">
        <f t="shared" si="1"/>
        <v>6.6</v>
      </c>
      <c r="BW79" s="28">
        <f t="shared" si="2"/>
        <v>0.39</v>
      </c>
      <c r="BX79" s="28">
        <f t="shared" si="3"/>
        <v>1.2</v>
      </c>
      <c r="BY79" s="28">
        <f t="shared" si="4"/>
        <v>1.0927463639152364</v>
      </c>
      <c r="BZ79" s="28">
        <f t="shared" si="5"/>
        <v>74.35392903224276</v>
      </c>
      <c r="CA79" s="28">
        <f t="shared" si="6"/>
        <v>1.1940946158499701</v>
      </c>
      <c r="CB79" s="28">
        <f t="shared" si="7"/>
        <v>1.4696551724137927</v>
      </c>
      <c r="CC79" s="28">
        <f t="shared" si="8"/>
        <v>2.9149999999999996</v>
      </c>
      <c r="CD79" s="28">
        <f t="shared" si="9"/>
        <v>5.5967999999999991</v>
      </c>
    </row>
    <row r="80" spans="1:82" x14ac:dyDescent="0.25">
      <c r="A80" s="13" t="s">
        <v>82</v>
      </c>
      <c r="B80" s="13" t="s">
        <v>27</v>
      </c>
      <c r="C80" s="2" t="s">
        <v>337</v>
      </c>
      <c r="D80" s="30">
        <v>0.27</v>
      </c>
      <c r="E80" s="30">
        <v>0.51</v>
      </c>
      <c r="F80" s="30">
        <v>7.0000000000000007E-2</v>
      </c>
      <c r="G80" s="30">
        <v>1.61</v>
      </c>
      <c r="H80" s="30">
        <v>0.28000000000000003</v>
      </c>
      <c r="I80" s="28">
        <v>0.27</v>
      </c>
      <c r="J80" s="28">
        <v>0.43</v>
      </c>
      <c r="K80" s="28" t="s">
        <v>315</v>
      </c>
      <c r="L80" s="28">
        <v>0.38</v>
      </c>
      <c r="M80" s="28">
        <v>0.56000000000000005</v>
      </c>
      <c r="N80" s="28">
        <v>0.37</v>
      </c>
      <c r="O80" s="28">
        <v>0.31</v>
      </c>
      <c r="P80" s="28" t="s">
        <v>315</v>
      </c>
      <c r="Q80" s="28">
        <v>0.25</v>
      </c>
      <c r="R80" s="28">
        <v>0.63</v>
      </c>
      <c r="S80" s="28" t="s">
        <v>315</v>
      </c>
      <c r="T80" s="28" t="s">
        <v>315</v>
      </c>
      <c r="U80" s="28" t="s">
        <v>315</v>
      </c>
      <c r="V80" s="28" t="s">
        <v>315</v>
      </c>
      <c r="W80" s="28">
        <v>0.39</v>
      </c>
      <c r="X80" s="28" t="s">
        <v>315</v>
      </c>
      <c r="Y80" s="28">
        <v>0.35</v>
      </c>
      <c r="Z80" s="28">
        <v>0.15</v>
      </c>
      <c r="AA80" s="28">
        <v>0.41</v>
      </c>
      <c r="AB80" s="28">
        <v>0.18</v>
      </c>
      <c r="AC80" s="28">
        <v>0.42</v>
      </c>
      <c r="AD80" s="28">
        <v>0.25</v>
      </c>
      <c r="AE80" s="28">
        <v>0.28000000000000003</v>
      </c>
      <c r="AF80" s="28" t="s">
        <v>315</v>
      </c>
      <c r="AG80" s="28">
        <v>0.42</v>
      </c>
      <c r="AH80" s="28" t="s">
        <v>315</v>
      </c>
      <c r="AI80" s="28" t="s">
        <v>315</v>
      </c>
      <c r="AJ80" s="28" t="s">
        <v>315</v>
      </c>
      <c r="AK80" s="28">
        <v>0.2</v>
      </c>
      <c r="AL80" s="28" t="s">
        <v>315</v>
      </c>
      <c r="AM80" s="28">
        <v>0.25</v>
      </c>
      <c r="AN80" s="28" t="s">
        <v>315</v>
      </c>
      <c r="AO80" s="28" t="s">
        <v>315</v>
      </c>
      <c r="AP80" s="28">
        <v>0.32</v>
      </c>
      <c r="AQ80" s="28">
        <v>0.17</v>
      </c>
      <c r="AR80" s="28" t="s">
        <v>315</v>
      </c>
      <c r="AS80" s="28" t="s">
        <v>315</v>
      </c>
      <c r="AT80" s="28" t="s">
        <v>315</v>
      </c>
      <c r="AU80" s="28">
        <v>0.26</v>
      </c>
      <c r="AV80" s="28">
        <v>0.24</v>
      </c>
      <c r="AW80" s="28" t="s">
        <v>315</v>
      </c>
      <c r="AX80" s="28" t="s">
        <v>315</v>
      </c>
      <c r="AY80" s="28" t="s">
        <v>315</v>
      </c>
      <c r="AZ80" s="28" t="s">
        <v>315</v>
      </c>
      <c r="BA80" s="28">
        <v>0.38</v>
      </c>
      <c r="BB80" s="28" t="s">
        <v>315</v>
      </c>
      <c r="BC80" s="28" t="s">
        <v>315</v>
      </c>
      <c r="BD80" s="28">
        <v>0.33</v>
      </c>
      <c r="BE80" s="28" t="s">
        <v>315</v>
      </c>
      <c r="BF80" s="28" t="s">
        <v>315</v>
      </c>
      <c r="BG80" s="28" t="s">
        <v>315</v>
      </c>
      <c r="BH80" s="28">
        <v>5.4</v>
      </c>
      <c r="BI80" s="28" t="s">
        <v>315</v>
      </c>
      <c r="BJ80" s="28" t="s">
        <v>315</v>
      </c>
      <c r="BK80" s="28" t="s">
        <v>315</v>
      </c>
      <c r="BL80" s="28" t="s">
        <v>315</v>
      </c>
      <c r="BM80" s="28">
        <v>0.25</v>
      </c>
      <c r="BN80" s="28">
        <v>1.2</v>
      </c>
      <c r="BO80" s="28">
        <v>0.36</v>
      </c>
      <c r="BP80" s="28">
        <v>0.64</v>
      </c>
      <c r="BQ80" s="28">
        <v>0.23</v>
      </c>
      <c r="BR80" s="28"/>
      <c r="BS80" s="28">
        <v>66</v>
      </c>
      <c r="BT80" s="28">
        <v>56</v>
      </c>
      <c r="BU80" s="29">
        <f t="shared" ref="BU80:BU143" si="10">IFERROR(BT80/BS80,"")</f>
        <v>0.84848484848484851</v>
      </c>
      <c r="BV80" s="28">
        <f t="shared" ref="BV80:BV143" si="11">MAX(D80:BQ80)</f>
        <v>5.4</v>
      </c>
      <c r="BW80" s="28">
        <f t="shared" ref="BW80:BW143" si="12">MIN(D80:BQ80)</f>
        <v>7.0000000000000007E-2</v>
      </c>
      <c r="BX80" s="28">
        <f t="shared" ref="BX80:BX143" si="13">MEDIAN(D80:BQ80)</f>
        <v>0.32500000000000001</v>
      </c>
      <c r="BY80" s="28">
        <f t="shared" ref="BY80:BY143" si="14">STDEV(D80:BQ80)</f>
        <v>0.8819766760764467</v>
      </c>
      <c r="BZ80" s="28">
        <f t="shared" ref="BZ80:BZ143" si="15">((BY80*100)/CB80)</f>
        <v>166.93564846872809</v>
      </c>
      <c r="CA80" s="28">
        <f t="shared" ref="CA80:CA143" si="16">VAR(D80:BQ80)</f>
        <v>0.77788285714285732</v>
      </c>
      <c r="CB80" s="28">
        <f t="shared" ref="CB80:CB143" si="17">AVERAGE(D80:BQ80)</f>
        <v>0.52833333333333332</v>
      </c>
      <c r="CC80" s="28">
        <f t="shared" ref="CC80:CC143" si="18">_xlfn.PERCENTILE.INC(D80:BQ80,0.95)</f>
        <v>1.3025</v>
      </c>
      <c r="CD80" s="28">
        <f t="shared" ref="CD80:CD143" si="19">_xlfn.PERCENTILE.INC(D80:BQ80,0.99)</f>
        <v>4.0734999999999948</v>
      </c>
    </row>
    <row r="81" spans="1:82" x14ac:dyDescent="0.25">
      <c r="A81" s="13" t="s">
        <v>83</v>
      </c>
      <c r="B81" s="13" t="s">
        <v>27</v>
      </c>
      <c r="C81" s="2" t="s">
        <v>337</v>
      </c>
      <c r="D81" s="30">
        <v>0.14000000000000001</v>
      </c>
      <c r="E81" s="30">
        <v>0.15</v>
      </c>
      <c r="F81" s="30">
        <v>0.04</v>
      </c>
      <c r="G81" s="30">
        <v>0.34</v>
      </c>
      <c r="H81" s="30">
        <v>0.12</v>
      </c>
      <c r="I81" s="28" t="s">
        <v>313</v>
      </c>
      <c r="J81" s="28" t="s">
        <v>313</v>
      </c>
      <c r="K81" s="28" t="s">
        <v>313</v>
      </c>
      <c r="L81" s="28" t="s">
        <v>313</v>
      </c>
      <c r="M81" s="28" t="s">
        <v>313</v>
      </c>
      <c r="N81" s="28" t="s">
        <v>313</v>
      </c>
      <c r="O81" s="28" t="s">
        <v>313</v>
      </c>
      <c r="P81" s="28" t="s">
        <v>313</v>
      </c>
      <c r="Q81" s="28" t="s">
        <v>313</v>
      </c>
      <c r="R81" s="28" t="s">
        <v>313</v>
      </c>
      <c r="S81" s="28" t="s">
        <v>313</v>
      </c>
      <c r="T81" s="28" t="s">
        <v>313</v>
      </c>
      <c r="U81" s="28" t="s">
        <v>313</v>
      </c>
      <c r="V81" s="28" t="s">
        <v>313</v>
      </c>
      <c r="W81" s="28" t="s">
        <v>313</v>
      </c>
      <c r="X81" s="28" t="s">
        <v>313</v>
      </c>
      <c r="Y81" s="28" t="s">
        <v>313</v>
      </c>
      <c r="Z81" s="28" t="s">
        <v>313</v>
      </c>
      <c r="AA81" s="28" t="s">
        <v>313</v>
      </c>
      <c r="AB81" s="28" t="s">
        <v>313</v>
      </c>
      <c r="AC81" s="28" t="s">
        <v>313</v>
      </c>
      <c r="AD81" s="28" t="s">
        <v>313</v>
      </c>
      <c r="AE81" s="28" t="s">
        <v>313</v>
      </c>
      <c r="AF81" s="28" t="s">
        <v>313</v>
      </c>
      <c r="AG81" s="28" t="s">
        <v>313</v>
      </c>
      <c r="AH81" s="28" t="s">
        <v>313</v>
      </c>
      <c r="AI81" s="28" t="s">
        <v>313</v>
      </c>
      <c r="AJ81" s="28" t="s">
        <v>313</v>
      </c>
      <c r="AK81" s="28" t="s">
        <v>313</v>
      </c>
      <c r="AL81" s="28" t="s">
        <v>313</v>
      </c>
      <c r="AM81" s="28" t="s">
        <v>313</v>
      </c>
      <c r="AN81" s="28" t="s">
        <v>313</v>
      </c>
      <c r="AO81" s="28" t="s">
        <v>313</v>
      </c>
      <c r="AP81" s="28" t="s">
        <v>313</v>
      </c>
      <c r="AQ81" s="28" t="s">
        <v>313</v>
      </c>
      <c r="AR81" s="28" t="s">
        <v>313</v>
      </c>
      <c r="AS81" s="28" t="s">
        <v>313</v>
      </c>
      <c r="AT81" s="28" t="s">
        <v>313</v>
      </c>
      <c r="AU81" s="28" t="s">
        <v>313</v>
      </c>
      <c r="AV81" s="28" t="s">
        <v>313</v>
      </c>
      <c r="AW81" s="28" t="s">
        <v>313</v>
      </c>
      <c r="AX81" s="28" t="s">
        <v>313</v>
      </c>
      <c r="AY81" s="28" t="s">
        <v>313</v>
      </c>
      <c r="AZ81" s="28" t="s">
        <v>313</v>
      </c>
      <c r="BA81" s="28" t="s">
        <v>313</v>
      </c>
      <c r="BB81" s="28" t="s">
        <v>313</v>
      </c>
      <c r="BC81" s="28" t="s">
        <v>313</v>
      </c>
      <c r="BD81" s="28" t="s">
        <v>313</v>
      </c>
      <c r="BE81" s="28" t="s">
        <v>313</v>
      </c>
      <c r="BF81" s="28" t="s">
        <v>313</v>
      </c>
      <c r="BG81" s="28" t="s">
        <v>313</v>
      </c>
      <c r="BH81" s="28" t="s">
        <v>313</v>
      </c>
      <c r="BI81" s="28" t="s">
        <v>313</v>
      </c>
      <c r="BJ81" s="28" t="s">
        <v>313</v>
      </c>
      <c r="BK81" s="28" t="s">
        <v>313</v>
      </c>
      <c r="BL81" s="28" t="s">
        <v>313</v>
      </c>
      <c r="BM81" s="28" t="s">
        <v>313</v>
      </c>
      <c r="BN81" s="28" t="s">
        <v>313</v>
      </c>
      <c r="BO81" s="28" t="s">
        <v>313</v>
      </c>
      <c r="BP81" s="28" t="s">
        <v>313</v>
      </c>
      <c r="BQ81" s="28" t="s">
        <v>313</v>
      </c>
      <c r="BR81" s="28"/>
      <c r="BS81" s="28">
        <v>66</v>
      </c>
      <c r="BT81" s="28">
        <v>61</v>
      </c>
      <c r="BU81" s="29">
        <f t="shared" si="10"/>
        <v>0.9242424242424242</v>
      </c>
      <c r="BV81" s="28">
        <f t="shared" si="11"/>
        <v>0.34</v>
      </c>
      <c r="BW81" s="28">
        <f t="shared" si="12"/>
        <v>0.04</v>
      </c>
      <c r="BX81" s="28">
        <f t="shared" si="13"/>
        <v>0.14000000000000001</v>
      </c>
      <c r="BY81" s="28">
        <f t="shared" si="14"/>
        <v>0.11054410884348384</v>
      </c>
      <c r="BZ81" s="28">
        <f t="shared" si="15"/>
        <v>69.96462585030622</v>
      </c>
      <c r="CA81" s="28">
        <f t="shared" si="16"/>
        <v>1.2220000000000002E-2</v>
      </c>
      <c r="CB81" s="28">
        <f t="shared" si="17"/>
        <v>0.158</v>
      </c>
      <c r="CC81" s="28">
        <f t="shared" si="18"/>
        <v>0.30199999999999999</v>
      </c>
      <c r="CD81" s="28">
        <f t="shared" si="19"/>
        <v>0.33240000000000003</v>
      </c>
    </row>
    <row r="82" spans="1:82" x14ac:dyDescent="0.25">
      <c r="A82" s="13" t="s">
        <v>84</v>
      </c>
      <c r="B82" s="13" t="s">
        <v>27</v>
      </c>
      <c r="C82" s="2" t="s">
        <v>337</v>
      </c>
      <c r="D82" s="30" t="s">
        <v>192</v>
      </c>
      <c r="E82" s="30" t="s">
        <v>192</v>
      </c>
      <c r="F82" s="30" t="s">
        <v>192</v>
      </c>
      <c r="G82" s="30" t="s">
        <v>192</v>
      </c>
      <c r="H82" s="30" t="s">
        <v>192</v>
      </c>
      <c r="I82" s="28" t="s">
        <v>312</v>
      </c>
      <c r="J82" s="28" t="s">
        <v>312</v>
      </c>
      <c r="K82" s="28" t="s">
        <v>312</v>
      </c>
      <c r="L82" s="28">
        <v>1.8</v>
      </c>
      <c r="M82" s="28" t="s">
        <v>312</v>
      </c>
      <c r="N82" s="28" t="s">
        <v>312</v>
      </c>
      <c r="O82" s="28" t="s">
        <v>312</v>
      </c>
      <c r="P82" s="28" t="s">
        <v>312</v>
      </c>
      <c r="Q82" s="28">
        <v>1</v>
      </c>
      <c r="R82" s="28">
        <v>1.5</v>
      </c>
      <c r="S82" s="28" t="s">
        <v>312</v>
      </c>
      <c r="T82" s="28" t="s">
        <v>312</v>
      </c>
      <c r="U82" s="28" t="s">
        <v>312</v>
      </c>
      <c r="V82" s="28" t="s">
        <v>312</v>
      </c>
      <c r="W82" s="28" t="s">
        <v>312</v>
      </c>
      <c r="X82" s="28" t="s">
        <v>312</v>
      </c>
      <c r="Y82" s="28" t="s">
        <v>312</v>
      </c>
      <c r="Z82" s="28">
        <v>1</v>
      </c>
      <c r="AA82" s="28">
        <v>2</v>
      </c>
      <c r="AB82" s="28">
        <v>1.4</v>
      </c>
      <c r="AC82" s="28" t="s">
        <v>312</v>
      </c>
      <c r="AD82" s="28" t="s">
        <v>312</v>
      </c>
      <c r="AE82" s="28" t="s">
        <v>312</v>
      </c>
      <c r="AF82" s="28" t="s">
        <v>312</v>
      </c>
      <c r="AG82" s="28" t="s">
        <v>312</v>
      </c>
      <c r="AH82" s="28" t="s">
        <v>312</v>
      </c>
      <c r="AI82" s="28" t="s">
        <v>312</v>
      </c>
      <c r="AJ82" s="28" t="s">
        <v>312</v>
      </c>
      <c r="AK82" s="28">
        <v>1.2</v>
      </c>
      <c r="AL82" s="28">
        <v>2.1</v>
      </c>
      <c r="AM82" s="28" t="s">
        <v>312</v>
      </c>
      <c r="AN82" s="28" t="s">
        <v>312</v>
      </c>
      <c r="AO82" s="28" t="s">
        <v>312</v>
      </c>
      <c r="AP82" s="28" t="s">
        <v>312</v>
      </c>
      <c r="AQ82" s="28">
        <v>0.7</v>
      </c>
      <c r="AR82" s="28">
        <v>0.6</v>
      </c>
      <c r="AS82" s="28" t="s">
        <v>312</v>
      </c>
      <c r="AT82" s="28" t="s">
        <v>312</v>
      </c>
      <c r="AU82" s="28">
        <v>2.9</v>
      </c>
      <c r="AV82" s="28" t="s">
        <v>312</v>
      </c>
      <c r="AW82" s="28" t="s">
        <v>312</v>
      </c>
      <c r="AX82" s="28" t="s">
        <v>312</v>
      </c>
      <c r="AY82" s="28" t="s">
        <v>312</v>
      </c>
      <c r="AZ82" s="28" t="s">
        <v>312</v>
      </c>
      <c r="BA82" s="28" t="s">
        <v>312</v>
      </c>
      <c r="BB82" s="28" t="s">
        <v>312</v>
      </c>
      <c r="BC82" s="28">
        <v>0.5</v>
      </c>
      <c r="BD82" s="28" t="s">
        <v>312</v>
      </c>
      <c r="BE82" s="28" t="s">
        <v>312</v>
      </c>
      <c r="BF82" s="28" t="s">
        <v>312</v>
      </c>
      <c r="BG82" s="28" t="s">
        <v>312</v>
      </c>
      <c r="BH82" s="28" t="s">
        <v>312</v>
      </c>
      <c r="BI82" s="28" t="s">
        <v>312</v>
      </c>
      <c r="BJ82" s="28" t="s">
        <v>312</v>
      </c>
      <c r="BK82" s="28">
        <v>1.1000000000000001</v>
      </c>
      <c r="BL82" s="28" t="s">
        <v>312</v>
      </c>
      <c r="BM82" s="28">
        <v>1.9</v>
      </c>
      <c r="BN82" s="28">
        <v>6.4</v>
      </c>
      <c r="BO82" s="28" t="s">
        <v>312</v>
      </c>
      <c r="BP82" s="28">
        <v>2.4</v>
      </c>
      <c r="BQ82" s="28">
        <v>0.6</v>
      </c>
      <c r="BR82" s="28"/>
      <c r="BS82" s="28">
        <v>66</v>
      </c>
      <c r="BT82" s="28">
        <v>62</v>
      </c>
      <c r="BU82" s="29">
        <f t="shared" si="10"/>
        <v>0.93939393939393945</v>
      </c>
      <c r="BV82" s="28">
        <f t="shared" si="11"/>
        <v>6.4</v>
      </c>
      <c r="BW82" s="28">
        <f t="shared" si="12"/>
        <v>0.5</v>
      </c>
      <c r="BX82" s="28">
        <f t="shared" si="13"/>
        <v>1.4</v>
      </c>
      <c r="BY82" s="28">
        <f t="shared" si="14"/>
        <v>1.3896412994641718</v>
      </c>
      <c r="BZ82" s="28">
        <f t="shared" si="15"/>
        <v>81.181794126772942</v>
      </c>
      <c r="CA82" s="28">
        <f t="shared" si="16"/>
        <v>1.931102941176472</v>
      </c>
      <c r="CB82" s="28">
        <f t="shared" si="17"/>
        <v>1.7117647058823526</v>
      </c>
      <c r="CC82" s="28">
        <f t="shared" si="18"/>
        <v>3.5999999999999974</v>
      </c>
      <c r="CD82" s="28">
        <f t="shared" si="19"/>
        <v>5.84</v>
      </c>
    </row>
    <row r="83" spans="1:82" x14ac:dyDescent="0.25">
      <c r="A83" s="13" t="s">
        <v>85</v>
      </c>
      <c r="B83" s="13" t="s">
        <v>27</v>
      </c>
      <c r="C83" s="2" t="s">
        <v>337</v>
      </c>
      <c r="D83" s="30">
        <v>3.39</v>
      </c>
      <c r="E83" s="30">
        <v>2.21</v>
      </c>
      <c r="F83" s="30">
        <v>0.65</v>
      </c>
      <c r="G83" s="30">
        <v>4.83</v>
      </c>
      <c r="H83" s="30">
        <v>2.12</v>
      </c>
      <c r="I83" s="28">
        <v>1.7</v>
      </c>
      <c r="J83" s="28">
        <v>2.4</v>
      </c>
      <c r="K83" s="28">
        <v>0.56999999999999995</v>
      </c>
      <c r="L83" s="28">
        <v>2.6</v>
      </c>
      <c r="M83" s="28">
        <v>0.99</v>
      </c>
      <c r="N83" s="28">
        <v>2.5</v>
      </c>
      <c r="O83" s="28">
        <v>2</v>
      </c>
      <c r="P83" s="28">
        <v>0.44</v>
      </c>
      <c r="Q83" s="28">
        <v>1.4</v>
      </c>
      <c r="R83" s="28">
        <v>2.8</v>
      </c>
      <c r="S83" s="28" t="s">
        <v>315</v>
      </c>
      <c r="T83" s="28">
        <v>1.2</v>
      </c>
      <c r="U83" s="28" t="s">
        <v>315</v>
      </c>
      <c r="V83" s="28" t="s">
        <v>315</v>
      </c>
      <c r="W83" s="28">
        <v>2.7</v>
      </c>
      <c r="X83" s="28">
        <v>0.73</v>
      </c>
      <c r="Y83" s="28">
        <v>1.6</v>
      </c>
      <c r="Z83" s="28">
        <v>1.3</v>
      </c>
      <c r="AA83" s="28">
        <v>3.5</v>
      </c>
      <c r="AB83" s="28">
        <v>0.89</v>
      </c>
      <c r="AC83" s="28">
        <v>3.4</v>
      </c>
      <c r="AD83" s="28">
        <v>2.1</v>
      </c>
      <c r="AE83" s="28">
        <v>2</v>
      </c>
      <c r="AF83" s="28">
        <v>1.3</v>
      </c>
      <c r="AG83" s="28">
        <v>3.4</v>
      </c>
      <c r="AH83" s="28">
        <v>0.84</v>
      </c>
      <c r="AI83" s="28">
        <v>0.81</v>
      </c>
      <c r="AJ83" s="28">
        <v>0.84</v>
      </c>
      <c r="AK83" s="28">
        <v>1.4</v>
      </c>
      <c r="AL83" s="28">
        <v>0.87</v>
      </c>
      <c r="AM83" s="28">
        <v>2</v>
      </c>
      <c r="AN83" s="28">
        <v>0.71</v>
      </c>
      <c r="AO83" s="28">
        <v>0.99</v>
      </c>
      <c r="AP83" s="28">
        <v>2.1</v>
      </c>
      <c r="AQ83" s="28">
        <v>0.95</v>
      </c>
      <c r="AR83" s="28">
        <v>0.62</v>
      </c>
      <c r="AS83" s="28" t="s">
        <v>315</v>
      </c>
      <c r="AT83" s="28">
        <v>0.81</v>
      </c>
      <c r="AU83" s="28">
        <v>1.8</v>
      </c>
      <c r="AV83" s="28">
        <v>1.4</v>
      </c>
      <c r="AW83" s="28">
        <v>0.91</v>
      </c>
      <c r="AX83" s="28">
        <v>0.83</v>
      </c>
      <c r="AY83" s="28">
        <v>0.53</v>
      </c>
      <c r="AZ83" s="28">
        <v>0.6</v>
      </c>
      <c r="BA83" s="28">
        <v>2.4</v>
      </c>
      <c r="BB83" s="28">
        <v>0.92</v>
      </c>
      <c r="BC83" s="28">
        <v>0.41</v>
      </c>
      <c r="BD83" s="28">
        <v>1.9</v>
      </c>
      <c r="BE83" s="28">
        <v>0.68</v>
      </c>
      <c r="BF83" s="28" t="s">
        <v>315</v>
      </c>
      <c r="BG83" s="28" t="s">
        <v>315</v>
      </c>
      <c r="BH83" s="28">
        <v>4.4000000000000004</v>
      </c>
      <c r="BI83" s="28">
        <v>0.54</v>
      </c>
      <c r="BJ83" s="28" t="s">
        <v>315</v>
      </c>
      <c r="BK83" s="28">
        <v>1.3</v>
      </c>
      <c r="BL83" s="28" t="s">
        <v>315</v>
      </c>
      <c r="BM83" s="28">
        <v>1.7</v>
      </c>
      <c r="BN83" s="28">
        <v>6.7</v>
      </c>
      <c r="BO83" s="28">
        <v>2.2000000000000002</v>
      </c>
      <c r="BP83" s="28">
        <v>3.7</v>
      </c>
      <c r="BQ83" s="28">
        <v>1.3</v>
      </c>
      <c r="BR83" s="28"/>
      <c r="BS83" s="28">
        <v>66</v>
      </c>
      <c r="BT83" s="28">
        <v>56</v>
      </c>
      <c r="BU83" s="29">
        <f t="shared" si="10"/>
        <v>0.84848484848484851</v>
      </c>
      <c r="BV83" s="28">
        <f t="shared" si="11"/>
        <v>6.7</v>
      </c>
      <c r="BW83" s="28">
        <f t="shared" si="12"/>
        <v>0.41</v>
      </c>
      <c r="BX83" s="28">
        <f t="shared" si="13"/>
        <v>1.4</v>
      </c>
      <c r="BY83" s="28">
        <f t="shared" si="14"/>
        <v>1.2323555418336876</v>
      </c>
      <c r="BZ83" s="28">
        <f t="shared" si="15"/>
        <v>70.157657465993182</v>
      </c>
      <c r="CA83" s="28">
        <f t="shared" si="16"/>
        <v>1.5187001814882017</v>
      </c>
      <c r="CB83" s="28">
        <f t="shared" si="17"/>
        <v>1.7565517241379316</v>
      </c>
      <c r="CC83" s="28">
        <f t="shared" si="18"/>
        <v>3.8049999999999993</v>
      </c>
      <c r="CD83" s="28">
        <f t="shared" si="19"/>
        <v>5.6340999999999992</v>
      </c>
    </row>
    <row r="84" spans="1:82" x14ac:dyDescent="0.25">
      <c r="A84" s="13" t="s">
        <v>86</v>
      </c>
      <c r="B84" s="13" t="s">
        <v>27</v>
      </c>
      <c r="C84" s="2" t="s">
        <v>337</v>
      </c>
      <c r="D84" s="30">
        <v>2.39</v>
      </c>
      <c r="E84" s="30">
        <v>1.48</v>
      </c>
      <c r="F84" s="30">
        <v>0.45</v>
      </c>
      <c r="G84" s="30">
        <v>3.07</v>
      </c>
      <c r="H84" s="30">
        <v>1.46</v>
      </c>
      <c r="I84" s="28">
        <v>1.2</v>
      </c>
      <c r="J84" s="28">
        <v>1.8</v>
      </c>
      <c r="K84" s="28">
        <v>0.42</v>
      </c>
      <c r="L84" s="28">
        <v>1.9</v>
      </c>
      <c r="M84" s="28">
        <v>0.64</v>
      </c>
      <c r="N84" s="28">
        <v>1.7</v>
      </c>
      <c r="O84" s="28">
        <v>1.4</v>
      </c>
      <c r="P84" s="28">
        <v>0.3</v>
      </c>
      <c r="Q84" s="28">
        <v>0.99</v>
      </c>
      <c r="R84" s="28">
        <v>2.2000000000000002</v>
      </c>
      <c r="S84" s="28" t="s">
        <v>315</v>
      </c>
      <c r="T84" s="28">
        <v>0.83</v>
      </c>
      <c r="U84" s="28" t="s">
        <v>315</v>
      </c>
      <c r="V84" s="28" t="s">
        <v>315</v>
      </c>
      <c r="W84" s="28">
        <v>1.8</v>
      </c>
      <c r="X84" s="28">
        <v>0.54</v>
      </c>
      <c r="Y84" s="28">
        <v>1.2</v>
      </c>
      <c r="Z84" s="28">
        <v>0.97</v>
      </c>
      <c r="AA84" s="28">
        <v>2.7</v>
      </c>
      <c r="AB84" s="28">
        <v>0.74</v>
      </c>
      <c r="AC84" s="28">
        <v>2.4</v>
      </c>
      <c r="AD84" s="28">
        <v>1.6</v>
      </c>
      <c r="AE84" s="28">
        <v>1.3</v>
      </c>
      <c r="AF84" s="28">
        <v>0.88</v>
      </c>
      <c r="AG84" s="28">
        <v>2.2999999999999998</v>
      </c>
      <c r="AH84" s="28">
        <v>0.55000000000000004</v>
      </c>
      <c r="AI84" s="28">
        <v>0.57999999999999996</v>
      </c>
      <c r="AJ84" s="28">
        <v>0.6</v>
      </c>
      <c r="AK84" s="28">
        <v>0.87</v>
      </c>
      <c r="AL84" s="28">
        <v>0.56000000000000005</v>
      </c>
      <c r="AM84" s="28">
        <v>1.4</v>
      </c>
      <c r="AN84" s="28">
        <v>0.51</v>
      </c>
      <c r="AO84" s="28">
        <v>0.73</v>
      </c>
      <c r="AP84" s="28">
        <v>1.5</v>
      </c>
      <c r="AQ84" s="28">
        <v>0.76</v>
      </c>
      <c r="AR84" s="28">
        <v>0.44</v>
      </c>
      <c r="AS84" s="28" t="s">
        <v>315</v>
      </c>
      <c r="AT84" s="28">
        <v>0.57999999999999996</v>
      </c>
      <c r="AU84" s="28">
        <v>1.2</v>
      </c>
      <c r="AV84" s="28">
        <v>1</v>
      </c>
      <c r="AW84" s="28">
        <v>0.64</v>
      </c>
      <c r="AX84" s="28">
        <v>0.57999999999999996</v>
      </c>
      <c r="AY84" s="28">
        <v>0.36</v>
      </c>
      <c r="AZ84" s="28">
        <v>0.4</v>
      </c>
      <c r="BA84" s="28">
        <v>1.6</v>
      </c>
      <c r="BB84" s="28">
        <v>0.67</v>
      </c>
      <c r="BC84" s="28">
        <v>0.37</v>
      </c>
      <c r="BD84" s="28">
        <v>1.3</v>
      </c>
      <c r="BE84" s="28">
        <v>0.45</v>
      </c>
      <c r="BF84" s="28" t="s">
        <v>315</v>
      </c>
      <c r="BG84" s="28" t="s">
        <v>315</v>
      </c>
      <c r="BH84" s="28">
        <v>2.9</v>
      </c>
      <c r="BI84" s="28">
        <v>0.41</v>
      </c>
      <c r="BJ84" s="28" t="s">
        <v>315</v>
      </c>
      <c r="BK84" s="28">
        <v>0.85</v>
      </c>
      <c r="BL84" s="28" t="s">
        <v>315</v>
      </c>
      <c r="BM84" s="28">
        <v>1.1000000000000001</v>
      </c>
      <c r="BN84" s="28">
        <v>4.5</v>
      </c>
      <c r="BO84" s="28">
        <v>1.6</v>
      </c>
      <c r="BP84" s="28">
        <v>2.6</v>
      </c>
      <c r="BQ84" s="28">
        <v>1</v>
      </c>
      <c r="BR84" s="28"/>
      <c r="BS84" s="28">
        <v>66</v>
      </c>
      <c r="BT84" s="28">
        <v>56</v>
      </c>
      <c r="BU84" s="29">
        <f t="shared" si="10"/>
        <v>0.84848484848484851</v>
      </c>
      <c r="BV84" s="28">
        <f t="shared" si="11"/>
        <v>4.5</v>
      </c>
      <c r="BW84" s="28">
        <f t="shared" si="12"/>
        <v>0.3</v>
      </c>
      <c r="BX84" s="28">
        <f t="shared" si="13"/>
        <v>0.995</v>
      </c>
      <c r="BY84" s="28">
        <f t="shared" si="14"/>
        <v>0.83780640393704331</v>
      </c>
      <c r="BZ84" s="28">
        <f t="shared" si="15"/>
        <v>68.181242357722098</v>
      </c>
      <c r="CA84" s="28">
        <f t="shared" si="16"/>
        <v>0.7019195704779202</v>
      </c>
      <c r="CB84" s="28">
        <f t="shared" si="17"/>
        <v>1.2287931034482751</v>
      </c>
      <c r="CC84" s="28">
        <f t="shared" si="18"/>
        <v>2.73</v>
      </c>
      <c r="CD84" s="28">
        <f t="shared" si="19"/>
        <v>3.6848999999999994</v>
      </c>
    </row>
    <row r="85" spans="1:82" x14ac:dyDescent="0.25">
      <c r="A85" s="13" t="s">
        <v>87</v>
      </c>
      <c r="B85" s="13" t="s">
        <v>27</v>
      </c>
      <c r="C85" s="2" t="s">
        <v>337</v>
      </c>
      <c r="D85" s="30" t="s">
        <v>192</v>
      </c>
      <c r="E85" s="30" t="s">
        <v>192</v>
      </c>
      <c r="F85" s="30" t="s">
        <v>192</v>
      </c>
      <c r="G85" s="30" t="s">
        <v>192</v>
      </c>
      <c r="H85" s="30" t="s">
        <v>192</v>
      </c>
      <c r="I85" s="28" t="s">
        <v>313</v>
      </c>
      <c r="J85" s="28" t="s">
        <v>313</v>
      </c>
      <c r="K85" s="28" t="s">
        <v>313</v>
      </c>
      <c r="L85" s="28" t="s">
        <v>313</v>
      </c>
      <c r="M85" s="28" t="s">
        <v>313</v>
      </c>
      <c r="N85" s="28" t="s">
        <v>313</v>
      </c>
      <c r="O85" s="28" t="s">
        <v>313</v>
      </c>
      <c r="P85" s="28" t="s">
        <v>313</v>
      </c>
      <c r="Q85" s="28" t="s">
        <v>313</v>
      </c>
      <c r="R85" s="28" t="s">
        <v>313</v>
      </c>
      <c r="S85" s="28" t="s">
        <v>313</v>
      </c>
      <c r="T85" s="28" t="s">
        <v>313</v>
      </c>
      <c r="U85" s="28" t="s">
        <v>313</v>
      </c>
      <c r="V85" s="28" t="s">
        <v>313</v>
      </c>
      <c r="W85" s="28" t="s">
        <v>313</v>
      </c>
      <c r="X85" s="28" t="s">
        <v>313</v>
      </c>
      <c r="Y85" s="28" t="s">
        <v>313</v>
      </c>
      <c r="Z85" s="28" t="s">
        <v>313</v>
      </c>
      <c r="AA85" s="28" t="s">
        <v>313</v>
      </c>
      <c r="AB85" s="28" t="s">
        <v>313</v>
      </c>
      <c r="AC85" s="28" t="s">
        <v>313</v>
      </c>
      <c r="AD85" s="28" t="s">
        <v>313</v>
      </c>
      <c r="AE85" s="28" t="s">
        <v>313</v>
      </c>
      <c r="AF85" s="28" t="s">
        <v>313</v>
      </c>
      <c r="AG85" s="28" t="s">
        <v>313</v>
      </c>
      <c r="AH85" s="28" t="s">
        <v>313</v>
      </c>
      <c r="AI85" s="28" t="s">
        <v>313</v>
      </c>
      <c r="AJ85" s="28" t="s">
        <v>313</v>
      </c>
      <c r="AK85" s="28" t="s">
        <v>313</v>
      </c>
      <c r="AL85" s="28" t="s">
        <v>313</v>
      </c>
      <c r="AM85" s="28" t="s">
        <v>313</v>
      </c>
      <c r="AN85" s="28" t="s">
        <v>313</v>
      </c>
      <c r="AO85" s="28" t="s">
        <v>313</v>
      </c>
      <c r="AP85" s="28" t="s">
        <v>313</v>
      </c>
      <c r="AQ85" s="28" t="s">
        <v>313</v>
      </c>
      <c r="AR85" s="28" t="s">
        <v>313</v>
      </c>
      <c r="AS85" s="28" t="s">
        <v>313</v>
      </c>
      <c r="AT85" s="28" t="s">
        <v>313</v>
      </c>
      <c r="AU85" s="28" t="s">
        <v>313</v>
      </c>
      <c r="AV85" s="28" t="s">
        <v>313</v>
      </c>
      <c r="AW85" s="28" t="s">
        <v>313</v>
      </c>
      <c r="AX85" s="28" t="s">
        <v>313</v>
      </c>
      <c r="AY85" s="28" t="s">
        <v>313</v>
      </c>
      <c r="AZ85" s="28" t="s">
        <v>313</v>
      </c>
      <c r="BA85" s="28" t="s">
        <v>313</v>
      </c>
      <c r="BB85" s="28" t="s">
        <v>313</v>
      </c>
      <c r="BC85" s="28" t="s">
        <v>313</v>
      </c>
      <c r="BD85" s="28" t="s">
        <v>313</v>
      </c>
      <c r="BE85" s="28" t="s">
        <v>313</v>
      </c>
      <c r="BF85" s="28" t="s">
        <v>313</v>
      </c>
      <c r="BG85" s="28" t="s">
        <v>313</v>
      </c>
      <c r="BH85" s="28" t="s">
        <v>313</v>
      </c>
      <c r="BI85" s="28" t="s">
        <v>313</v>
      </c>
      <c r="BJ85" s="28" t="s">
        <v>313</v>
      </c>
      <c r="BK85" s="28" t="s">
        <v>313</v>
      </c>
      <c r="BL85" s="28" t="s">
        <v>313</v>
      </c>
      <c r="BM85" s="28" t="s">
        <v>313</v>
      </c>
      <c r="BN85" s="28" t="s">
        <v>313</v>
      </c>
      <c r="BO85" s="28" t="s">
        <v>313</v>
      </c>
      <c r="BP85" s="28" t="s">
        <v>313</v>
      </c>
      <c r="BQ85" s="28" t="s">
        <v>313</v>
      </c>
      <c r="BR85" s="28"/>
      <c r="BS85" s="28">
        <v>66</v>
      </c>
      <c r="BT85" s="28">
        <v>66</v>
      </c>
      <c r="BU85" s="29">
        <f t="shared" si="10"/>
        <v>1</v>
      </c>
      <c r="BV85" s="28">
        <f t="shared" si="11"/>
        <v>0</v>
      </c>
      <c r="BW85" s="28">
        <f t="shared" si="12"/>
        <v>0</v>
      </c>
      <c r="BX85" s="28" t="e">
        <f t="shared" si="13"/>
        <v>#NUM!</v>
      </c>
      <c r="BY85" s="28" t="e">
        <f t="shared" si="14"/>
        <v>#DIV/0!</v>
      </c>
      <c r="BZ85" s="28" t="e">
        <f t="shared" si="15"/>
        <v>#DIV/0!</v>
      </c>
      <c r="CA85" s="28" t="e">
        <f t="shared" si="16"/>
        <v>#DIV/0!</v>
      </c>
      <c r="CB85" s="28" t="e">
        <f t="shared" si="17"/>
        <v>#DIV/0!</v>
      </c>
      <c r="CC85" s="28" t="e">
        <f t="shared" si="18"/>
        <v>#NUM!</v>
      </c>
      <c r="CD85" s="28" t="e">
        <f t="shared" si="19"/>
        <v>#NUM!</v>
      </c>
    </row>
    <row r="86" spans="1:82" x14ac:dyDescent="0.25">
      <c r="A86" s="13" t="s">
        <v>88</v>
      </c>
      <c r="B86" s="13" t="s">
        <v>27</v>
      </c>
      <c r="C86" s="2" t="s">
        <v>337</v>
      </c>
      <c r="D86" s="30" t="s">
        <v>192</v>
      </c>
      <c r="E86" s="30" t="s">
        <v>192</v>
      </c>
      <c r="F86" s="30" t="s">
        <v>192</v>
      </c>
      <c r="G86" s="30" t="s">
        <v>192</v>
      </c>
      <c r="H86" s="30" t="s">
        <v>192</v>
      </c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  <c r="AQ86" s="28"/>
      <c r="AR86" s="28"/>
      <c r="AS86" s="28"/>
      <c r="AT86" s="28"/>
      <c r="AU86" s="28"/>
      <c r="AV86" s="28"/>
      <c r="AW86" s="28"/>
      <c r="AX86" s="28"/>
      <c r="AY86" s="28"/>
      <c r="AZ86" s="28"/>
      <c r="BA86" s="28"/>
      <c r="BB86" s="28"/>
      <c r="BC86" s="28"/>
      <c r="BD86" s="28"/>
      <c r="BE86" s="28"/>
      <c r="BF86" s="28"/>
      <c r="BG86" s="28"/>
      <c r="BH86" s="28"/>
      <c r="BI86" s="28"/>
      <c r="BJ86" s="28"/>
      <c r="BK86" s="28"/>
      <c r="BL86" s="28"/>
      <c r="BM86" s="28"/>
      <c r="BN86" s="28"/>
      <c r="BO86" s="28"/>
      <c r="BP86" s="28"/>
      <c r="BQ86" s="28"/>
      <c r="BR86" s="28"/>
      <c r="BS86" s="28">
        <v>5</v>
      </c>
      <c r="BT86" s="28">
        <v>5</v>
      </c>
      <c r="BU86" s="29">
        <f t="shared" si="10"/>
        <v>1</v>
      </c>
      <c r="BV86" s="28">
        <f t="shared" si="11"/>
        <v>0</v>
      </c>
      <c r="BW86" s="28">
        <f t="shared" si="12"/>
        <v>0</v>
      </c>
      <c r="BX86" s="28" t="e">
        <f t="shared" si="13"/>
        <v>#NUM!</v>
      </c>
      <c r="BY86" s="28" t="e">
        <f t="shared" si="14"/>
        <v>#DIV/0!</v>
      </c>
      <c r="BZ86" s="28" t="e">
        <f t="shared" si="15"/>
        <v>#DIV/0!</v>
      </c>
      <c r="CA86" s="28" t="e">
        <f t="shared" si="16"/>
        <v>#DIV/0!</v>
      </c>
      <c r="CB86" s="28" t="e">
        <f t="shared" si="17"/>
        <v>#DIV/0!</v>
      </c>
      <c r="CC86" s="28" t="e">
        <f t="shared" si="18"/>
        <v>#NUM!</v>
      </c>
      <c r="CD86" s="28" t="e">
        <f t="shared" si="19"/>
        <v>#NUM!</v>
      </c>
    </row>
    <row r="87" spans="1:82" x14ac:dyDescent="0.25">
      <c r="A87" s="13" t="s">
        <v>89</v>
      </c>
      <c r="B87" s="13" t="s">
        <v>27</v>
      </c>
      <c r="C87" s="2" t="s">
        <v>337</v>
      </c>
      <c r="D87" s="30" t="s">
        <v>192</v>
      </c>
      <c r="E87" s="30" t="s">
        <v>192</v>
      </c>
      <c r="F87" s="30" t="s">
        <v>192</v>
      </c>
      <c r="G87" s="30" t="s">
        <v>192</v>
      </c>
      <c r="H87" s="30" t="s">
        <v>192</v>
      </c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28"/>
      <c r="AT87" s="28"/>
      <c r="AU87" s="28"/>
      <c r="AV87" s="28"/>
      <c r="AW87" s="28"/>
      <c r="AX87" s="28"/>
      <c r="AY87" s="28"/>
      <c r="AZ87" s="28"/>
      <c r="BA87" s="28"/>
      <c r="BB87" s="28"/>
      <c r="BC87" s="28"/>
      <c r="BD87" s="28"/>
      <c r="BE87" s="28"/>
      <c r="BF87" s="28"/>
      <c r="BG87" s="28"/>
      <c r="BH87" s="28"/>
      <c r="BI87" s="28"/>
      <c r="BJ87" s="28"/>
      <c r="BK87" s="28"/>
      <c r="BL87" s="28"/>
      <c r="BM87" s="28"/>
      <c r="BN87" s="28"/>
      <c r="BO87" s="28"/>
      <c r="BP87" s="28"/>
      <c r="BQ87" s="28"/>
      <c r="BR87" s="28"/>
      <c r="BS87" s="28">
        <v>5</v>
      </c>
      <c r="BT87" s="28">
        <v>5</v>
      </c>
      <c r="BU87" s="29">
        <f t="shared" si="10"/>
        <v>1</v>
      </c>
      <c r="BV87" s="28">
        <f t="shared" si="11"/>
        <v>0</v>
      </c>
      <c r="BW87" s="28">
        <f t="shared" si="12"/>
        <v>0</v>
      </c>
      <c r="BX87" s="28" t="e">
        <f t="shared" si="13"/>
        <v>#NUM!</v>
      </c>
      <c r="BY87" s="28" t="e">
        <f t="shared" si="14"/>
        <v>#DIV/0!</v>
      </c>
      <c r="BZ87" s="28" t="e">
        <f t="shared" si="15"/>
        <v>#DIV/0!</v>
      </c>
      <c r="CA87" s="28" t="e">
        <f t="shared" si="16"/>
        <v>#DIV/0!</v>
      </c>
      <c r="CB87" s="28" t="e">
        <f t="shared" si="17"/>
        <v>#DIV/0!</v>
      </c>
      <c r="CC87" s="28" t="e">
        <f t="shared" si="18"/>
        <v>#NUM!</v>
      </c>
      <c r="CD87" s="28" t="e">
        <f t="shared" si="19"/>
        <v>#NUM!</v>
      </c>
    </row>
    <row r="88" spans="1:82" x14ac:dyDescent="0.25">
      <c r="A88" s="13" t="s">
        <v>90</v>
      </c>
      <c r="B88" s="13" t="s">
        <v>27</v>
      </c>
      <c r="C88" s="2" t="s">
        <v>337</v>
      </c>
      <c r="D88" s="30">
        <v>0.68</v>
      </c>
      <c r="E88" s="30">
        <v>0.44</v>
      </c>
      <c r="F88" s="30">
        <v>0.1</v>
      </c>
      <c r="G88" s="30">
        <v>0.72</v>
      </c>
      <c r="H88" s="30">
        <v>0.32</v>
      </c>
      <c r="I88" s="28" t="s">
        <v>315</v>
      </c>
      <c r="J88" s="28" t="s">
        <v>315</v>
      </c>
      <c r="K88" s="28" t="s">
        <v>315</v>
      </c>
      <c r="L88" s="28" t="s">
        <v>315</v>
      </c>
      <c r="M88" s="28" t="s">
        <v>315</v>
      </c>
      <c r="N88" s="28" t="s">
        <v>315</v>
      </c>
      <c r="O88" s="28" t="s">
        <v>315</v>
      </c>
      <c r="P88" s="28" t="s">
        <v>315</v>
      </c>
      <c r="Q88" s="28">
        <v>0.44</v>
      </c>
      <c r="R88" s="28" t="s">
        <v>315</v>
      </c>
      <c r="S88" s="28" t="s">
        <v>315</v>
      </c>
      <c r="T88" s="28" t="s">
        <v>315</v>
      </c>
      <c r="U88" s="28" t="s">
        <v>315</v>
      </c>
      <c r="V88" s="28" t="s">
        <v>315</v>
      </c>
      <c r="W88" s="28" t="s">
        <v>315</v>
      </c>
      <c r="X88" s="28" t="s">
        <v>315</v>
      </c>
      <c r="Y88" s="28" t="s">
        <v>315</v>
      </c>
      <c r="Z88" s="28" t="s">
        <v>315</v>
      </c>
      <c r="AA88" s="28" t="s">
        <v>315</v>
      </c>
      <c r="AB88" s="28" t="s">
        <v>315</v>
      </c>
      <c r="AC88" s="28" t="s">
        <v>315</v>
      </c>
      <c r="AD88" s="28" t="s">
        <v>315</v>
      </c>
      <c r="AE88" s="28" t="s">
        <v>315</v>
      </c>
      <c r="AF88" s="28" t="s">
        <v>315</v>
      </c>
      <c r="AG88" s="28" t="s">
        <v>315</v>
      </c>
      <c r="AH88" s="28" t="s">
        <v>315</v>
      </c>
      <c r="AI88" s="28" t="s">
        <v>315</v>
      </c>
      <c r="AJ88" s="28" t="s">
        <v>315</v>
      </c>
      <c r="AK88" s="28" t="s">
        <v>315</v>
      </c>
      <c r="AL88" s="28" t="s">
        <v>315</v>
      </c>
      <c r="AM88" s="28" t="s">
        <v>315</v>
      </c>
      <c r="AN88" s="28" t="s">
        <v>315</v>
      </c>
      <c r="AO88" s="28" t="s">
        <v>315</v>
      </c>
      <c r="AP88" s="28" t="s">
        <v>315</v>
      </c>
      <c r="AQ88" s="28" t="s">
        <v>315</v>
      </c>
      <c r="AR88" s="28" t="s">
        <v>315</v>
      </c>
      <c r="AS88" s="28" t="s">
        <v>315</v>
      </c>
      <c r="AT88" s="28" t="s">
        <v>315</v>
      </c>
      <c r="AU88" s="28" t="s">
        <v>315</v>
      </c>
      <c r="AV88" s="28" t="s">
        <v>315</v>
      </c>
      <c r="AW88" s="28" t="s">
        <v>315</v>
      </c>
      <c r="AX88" s="28" t="s">
        <v>315</v>
      </c>
      <c r="AY88" s="28" t="s">
        <v>315</v>
      </c>
      <c r="AZ88" s="28" t="s">
        <v>315</v>
      </c>
      <c r="BA88" s="28" t="s">
        <v>315</v>
      </c>
      <c r="BB88" s="28" t="s">
        <v>315</v>
      </c>
      <c r="BC88" s="28" t="s">
        <v>315</v>
      </c>
      <c r="BD88" s="28" t="s">
        <v>315</v>
      </c>
      <c r="BE88" s="28" t="s">
        <v>315</v>
      </c>
      <c r="BF88" s="28" t="s">
        <v>315</v>
      </c>
      <c r="BG88" s="28" t="s">
        <v>315</v>
      </c>
      <c r="BH88" s="28">
        <v>1.6</v>
      </c>
      <c r="BI88" s="28" t="s">
        <v>315</v>
      </c>
      <c r="BJ88" s="28" t="s">
        <v>315</v>
      </c>
      <c r="BK88" s="28" t="s">
        <v>315</v>
      </c>
      <c r="BL88" s="28" t="s">
        <v>315</v>
      </c>
      <c r="BM88" s="28" t="s">
        <v>315</v>
      </c>
      <c r="BN88" s="28" t="s">
        <v>315</v>
      </c>
      <c r="BO88" s="28">
        <v>0.39</v>
      </c>
      <c r="BP88" s="28" t="s">
        <v>315</v>
      </c>
      <c r="BQ88" s="28" t="s">
        <v>315</v>
      </c>
      <c r="BR88" s="28"/>
      <c r="BS88" s="28">
        <v>66</v>
      </c>
      <c r="BT88" s="28">
        <v>60</v>
      </c>
      <c r="BU88" s="29">
        <f t="shared" si="10"/>
        <v>0.90909090909090906</v>
      </c>
      <c r="BV88" s="28">
        <f t="shared" si="11"/>
        <v>1.6</v>
      </c>
      <c r="BW88" s="28">
        <f t="shared" si="12"/>
        <v>0.1</v>
      </c>
      <c r="BX88" s="28">
        <f t="shared" si="13"/>
        <v>0.44</v>
      </c>
      <c r="BY88" s="28">
        <f t="shared" si="14"/>
        <v>0.45402761086587179</v>
      </c>
      <c r="BZ88" s="28">
        <f t="shared" si="15"/>
        <v>77.446074348123105</v>
      </c>
      <c r="CA88" s="28">
        <f t="shared" si="16"/>
        <v>0.20614107142857149</v>
      </c>
      <c r="CB88" s="28">
        <f t="shared" si="17"/>
        <v>0.58625000000000005</v>
      </c>
      <c r="CC88" s="28">
        <f t="shared" si="18"/>
        <v>1.2919999999999996</v>
      </c>
      <c r="CD88" s="28">
        <f t="shared" si="19"/>
        <v>1.5383999999999998</v>
      </c>
    </row>
    <row r="89" spans="1:82" x14ac:dyDescent="0.25">
      <c r="A89" s="13" t="s">
        <v>91</v>
      </c>
      <c r="B89" s="13" t="s">
        <v>27</v>
      </c>
      <c r="C89" s="2" t="s">
        <v>337</v>
      </c>
      <c r="D89" s="30">
        <v>0.56999999999999995</v>
      </c>
      <c r="E89" s="30">
        <v>0.48</v>
      </c>
      <c r="F89" s="30">
        <v>0.08</v>
      </c>
      <c r="G89" s="30">
        <v>0.72</v>
      </c>
      <c r="H89" s="30">
        <v>0.28000000000000003</v>
      </c>
      <c r="I89" s="28" t="s">
        <v>315</v>
      </c>
      <c r="J89" s="28" t="s">
        <v>315</v>
      </c>
      <c r="K89" s="28" t="s">
        <v>315</v>
      </c>
      <c r="L89" s="28" t="s">
        <v>315</v>
      </c>
      <c r="M89" s="28" t="s">
        <v>315</v>
      </c>
      <c r="N89" s="28" t="s">
        <v>315</v>
      </c>
      <c r="O89" s="28" t="s">
        <v>315</v>
      </c>
      <c r="P89" s="28" t="s">
        <v>315</v>
      </c>
      <c r="Q89" s="28">
        <v>0.31</v>
      </c>
      <c r="R89" s="28" t="s">
        <v>315</v>
      </c>
      <c r="S89" s="28" t="s">
        <v>315</v>
      </c>
      <c r="T89" s="28" t="s">
        <v>315</v>
      </c>
      <c r="U89" s="28" t="s">
        <v>315</v>
      </c>
      <c r="V89" s="28" t="s">
        <v>315</v>
      </c>
      <c r="W89" s="28" t="s">
        <v>315</v>
      </c>
      <c r="X89" s="28" t="s">
        <v>315</v>
      </c>
      <c r="Y89" s="28" t="s">
        <v>315</v>
      </c>
      <c r="Z89" s="28" t="s">
        <v>315</v>
      </c>
      <c r="AA89" s="28" t="s">
        <v>315</v>
      </c>
      <c r="AB89" s="28" t="s">
        <v>315</v>
      </c>
      <c r="AC89" s="28" t="s">
        <v>315</v>
      </c>
      <c r="AD89" s="28" t="s">
        <v>315</v>
      </c>
      <c r="AE89" s="28" t="s">
        <v>315</v>
      </c>
      <c r="AF89" s="28" t="s">
        <v>315</v>
      </c>
      <c r="AG89" s="28" t="s">
        <v>315</v>
      </c>
      <c r="AH89" s="28" t="s">
        <v>315</v>
      </c>
      <c r="AI89" s="28" t="s">
        <v>315</v>
      </c>
      <c r="AJ89" s="28" t="s">
        <v>315</v>
      </c>
      <c r="AK89" s="28" t="s">
        <v>315</v>
      </c>
      <c r="AL89" s="28" t="s">
        <v>315</v>
      </c>
      <c r="AM89" s="28" t="s">
        <v>315</v>
      </c>
      <c r="AN89" s="28" t="s">
        <v>315</v>
      </c>
      <c r="AO89" s="28" t="s">
        <v>315</v>
      </c>
      <c r="AP89" s="28" t="s">
        <v>315</v>
      </c>
      <c r="AQ89" s="28" t="s">
        <v>315</v>
      </c>
      <c r="AR89" s="28" t="s">
        <v>315</v>
      </c>
      <c r="AS89" s="28" t="s">
        <v>315</v>
      </c>
      <c r="AT89" s="28" t="s">
        <v>315</v>
      </c>
      <c r="AU89" s="28" t="s">
        <v>315</v>
      </c>
      <c r="AV89" s="28" t="s">
        <v>315</v>
      </c>
      <c r="AW89" s="28" t="s">
        <v>315</v>
      </c>
      <c r="AX89" s="28" t="s">
        <v>315</v>
      </c>
      <c r="AY89" s="28" t="s">
        <v>315</v>
      </c>
      <c r="AZ89" s="28" t="s">
        <v>315</v>
      </c>
      <c r="BA89" s="28" t="s">
        <v>315</v>
      </c>
      <c r="BB89" s="28" t="s">
        <v>315</v>
      </c>
      <c r="BC89" s="28" t="s">
        <v>315</v>
      </c>
      <c r="BD89" s="28" t="s">
        <v>315</v>
      </c>
      <c r="BE89" s="28" t="s">
        <v>315</v>
      </c>
      <c r="BF89" s="28" t="s">
        <v>315</v>
      </c>
      <c r="BG89" s="28" t="s">
        <v>315</v>
      </c>
      <c r="BH89" s="28">
        <v>1.5</v>
      </c>
      <c r="BI89" s="28" t="s">
        <v>315</v>
      </c>
      <c r="BJ89" s="28" t="s">
        <v>315</v>
      </c>
      <c r="BK89" s="28" t="s">
        <v>315</v>
      </c>
      <c r="BL89" s="28" t="s">
        <v>315</v>
      </c>
      <c r="BM89" s="28" t="s">
        <v>315</v>
      </c>
      <c r="BN89" s="28" t="s">
        <v>315</v>
      </c>
      <c r="BO89" s="28">
        <v>0.36</v>
      </c>
      <c r="BP89" s="28" t="s">
        <v>315</v>
      </c>
      <c r="BQ89" s="28" t="s">
        <v>315</v>
      </c>
      <c r="BR89" s="28"/>
      <c r="BS89" s="28">
        <v>66</v>
      </c>
      <c r="BT89" s="28">
        <v>60</v>
      </c>
      <c r="BU89" s="29">
        <f t="shared" si="10"/>
        <v>0.90909090909090906</v>
      </c>
      <c r="BV89" s="28">
        <f t="shared" si="11"/>
        <v>1.5</v>
      </c>
      <c r="BW89" s="28">
        <f t="shared" si="12"/>
        <v>0.08</v>
      </c>
      <c r="BX89" s="28">
        <f t="shared" si="13"/>
        <v>0.42</v>
      </c>
      <c r="BY89" s="28">
        <f t="shared" si="14"/>
        <v>0.43473308724188126</v>
      </c>
      <c r="BZ89" s="28">
        <f t="shared" si="15"/>
        <v>80.880574370582551</v>
      </c>
      <c r="CA89" s="28">
        <f t="shared" si="16"/>
        <v>0.18899285714285716</v>
      </c>
      <c r="CB89" s="28">
        <f t="shared" si="17"/>
        <v>0.53749999999999998</v>
      </c>
      <c r="CC89" s="28">
        <f t="shared" si="18"/>
        <v>1.2269999999999994</v>
      </c>
      <c r="CD89" s="28">
        <f t="shared" si="19"/>
        <v>1.4453999999999998</v>
      </c>
    </row>
    <row r="90" spans="1:82" x14ac:dyDescent="0.25">
      <c r="A90" s="13" t="s">
        <v>92</v>
      </c>
      <c r="B90" s="13" t="s">
        <v>27</v>
      </c>
      <c r="C90" s="2" t="s">
        <v>337</v>
      </c>
      <c r="D90" s="30" t="s">
        <v>192</v>
      </c>
      <c r="E90" s="30" t="s">
        <v>192</v>
      </c>
      <c r="F90" s="30" t="s">
        <v>192</v>
      </c>
      <c r="G90" s="30" t="s">
        <v>192</v>
      </c>
      <c r="H90" s="30" t="s">
        <v>192</v>
      </c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8"/>
      <c r="AQ90" s="28"/>
      <c r="AR90" s="28"/>
      <c r="AS90" s="28"/>
      <c r="AT90" s="28"/>
      <c r="AU90" s="28"/>
      <c r="AV90" s="28"/>
      <c r="AW90" s="28"/>
      <c r="AX90" s="28"/>
      <c r="AY90" s="28"/>
      <c r="AZ90" s="28"/>
      <c r="BA90" s="28"/>
      <c r="BB90" s="28"/>
      <c r="BC90" s="28"/>
      <c r="BD90" s="28"/>
      <c r="BE90" s="28"/>
      <c r="BF90" s="28"/>
      <c r="BG90" s="28"/>
      <c r="BH90" s="28"/>
      <c r="BI90" s="28"/>
      <c r="BJ90" s="28"/>
      <c r="BK90" s="28"/>
      <c r="BL90" s="28"/>
      <c r="BM90" s="28"/>
      <c r="BN90" s="28"/>
      <c r="BO90" s="28"/>
      <c r="BP90" s="28"/>
      <c r="BQ90" s="28"/>
      <c r="BR90" s="28"/>
      <c r="BS90" s="28">
        <v>5</v>
      </c>
      <c r="BT90" s="28">
        <v>5</v>
      </c>
      <c r="BU90" s="29">
        <f t="shared" si="10"/>
        <v>1</v>
      </c>
      <c r="BV90" s="28">
        <f t="shared" si="11"/>
        <v>0</v>
      </c>
      <c r="BW90" s="28">
        <f t="shared" si="12"/>
        <v>0</v>
      </c>
      <c r="BX90" s="28" t="e">
        <f t="shared" si="13"/>
        <v>#NUM!</v>
      </c>
      <c r="BY90" s="28" t="e">
        <f t="shared" si="14"/>
        <v>#DIV/0!</v>
      </c>
      <c r="BZ90" s="28" t="e">
        <f t="shared" si="15"/>
        <v>#DIV/0!</v>
      </c>
      <c r="CA90" s="28" t="e">
        <f t="shared" si="16"/>
        <v>#DIV/0!</v>
      </c>
      <c r="CB90" s="28" t="e">
        <f t="shared" si="17"/>
        <v>#DIV/0!</v>
      </c>
      <c r="CC90" s="28" t="e">
        <f t="shared" si="18"/>
        <v>#NUM!</v>
      </c>
      <c r="CD90" s="28" t="e">
        <f t="shared" si="19"/>
        <v>#NUM!</v>
      </c>
    </row>
    <row r="91" spans="1:82" x14ac:dyDescent="0.25">
      <c r="A91" s="13" t="s">
        <v>93</v>
      </c>
      <c r="B91" s="13" t="s">
        <v>27</v>
      </c>
      <c r="C91" s="2" t="s">
        <v>337</v>
      </c>
      <c r="D91" s="30">
        <v>0.27</v>
      </c>
      <c r="E91" s="30">
        <v>0.22</v>
      </c>
      <c r="F91" s="30">
        <v>7.0000000000000007E-2</v>
      </c>
      <c r="G91" s="30">
        <v>0.37</v>
      </c>
      <c r="H91" s="30">
        <v>0.11</v>
      </c>
      <c r="I91" s="28" t="s">
        <v>315</v>
      </c>
      <c r="J91" s="28" t="s">
        <v>315</v>
      </c>
      <c r="K91" s="28" t="s">
        <v>315</v>
      </c>
      <c r="L91" s="28" t="s">
        <v>315</v>
      </c>
      <c r="M91" s="28" t="s">
        <v>315</v>
      </c>
      <c r="N91" s="28" t="s">
        <v>315</v>
      </c>
      <c r="O91" s="28" t="s">
        <v>315</v>
      </c>
      <c r="P91" s="28" t="s">
        <v>315</v>
      </c>
      <c r="Q91" s="28" t="s">
        <v>315</v>
      </c>
      <c r="R91" s="28" t="s">
        <v>315</v>
      </c>
      <c r="S91" s="28" t="s">
        <v>315</v>
      </c>
      <c r="T91" s="28" t="s">
        <v>315</v>
      </c>
      <c r="U91" s="28" t="s">
        <v>315</v>
      </c>
      <c r="V91" s="28" t="s">
        <v>315</v>
      </c>
      <c r="W91" s="28" t="s">
        <v>315</v>
      </c>
      <c r="X91" s="28" t="s">
        <v>315</v>
      </c>
      <c r="Y91" s="28" t="s">
        <v>315</v>
      </c>
      <c r="Z91" s="28" t="s">
        <v>315</v>
      </c>
      <c r="AA91" s="28" t="s">
        <v>315</v>
      </c>
      <c r="AB91" s="28" t="s">
        <v>315</v>
      </c>
      <c r="AC91" s="28" t="s">
        <v>315</v>
      </c>
      <c r="AD91" s="28" t="s">
        <v>315</v>
      </c>
      <c r="AE91" s="28" t="s">
        <v>315</v>
      </c>
      <c r="AF91" s="28" t="s">
        <v>315</v>
      </c>
      <c r="AG91" s="28" t="s">
        <v>315</v>
      </c>
      <c r="AH91" s="28" t="s">
        <v>315</v>
      </c>
      <c r="AI91" s="28" t="s">
        <v>315</v>
      </c>
      <c r="AJ91" s="28" t="s">
        <v>315</v>
      </c>
      <c r="AK91" s="28" t="s">
        <v>315</v>
      </c>
      <c r="AL91" s="28" t="s">
        <v>315</v>
      </c>
      <c r="AM91" s="28" t="s">
        <v>315</v>
      </c>
      <c r="AN91" s="28" t="s">
        <v>315</v>
      </c>
      <c r="AO91" s="28" t="s">
        <v>315</v>
      </c>
      <c r="AP91" s="28" t="s">
        <v>315</v>
      </c>
      <c r="AQ91" s="28" t="s">
        <v>315</v>
      </c>
      <c r="AR91" s="28" t="s">
        <v>315</v>
      </c>
      <c r="AS91" s="28" t="s">
        <v>315</v>
      </c>
      <c r="AT91" s="28" t="s">
        <v>315</v>
      </c>
      <c r="AU91" s="28" t="s">
        <v>315</v>
      </c>
      <c r="AV91" s="28" t="s">
        <v>315</v>
      </c>
      <c r="AW91" s="28" t="s">
        <v>315</v>
      </c>
      <c r="AX91" s="28" t="s">
        <v>315</v>
      </c>
      <c r="AY91" s="28" t="s">
        <v>315</v>
      </c>
      <c r="AZ91" s="28" t="s">
        <v>315</v>
      </c>
      <c r="BA91" s="28" t="s">
        <v>315</v>
      </c>
      <c r="BB91" s="28" t="s">
        <v>315</v>
      </c>
      <c r="BC91" s="28" t="s">
        <v>315</v>
      </c>
      <c r="BD91" s="28" t="s">
        <v>315</v>
      </c>
      <c r="BE91" s="28" t="s">
        <v>315</v>
      </c>
      <c r="BF91" s="28" t="s">
        <v>315</v>
      </c>
      <c r="BG91" s="28" t="s">
        <v>315</v>
      </c>
      <c r="BH91" s="28">
        <v>0.86</v>
      </c>
      <c r="BI91" s="28" t="s">
        <v>315</v>
      </c>
      <c r="BJ91" s="28" t="s">
        <v>315</v>
      </c>
      <c r="BK91" s="28" t="s">
        <v>315</v>
      </c>
      <c r="BL91" s="28" t="s">
        <v>315</v>
      </c>
      <c r="BM91" s="28" t="s">
        <v>315</v>
      </c>
      <c r="BN91" s="28" t="s">
        <v>315</v>
      </c>
      <c r="BO91" s="28" t="s">
        <v>315</v>
      </c>
      <c r="BP91" s="28" t="s">
        <v>315</v>
      </c>
      <c r="BQ91" s="28" t="s">
        <v>315</v>
      </c>
      <c r="BR91" s="28"/>
      <c r="BS91" s="28">
        <v>66</v>
      </c>
      <c r="BT91" s="28">
        <v>61</v>
      </c>
      <c r="BU91" s="29">
        <f t="shared" si="10"/>
        <v>0.9242424242424242</v>
      </c>
      <c r="BV91" s="28">
        <f t="shared" si="11"/>
        <v>0.86</v>
      </c>
      <c r="BW91" s="28">
        <f t="shared" si="12"/>
        <v>7.0000000000000007E-2</v>
      </c>
      <c r="BX91" s="28">
        <f t="shared" si="13"/>
        <v>0.245</v>
      </c>
      <c r="BY91" s="28">
        <f t="shared" si="14"/>
        <v>0.28744854612028681</v>
      </c>
      <c r="BZ91" s="28">
        <f t="shared" si="15"/>
        <v>90.77322509061689</v>
      </c>
      <c r="CA91" s="28">
        <f t="shared" si="16"/>
        <v>8.2626666666666654E-2</v>
      </c>
      <c r="CB91" s="28">
        <f t="shared" si="17"/>
        <v>0.31666666666666665</v>
      </c>
      <c r="CC91" s="28">
        <f t="shared" si="18"/>
        <v>0.73750000000000004</v>
      </c>
      <c r="CD91" s="28">
        <f t="shared" si="19"/>
        <v>0.83550000000000013</v>
      </c>
    </row>
    <row r="92" spans="1:82" x14ac:dyDescent="0.25">
      <c r="A92" s="13" t="s">
        <v>94</v>
      </c>
      <c r="B92" s="13" t="s">
        <v>27</v>
      </c>
      <c r="C92" s="2" t="s">
        <v>337</v>
      </c>
      <c r="D92" s="30">
        <v>0.24</v>
      </c>
      <c r="E92" s="30">
        <v>0.17</v>
      </c>
      <c r="F92" s="30">
        <v>0.03</v>
      </c>
      <c r="G92" s="30">
        <v>0.4</v>
      </c>
      <c r="H92" s="30">
        <v>0.11</v>
      </c>
      <c r="I92" s="28" t="s">
        <v>315</v>
      </c>
      <c r="J92" s="28" t="s">
        <v>315</v>
      </c>
      <c r="K92" s="28" t="s">
        <v>315</v>
      </c>
      <c r="L92" s="28" t="s">
        <v>315</v>
      </c>
      <c r="M92" s="28" t="s">
        <v>315</v>
      </c>
      <c r="N92" s="28" t="s">
        <v>315</v>
      </c>
      <c r="O92" s="28" t="s">
        <v>315</v>
      </c>
      <c r="P92" s="28" t="s">
        <v>315</v>
      </c>
      <c r="Q92" s="28" t="s">
        <v>315</v>
      </c>
      <c r="R92" s="28" t="s">
        <v>315</v>
      </c>
      <c r="S92" s="28" t="s">
        <v>315</v>
      </c>
      <c r="T92" s="28" t="s">
        <v>315</v>
      </c>
      <c r="U92" s="28" t="s">
        <v>315</v>
      </c>
      <c r="V92" s="28" t="s">
        <v>315</v>
      </c>
      <c r="W92" s="28" t="s">
        <v>315</v>
      </c>
      <c r="X92" s="28" t="s">
        <v>315</v>
      </c>
      <c r="Y92" s="28" t="s">
        <v>315</v>
      </c>
      <c r="Z92" s="28" t="s">
        <v>315</v>
      </c>
      <c r="AA92" s="28" t="s">
        <v>315</v>
      </c>
      <c r="AB92" s="28" t="s">
        <v>315</v>
      </c>
      <c r="AC92" s="28" t="s">
        <v>315</v>
      </c>
      <c r="AD92" s="28" t="s">
        <v>315</v>
      </c>
      <c r="AE92" s="28" t="s">
        <v>315</v>
      </c>
      <c r="AF92" s="28" t="s">
        <v>315</v>
      </c>
      <c r="AG92" s="28" t="s">
        <v>315</v>
      </c>
      <c r="AH92" s="28" t="s">
        <v>315</v>
      </c>
      <c r="AI92" s="28" t="s">
        <v>315</v>
      </c>
      <c r="AJ92" s="28" t="s">
        <v>315</v>
      </c>
      <c r="AK92" s="28" t="s">
        <v>315</v>
      </c>
      <c r="AL92" s="28" t="s">
        <v>315</v>
      </c>
      <c r="AM92" s="28" t="s">
        <v>315</v>
      </c>
      <c r="AN92" s="28" t="s">
        <v>315</v>
      </c>
      <c r="AO92" s="28" t="s">
        <v>315</v>
      </c>
      <c r="AP92" s="28" t="s">
        <v>315</v>
      </c>
      <c r="AQ92" s="28" t="s">
        <v>315</v>
      </c>
      <c r="AR92" s="28" t="s">
        <v>315</v>
      </c>
      <c r="AS92" s="28" t="s">
        <v>315</v>
      </c>
      <c r="AT92" s="28" t="s">
        <v>315</v>
      </c>
      <c r="AU92" s="28" t="s">
        <v>315</v>
      </c>
      <c r="AV92" s="28" t="s">
        <v>315</v>
      </c>
      <c r="AW92" s="28" t="s">
        <v>315</v>
      </c>
      <c r="AX92" s="28" t="s">
        <v>315</v>
      </c>
      <c r="AY92" s="28" t="s">
        <v>315</v>
      </c>
      <c r="AZ92" s="28" t="s">
        <v>315</v>
      </c>
      <c r="BA92" s="28" t="s">
        <v>315</v>
      </c>
      <c r="BB92" s="28" t="s">
        <v>315</v>
      </c>
      <c r="BC92" s="28" t="s">
        <v>315</v>
      </c>
      <c r="BD92" s="28" t="s">
        <v>315</v>
      </c>
      <c r="BE92" s="28" t="s">
        <v>315</v>
      </c>
      <c r="BF92" s="28" t="s">
        <v>315</v>
      </c>
      <c r="BG92" s="28" t="s">
        <v>315</v>
      </c>
      <c r="BH92" s="28">
        <v>0.49</v>
      </c>
      <c r="BI92" s="28" t="s">
        <v>315</v>
      </c>
      <c r="BJ92" s="28" t="s">
        <v>315</v>
      </c>
      <c r="BK92" s="28" t="s">
        <v>315</v>
      </c>
      <c r="BL92" s="28" t="s">
        <v>315</v>
      </c>
      <c r="BM92" s="28" t="s">
        <v>315</v>
      </c>
      <c r="BN92" s="28" t="s">
        <v>315</v>
      </c>
      <c r="BO92" s="28" t="s">
        <v>315</v>
      </c>
      <c r="BP92" s="28" t="s">
        <v>315</v>
      </c>
      <c r="BQ92" s="28" t="s">
        <v>315</v>
      </c>
      <c r="BR92" s="28"/>
      <c r="BS92" s="28">
        <v>66</v>
      </c>
      <c r="BT92" s="28">
        <v>61</v>
      </c>
      <c r="BU92" s="29">
        <f t="shared" si="10"/>
        <v>0.9242424242424242</v>
      </c>
      <c r="BV92" s="28">
        <f t="shared" si="11"/>
        <v>0.49</v>
      </c>
      <c r="BW92" s="28">
        <f t="shared" si="12"/>
        <v>0.03</v>
      </c>
      <c r="BX92" s="28">
        <f t="shared" si="13"/>
        <v>0.20500000000000002</v>
      </c>
      <c r="BY92" s="28">
        <f t="shared" si="14"/>
        <v>0.17549928774784249</v>
      </c>
      <c r="BZ92" s="28">
        <f t="shared" si="15"/>
        <v>73.124703228267705</v>
      </c>
      <c r="CA92" s="28">
        <f t="shared" si="16"/>
        <v>3.0800000000000015E-2</v>
      </c>
      <c r="CB92" s="28">
        <f t="shared" si="17"/>
        <v>0.24</v>
      </c>
      <c r="CC92" s="28">
        <f t="shared" si="18"/>
        <v>0.46750000000000003</v>
      </c>
      <c r="CD92" s="28">
        <f t="shared" si="19"/>
        <v>0.48550000000000004</v>
      </c>
    </row>
    <row r="93" spans="1:82" x14ac:dyDescent="0.25">
      <c r="A93" s="13" t="s">
        <v>95</v>
      </c>
      <c r="B93" s="13" t="s">
        <v>27</v>
      </c>
      <c r="C93" s="2" t="s">
        <v>337</v>
      </c>
      <c r="D93" s="30">
        <v>0.2</v>
      </c>
      <c r="E93" s="30">
        <v>0.14000000000000001</v>
      </c>
      <c r="F93" s="30">
        <v>0.05</v>
      </c>
      <c r="G93" s="30">
        <v>0.28000000000000003</v>
      </c>
      <c r="H93" s="30">
        <v>0.06</v>
      </c>
      <c r="I93" s="28" t="s">
        <v>315</v>
      </c>
      <c r="J93" s="28" t="s">
        <v>315</v>
      </c>
      <c r="K93" s="28" t="s">
        <v>315</v>
      </c>
      <c r="L93" s="28" t="s">
        <v>315</v>
      </c>
      <c r="M93" s="28" t="s">
        <v>315</v>
      </c>
      <c r="N93" s="28" t="s">
        <v>315</v>
      </c>
      <c r="O93" s="28" t="s">
        <v>315</v>
      </c>
      <c r="P93" s="28" t="s">
        <v>315</v>
      </c>
      <c r="Q93" s="28" t="s">
        <v>315</v>
      </c>
      <c r="R93" s="28" t="s">
        <v>315</v>
      </c>
      <c r="S93" s="28" t="s">
        <v>315</v>
      </c>
      <c r="T93" s="28" t="s">
        <v>315</v>
      </c>
      <c r="U93" s="28" t="s">
        <v>315</v>
      </c>
      <c r="V93" s="28" t="s">
        <v>315</v>
      </c>
      <c r="W93" s="28" t="s">
        <v>315</v>
      </c>
      <c r="X93" s="28" t="s">
        <v>315</v>
      </c>
      <c r="Y93" s="28" t="s">
        <v>315</v>
      </c>
      <c r="Z93" s="28">
        <v>0.06</v>
      </c>
      <c r="AA93" s="28" t="s">
        <v>315</v>
      </c>
      <c r="AB93" s="28" t="s">
        <v>315</v>
      </c>
      <c r="AC93" s="28" t="s">
        <v>315</v>
      </c>
      <c r="AD93" s="28" t="s">
        <v>315</v>
      </c>
      <c r="AE93" s="28" t="s">
        <v>315</v>
      </c>
      <c r="AF93" s="28" t="s">
        <v>315</v>
      </c>
      <c r="AG93" s="28" t="s">
        <v>315</v>
      </c>
      <c r="AH93" s="28" t="s">
        <v>315</v>
      </c>
      <c r="AI93" s="28" t="s">
        <v>315</v>
      </c>
      <c r="AJ93" s="28" t="s">
        <v>315</v>
      </c>
      <c r="AK93" s="28" t="s">
        <v>315</v>
      </c>
      <c r="AL93" s="28" t="s">
        <v>315</v>
      </c>
      <c r="AM93" s="28" t="s">
        <v>315</v>
      </c>
      <c r="AN93" s="28" t="s">
        <v>315</v>
      </c>
      <c r="AO93" s="28" t="s">
        <v>315</v>
      </c>
      <c r="AP93" s="28" t="s">
        <v>315</v>
      </c>
      <c r="AQ93" s="28" t="s">
        <v>315</v>
      </c>
      <c r="AR93" s="28" t="s">
        <v>315</v>
      </c>
      <c r="AS93" s="28" t="s">
        <v>315</v>
      </c>
      <c r="AT93" s="28" t="s">
        <v>315</v>
      </c>
      <c r="AU93" s="28" t="s">
        <v>315</v>
      </c>
      <c r="AV93" s="28" t="s">
        <v>315</v>
      </c>
      <c r="AW93" s="28" t="s">
        <v>315</v>
      </c>
      <c r="AX93" s="28" t="s">
        <v>315</v>
      </c>
      <c r="AY93" s="28" t="s">
        <v>315</v>
      </c>
      <c r="AZ93" s="28" t="s">
        <v>315</v>
      </c>
      <c r="BA93" s="28" t="s">
        <v>315</v>
      </c>
      <c r="BB93" s="28" t="s">
        <v>315</v>
      </c>
      <c r="BC93" s="28" t="s">
        <v>315</v>
      </c>
      <c r="BD93" s="28" t="s">
        <v>315</v>
      </c>
      <c r="BE93" s="28" t="s">
        <v>315</v>
      </c>
      <c r="BF93" s="28" t="s">
        <v>315</v>
      </c>
      <c r="BG93" s="28" t="s">
        <v>315</v>
      </c>
      <c r="BH93" s="28">
        <v>0.48</v>
      </c>
      <c r="BI93" s="28" t="s">
        <v>315</v>
      </c>
      <c r="BJ93" s="28" t="s">
        <v>315</v>
      </c>
      <c r="BK93" s="28" t="s">
        <v>315</v>
      </c>
      <c r="BL93" s="28" t="s">
        <v>315</v>
      </c>
      <c r="BM93" s="28" t="s">
        <v>315</v>
      </c>
      <c r="BN93" s="28" t="s">
        <v>315</v>
      </c>
      <c r="BO93" s="28" t="s">
        <v>315</v>
      </c>
      <c r="BP93" s="28" t="s">
        <v>315</v>
      </c>
      <c r="BQ93" s="28" t="s">
        <v>315</v>
      </c>
      <c r="BR93" s="28"/>
      <c r="BS93" s="28">
        <v>66</v>
      </c>
      <c r="BT93" s="28">
        <v>61</v>
      </c>
      <c r="BU93" s="29">
        <f t="shared" si="10"/>
        <v>0.9242424242424242</v>
      </c>
      <c r="BV93" s="28">
        <f t="shared" si="11"/>
        <v>0.48</v>
      </c>
      <c r="BW93" s="28">
        <f t="shared" si="12"/>
        <v>0.05</v>
      </c>
      <c r="BX93" s="28">
        <f t="shared" si="13"/>
        <v>0.14000000000000001</v>
      </c>
      <c r="BY93" s="28">
        <f t="shared" si="14"/>
        <v>0.15688940599761894</v>
      </c>
      <c r="BZ93" s="28">
        <f t="shared" si="15"/>
        <v>86.474475746719094</v>
      </c>
      <c r="CA93" s="28">
        <f t="shared" si="16"/>
        <v>2.4614285714285714E-2</v>
      </c>
      <c r="CB93" s="28">
        <f t="shared" si="17"/>
        <v>0.18142857142857144</v>
      </c>
      <c r="CC93" s="28">
        <f t="shared" si="18"/>
        <v>0.41999999999999982</v>
      </c>
      <c r="CD93" s="28">
        <f t="shared" si="19"/>
        <v>0.46799999999999986</v>
      </c>
    </row>
    <row r="94" spans="1:82" x14ac:dyDescent="0.25">
      <c r="A94" s="13" t="s">
        <v>96</v>
      </c>
      <c r="B94" s="13" t="s">
        <v>27</v>
      </c>
      <c r="C94" s="2" t="s">
        <v>337</v>
      </c>
      <c r="D94" s="30">
        <v>0.1</v>
      </c>
      <c r="E94" s="30">
        <v>7.0000000000000007E-2</v>
      </c>
      <c r="F94" s="30">
        <v>0.03</v>
      </c>
      <c r="G94" s="30">
        <v>0.28000000000000003</v>
      </c>
      <c r="H94" s="30">
        <v>0.03</v>
      </c>
      <c r="I94" s="28" t="s">
        <v>315</v>
      </c>
      <c r="J94" s="28" t="s">
        <v>315</v>
      </c>
      <c r="K94" s="28" t="s">
        <v>315</v>
      </c>
      <c r="L94" s="28" t="s">
        <v>315</v>
      </c>
      <c r="M94" s="28" t="s">
        <v>315</v>
      </c>
      <c r="N94" s="28" t="s">
        <v>315</v>
      </c>
      <c r="O94" s="28" t="s">
        <v>315</v>
      </c>
      <c r="P94" s="28" t="s">
        <v>315</v>
      </c>
      <c r="Q94" s="28" t="s">
        <v>315</v>
      </c>
      <c r="R94" s="28" t="s">
        <v>315</v>
      </c>
      <c r="S94" s="28" t="s">
        <v>315</v>
      </c>
      <c r="T94" s="28" t="s">
        <v>315</v>
      </c>
      <c r="U94" s="28" t="s">
        <v>315</v>
      </c>
      <c r="V94" s="28" t="s">
        <v>315</v>
      </c>
      <c r="W94" s="28" t="s">
        <v>315</v>
      </c>
      <c r="X94" s="28" t="s">
        <v>315</v>
      </c>
      <c r="Y94" s="28" t="s">
        <v>315</v>
      </c>
      <c r="Z94" s="28" t="s">
        <v>315</v>
      </c>
      <c r="AA94" s="28" t="s">
        <v>315</v>
      </c>
      <c r="AB94" s="28" t="s">
        <v>315</v>
      </c>
      <c r="AC94" s="28" t="s">
        <v>315</v>
      </c>
      <c r="AD94" s="28" t="s">
        <v>315</v>
      </c>
      <c r="AE94" s="28" t="s">
        <v>315</v>
      </c>
      <c r="AF94" s="28" t="s">
        <v>315</v>
      </c>
      <c r="AG94" s="28" t="s">
        <v>315</v>
      </c>
      <c r="AH94" s="28" t="s">
        <v>315</v>
      </c>
      <c r="AI94" s="28" t="s">
        <v>315</v>
      </c>
      <c r="AJ94" s="28" t="s">
        <v>315</v>
      </c>
      <c r="AK94" s="28" t="s">
        <v>315</v>
      </c>
      <c r="AL94" s="28" t="s">
        <v>315</v>
      </c>
      <c r="AM94" s="28" t="s">
        <v>315</v>
      </c>
      <c r="AN94" s="28" t="s">
        <v>315</v>
      </c>
      <c r="AO94" s="28" t="s">
        <v>315</v>
      </c>
      <c r="AP94" s="28" t="s">
        <v>315</v>
      </c>
      <c r="AQ94" s="28" t="s">
        <v>315</v>
      </c>
      <c r="AR94" s="28" t="s">
        <v>315</v>
      </c>
      <c r="AS94" s="28" t="s">
        <v>315</v>
      </c>
      <c r="AT94" s="28" t="s">
        <v>315</v>
      </c>
      <c r="AU94" s="28" t="s">
        <v>315</v>
      </c>
      <c r="AV94" s="28" t="s">
        <v>315</v>
      </c>
      <c r="AW94" s="28" t="s">
        <v>315</v>
      </c>
      <c r="AX94" s="28" t="s">
        <v>315</v>
      </c>
      <c r="AY94" s="28" t="s">
        <v>315</v>
      </c>
      <c r="AZ94" s="28" t="s">
        <v>315</v>
      </c>
      <c r="BA94" s="28" t="s">
        <v>315</v>
      </c>
      <c r="BB94" s="28" t="s">
        <v>315</v>
      </c>
      <c r="BC94" s="28" t="s">
        <v>315</v>
      </c>
      <c r="BD94" s="28" t="s">
        <v>315</v>
      </c>
      <c r="BE94" s="28" t="s">
        <v>315</v>
      </c>
      <c r="BF94" s="28" t="s">
        <v>315</v>
      </c>
      <c r="BG94" s="28" t="s">
        <v>315</v>
      </c>
      <c r="BH94" s="28" t="s">
        <v>315</v>
      </c>
      <c r="BI94" s="28" t="s">
        <v>315</v>
      </c>
      <c r="BJ94" s="28" t="s">
        <v>315</v>
      </c>
      <c r="BK94" s="28" t="s">
        <v>315</v>
      </c>
      <c r="BL94" s="28" t="s">
        <v>315</v>
      </c>
      <c r="BM94" s="28" t="s">
        <v>315</v>
      </c>
      <c r="BN94" s="28" t="s">
        <v>315</v>
      </c>
      <c r="BO94" s="28" t="s">
        <v>315</v>
      </c>
      <c r="BP94" s="28" t="s">
        <v>315</v>
      </c>
      <c r="BQ94" s="28" t="s">
        <v>315</v>
      </c>
      <c r="BR94" s="28"/>
      <c r="BS94" s="28">
        <v>66</v>
      </c>
      <c r="BT94" s="28">
        <v>61</v>
      </c>
      <c r="BU94" s="29">
        <f t="shared" si="10"/>
        <v>0.9242424242424242</v>
      </c>
      <c r="BV94" s="28">
        <f t="shared" si="11"/>
        <v>0.28000000000000003</v>
      </c>
      <c r="BW94" s="28">
        <f t="shared" si="12"/>
        <v>0.03</v>
      </c>
      <c r="BX94" s="28">
        <f t="shared" si="13"/>
        <v>7.0000000000000007E-2</v>
      </c>
      <c r="BY94" s="28">
        <f t="shared" si="14"/>
        <v>0.10377861051295688</v>
      </c>
      <c r="BZ94" s="28">
        <f t="shared" si="15"/>
        <v>101.74373579701653</v>
      </c>
      <c r="CA94" s="28">
        <f t="shared" si="16"/>
        <v>1.0770000000000005E-2</v>
      </c>
      <c r="CB94" s="28">
        <f t="shared" si="17"/>
        <v>0.10200000000000001</v>
      </c>
      <c r="CC94" s="28">
        <f t="shared" si="18"/>
        <v>0.24399999999999999</v>
      </c>
      <c r="CD94" s="28">
        <f t="shared" si="19"/>
        <v>0.27280000000000004</v>
      </c>
    </row>
    <row r="95" spans="1:82" x14ac:dyDescent="0.25">
      <c r="A95" s="13" t="s">
        <v>97</v>
      </c>
      <c r="B95" s="13" t="s">
        <v>27</v>
      </c>
      <c r="C95" s="2" t="s">
        <v>337</v>
      </c>
      <c r="D95" s="30">
        <v>7.0000000000000007E-2</v>
      </c>
      <c r="E95" s="30">
        <v>0.01</v>
      </c>
      <c r="F95" s="30">
        <v>0.02</v>
      </c>
      <c r="G95" s="30">
        <v>0.1</v>
      </c>
      <c r="H95" s="30">
        <v>0.06</v>
      </c>
      <c r="I95" s="28" t="s">
        <v>315</v>
      </c>
      <c r="J95" s="28" t="s">
        <v>315</v>
      </c>
      <c r="K95" s="28" t="s">
        <v>315</v>
      </c>
      <c r="L95" s="28" t="s">
        <v>315</v>
      </c>
      <c r="M95" s="28" t="s">
        <v>315</v>
      </c>
      <c r="N95" s="28" t="s">
        <v>315</v>
      </c>
      <c r="O95" s="28" t="s">
        <v>315</v>
      </c>
      <c r="P95" s="28" t="s">
        <v>315</v>
      </c>
      <c r="Q95" s="28" t="s">
        <v>315</v>
      </c>
      <c r="R95" s="28" t="s">
        <v>315</v>
      </c>
      <c r="S95" s="28" t="s">
        <v>315</v>
      </c>
      <c r="T95" s="28" t="s">
        <v>315</v>
      </c>
      <c r="U95" s="28" t="s">
        <v>315</v>
      </c>
      <c r="V95" s="28" t="s">
        <v>315</v>
      </c>
      <c r="W95" s="28" t="s">
        <v>315</v>
      </c>
      <c r="X95" s="28" t="s">
        <v>315</v>
      </c>
      <c r="Y95" s="28" t="s">
        <v>315</v>
      </c>
      <c r="Z95" s="28" t="s">
        <v>315</v>
      </c>
      <c r="AA95" s="28" t="s">
        <v>315</v>
      </c>
      <c r="AB95" s="28" t="s">
        <v>315</v>
      </c>
      <c r="AC95" s="28" t="s">
        <v>315</v>
      </c>
      <c r="AD95" s="28" t="s">
        <v>315</v>
      </c>
      <c r="AE95" s="28" t="s">
        <v>315</v>
      </c>
      <c r="AF95" s="28" t="s">
        <v>315</v>
      </c>
      <c r="AG95" s="28" t="s">
        <v>315</v>
      </c>
      <c r="AH95" s="28" t="s">
        <v>315</v>
      </c>
      <c r="AI95" s="28" t="s">
        <v>315</v>
      </c>
      <c r="AJ95" s="28" t="s">
        <v>315</v>
      </c>
      <c r="AK95" s="28" t="s">
        <v>315</v>
      </c>
      <c r="AL95" s="28" t="s">
        <v>315</v>
      </c>
      <c r="AM95" s="28" t="s">
        <v>315</v>
      </c>
      <c r="AN95" s="28" t="s">
        <v>315</v>
      </c>
      <c r="AO95" s="28" t="s">
        <v>315</v>
      </c>
      <c r="AP95" s="28" t="s">
        <v>315</v>
      </c>
      <c r="AQ95" s="28" t="s">
        <v>315</v>
      </c>
      <c r="AR95" s="28" t="s">
        <v>315</v>
      </c>
      <c r="AS95" s="28" t="s">
        <v>315</v>
      </c>
      <c r="AT95" s="28" t="s">
        <v>315</v>
      </c>
      <c r="AU95" s="28" t="s">
        <v>315</v>
      </c>
      <c r="AV95" s="28" t="s">
        <v>315</v>
      </c>
      <c r="AW95" s="28" t="s">
        <v>315</v>
      </c>
      <c r="AX95" s="28" t="s">
        <v>315</v>
      </c>
      <c r="AY95" s="28" t="s">
        <v>315</v>
      </c>
      <c r="AZ95" s="28" t="s">
        <v>315</v>
      </c>
      <c r="BA95" s="28" t="s">
        <v>315</v>
      </c>
      <c r="BB95" s="28" t="s">
        <v>315</v>
      </c>
      <c r="BC95" s="28" t="s">
        <v>315</v>
      </c>
      <c r="BD95" s="28" t="s">
        <v>315</v>
      </c>
      <c r="BE95" s="28" t="s">
        <v>315</v>
      </c>
      <c r="BF95" s="28" t="s">
        <v>315</v>
      </c>
      <c r="BG95" s="28" t="s">
        <v>315</v>
      </c>
      <c r="BH95" s="28" t="s">
        <v>315</v>
      </c>
      <c r="BI95" s="28" t="s">
        <v>315</v>
      </c>
      <c r="BJ95" s="28" t="s">
        <v>315</v>
      </c>
      <c r="BK95" s="28" t="s">
        <v>315</v>
      </c>
      <c r="BL95" s="28" t="s">
        <v>315</v>
      </c>
      <c r="BM95" s="28" t="s">
        <v>315</v>
      </c>
      <c r="BN95" s="28" t="s">
        <v>315</v>
      </c>
      <c r="BO95" s="28" t="s">
        <v>315</v>
      </c>
      <c r="BP95" s="28" t="s">
        <v>315</v>
      </c>
      <c r="BQ95" s="28" t="s">
        <v>315</v>
      </c>
      <c r="BR95" s="28"/>
      <c r="BS95" s="28">
        <v>66</v>
      </c>
      <c r="BT95" s="28">
        <v>61</v>
      </c>
      <c r="BU95" s="29">
        <f t="shared" si="10"/>
        <v>0.9242424242424242</v>
      </c>
      <c r="BV95" s="28">
        <f t="shared" si="11"/>
        <v>0.1</v>
      </c>
      <c r="BW95" s="28">
        <f t="shared" si="12"/>
        <v>0.01</v>
      </c>
      <c r="BX95" s="28">
        <f t="shared" si="13"/>
        <v>0.06</v>
      </c>
      <c r="BY95" s="28">
        <f t="shared" si="14"/>
        <v>3.7013511046643501E-2</v>
      </c>
      <c r="BZ95" s="28">
        <f t="shared" si="15"/>
        <v>71.179828935852882</v>
      </c>
      <c r="CA95" s="28">
        <f t="shared" si="16"/>
        <v>1.3700000000000006E-3</v>
      </c>
      <c r="CB95" s="28">
        <f t="shared" si="17"/>
        <v>5.2000000000000005E-2</v>
      </c>
      <c r="CC95" s="28">
        <f t="shared" si="18"/>
        <v>9.4E-2</v>
      </c>
      <c r="CD95" s="28">
        <f t="shared" si="19"/>
        <v>9.8799999999999999E-2</v>
      </c>
    </row>
    <row r="96" spans="1:82" x14ac:dyDescent="0.25">
      <c r="A96" s="13" t="s">
        <v>98</v>
      </c>
      <c r="B96" s="13" t="s">
        <v>99</v>
      </c>
      <c r="C96" s="2" t="s">
        <v>337</v>
      </c>
      <c r="D96" s="30">
        <v>0.06</v>
      </c>
      <c r="E96" s="30">
        <v>0.06</v>
      </c>
      <c r="F96" s="30">
        <v>0.03</v>
      </c>
      <c r="G96" s="30">
        <v>0.17</v>
      </c>
      <c r="H96" s="30">
        <v>0.03</v>
      </c>
      <c r="I96" s="28" t="s">
        <v>315</v>
      </c>
      <c r="J96" s="28" t="s">
        <v>315</v>
      </c>
      <c r="K96" s="28" t="s">
        <v>315</v>
      </c>
      <c r="L96" s="28" t="s">
        <v>315</v>
      </c>
      <c r="M96" s="28" t="s">
        <v>315</v>
      </c>
      <c r="N96" s="28" t="s">
        <v>315</v>
      </c>
      <c r="O96" s="28" t="s">
        <v>315</v>
      </c>
      <c r="P96" s="28" t="s">
        <v>315</v>
      </c>
      <c r="Q96" s="28" t="s">
        <v>315</v>
      </c>
      <c r="R96" s="28" t="s">
        <v>315</v>
      </c>
      <c r="S96" s="28" t="s">
        <v>315</v>
      </c>
      <c r="T96" s="28" t="s">
        <v>315</v>
      </c>
      <c r="U96" s="28" t="s">
        <v>315</v>
      </c>
      <c r="V96" s="28" t="s">
        <v>315</v>
      </c>
      <c r="W96" s="28" t="s">
        <v>315</v>
      </c>
      <c r="X96" s="28" t="s">
        <v>315</v>
      </c>
      <c r="Y96" s="28" t="s">
        <v>315</v>
      </c>
      <c r="Z96" s="28" t="s">
        <v>315</v>
      </c>
      <c r="AA96" s="28" t="s">
        <v>315</v>
      </c>
      <c r="AB96" s="28" t="s">
        <v>315</v>
      </c>
      <c r="AC96" s="28" t="s">
        <v>315</v>
      </c>
      <c r="AD96" s="28" t="s">
        <v>315</v>
      </c>
      <c r="AE96" s="28" t="s">
        <v>315</v>
      </c>
      <c r="AF96" s="28" t="s">
        <v>315</v>
      </c>
      <c r="AG96" s="28" t="s">
        <v>315</v>
      </c>
      <c r="AH96" s="28" t="s">
        <v>315</v>
      </c>
      <c r="AI96" s="28" t="s">
        <v>315</v>
      </c>
      <c r="AJ96" s="28" t="s">
        <v>315</v>
      </c>
      <c r="AK96" s="28" t="s">
        <v>315</v>
      </c>
      <c r="AL96" s="28" t="s">
        <v>315</v>
      </c>
      <c r="AM96" s="28" t="s">
        <v>315</v>
      </c>
      <c r="AN96" s="28" t="s">
        <v>315</v>
      </c>
      <c r="AO96" s="28" t="s">
        <v>315</v>
      </c>
      <c r="AP96" s="28" t="s">
        <v>315</v>
      </c>
      <c r="AQ96" s="28" t="s">
        <v>315</v>
      </c>
      <c r="AR96" s="28" t="s">
        <v>315</v>
      </c>
      <c r="AS96" s="28" t="s">
        <v>315</v>
      </c>
      <c r="AT96" s="28" t="s">
        <v>315</v>
      </c>
      <c r="AU96" s="28" t="s">
        <v>315</v>
      </c>
      <c r="AV96" s="28" t="s">
        <v>315</v>
      </c>
      <c r="AW96" s="28" t="s">
        <v>315</v>
      </c>
      <c r="AX96" s="28" t="s">
        <v>315</v>
      </c>
      <c r="AY96" s="28" t="s">
        <v>315</v>
      </c>
      <c r="AZ96" s="28" t="s">
        <v>315</v>
      </c>
      <c r="BA96" s="28" t="s">
        <v>315</v>
      </c>
      <c r="BB96" s="28" t="s">
        <v>315</v>
      </c>
      <c r="BC96" s="28" t="s">
        <v>315</v>
      </c>
      <c r="BD96" s="28" t="s">
        <v>315</v>
      </c>
      <c r="BE96" s="28" t="s">
        <v>315</v>
      </c>
      <c r="BF96" s="28" t="s">
        <v>315</v>
      </c>
      <c r="BG96" s="28" t="s">
        <v>315</v>
      </c>
      <c r="BH96" s="28" t="s">
        <v>315</v>
      </c>
      <c r="BI96" s="28" t="s">
        <v>315</v>
      </c>
      <c r="BJ96" s="28" t="s">
        <v>315</v>
      </c>
      <c r="BK96" s="28" t="s">
        <v>315</v>
      </c>
      <c r="BL96" s="28" t="s">
        <v>315</v>
      </c>
      <c r="BM96" s="28" t="s">
        <v>315</v>
      </c>
      <c r="BN96" s="28" t="s">
        <v>315</v>
      </c>
      <c r="BO96" s="28" t="s">
        <v>315</v>
      </c>
      <c r="BP96" s="28" t="s">
        <v>315</v>
      </c>
      <c r="BQ96" s="28" t="s">
        <v>315</v>
      </c>
      <c r="BR96" s="28"/>
      <c r="BS96" s="28">
        <v>66</v>
      </c>
      <c r="BT96" s="28">
        <v>61</v>
      </c>
      <c r="BU96" s="29">
        <f t="shared" si="10"/>
        <v>0.9242424242424242</v>
      </c>
      <c r="BV96" s="28">
        <f t="shared" si="11"/>
        <v>0.17</v>
      </c>
      <c r="BW96" s="28">
        <f t="shared" si="12"/>
        <v>0.03</v>
      </c>
      <c r="BX96" s="28">
        <f t="shared" si="13"/>
        <v>0.06</v>
      </c>
      <c r="BY96" s="28">
        <f t="shared" si="14"/>
        <v>5.7879184513951139E-2</v>
      </c>
      <c r="BZ96" s="28">
        <f t="shared" si="15"/>
        <v>82.684549305644495</v>
      </c>
      <c r="CA96" s="28">
        <f t="shared" si="16"/>
        <v>3.3500000000000014E-3</v>
      </c>
      <c r="CB96" s="28">
        <f t="shared" si="17"/>
        <v>6.9999999999999993E-2</v>
      </c>
      <c r="CC96" s="28">
        <f t="shared" si="18"/>
        <v>0.14799999999999999</v>
      </c>
      <c r="CD96" s="28">
        <f t="shared" si="19"/>
        <v>0.16560000000000002</v>
      </c>
    </row>
    <row r="97" spans="1:82" x14ac:dyDescent="0.25">
      <c r="A97" s="17" t="s">
        <v>100</v>
      </c>
      <c r="B97" s="17" t="s">
        <v>101</v>
      </c>
      <c r="C97" s="12" t="s">
        <v>347</v>
      </c>
      <c r="D97" s="28"/>
      <c r="E97" s="28"/>
      <c r="F97" s="28"/>
      <c r="G97" s="28"/>
      <c r="H97" s="28"/>
      <c r="I97" s="28" t="s">
        <v>313</v>
      </c>
      <c r="J97" s="28" t="s">
        <v>313</v>
      </c>
      <c r="K97" s="28" t="s">
        <v>313</v>
      </c>
      <c r="L97" s="28" t="s">
        <v>313</v>
      </c>
      <c r="M97" s="28" t="s">
        <v>313</v>
      </c>
      <c r="N97" s="28" t="s">
        <v>313</v>
      </c>
      <c r="O97" s="28" t="s">
        <v>313</v>
      </c>
      <c r="P97" s="28" t="s">
        <v>313</v>
      </c>
      <c r="Q97" s="28" t="s">
        <v>313</v>
      </c>
      <c r="R97" s="28" t="s">
        <v>313</v>
      </c>
      <c r="S97" s="28" t="s">
        <v>313</v>
      </c>
      <c r="T97" s="28" t="s">
        <v>313</v>
      </c>
      <c r="U97" s="28" t="s">
        <v>313</v>
      </c>
      <c r="V97" s="28" t="s">
        <v>313</v>
      </c>
      <c r="W97" s="28" t="s">
        <v>313</v>
      </c>
      <c r="X97" s="28" t="s">
        <v>313</v>
      </c>
      <c r="Y97" s="28" t="s">
        <v>313</v>
      </c>
      <c r="Z97" s="28" t="s">
        <v>313</v>
      </c>
      <c r="AA97" s="28" t="s">
        <v>313</v>
      </c>
      <c r="AB97" s="28" t="s">
        <v>313</v>
      </c>
      <c r="AC97" s="28" t="s">
        <v>313</v>
      </c>
      <c r="AD97" s="28" t="s">
        <v>313</v>
      </c>
      <c r="AE97" s="28" t="s">
        <v>313</v>
      </c>
      <c r="AF97" s="28" t="s">
        <v>313</v>
      </c>
      <c r="AG97" s="28" t="s">
        <v>313</v>
      </c>
      <c r="AH97" s="28" t="s">
        <v>313</v>
      </c>
      <c r="AI97" s="28" t="s">
        <v>313</v>
      </c>
      <c r="AJ97" s="28" t="s">
        <v>313</v>
      </c>
      <c r="AK97" s="28" t="s">
        <v>313</v>
      </c>
      <c r="AL97" s="28" t="s">
        <v>313</v>
      </c>
      <c r="AM97" s="28" t="s">
        <v>313</v>
      </c>
      <c r="AN97" s="28" t="s">
        <v>313</v>
      </c>
      <c r="AO97" s="28" t="s">
        <v>313</v>
      </c>
      <c r="AP97" s="28" t="s">
        <v>313</v>
      </c>
      <c r="AQ97" s="28" t="s">
        <v>313</v>
      </c>
      <c r="AR97" s="28" t="s">
        <v>313</v>
      </c>
      <c r="AS97" s="28" t="s">
        <v>313</v>
      </c>
      <c r="AT97" s="28" t="s">
        <v>313</v>
      </c>
      <c r="AU97" s="28" t="s">
        <v>313</v>
      </c>
      <c r="AV97" s="28" t="s">
        <v>313</v>
      </c>
      <c r="AW97" s="28" t="s">
        <v>313</v>
      </c>
      <c r="AX97" s="28" t="s">
        <v>313</v>
      </c>
      <c r="AY97" s="28" t="s">
        <v>313</v>
      </c>
      <c r="AZ97" s="28" t="s">
        <v>313</v>
      </c>
      <c r="BA97" s="28" t="s">
        <v>313</v>
      </c>
      <c r="BB97" s="28" t="s">
        <v>313</v>
      </c>
      <c r="BC97" s="28" t="s">
        <v>313</v>
      </c>
      <c r="BD97" s="28" t="s">
        <v>313</v>
      </c>
      <c r="BE97" s="28" t="s">
        <v>313</v>
      </c>
      <c r="BF97" s="28" t="s">
        <v>313</v>
      </c>
      <c r="BG97" s="28" t="s">
        <v>313</v>
      </c>
      <c r="BH97" s="28" t="s">
        <v>313</v>
      </c>
      <c r="BI97" s="28" t="s">
        <v>313</v>
      </c>
      <c r="BJ97" s="28" t="s">
        <v>313</v>
      </c>
      <c r="BK97" s="28" t="s">
        <v>313</v>
      </c>
      <c r="BL97" s="28" t="s">
        <v>313</v>
      </c>
      <c r="BM97" s="28" t="s">
        <v>313</v>
      </c>
      <c r="BN97" s="28" t="s">
        <v>313</v>
      </c>
      <c r="BO97" s="28" t="s">
        <v>313</v>
      </c>
      <c r="BP97" s="28" t="s">
        <v>313</v>
      </c>
      <c r="BQ97" s="28" t="s">
        <v>313</v>
      </c>
      <c r="BR97" s="28"/>
      <c r="BS97" s="28">
        <v>61</v>
      </c>
      <c r="BT97" s="28">
        <v>61</v>
      </c>
      <c r="BU97" s="29">
        <f t="shared" si="10"/>
        <v>1</v>
      </c>
      <c r="BV97" s="28">
        <f t="shared" si="11"/>
        <v>0</v>
      </c>
      <c r="BW97" s="28">
        <f t="shared" si="12"/>
        <v>0</v>
      </c>
      <c r="BX97" s="28" t="e">
        <f t="shared" si="13"/>
        <v>#NUM!</v>
      </c>
      <c r="BY97" s="28" t="e">
        <f t="shared" si="14"/>
        <v>#DIV/0!</v>
      </c>
      <c r="BZ97" s="28" t="e">
        <f t="shared" si="15"/>
        <v>#DIV/0!</v>
      </c>
      <c r="CA97" s="28" t="e">
        <f t="shared" si="16"/>
        <v>#DIV/0!</v>
      </c>
      <c r="CB97" s="28" t="e">
        <f t="shared" si="17"/>
        <v>#DIV/0!</v>
      </c>
      <c r="CC97" s="28" t="e">
        <f t="shared" si="18"/>
        <v>#NUM!</v>
      </c>
      <c r="CD97" s="28" t="e">
        <f t="shared" si="19"/>
        <v>#NUM!</v>
      </c>
    </row>
    <row r="98" spans="1:82" x14ac:dyDescent="0.25">
      <c r="A98" s="17" t="s">
        <v>102</v>
      </c>
      <c r="B98" s="17" t="s">
        <v>101</v>
      </c>
      <c r="C98" s="12" t="s">
        <v>347</v>
      </c>
      <c r="D98" s="28"/>
      <c r="E98" s="28"/>
      <c r="F98" s="28"/>
      <c r="G98" s="28"/>
      <c r="H98" s="28"/>
      <c r="I98" s="28" t="s">
        <v>313</v>
      </c>
      <c r="J98" s="28" t="s">
        <v>313</v>
      </c>
      <c r="K98" s="28" t="s">
        <v>313</v>
      </c>
      <c r="L98" s="28" t="s">
        <v>313</v>
      </c>
      <c r="M98" s="28" t="s">
        <v>313</v>
      </c>
      <c r="N98" s="28" t="s">
        <v>313</v>
      </c>
      <c r="O98" s="28" t="s">
        <v>313</v>
      </c>
      <c r="P98" s="28" t="s">
        <v>313</v>
      </c>
      <c r="Q98" s="28" t="s">
        <v>313</v>
      </c>
      <c r="R98" s="28" t="s">
        <v>313</v>
      </c>
      <c r="S98" s="28" t="s">
        <v>313</v>
      </c>
      <c r="T98" s="28" t="s">
        <v>313</v>
      </c>
      <c r="U98" s="28" t="s">
        <v>313</v>
      </c>
      <c r="V98" s="28" t="s">
        <v>313</v>
      </c>
      <c r="W98" s="28" t="s">
        <v>313</v>
      </c>
      <c r="X98" s="28" t="s">
        <v>313</v>
      </c>
      <c r="Y98" s="28" t="s">
        <v>313</v>
      </c>
      <c r="Z98" s="28" t="s">
        <v>313</v>
      </c>
      <c r="AA98" s="28" t="s">
        <v>313</v>
      </c>
      <c r="AB98" s="28" t="s">
        <v>313</v>
      </c>
      <c r="AC98" s="28" t="s">
        <v>313</v>
      </c>
      <c r="AD98" s="28" t="s">
        <v>313</v>
      </c>
      <c r="AE98" s="28" t="s">
        <v>313</v>
      </c>
      <c r="AF98" s="28" t="s">
        <v>313</v>
      </c>
      <c r="AG98" s="28" t="s">
        <v>313</v>
      </c>
      <c r="AH98" s="28" t="s">
        <v>313</v>
      </c>
      <c r="AI98" s="28" t="s">
        <v>313</v>
      </c>
      <c r="AJ98" s="28" t="s">
        <v>313</v>
      </c>
      <c r="AK98" s="28" t="s">
        <v>313</v>
      </c>
      <c r="AL98" s="28" t="s">
        <v>313</v>
      </c>
      <c r="AM98" s="28" t="s">
        <v>313</v>
      </c>
      <c r="AN98" s="28" t="s">
        <v>313</v>
      </c>
      <c r="AO98" s="28" t="s">
        <v>313</v>
      </c>
      <c r="AP98" s="28" t="s">
        <v>313</v>
      </c>
      <c r="AQ98" s="28" t="s">
        <v>313</v>
      </c>
      <c r="AR98" s="28" t="s">
        <v>313</v>
      </c>
      <c r="AS98" s="28" t="s">
        <v>313</v>
      </c>
      <c r="AT98" s="28" t="s">
        <v>313</v>
      </c>
      <c r="AU98" s="28" t="s">
        <v>313</v>
      </c>
      <c r="AV98" s="28" t="s">
        <v>313</v>
      </c>
      <c r="AW98" s="28" t="s">
        <v>313</v>
      </c>
      <c r="AX98" s="28" t="s">
        <v>313</v>
      </c>
      <c r="AY98" s="28" t="s">
        <v>313</v>
      </c>
      <c r="AZ98" s="28" t="s">
        <v>313</v>
      </c>
      <c r="BA98" s="28" t="s">
        <v>313</v>
      </c>
      <c r="BB98" s="28" t="s">
        <v>313</v>
      </c>
      <c r="BC98" s="28" t="s">
        <v>313</v>
      </c>
      <c r="BD98" s="28" t="s">
        <v>313</v>
      </c>
      <c r="BE98" s="28" t="s">
        <v>313</v>
      </c>
      <c r="BF98" s="28" t="s">
        <v>313</v>
      </c>
      <c r="BG98" s="28" t="s">
        <v>313</v>
      </c>
      <c r="BH98" s="28" t="s">
        <v>313</v>
      </c>
      <c r="BI98" s="28" t="s">
        <v>313</v>
      </c>
      <c r="BJ98" s="28" t="s">
        <v>313</v>
      </c>
      <c r="BK98" s="28" t="s">
        <v>313</v>
      </c>
      <c r="BL98" s="28" t="s">
        <v>313</v>
      </c>
      <c r="BM98" s="28" t="s">
        <v>313</v>
      </c>
      <c r="BN98" s="28" t="s">
        <v>313</v>
      </c>
      <c r="BO98" s="28" t="s">
        <v>313</v>
      </c>
      <c r="BP98" s="28" t="s">
        <v>313</v>
      </c>
      <c r="BQ98" s="28" t="s">
        <v>313</v>
      </c>
      <c r="BR98" s="28"/>
      <c r="BS98" s="28">
        <v>61</v>
      </c>
      <c r="BT98" s="28">
        <v>61</v>
      </c>
      <c r="BU98" s="29">
        <f t="shared" si="10"/>
        <v>1</v>
      </c>
      <c r="BV98" s="28">
        <f t="shared" si="11"/>
        <v>0</v>
      </c>
      <c r="BW98" s="28">
        <f t="shared" si="12"/>
        <v>0</v>
      </c>
      <c r="BX98" s="28" t="e">
        <f t="shared" si="13"/>
        <v>#NUM!</v>
      </c>
      <c r="BY98" s="28" t="e">
        <f t="shared" si="14"/>
        <v>#DIV/0!</v>
      </c>
      <c r="BZ98" s="28" t="e">
        <f t="shared" si="15"/>
        <v>#DIV/0!</v>
      </c>
      <c r="CA98" s="28" t="e">
        <f t="shared" si="16"/>
        <v>#DIV/0!</v>
      </c>
      <c r="CB98" s="28" t="e">
        <f t="shared" si="17"/>
        <v>#DIV/0!</v>
      </c>
      <c r="CC98" s="28" t="e">
        <f t="shared" si="18"/>
        <v>#NUM!</v>
      </c>
      <c r="CD98" s="28" t="e">
        <f t="shared" si="19"/>
        <v>#NUM!</v>
      </c>
    </row>
    <row r="99" spans="1:82" x14ac:dyDescent="0.25">
      <c r="A99" s="17" t="s">
        <v>103</v>
      </c>
      <c r="B99" s="17" t="s">
        <v>101</v>
      </c>
      <c r="C99" s="12" t="s">
        <v>347</v>
      </c>
      <c r="D99" s="28"/>
      <c r="E99" s="28"/>
      <c r="F99" s="28"/>
      <c r="G99" s="28"/>
      <c r="H99" s="28"/>
      <c r="I99" s="28" t="s">
        <v>312</v>
      </c>
      <c r="J99" s="28" t="s">
        <v>312</v>
      </c>
      <c r="K99" s="28" t="s">
        <v>312</v>
      </c>
      <c r="L99" s="28" t="s">
        <v>312</v>
      </c>
      <c r="M99" s="28" t="s">
        <v>312</v>
      </c>
      <c r="N99" s="28" t="s">
        <v>312</v>
      </c>
      <c r="O99" s="28" t="s">
        <v>312</v>
      </c>
      <c r="P99" s="28" t="s">
        <v>312</v>
      </c>
      <c r="Q99" s="28" t="s">
        <v>312</v>
      </c>
      <c r="R99" s="28" t="s">
        <v>312</v>
      </c>
      <c r="S99" s="28" t="s">
        <v>312</v>
      </c>
      <c r="T99" s="28" t="s">
        <v>312</v>
      </c>
      <c r="U99" s="28" t="s">
        <v>312</v>
      </c>
      <c r="V99" s="28" t="s">
        <v>312</v>
      </c>
      <c r="W99" s="28" t="s">
        <v>312</v>
      </c>
      <c r="X99" s="28" t="s">
        <v>312</v>
      </c>
      <c r="Y99" s="28" t="s">
        <v>312</v>
      </c>
      <c r="Z99" s="28" t="s">
        <v>312</v>
      </c>
      <c r="AA99" s="28" t="s">
        <v>312</v>
      </c>
      <c r="AB99" s="28" t="s">
        <v>312</v>
      </c>
      <c r="AC99" s="28" t="s">
        <v>312</v>
      </c>
      <c r="AD99" s="28" t="s">
        <v>312</v>
      </c>
      <c r="AE99" s="28" t="s">
        <v>312</v>
      </c>
      <c r="AF99" s="28" t="s">
        <v>312</v>
      </c>
      <c r="AG99" s="28" t="s">
        <v>312</v>
      </c>
      <c r="AH99" s="28" t="s">
        <v>312</v>
      </c>
      <c r="AI99" s="28" t="s">
        <v>312</v>
      </c>
      <c r="AJ99" s="28" t="s">
        <v>312</v>
      </c>
      <c r="AK99" s="28" t="s">
        <v>312</v>
      </c>
      <c r="AL99" s="28" t="s">
        <v>312</v>
      </c>
      <c r="AM99" s="28" t="s">
        <v>312</v>
      </c>
      <c r="AN99" s="28" t="s">
        <v>312</v>
      </c>
      <c r="AO99" s="28" t="s">
        <v>312</v>
      </c>
      <c r="AP99" s="28" t="s">
        <v>312</v>
      </c>
      <c r="AQ99" s="28" t="s">
        <v>312</v>
      </c>
      <c r="AR99" s="28" t="s">
        <v>312</v>
      </c>
      <c r="AS99" s="28" t="s">
        <v>312</v>
      </c>
      <c r="AT99" s="28" t="s">
        <v>312</v>
      </c>
      <c r="AU99" s="28" t="s">
        <v>312</v>
      </c>
      <c r="AV99" s="28" t="s">
        <v>312</v>
      </c>
      <c r="AW99" s="28" t="s">
        <v>312</v>
      </c>
      <c r="AX99" s="28" t="s">
        <v>312</v>
      </c>
      <c r="AY99" s="28" t="s">
        <v>312</v>
      </c>
      <c r="AZ99" s="28" t="s">
        <v>312</v>
      </c>
      <c r="BA99" s="28" t="s">
        <v>312</v>
      </c>
      <c r="BB99" s="28" t="s">
        <v>312</v>
      </c>
      <c r="BC99" s="28" t="s">
        <v>312</v>
      </c>
      <c r="BD99" s="28" t="s">
        <v>312</v>
      </c>
      <c r="BE99" s="28" t="s">
        <v>312</v>
      </c>
      <c r="BF99" s="28" t="s">
        <v>312</v>
      </c>
      <c r="BG99" s="28" t="s">
        <v>312</v>
      </c>
      <c r="BH99" s="28" t="s">
        <v>312</v>
      </c>
      <c r="BI99" s="28" t="s">
        <v>312</v>
      </c>
      <c r="BJ99" s="28" t="s">
        <v>312</v>
      </c>
      <c r="BK99" s="28" t="s">
        <v>312</v>
      </c>
      <c r="BL99" s="28" t="s">
        <v>312</v>
      </c>
      <c r="BM99" s="28" t="s">
        <v>312</v>
      </c>
      <c r="BN99" s="28" t="s">
        <v>312</v>
      </c>
      <c r="BO99" s="28" t="s">
        <v>312</v>
      </c>
      <c r="BP99" s="28" t="s">
        <v>312</v>
      </c>
      <c r="BQ99" s="28" t="s">
        <v>312</v>
      </c>
      <c r="BR99" s="28"/>
      <c r="BS99" s="28">
        <v>61</v>
      </c>
      <c r="BT99" s="28">
        <v>61</v>
      </c>
      <c r="BU99" s="29">
        <f t="shared" si="10"/>
        <v>1</v>
      </c>
      <c r="BV99" s="28">
        <f t="shared" si="11"/>
        <v>0</v>
      </c>
      <c r="BW99" s="28">
        <f t="shared" si="12"/>
        <v>0</v>
      </c>
      <c r="BX99" s="28" t="e">
        <f t="shared" si="13"/>
        <v>#NUM!</v>
      </c>
      <c r="BY99" s="28" t="e">
        <f t="shared" si="14"/>
        <v>#DIV/0!</v>
      </c>
      <c r="BZ99" s="28" t="e">
        <f t="shared" si="15"/>
        <v>#DIV/0!</v>
      </c>
      <c r="CA99" s="28" t="e">
        <f t="shared" si="16"/>
        <v>#DIV/0!</v>
      </c>
      <c r="CB99" s="28" t="e">
        <f t="shared" si="17"/>
        <v>#DIV/0!</v>
      </c>
      <c r="CC99" s="28" t="e">
        <f t="shared" si="18"/>
        <v>#NUM!</v>
      </c>
      <c r="CD99" s="28" t="e">
        <f t="shared" si="19"/>
        <v>#NUM!</v>
      </c>
    </row>
    <row r="100" spans="1:82" x14ac:dyDescent="0.25">
      <c r="A100" s="17" t="s">
        <v>79</v>
      </c>
      <c r="B100" s="17" t="s">
        <v>101</v>
      </c>
      <c r="C100" s="12" t="s">
        <v>347</v>
      </c>
      <c r="D100" s="28"/>
      <c r="E100" s="28"/>
      <c r="F100" s="28"/>
      <c r="G100" s="28"/>
      <c r="H100" s="28"/>
      <c r="I100" s="28" t="s">
        <v>313</v>
      </c>
      <c r="J100" s="28" t="s">
        <v>313</v>
      </c>
      <c r="K100" s="28" t="s">
        <v>313</v>
      </c>
      <c r="L100" s="28" t="s">
        <v>313</v>
      </c>
      <c r="M100" s="28" t="s">
        <v>313</v>
      </c>
      <c r="N100" s="28" t="s">
        <v>313</v>
      </c>
      <c r="O100" s="28" t="s">
        <v>313</v>
      </c>
      <c r="P100" s="28" t="s">
        <v>313</v>
      </c>
      <c r="Q100" s="28" t="s">
        <v>313</v>
      </c>
      <c r="R100" s="28" t="s">
        <v>313</v>
      </c>
      <c r="S100" s="28" t="s">
        <v>313</v>
      </c>
      <c r="T100" s="28" t="s">
        <v>313</v>
      </c>
      <c r="U100" s="28" t="s">
        <v>313</v>
      </c>
      <c r="V100" s="28" t="s">
        <v>313</v>
      </c>
      <c r="W100" s="28" t="s">
        <v>313</v>
      </c>
      <c r="X100" s="28" t="s">
        <v>313</v>
      </c>
      <c r="Y100" s="28" t="s">
        <v>313</v>
      </c>
      <c r="Z100" s="28" t="s">
        <v>313</v>
      </c>
      <c r="AA100" s="28" t="s">
        <v>313</v>
      </c>
      <c r="AB100" s="28" t="s">
        <v>313</v>
      </c>
      <c r="AC100" s="28" t="s">
        <v>313</v>
      </c>
      <c r="AD100" s="28" t="s">
        <v>313</v>
      </c>
      <c r="AE100" s="28" t="s">
        <v>313</v>
      </c>
      <c r="AF100" s="28" t="s">
        <v>313</v>
      </c>
      <c r="AG100" s="28" t="s">
        <v>313</v>
      </c>
      <c r="AH100" s="28" t="s">
        <v>313</v>
      </c>
      <c r="AI100" s="28" t="s">
        <v>313</v>
      </c>
      <c r="AJ100" s="28" t="s">
        <v>313</v>
      </c>
      <c r="AK100" s="28" t="s">
        <v>313</v>
      </c>
      <c r="AL100" s="28" t="s">
        <v>313</v>
      </c>
      <c r="AM100" s="28" t="s">
        <v>313</v>
      </c>
      <c r="AN100" s="28" t="s">
        <v>313</v>
      </c>
      <c r="AO100" s="28" t="s">
        <v>313</v>
      </c>
      <c r="AP100" s="28" t="s">
        <v>313</v>
      </c>
      <c r="AQ100" s="28" t="s">
        <v>313</v>
      </c>
      <c r="AR100" s="28" t="s">
        <v>313</v>
      </c>
      <c r="AS100" s="28" t="s">
        <v>313</v>
      </c>
      <c r="AT100" s="28" t="s">
        <v>313</v>
      </c>
      <c r="AU100" s="28" t="s">
        <v>313</v>
      </c>
      <c r="AV100" s="28" t="s">
        <v>313</v>
      </c>
      <c r="AW100" s="28" t="s">
        <v>313</v>
      </c>
      <c r="AX100" s="28" t="s">
        <v>313</v>
      </c>
      <c r="AY100" s="28" t="s">
        <v>313</v>
      </c>
      <c r="AZ100" s="28" t="s">
        <v>313</v>
      </c>
      <c r="BA100" s="28" t="s">
        <v>313</v>
      </c>
      <c r="BB100" s="28" t="s">
        <v>313</v>
      </c>
      <c r="BC100" s="28" t="s">
        <v>313</v>
      </c>
      <c r="BD100" s="28" t="s">
        <v>313</v>
      </c>
      <c r="BE100" s="28" t="s">
        <v>313</v>
      </c>
      <c r="BF100" s="28" t="s">
        <v>313</v>
      </c>
      <c r="BG100" s="28" t="s">
        <v>313</v>
      </c>
      <c r="BH100" s="28" t="s">
        <v>313</v>
      </c>
      <c r="BI100" s="28" t="s">
        <v>313</v>
      </c>
      <c r="BJ100" s="28" t="s">
        <v>313</v>
      </c>
      <c r="BK100" s="28" t="s">
        <v>313</v>
      </c>
      <c r="BL100" s="28" t="s">
        <v>313</v>
      </c>
      <c r="BM100" s="28" t="s">
        <v>313</v>
      </c>
      <c r="BN100" s="28" t="s">
        <v>313</v>
      </c>
      <c r="BO100" s="28" t="s">
        <v>313</v>
      </c>
      <c r="BP100" s="28" t="s">
        <v>313</v>
      </c>
      <c r="BQ100" s="28" t="s">
        <v>313</v>
      </c>
      <c r="BR100" s="28"/>
      <c r="BS100" s="28">
        <v>61</v>
      </c>
      <c r="BT100" s="28">
        <v>61</v>
      </c>
      <c r="BU100" s="29">
        <f t="shared" si="10"/>
        <v>1</v>
      </c>
      <c r="BV100" s="28">
        <f t="shared" si="11"/>
        <v>0</v>
      </c>
      <c r="BW100" s="28">
        <f t="shared" si="12"/>
        <v>0</v>
      </c>
      <c r="BX100" s="28" t="e">
        <f t="shared" si="13"/>
        <v>#NUM!</v>
      </c>
      <c r="BY100" s="28" t="e">
        <f t="shared" si="14"/>
        <v>#DIV/0!</v>
      </c>
      <c r="BZ100" s="28" t="e">
        <f t="shared" si="15"/>
        <v>#DIV/0!</v>
      </c>
      <c r="CA100" s="28" t="e">
        <f t="shared" si="16"/>
        <v>#DIV/0!</v>
      </c>
      <c r="CB100" s="28" t="e">
        <f t="shared" si="17"/>
        <v>#DIV/0!</v>
      </c>
      <c r="CC100" s="28" t="e">
        <f t="shared" si="18"/>
        <v>#NUM!</v>
      </c>
      <c r="CD100" s="28" t="e">
        <f t="shared" si="19"/>
        <v>#NUM!</v>
      </c>
    </row>
    <row r="101" spans="1:82" x14ac:dyDescent="0.25">
      <c r="A101" s="13" t="s">
        <v>104</v>
      </c>
      <c r="B101" s="13" t="s">
        <v>105</v>
      </c>
      <c r="C101" s="12" t="s">
        <v>347</v>
      </c>
      <c r="D101" s="30" t="s">
        <v>194</v>
      </c>
      <c r="E101" s="30" t="s">
        <v>194</v>
      </c>
      <c r="F101" s="30" t="s">
        <v>194</v>
      </c>
      <c r="G101" s="30" t="s">
        <v>194</v>
      </c>
      <c r="H101" s="30" t="s">
        <v>194</v>
      </c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28"/>
      <c r="AT101" s="28"/>
      <c r="AU101" s="28"/>
      <c r="AV101" s="28"/>
      <c r="AW101" s="28"/>
      <c r="AX101" s="28"/>
      <c r="AY101" s="28"/>
      <c r="AZ101" s="28"/>
      <c r="BA101" s="28"/>
      <c r="BB101" s="28"/>
      <c r="BC101" s="28"/>
      <c r="BD101" s="28"/>
      <c r="BE101" s="28"/>
      <c r="BF101" s="28"/>
      <c r="BG101" s="28"/>
      <c r="BH101" s="28"/>
      <c r="BI101" s="28"/>
      <c r="BJ101" s="28"/>
      <c r="BK101" s="28"/>
      <c r="BL101" s="28"/>
      <c r="BM101" s="28"/>
      <c r="BN101" s="28"/>
      <c r="BO101" s="28"/>
      <c r="BP101" s="28"/>
      <c r="BQ101" s="28"/>
      <c r="BR101" s="28"/>
      <c r="BS101" s="28">
        <v>5</v>
      </c>
      <c r="BT101" s="28">
        <v>5</v>
      </c>
      <c r="BU101" s="29">
        <f t="shared" si="10"/>
        <v>1</v>
      </c>
      <c r="BV101" s="28">
        <f t="shared" si="11"/>
        <v>0</v>
      </c>
      <c r="BW101" s="28">
        <f t="shared" si="12"/>
        <v>0</v>
      </c>
      <c r="BX101" s="28" t="e">
        <f t="shared" si="13"/>
        <v>#NUM!</v>
      </c>
      <c r="BY101" s="28" t="e">
        <f t="shared" si="14"/>
        <v>#DIV/0!</v>
      </c>
      <c r="BZ101" s="28" t="e">
        <f t="shared" si="15"/>
        <v>#DIV/0!</v>
      </c>
      <c r="CA101" s="28" t="e">
        <f t="shared" si="16"/>
        <v>#DIV/0!</v>
      </c>
      <c r="CB101" s="28" t="e">
        <f t="shared" si="17"/>
        <v>#DIV/0!</v>
      </c>
      <c r="CC101" s="28" t="e">
        <f t="shared" si="18"/>
        <v>#NUM!</v>
      </c>
      <c r="CD101" s="28" t="e">
        <f t="shared" si="19"/>
        <v>#NUM!</v>
      </c>
    </row>
    <row r="102" spans="1:82" x14ac:dyDescent="0.25">
      <c r="A102" s="13" t="s">
        <v>106</v>
      </c>
      <c r="B102" s="13" t="s">
        <v>105</v>
      </c>
      <c r="C102" s="12" t="s">
        <v>347</v>
      </c>
      <c r="D102" s="30" t="s">
        <v>194</v>
      </c>
      <c r="E102" s="30" t="s">
        <v>194</v>
      </c>
      <c r="F102" s="30" t="s">
        <v>194</v>
      </c>
      <c r="G102" s="30" t="s">
        <v>194</v>
      </c>
      <c r="H102" s="30" t="s">
        <v>194</v>
      </c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28"/>
      <c r="AT102" s="28"/>
      <c r="AU102" s="28"/>
      <c r="AV102" s="28"/>
      <c r="AW102" s="28"/>
      <c r="AX102" s="28"/>
      <c r="AY102" s="28"/>
      <c r="AZ102" s="28"/>
      <c r="BA102" s="28"/>
      <c r="BB102" s="28"/>
      <c r="BC102" s="28"/>
      <c r="BD102" s="28"/>
      <c r="BE102" s="28"/>
      <c r="BF102" s="28"/>
      <c r="BG102" s="28"/>
      <c r="BH102" s="28"/>
      <c r="BI102" s="28"/>
      <c r="BJ102" s="28"/>
      <c r="BK102" s="28"/>
      <c r="BL102" s="28"/>
      <c r="BM102" s="28"/>
      <c r="BN102" s="28"/>
      <c r="BO102" s="28"/>
      <c r="BP102" s="28"/>
      <c r="BQ102" s="28"/>
      <c r="BR102" s="28"/>
      <c r="BS102" s="28">
        <v>5</v>
      </c>
      <c r="BT102" s="28">
        <v>5</v>
      </c>
      <c r="BU102" s="29">
        <f t="shared" si="10"/>
        <v>1</v>
      </c>
      <c r="BV102" s="28">
        <f t="shared" si="11"/>
        <v>0</v>
      </c>
      <c r="BW102" s="28">
        <f t="shared" si="12"/>
        <v>0</v>
      </c>
      <c r="BX102" s="28" t="e">
        <f t="shared" si="13"/>
        <v>#NUM!</v>
      </c>
      <c r="BY102" s="28" t="e">
        <f t="shared" si="14"/>
        <v>#DIV/0!</v>
      </c>
      <c r="BZ102" s="28" t="e">
        <f t="shared" si="15"/>
        <v>#DIV/0!</v>
      </c>
      <c r="CA102" s="28" t="e">
        <f t="shared" si="16"/>
        <v>#DIV/0!</v>
      </c>
      <c r="CB102" s="28" t="e">
        <f t="shared" si="17"/>
        <v>#DIV/0!</v>
      </c>
      <c r="CC102" s="28" t="e">
        <f t="shared" si="18"/>
        <v>#NUM!</v>
      </c>
      <c r="CD102" s="28" t="e">
        <f t="shared" si="19"/>
        <v>#NUM!</v>
      </c>
    </row>
    <row r="103" spans="1:82" x14ac:dyDescent="0.25">
      <c r="A103" s="13" t="s">
        <v>107</v>
      </c>
      <c r="B103" s="13" t="s">
        <v>105</v>
      </c>
      <c r="C103" s="12" t="s">
        <v>347</v>
      </c>
      <c r="D103" s="30" t="s">
        <v>194</v>
      </c>
      <c r="E103" s="30" t="s">
        <v>194</v>
      </c>
      <c r="F103" s="30">
        <v>281</v>
      </c>
      <c r="G103" s="30" t="s">
        <v>194</v>
      </c>
      <c r="H103" s="30" t="s">
        <v>194</v>
      </c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28"/>
      <c r="AJ103" s="28"/>
      <c r="AK103" s="28"/>
      <c r="AL103" s="28"/>
      <c r="AM103" s="28"/>
      <c r="AN103" s="28"/>
      <c r="AO103" s="28"/>
      <c r="AP103" s="28"/>
      <c r="AQ103" s="28"/>
      <c r="AR103" s="28"/>
      <c r="AS103" s="28"/>
      <c r="AT103" s="28"/>
      <c r="AU103" s="28"/>
      <c r="AV103" s="28"/>
      <c r="AW103" s="28"/>
      <c r="AX103" s="28"/>
      <c r="AY103" s="28"/>
      <c r="AZ103" s="28"/>
      <c r="BA103" s="28"/>
      <c r="BB103" s="28"/>
      <c r="BC103" s="28"/>
      <c r="BD103" s="28"/>
      <c r="BE103" s="28"/>
      <c r="BF103" s="28"/>
      <c r="BG103" s="28"/>
      <c r="BH103" s="28"/>
      <c r="BI103" s="28"/>
      <c r="BJ103" s="28"/>
      <c r="BK103" s="28"/>
      <c r="BL103" s="28"/>
      <c r="BM103" s="28"/>
      <c r="BN103" s="28"/>
      <c r="BO103" s="28"/>
      <c r="BP103" s="28"/>
      <c r="BQ103" s="28"/>
      <c r="BR103" s="28"/>
      <c r="BS103" s="28">
        <v>5</v>
      </c>
      <c r="BT103" s="28">
        <v>4</v>
      </c>
      <c r="BU103" s="29">
        <f t="shared" si="10"/>
        <v>0.8</v>
      </c>
      <c r="BV103" s="28">
        <f t="shared" si="11"/>
        <v>281</v>
      </c>
      <c r="BW103" s="28">
        <f t="shared" si="12"/>
        <v>281</v>
      </c>
      <c r="BX103" s="28">
        <f t="shared" si="13"/>
        <v>281</v>
      </c>
      <c r="BY103" s="28" t="e">
        <f t="shared" si="14"/>
        <v>#DIV/0!</v>
      </c>
      <c r="BZ103" s="28" t="e">
        <f t="shared" si="15"/>
        <v>#DIV/0!</v>
      </c>
      <c r="CA103" s="28" t="e">
        <f t="shared" si="16"/>
        <v>#DIV/0!</v>
      </c>
      <c r="CB103" s="28">
        <f t="shared" si="17"/>
        <v>281</v>
      </c>
      <c r="CC103" s="28">
        <f t="shared" si="18"/>
        <v>281</v>
      </c>
      <c r="CD103" s="28">
        <f t="shared" si="19"/>
        <v>281</v>
      </c>
    </row>
    <row r="104" spans="1:82" x14ac:dyDescent="0.25">
      <c r="A104" s="13" t="s">
        <v>108</v>
      </c>
      <c r="B104" s="13" t="s">
        <v>105</v>
      </c>
      <c r="C104" s="12" t="s">
        <v>347</v>
      </c>
      <c r="D104" s="30" t="s">
        <v>194</v>
      </c>
      <c r="E104" s="30" t="s">
        <v>194</v>
      </c>
      <c r="F104" s="30" t="s">
        <v>194</v>
      </c>
      <c r="G104" s="30" t="s">
        <v>194</v>
      </c>
      <c r="H104" s="30" t="s">
        <v>194</v>
      </c>
      <c r="I104" s="28" t="s">
        <v>314</v>
      </c>
      <c r="J104" s="28" t="s">
        <v>314</v>
      </c>
      <c r="K104" s="28" t="s">
        <v>314</v>
      </c>
      <c r="L104" s="28">
        <v>12</v>
      </c>
      <c r="M104" s="28" t="s">
        <v>314</v>
      </c>
      <c r="N104" s="28" t="s">
        <v>314</v>
      </c>
      <c r="O104" s="28" t="s">
        <v>314</v>
      </c>
      <c r="P104" s="28" t="s">
        <v>314</v>
      </c>
      <c r="Q104" s="28" t="s">
        <v>314</v>
      </c>
      <c r="R104" s="28" t="s">
        <v>314</v>
      </c>
      <c r="S104" s="28">
        <v>16</v>
      </c>
      <c r="T104" s="28">
        <v>29</v>
      </c>
      <c r="U104" s="28" t="s">
        <v>314</v>
      </c>
      <c r="V104" s="28" t="s">
        <v>314</v>
      </c>
      <c r="W104" s="28" t="s">
        <v>314</v>
      </c>
      <c r="X104" s="28" t="s">
        <v>314</v>
      </c>
      <c r="Y104" s="28" t="s">
        <v>314</v>
      </c>
      <c r="Z104" s="28">
        <v>40</v>
      </c>
      <c r="AA104" s="28">
        <v>55</v>
      </c>
      <c r="AB104" s="28" t="s">
        <v>314</v>
      </c>
      <c r="AC104" s="28" t="s">
        <v>314</v>
      </c>
      <c r="AD104" s="28" t="s">
        <v>314</v>
      </c>
      <c r="AE104" s="28" t="s">
        <v>314</v>
      </c>
      <c r="AF104" s="28" t="s">
        <v>314</v>
      </c>
      <c r="AG104" s="28" t="s">
        <v>314</v>
      </c>
      <c r="AH104" s="28" t="s">
        <v>314</v>
      </c>
      <c r="AI104" s="28" t="s">
        <v>314</v>
      </c>
      <c r="AJ104" s="28" t="s">
        <v>314</v>
      </c>
      <c r="AK104" s="28" t="s">
        <v>314</v>
      </c>
      <c r="AL104" s="28" t="s">
        <v>314</v>
      </c>
      <c r="AM104" s="28" t="s">
        <v>314</v>
      </c>
      <c r="AN104" s="28" t="s">
        <v>314</v>
      </c>
      <c r="AO104" s="28" t="s">
        <v>314</v>
      </c>
      <c r="AP104" s="28" t="s">
        <v>314</v>
      </c>
      <c r="AQ104" s="28" t="s">
        <v>314</v>
      </c>
      <c r="AR104" s="28" t="s">
        <v>314</v>
      </c>
      <c r="AS104" s="28" t="s">
        <v>314</v>
      </c>
      <c r="AT104" s="28" t="s">
        <v>314</v>
      </c>
      <c r="AU104" s="28" t="s">
        <v>314</v>
      </c>
      <c r="AV104" s="28" t="s">
        <v>314</v>
      </c>
      <c r="AW104" s="28" t="s">
        <v>314</v>
      </c>
      <c r="AX104" s="28" t="s">
        <v>314</v>
      </c>
      <c r="AY104" s="28" t="s">
        <v>314</v>
      </c>
      <c r="AZ104" s="28" t="s">
        <v>314</v>
      </c>
      <c r="BA104" s="28" t="s">
        <v>314</v>
      </c>
      <c r="BB104" s="28" t="s">
        <v>314</v>
      </c>
      <c r="BC104" s="28" t="s">
        <v>314</v>
      </c>
      <c r="BD104" s="28" t="s">
        <v>314</v>
      </c>
      <c r="BE104" s="28" t="s">
        <v>314</v>
      </c>
      <c r="BF104" s="28" t="s">
        <v>314</v>
      </c>
      <c r="BG104" s="28" t="s">
        <v>314</v>
      </c>
      <c r="BH104" s="28" t="s">
        <v>314</v>
      </c>
      <c r="BI104" s="28" t="s">
        <v>314</v>
      </c>
      <c r="BJ104" s="28" t="s">
        <v>314</v>
      </c>
      <c r="BK104" s="28" t="s">
        <v>314</v>
      </c>
      <c r="BL104" s="28" t="s">
        <v>314</v>
      </c>
      <c r="BM104" s="28" t="s">
        <v>314</v>
      </c>
      <c r="BN104" s="28" t="s">
        <v>314</v>
      </c>
      <c r="BO104" s="28" t="s">
        <v>314</v>
      </c>
      <c r="BP104" s="28" t="s">
        <v>314</v>
      </c>
      <c r="BQ104" s="28" t="s">
        <v>314</v>
      </c>
      <c r="BR104" s="28"/>
      <c r="BS104" s="28">
        <v>66</v>
      </c>
      <c r="BT104" s="28">
        <v>66</v>
      </c>
      <c r="BU104" s="29">
        <f t="shared" si="10"/>
        <v>1</v>
      </c>
      <c r="BV104" s="28">
        <f t="shared" si="11"/>
        <v>55</v>
      </c>
      <c r="BW104" s="28">
        <f t="shared" si="12"/>
        <v>12</v>
      </c>
      <c r="BX104" s="28">
        <f t="shared" si="13"/>
        <v>29</v>
      </c>
      <c r="BY104" s="28">
        <f t="shared" si="14"/>
        <v>17.643695757975422</v>
      </c>
      <c r="BZ104" s="28">
        <f t="shared" si="15"/>
        <v>58.038472888077052</v>
      </c>
      <c r="CA104" s="28">
        <f t="shared" si="16"/>
        <v>311.29999999999995</v>
      </c>
      <c r="CB104" s="28">
        <f t="shared" si="17"/>
        <v>30.4</v>
      </c>
      <c r="CC104" s="28">
        <f t="shared" si="18"/>
        <v>52</v>
      </c>
      <c r="CD104" s="28">
        <f t="shared" si="19"/>
        <v>54.4</v>
      </c>
    </row>
    <row r="105" spans="1:82" x14ac:dyDescent="0.25">
      <c r="A105" s="13" t="s">
        <v>109</v>
      </c>
      <c r="B105" s="13" t="s">
        <v>105</v>
      </c>
      <c r="C105" s="12" t="s">
        <v>347</v>
      </c>
      <c r="D105" s="30" t="s">
        <v>194</v>
      </c>
      <c r="E105" s="30" t="s">
        <v>194</v>
      </c>
      <c r="F105" s="30">
        <v>13.2</v>
      </c>
      <c r="G105" s="30">
        <v>77.8</v>
      </c>
      <c r="H105" s="30">
        <v>41.5</v>
      </c>
      <c r="I105" s="28">
        <v>52</v>
      </c>
      <c r="J105" s="28">
        <v>44</v>
      </c>
      <c r="K105" s="28" t="s">
        <v>314</v>
      </c>
      <c r="L105" s="28">
        <v>120</v>
      </c>
      <c r="M105" s="28">
        <v>60</v>
      </c>
      <c r="N105" s="28">
        <v>98</v>
      </c>
      <c r="O105" s="28">
        <v>72</v>
      </c>
      <c r="P105" s="28" t="s">
        <v>314</v>
      </c>
      <c r="Q105" s="28">
        <v>71</v>
      </c>
      <c r="R105" s="28">
        <v>150</v>
      </c>
      <c r="S105" s="28">
        <v>36</v>
      </c>
      <c r="T105" s="28">
        <v>190</v>
      </c>
      <c r="U105" s="28" t="s">
        <v>314</v>
      </c>
      <c r="V105" s="28" t="s">
        <v>314</v>
      </c>
      <c r="W105" s="28">
        <v>130</v>
      </c>
      <c r="X105" s="28">
        <v>41</v>
      </c>
      <c r="Y105" s="28">
        <v>32</v>
      </c>
      <c r="Z105" s="28">
        <v>65</v>
      </c>
      <c r="AA105" s="28">
        <v>170</v>
      </c>
      <c r="AB105" s="28">
        <v>110</v>
      </c>
      <c r="AC105" s="28">
        <v>96</v>
      </c>
      <c r="AD105" s="28">
        <v>58</v>
      </c>
      <c r="AE105" s="28">
        <v>22</v>
      </c>
      <c r="AF105" s="28">
        <v>55</v>
      </c>
      <c r="AG105" s="28">
        <v>44</v>
      </c>
      <c r="AH105" s="28">
        <v>19</v>
      </c>
      <c r="AI105" s="28">
        <v>48</v>
      </c>
      <c r="AJ105" s="28">
        <v>37</v>
      </c>
      <c r="AK105" s="28">
        <v>36</v>
      </c>
      <c r="AL105" s="28">
        <v>44</v>
      </c>
      <c r="AM105" s="28">
        <v>88</v>
      </c>
      <c r="AN105" s="28">
        <v>41</v>
      </c>
      <c r="AO105" s="28">
        <v>41</v>
      </c>
      <c r="AP105" s="28">
        <v>110</v>
      </c>
      <c r="AQ105" s="28">
        <v>12</v>
      </c>
      <c r="AR105" s="28">
        <v>26</v>
      </c>
      <c r="AS105" s="28">
        <v>19</v>
      </c>
      <c r="AT105" s="28">
        <v>65</v>
      </c>
      <c r="AU105" s="28">
        <v>36</v>
      </c>
      <c r="AV105" s="28">
        <v>88</v>
      </c>
      <c r="AW105" s="28">
        <v>75</v>
      </c>
      <c r="AX105" s="28">
        <v>22</v>
      </c>
      <c r="AY105" s="28" t="s">
        <v>314</v>
      </c>
      <c r="AZ105" s="28">
        <v>30</v>
      </c>
      <c r="BA105" s="28">
        <v>97</v>
      </c>
      <c r="BB105" s="28">
        <v>32</v>
      </c>
      <c r="BC105" s="28">
        <v>3</v>
      </c>
      <c r="BD105" s="28">
        <v>46</v>
      </c>
      <c r="BE105" s="28">
        <v>19</v>
      </c>
      <c r="BF105" s="28">
        <v>93</v>
      </c>
      <c r="BG105" s="28">
        <v>8.9</v>
      </c>
      <c r="BH105" s="28">
        <v>100</v>
      </c>
      <c r="BI105" s="28">
        <v>48</v>
      </c>
      <c r="BJ105" s="28">
        <v>22</v>
      </c>
      <c r="BK105" s="28">
        <v>64</v>
      </c>
      <c r="BL105" s="28">
        <v>69</v>
      </c>
      <c r="BM105" s="28">
        <v>30</v>
      </c>
      <c r="BN105" s="28">
        <v>32</v>
      </c>
      <c r="BO105" s="28">
        <v>43</v>
      </c>
      <c r="BP105" s="28">
        <v>620</v>
      </c>
      <c r="BQ105" s="28" t="s">
        <v>314</v>
      </c>
      <c r="BR105" s="28"/>
      <c r="BS105" s="28">
        <v>66</v>
      </c>
      <c r="BT105" s="28">
        <v>56</v>
      </c>
      <c r="BU105" s="29">
        <f t="shared" si="10"/>
        <v>0.84848484848484851</v>
      </c>
      <c r="BV105" s="28">
        <f t="shared" si="11"/>
        <v>620</v>
      </c>
      <c r="BW105" s="28">
        <f t="shared" si="12"/>
        <v>3</v>
      </c>
      <c r="BX105" s="28">
        <f t="shared" si="13"/>
        <v>47</v>
      </c>
      <c r="BY105" s="28">
        <f t="shared" si="14"/>
        <v>83.664584636051643</v>
      </c>
      <c r="BZ105" s="28">
        <f t="shared" si="15"/>
        <v>120.93873763560451</v>
      </c>
      <c r="CA105" s="28">
        <f t="shared" si="16"/>
        <v>6999.7627223230493</v>
      </c>
      <c r="CB105" s="28">
        <f t="shared" si="17"/>
        <v>69.179310344827584</v>
      </c>
      <c r="CC105" s="28">
        <f t="shared" si="18"/>
        <v>152.99999999999997</v>
      </c>
      <c r="CD105" s="28">
        <f t="shared" si="19"/>
        <v>374.89999999999986</v>
      </c>
    </row>
    <row r="106" spans="1:82" x14ac:dyDescent="0.25">
      <c r="A106" s="13" t="s">
        <v>110</v>
      </c>
      <c r="B106" s="13" t="s">
        <v>105</v>
      </c>
      <c r="C106" s="12" t="s">
        <v>347</v>
      </c>
      <c r="D106" s="30" t="s">
        <v>194</v>
      </c>
      <c r="E106" s="30" t="s">
        <v>194</v>
      </c>
      <c r="F106" s="30" t="s">
        <v>194</v>
      </c>
      <c r="G106" s="30" t="s">
        <v>194</v>
      </c>
      <c r="H106" s="30" t="s">
        <v>194</v>
      </c>
      <c r="I106" s="28" t="s">
        <v>314</v>
      </c>
      <c r="J106" s="28" t="s">
        <v>314</v>
      </c>
      <c r="K106" s="28" t="s">
        <v>314</v>
      </c>
      <c r="L106" s="28">
        <v>16</v>
      </c>
      <c r="M106" s="28" t="s">
        <v>314</v>
      </c>
      <c r="N106" s="28" t="s">
        <v>314</v>
      </c>
      <c r="O106" s="28" t="s">
        <v>314</v>
      </c>
      <c r="P106" s="28" t="s">
        <v>314</v>
      </c>
      <c r="Q106" s="28">
        <v>22</v>
      </c>
      <c r="R106" s="28">
        <v>75</v>
      </c>
      <c r="S106" s="28">
        <v>13</v>
      </c>
      <c r="T106" s="28">
        <v>38</v>
      </c>
      <c r="U106" s="28" t="s">
        <v>314</v>
      </c>
      <c r="V106" s="28" t="s">
        <v>314</v>
      </c>
      <c r="W106" s="28" t="s">
        <v>314</v>
      </c>
      <c r="X106" s="28" t="s">
        <v>314</v>
      </c>
      <c r="Y106" s="28">
        <v>12</v>
      </c>
      <c r="Z106" s="28" t="s">
        <v>314</v>
      </c>
      <c r="AA106" s="28">
        <v>34</v>
      </c>
      <c r="AB106" s="28" t="s">
        <v>314</v>
      </c>
      <c r="AC106" s="28" t="s">
        <v>314</v>
      </c>
      <c r="AD106" s="28" t="s">
        <v>314</v>
      </c>
      <c r="AE106" s="28" t="s">
        <v>314</v>
      </c>
      <c r="AF106" s="28" t="s">
        <v>314</v>
      </c>
      <c r="AG106" s="28" t="s">
        <v>314</v>
      </c>
      <c r="AH106" s="28" t="s">
        <v>314</v>
      </c>
      <c r="AI106" s="28">
        <v>16</v>
      </c>
      <c r="AJ106" s="28" t="s">
        <v>314</v>
      </c>
      <c r="AK106" s="28" t="s">
        <v>314</v>
      </c>
      <c r="AL106" s="28">
        <v>16</v>
      </c>
      <c r="AM106" s="28" t="s">
        <v>314</v>
      </c>
      <c r="AN106" s="28" t="s">
        <v>314</v>
      </c>
      <c r="AO106" s="28" t="s">
        <v>314</v>
      </c>
      <c r="AP106" s="28" t="s">
        <v>314</v>
      </c>
      <c r="AQ106" s="28" t="s">
        <v>314</v>
      </c>
      <c r="AR106" s="28" t="s">
        <v>314</v>
      </c>
      <c r="AS106" s="28">
        <v>3.5</v>
      </c>
      <c r="AT106" s="28" t="s">
        <v>314</v>
      </c>
      <c r="AU106" s="28" t="s">
        <v>314</v>
      </c>
      <c r="AV106" s="28" t="s">
        <v>314</v>
      </c>
      <c r="AW106" s="28" t="s">
        <v>314</v>
      </c>
      <c r="AX106" s="28" t="s">
        <v>314</v>
      </c>
      <c r="AY106" s="28" t="s">
        <v>314</v>
      </c>
      <c r="AZ106" s="28" t="s">
        <v>314</v>
      </c>
      <c r="BA106" s="28" t="s">
        <v>314</v>
      </c>
      <c r="BB106" s="28" t="s">
        <v>314</v>
      </c>
      <c r="BC106" s="28">
        <v>3.5</v>
      </c>
      <c r="BD106" s="28">
        <v>7.1</v>
      </c>
      <c r="BE106" s="28" t="s">
        <v>314</v>
      </c>
      <c r="BF106" s="28">
        <v>36</v>
      </c>
      <c r="BG106" s="28" t="s">
        <v>314</v>
      </c>
      <c r="BH106" s="28">
        <v>5.4</v>
      </c>
      <c r="BI106" s="28">
        <v>9.1999999999999993</v>
      </c>
      <c r="BJ106" s="28" t="s">
        <v>314</v>
      </c>
      <c r="BK106" s="28">
        <v>45</v>
      </c>
      <c r="BL106" s="28" t="s">
        <v>314</v>
      </c>
      <c r="BM106" s="28" t="s">
        <v>314</v>
      </c>
      <c r="BN106" s="28" t="s">
        <v>314</v>
      </c>
      <c r="BO106" s="28" t="s">
        <v>314</v>
      </c>
      <c r="BP106" s="28" t="s">
        <v>314</v>
      </c>
      <c r="BQ106" s="28" t="s">
        <v>314</v>
      </c>
      <c r="BR106" s="28"/>
      <c r="BS106" s="28">
        <v>66</v>
      </c>
      <c r="BT106" s="28">
        <v>66</v>
      </c>
      <c r="BU106" s="29">
        <f t="shared" si="10"/>
        <v>1</v>
      </c>
      <c r="BV106" s="28">
        <f t="shared" si="11"/>
        <v>75</v>
      </c>
      <c r="BW106" s="28">
        <f t="shared" si="12"/>
        <v>3.5</v>
      </c>
      <c r="BX106" s="28">
        <f t="shared" si="13"/>
        <v>16</v>
      </c>
      <c r="BY106" s="28">
        <f t="shared" si="14"/>
        <v>19.268115934534613</v>
      </c>
      <c r="BZ106" s="28">
        <f t="shared" si="15"/>
        <v>87.657052872491846</v>
      </c>
      <c r="CA106" s="28">
        <f t="shared" si="16"/>
        <v>371.26029166666666</v>
      </c>
      <c r="CB106" s="28">
        <f t="shared" si="17"/>
        <v>21.981249999999999</v>
      </c>
      <c r="CC106" s="28">
        <f t="shared" si="18"/>
        <v>52.5</v>
      </c>
      <c r="CD106" s="28">
        <f t="shared" si="19"/>
        <v>70.499999999999986</v>
      </c>
    </row>
    <row r="107" spans="1:82" x14ac:dyDescent="0.25">
      <c r="A107" s="13" t="s">
        <v>111</v>
      </c>
      <c r="B107" s="13" t="s">
        <v>105</v>
      </c>
      <c r="C107" s="12" t="s">
        <v>347</v>
      </c>
      <c r="D107" s="30" t="s">
        <v>194</v>
      </c>
      <c r="E107" s="30" t="s">
        <v>194</v>
      </c>
      <c r="F107" s="30" t="s">
        <v>194</v>
      </c>
      <c r="G107" s="30" t="s">
        <v>194</v>
      </c>
      <c r="H107" s="30" t="s">
        <v>194</v>
      </c>
      <c r="I107" s="28" t="s">
        <v>314</v>
      </c>
      <c r="J107" s="28" t="s">
        <v>314</v>
      </c>
      <c r="K107" s="28" t="s">
        <v>314</v>
      </c>
      <c r="L107" s="28">
        <v>28</v>
      </c>
      <c r="M107" s="28" t="s">
        <v>314</v>
      </c>
      <c r="N107" s="28" t="s">
        <v>314</v>
      </c>
      <c r="O107" s="28" t="s">
        <v>314</v>
      </c>
      <c r="P107" s="28" t="s">
        <v>314</v>
      </c>
      <c r="Q107" s="28" t="s">
        <v>314</v>
      </c>
      <c r="R107" s="28">
        <v>31</v>
      </c>
      <c r="S107" s="28">
        <v>19</v>
      </c>
      <c r="T107" s="28">
        <v>26</v>
      </c>
      <c r="U107" s="28" t="s">
        <v>314</v>
      </c>
      <c r="V107" s="28" t="s">
        <v>314</v>
      </c>
      <c r="W107" s="28" t="s">
        <v>314</v>
      </c>
      <c r="X107" s="28" t="s">
        <v>314</v>
      </c>
      <c r="Y107" s="28">
        <v>15</v>
      </c>
      <c r="Z107" s="28" t="s">
        <v>314</v>
      </c>
      <c r="AA107" s="28">
        <v>25</v>
      </c>
      <c r="AB107" s="28" t="s">
        <v>314</v>
      </c>
      <c r="AC107" s="28" t="s">
        <v>314</v>
      </c>
      <c r="AD107" s="28" t="s">
        <v>314</v>
      </c>
      <c r="AE107" s="28" t="s">
        <v>314</v>
      </c>
      <c r="AF107" s="28" t="s">
        <v>314</v>
      </c>
      <c r="AG107" s="28" t="s">
        <v>314</v>
      </c>
      <c r="AH107" s="28" t="s">
        <v>314</v>
      </c>
      <c r="AI107" s="28" t="s">
        <v>314</v>
      </c>
      <c r="AJ107" s="28" t="s">
        <v>314</v>
      </c>
      <c r="AK107" s="28">
        <v>8.1</v>
      </c>
      <c r="AL107" s="28">
        <v>13</v>
      </c>
      <c r="AM107" s="28" t="s">
        <v>314</v>
      </c>
      <c r="AN107" s="28" t="s">
        <v>314</v>
      </c>
      <c r="AO107" s="28" t="s">
        <v>314</v>
      </c>
      <c r="AP107" s="28" t="s">
        <v>314</v>
      </c>
      <c r="AQ107" s="28" t="s">
        <v>314</v>
      </c>
      <c r="AR107" s="28" t="s">
        <v>314</v>
      </c>
      <c r="AS107" s="28">
        <v>7.1</v>
      </c>
      <c r="AT107" s="28" t="s">
        <v>314</v>
      </c>
      <c r="AU107" s="28" t="s">
        <v>314</v>
      </c>
      <c r="AV107" s="28" t="s">
        <v>314</v>
      </c>
      <c r="AW107" s="28" t="s">
        <v>314</v>
      </c>
      <c r="AX107" s="28" t="s">
        <v>314</v>
      </c>
      <c r="AY107" s="28" t="s">
        <v>314</v>
      </c>
      <c r="AZ107" s="28" t="s">
        <v>314</v>
      </c>
      <c r="BA107" s="28" t="s">
        <v>314</v>
      </c>
      <c r="BB107" s="28" t="s">
        <v>314</v>
      </c>
      <c r="BC107" s="28">
        <v>9.5</v>
      </c>
      <c r="BD107" s="28">
        <v>6.8</v>
      </c>
      <c r="BE107" s="28" t="s">
        <v>314</v>
      </c>
      <c r="BF107" s="28">
        <v>13</v>
      </c>
      <c r="BG107" s="28" t="s">
        <v>314</v>
      </c>
      <c r="BH107" s="28">
        <v>11</v>
      </c>
      <c r="BI107" s="28">
        <v>12</v>
      </c>
      <c r="BJ107" s="28" t="s">
        <v>314</v>
      </c>
      <c r="BK107" s="28">
        <v>22</v>
      </c>
      <c r="BL107" s="28" t="s">
        <v>314</v>
      </c>
      <c r="BM107" s="28" t="s">
        <v>314</v>
      </c>
      <c r="BN107" s="28" t="s">
        <v>314</v>
      </c>
      <c r="BO107" s="28" t="s">
        <v>314</v>
      </c>
      <c r="BP107" s="28" t="s">
        <v>314</v>
      </c>
      <c r="BQ107" s="28" t="s">
        <v>314</v>
      </c>
      <c r="BR107" s="28"/>
      <c r="BS107" s="28">
        <v>66</v>
      </c>
      <c r="BT107" s="28">
        <v>66</v>
      </c>
      <c r="BU107" s="29">
        <f t="shared" si="10"/>
        <v>1</v>
      </c>
      <c r="BV107" s="28">
        <f t="shared" si="11"/>
        <v>31</v>
      </c>
      <c r="BW107" s="28">
        <f t="shared" si="12"/>
        <v>6.8</v>
      </c>
      <c r="BX107" s="28">
        <f t="shared" si="13"/>
        <v>13</v>
      </c>
      <c r="BY107" s="28">
        <f t="shared" si="14"/>
        <v>8.1094888571234591</v>
      </c>
      <c r="BZ107" s="28">
        <f t="shared" si="15"/>
        <v>49.347802376004822</v>
      </c>
      <c r="CA107" s="28">
        <f t="shared" si="16"/>
        <v>65.763809523809542</v>
      </c>
      <c r="CB107" s="28">
        <f t="shared" si="17"/>
        <v>16.433333333333334</v>
      </c>
      <c r="CC107" s="28">
        <f t="shared" si="18"/>
        <v>28.9</v>
      </c>
      <c r="CD107" s="28">
        <f t="shared" si="19"/>
        <v>30.58</v>
      </c>
    </row>
    <row r="108" spans="1:82" x14ac:dyDescent="0.25">
      <c r="A108" s="13" t="s">
        <v>112</v>
      </c>
      <c r="B108" s="13" t="s">
        <v>105</v>
      </c>
      <c r="C108" s="12" t="s">
        <v>347</v>
      </c>
      <c r="D108" s="30" t="s">
        <v>194</v>
      </c>
      <c r="E108" s="30" t="s">
        <v>194</v>
      </c>
      <c r="F108" s="30" t="s">
        <v>194</v>
      </c>
      <c r="G108" s="30" t="s">
        <v>194</v>
      </c>
      <c r="H108" s="30" t="s">
        <v>194</v>
      </c>
      <c r="I108" s="28" t="s">
        <v>314</v>
      </c>
      <c r="J108" s="28" t="s">
        <v>314</v>
      </c>
      <c r="K108" s="28" t="s">
        <v>314</v>
      </c>
      <c r="L108" s="28" t="s">
        <v>314</v>
      </c>
      <c r="M108" s="28" t="s">
        <v>314</v>
      </c>
      <c r="N108" s="28" t="s">
        <v>314</v>
      </c>
      <c r="O108" s="28" t="s">
        <v>314</v>
      </c>
      <c r="P108" s="28" t="s">
        <v>314</v>
      </c>
      <c r="Q108" s="28" t="s">
        <v>314</v>
      </c>
      <c r="R108" s="28" t="s">
        <v>314</v>
      </c>
      <c r="S108" s="28" t="s">
        <v>314</v>
      </c>
      <c r="T108" s="28" t="s">
        <v>314</v>
      </c>
      <c r="U108" s="28" t="s">
        <v>314</v>
      </c>
      <c r="V108" s="28" t="s">
        <v>314</v>
      </c>
      <c r="W108" s="28" t="s">
        <v>314</v>
      </c>
      <c r="X108" s="28" t="s">
        <v>314</v>
      </c>
      <c r="Y108" s="28" t="s">
        <v>314</v>
      </c>
      <c r="Z108" s="28" t="s">
        <v>314</v>
      </c>
      <c r="AA108" s="28" t="s">
        <v>314</v>
      </c>
      <c r="AB108" s="28" t="s">
        <v>314</v>
      </c>
      <c r="AC108" s="28" t="s">
        <v>314</v>
      </c>
      <c r="AD108" s="28" t="s">
        <v>314</v>
      </c>
      <c r="AE108" s="28" t="s">
        <v>314</v>
      </c>
      <c r="AF108" s="28" t="s">
        <v>314</v>
      </c>
      <c r="AG108" s="28" t="s">
        <v>314</v>
      </c>
      <c r="AH108" s="28" t="s">
        <v>314</v>
      </c>
      <c r="AI108" s="28" t="s">
        <v>314</v>
      </c>
      <c r="AJ108" s="28" t="s">
        <v>314</v>
      </c>
      <c r="AK108" s="28" t="s">
        <v>314</v>
      </c>
      <c r="AL108" s="28" t="s">
        <v>314</v>
      </c>
      <c r="AM108" s="28" t="s">
        <v>314</v>
      </c>
      <c r="AN108" s="28" t="s">
        <v>314</v>
      </c>
      <c r="AO108" s="28" t="s">
        <v>314</v>
      </c>
      <c r="AP108" s="28" t="s">
        <v>314</v>
      </c>
      <c r="AQ108" s="28" t="s">
        <v>314</v>
      </c>
      <c r="AR108" s="28" t="s">
        <v>314</v>
      </c>
      <c r="AS108" s="28" t="s">
        <v>314</v>
      </c>
      <c r="AT108" s="28" t="s">
        <v>314</v>
      </c>
      <c r="AU108" s="28" t="s">
        <v>314</v>
      </c>
      <c r="AV108" s="28" t="s">
        <v>314</v>
      </c>
      <c r="AW108" s="28" t="s">
        <v>314</v>
      </c>
      <c r="AX108" s="28" t="s">
        <v>314</v>
      </c>
      <c r="AY108" s="28" t="s">
        <v>314</v>
      </c>
      <c r="AZ108" s="28" t="s">
        <v>314</v>
      </c>
      <c r="BA108" s="28" t="s">
        <v>314</v>
      </c>
      <c r="BB108" s="28" t="s">
        <v>314</v>
      </c>
      <c r="BC108" s="28">
        <v>4.0999999999999996</v>
      </c>
      <c r="BD108" s="28" t="s">
        <v>314</v>
      </c>
      <c r="BE108" s="28" t="s">
        <v>314</v>
      </c>
      <c r="BF108" s="28">
        <v>11</v>
      </c>
      <c r="BG108" s="28" t="s">
        <v>314</v>
      </c>
      <c r="BH108" s="28" t="s">
        <v>314</v>
      </c>
      <c r="BI108" s="28" t="s">
        <v>314</v>
      </c>
      <c r="BJ108" s="28" t="s">
        <v>314</v>
      </c>
      <c r="BK108" s="28" t="s">
        <v>314</v>
      </c>
      <c r="BL108" s="28" t="s">
        <v>314</v>
      </c>
      <c r="BM108" s="28" t="s">
        <v>314</v>
      </c>
      <c r="BN108" s="28" t="s">
        <v>314</v>
      </c>
      <c r="BO108" s="28" t="s">
        <v>314</v>
      </c>
      <c r="BP108" s="28" t="s">
        <v>314</v>
      </c>
      <c r="BQ108" s="28" t="s">
        <v>314</v>
      </c>
      <c r="BR108" s="28"/>
      <c r="BS108" s="28">
        <v>66</v>
      </c>
      <c r="BT108" s="28">
        <v>66</v>
      </c>
      <c r="BU108" s="29">
        <f t="shared" si="10"/>
        <v>1</v>
      </c>
      <c r="BV108" s="28">
        <f t="shared" si="11"/>
        <v>11</v>
      </c>
      <c r="BW108" s="28">
        <f t="shared" si="12"/>
        <v>4.0999999999999996</v>
      </c>
      <c r="BX108" s="28">
        <f t="shared" si="13"/>
        <v>7.55</v>
      </c>
      <c r="BY108" s="28">
        <f t="shared" si="14"/>
        <v>4.879036790187179</v>
      </c>
      <c r="BZ108" s="28">
        <f t="shared" si="15"/>
        <v>64.623003843538797</v>
      </c>
      <c r="CA108" s="28">
        <f t="shared" si="16"/>
        <v>23.805000000000007</v>
      </c>
      <c r="CB108" s="28">
        <f t="shared" si="17"/>
        <v>7.55</v>
      </c>
      <c r="CC108" s="28">
        <f t="shared" si="18"/>
        <v>10.654999999999999</v>
      </c>
      <c r="CD108" s="28">
        <f t="shared" si="19"/>
        <v>10.931000000000001</v>
      </c>
    </row>
    <row r="109" spans="1:82" x14ac:dyDescent="0.25">
      <c r="A109" s="13" t="s">
        <v>113</v>
      </c>
      <c r="B109" s="13" t="s">
        <v>105</v>
      </c>
      <c r="C109" s="12" t="s">
        <v>347</v>
      </c>
      <c r="D109" s="30" t="s">
        <v>194</v>
      </c>
      <c r="E109" s="30" t="s">
        <v>194</v>
      </c>
      <c r="F109" s="30" t="s">
        <v>194</v>
      </c>
      <c r="G109" s="30" t="s">
        <v>194</v>
      </c>
      <c r="H109" s="30" t="s">
        <v>194</v>
      </c>
      <c r="I109" s="28" t="s">
        <v>314</v>
      </c>
      <c r="J109" s="28" t="s">
        <v>314</v>
      </c>
      <c r="K109" s="28" t="s">
        <v>314</v>
      </c>
      <c r="L109" s="28" t="s">
        <v>314</v>
      </c>
      <c r="M109" s="28" t="s">
        <v>314</v>
      </c>
      <c r="N109" s="28" t="s">
        <v>314</v>
      </c>
      <c r="O109" s="28" t="s">
        <v>314</v>
      </c>
      <c r="P109" s="28" t="s">
        <v>314</v>
      </c>
      <c r="Q109" s="28" t="s">
        <v>314</v>
      </c>
      <c r="R109" s="28" t="s">
        <v>314</v>
      </c>
      <c r="S109" s="28" t="s">
        <v>314</v>
      </c>
      <c r="T109" s="28" t="s">
        <v>314</v>
      </c>
      <c r="U109" s="28" t="s">
        <v>314</v>
      </c>
      <c r="V109" s="28" t="s">
        <v>314</v>
      </c>
      <c r="W109" s="28" t="s">
        <v>314</v>
      </c>
      <c r="X109" s="28" t="s">
        <v>314</v>
      </c>
      <c r="Y109" s="28" t="s">
        <v>314</v>
      </c>
      <c r="Z109" s="28" t="s">
        <v>314</v>
      </c>
      <c r="AA109" s="28" t="s">
        <v>314</v>
      </c>
      <c r="AB109" s="28" t="s">
        <v>314</v>
      </c>
      <c r="AC109" s="28" t="s">
        <v>314</v>
      </c>
      <c r="AD109" s="28" t="s">
        <v>314</v>
      </c>
      <c r="AE109" s="28" t="s">
        <v>314</v>
      </c>
      <c r="AF109" s="28" t="s">
        <v>314</v>
      </c>
      <c r="AG109" s="28" t="s">
        <v>314</v>
      </c>
      <c r="AH109" s="28" t="s">
        <v>314</v>
      </c>
      <c r="AI109" s="28" t="s">
        <v>314</v>
      </c>
      <c r="AJ109" s="28" t="s">
        <v>314</v>
      </c>
      <c r="AK109" s="28" t="s">
        <v>314</v>
      </c>
      <c r="AL109" s="28" t="s">
        <v>314</v>
      </c>
      <c r="AM109" s="28" t="s">
        <v>314</v>
      </c>
      <c r="AN109" s="28" t="s">
        <v>314</v>
      </c>
      <c r="AO109" s="28" t="s">
        <v>314</v>
      </c>
      <c r="AP109" s="28" t="s">
        <v>314</v>
      </c>
      <c r="AQ109" s="28" t="s">
        <v>314</v>
      </c>
      <c r="AR109" s="28" t="s">
        <v>314</v>
      </c>
      <c r="AS109" s="28" t="s">
        <v>314</v>
      </c>
      <c r="AT109" s="28" t="s">
        <v>314</v>
      </c>
      <c r="AU109" s="28" t="s">
        <v>314</v>
      </c>
      <c r="AV109" s="28" t="s">
        <v>314</v>
      </c>
      <c r="AW109" s="28" t="s">
        <v>314</v>
      </c>
      <c r="AX109" s="28" t="s">
        <v>314</v>
      </c>
      <c r="AY109" s="28" t="s">
        <v>314</v>
      </c>
      <c r="AZ109" s="28" t="s">
        <v>314</v>
      </c>
      <c r="BA109" s="28" t="s">
        <v>314</v>
      </c>
      <c r="BB109" s="28" t="s">
        <v>314</v>
      </c>
      <c r="BC109" s="28" t="s">
        <v>314</v>
      </c>
      <c r="BD109" s="28" t="s">
        <v>314</v>
      </c>
      <c r="BE109" s="28" t="s">
        <v>314</v>
      </c>
      <c r="BF109" s="28" t="s">
        <v>314</v>
      </c>
      <c r="BG109" s="28" t="s">
        <v>314</v>
      </c>
      <c r="BH109" s="28" t="s">
        <v>314</v>
      </c>
      <c r="BI109" s="28" t="s">
        <v>314</v>
      </c>
      <c r="BJ109" s="28" t="s">
        <v>314</v>
      </c>
      <c r="BK109" s="28" t="s">
        <v>314</v>
      </c>
      <c r="BL109" s="28" t="s">
        <v>314</v>
      </c>
      <c r="BM109" s="28" t="s">
        <v>314</v>
      </c>
      <c r="BN109" s="28" t="s">
        <v>314</v>
      </c>
      <c r="BO109" s="28" t="s">
        <v>314</v>
      </c>
      <c r="BP109" s="28" t="s">
        <v>314</v>
      </c>
      <c r="BQ109" s="28" t="s">
        <v>314</v>
      </c>
      <c r="BR109" s="28"/>
      <c r="BS109" s="28">
        <v>66</v>
      </c>
      <c r="BT109" s="28">
        <v>66</v>
      </c>
      <c r="BU109" s="29">
        <f t="shared" si="10"/>
        <v>1</v>
      </c>
      <c r="BV109" s="28">
        <f t="shared" si="11"/>
        <v>0</v>
      </c>
      <c r="BW109" s="28">
        <f t="shared" si="12"/>
        <v>0</v>
      </c>
      <c r="BX109" s="28" t="e">
        <f t="shared" si="13"/>
        <v>#NUM!</v>
      </c>
      <c r="BY109" s="28" t="e">
        <f t="shared" si="14"/>
        <v>#DIV/0!</v>
      </c>
      <c r="BZ109" s="28" t="e">
        <f t="shared" si="15"/>
        <v>#DIV/0!</v>
      </c>
      <c r="CA109" s="28" t="e">
        <f t="shared" si="16"/>
        <v>#DIV/0!</v>
      </c>
      <c r="CB109" s="28" t="e">
        <f t="shared" si="17"/>
        <v>#DIV/0!</v>
      </c>
      <c r="CC109" s="28" t="e">
        <f t="shared" si="18"/>
        <v>#NUM!</v>
      </c>
      <c r="CD109" s="28" t="e">
        <f t="shared" si="19"/>
        <v>#NUM!</v>
      </c>
    </row>
    <row r="110" spans="1:82" x14ac:dyDescent="0.25">
      <c r="A110" s="13" t="s">
        <v>114</v>
      </c>
      <c r="B110" s="13" t="s">
        <v>105</v>
      </c>
      <c r="C110" s="12" t="s">
        <v>347</v>
      </c>
      <c r="D110" s="30" t="s">
        <v>194</v>
      </c>
      <c r="E110" s="30" t="s">
        <v>194</v>
      </c>
      <c r="F110" s="30" t="s">
        <v>194</v>
      </c>
      <c r="G110" s="30" t="s">
        <v>194</v>
      </c>
      <c r="H110" s="30" t="s">
        <v>194</v>
      </c>
      <c r="I110" s="28" t="s">
        <v>314</v>
      </c>
      <c r="J110" s="28" t="s">
        <v>314</v>
      </c>
      <c r="K110" s="28" t="s">
        <v>314</v>
      </c>
      <c r="L110" s="28" t="s">
        <v>314</v>
      </c>
      <c r="M110" s="28" t="s">
        <v>314</v>
      </c>
      <c r="N110" s="28" t="s">
        <v>314</v>
      </c>
      <c r="O110" s="28" t="s">
        <v>314</v>
      </c>
      <c r="P110" s="28" t="s">
        <v>314</v>
      </c>
      <c r="Q110" s="28" t="s">
        <v>314</v>
      </c>
      <c r="R110" s="28" t="s">
        <v>314</v>
      </c>
      <c r="S110" s="28" t="s">
        <v>314</v>
      </c>
      <c r="T110" s="28" t="s">
        <v>314</v>
      </c>
      <c r="U110" s="28" t="s">
        <v>314</v>
      </c>
      <c r="V110" s="28" t="s">
        <v>314</v>
      </c>
      <c r="W110" s="28" t="s">
        <v>314</v>
      </c>
      <c r="X110" s="28" t="s">
        <v>314</v>
      </c>
      <c r="Y110" s="28" t="s">
        <v>314</v>
      </c>
      <c r="Z110" s="28" t="s">
        <v>314</v>
      </c>
      <c r="AA110" s="28" t="s">
        <v>314</v>
      </c>
      <c r="AB110" s="28" t="s">
        <v>314</v>
      </c>
      <c r="AC110" s="28" t="s">
        <v>314</v>
      </c>
      <c r="AD110" s="28" t="s">
        <v>314</v>
      </c>
      <c r="AE110" s="28" t="s">
        <v>314</v>
      </c>
      <c r="AF110" s="28" t="s">
        <v>314</v>
      </c>
      <c r="AG110" s="28" t="s">
        <v>314</v>
      </c>
      <c r="AH110" s="28" t="s">
        <v>314</v>
      </c>
      <c r="AI110" s="28" t="s">
        <v>314</v>
      </c>
      <c r="AJ110" s="28" t="s">
        <v>314</v>
      </c>
      <c r="AK110" s="28" t="s">
        <v>314</v>
      </c>
      <c r="AL110" s="28" t="s">
        <v>314</v>
      </c>
      <c r="AM110" s="28" t="s">
        <v>314</v>
      </c>
      <c r="AN110" s="28" t="s">
        <v>314</v>
      </c>
      <c r="AO110" s="28" t="s">
        <v>314</v>
      </c>
      <c r="AP110" s="28" t="s">
        <v>314</v>
      </c>
      <c r="AQ110" s="28" t="s">
        <v>314</v>
      </c>
      <c r="AR110" s="28" t="s">
        <v>314</v>
      </c>
      <c r="AS110" s="28" t="s">
        <v>314</v>
      </c>
      <c r="AT110" s="28" t="s">
        <v>314</v>
      </c>
      <c r="AU110" s="28" t="s">
        <v>314</v>
      </c>
      <c r="AV110" s="28" t="s">
        <v>314</v>
      </c>
      <c r="AW110" s="28" t="s">
        <v>314</v>
      </c>
      <c r="AX110" s="28" t="s">
        <v>314</v>
      </c>
      <c r="AY110" s="28" t="s">
        <v>314</v>
      </c>
      <c r="AZ110" s="28" t="s">
        <v>314</v>
      </c>
      <c r="BA110" s="28" t="s">
        <v>314</v>
      </c>
      <c r="BB110" s="28" t="s">
        <v>314</v>
      </c>
      <c r="BC110" s="28" t="s">
        <v>314</v>
      </c>
      <c r="BD110" s="28" t="s">
        <v>314</v>
      </c>
      <c r="BE110" s="28" t="s">
        <v>314</v>
      </c>
      <c r="BF110" s="28" t="s">
        <v>314</v>
      </c>
      <c r="BG110" s="28" t="s">
        <v>314</v>
      </c>
      <c r="BH110" s="28" t="s">
        <v>314</v>
      </c>
      <c r="BI110" s="28" t="s">
        <v>314</v>
      </c>
      <c r="BJ110" s="28" t="s">
        <v>314</v>
      </c>
      <c r="BK110" s="28" t="s">
        <v>314</v>
      </c>
      <c r="BL110" s="28" t="s">
        <v>314</v>
      </c>
      <c r="BM110" s="28" t="s">
        <v>314</v>
      </c>
      <c r="BN110" s="28" t="s">
        <v>314</v>
      </c>
      <c r="BO110" s="28" t="s">
        <v>314</v>
      </c>
      <c r="BP110" s="28" t="s">
        <v>314</v>
      </c>
      <c r="BQ110" s="28" t="s">
        <v>314</v>
      </c>
      <c r="BR110" s="28"/>
      <c r="BS110" s="28">
        <v>66</v>
      </c>
      <c r="BT110" s="28">
        <v>66</v>
      </c>
      <c r="BU110" s="29">
        <f t="shared" si="10"/>
        <v>1</v>
      </c>
      <c r="BV110" s="28">
        <f t="shared" si="11"/>
        <v>0</v>
      </c>
      <c r="BW110" s="28">
        <f t="shared" si="12"/>
        <v>0</v>
      </c>
      <c r="BX110" s="28" t="e">
        <f t="shared" si="13"/>
        <v>#NUM!</v>
      </c>
      <c r="BY110" s="28" t="e">
        <f t="shared" si="14"/>
        <v>#DIV/0!</v>
      </c>
      <c r="BZ110" s="28" t="e">
        <f t="shared" si="15"/>
        <v>#DIV/0!</v>
      </c>
      <c r="CA110" s="28" t="e">
        <f t="shared" si="16"/>
        <v>#DIV/0!</v>
      </c>
      <c r="CB110" s="28" t="e">
        <f t="shared" si="17"/>
        <v>#DIV/0!</v>
      </c>
      <c r="CC110" s="28" t="e">
        <f t="shared" si="18"/>
        <v>#NUM!</v>
      </c>
      <c r="CD110" s="28" t="e">
        <f t="shared" si="19"/>
        <v>#NUM!</v>
      </c>
    </row>
    <row r="111" spans="1:82" x14ac:dyDescent="0.25">
      <c r="A111" s="13" t="s">
        <v>115</v>
      </c>
      <c r="B111" s="13" t="s">
        <v>105</v>
      </c>
      <c r="C111" s="12" t="s">
        <v>347</v>
      </c>
      <c r="D111" s="30" t="s">
        <v>194</v>
      </c>
      <c r="E111" s="30" t="s">
        <v>194</v>
      </c>
      <c r="F111" s="30" t="s">
        <v>194</v>
      </c>
      <c r="G111" s="30" t="s">
        <v>194</v>
      </c>
      <c r="H111" s="30" t="s">
        <v>194</v>
      </c>
      <c r="I111" s="28" t="s">
        <v>314</v>
      </c>
      <c r="J111" s="28" t="s">
        <v>314</v>
      </c>
      <c r="K111" s="28" t="s">
        <v>314</v>
      </c>
      <c r="L111" s="28" t="s">
        <v>314</v>
      </c>
      <c r="M111" s="28" t="s">
        <v>314</v>
      </c>
      <c r="N111" s="28" t="s">
        <v>314</v>
      </c>
      <c r="O111" s="28" t="s">
        <v>314</v>
      </c>
      <c r="P111" s="28" t="s">
        <v>314</v>
      </c>
      <c r="Q111" s="28" t="s">
        <v>314</v>
      </c>
      <c r="R111" s="28" t="s">
        <v>314</v>
      </c>
      <c r="S111" s="28" t="s">
        <v>314</v>
      </c>
      <c r="T111" s="28" t="s">
        <v>314</v>
      </c>
      <c r="U111" s="28" t="s">
        <v>314</v>
      </c>
      <c r="V111" s="28" t="s">
        <v>314</v>
      </c>
      <c r="W111" s="28" t="s">
        <v>314</v>
      </c>
      <c r="X111" s="28" t="s">
        <v>314</v>
      </c>
      <c r="Y111" s="28" t="s">
        <v>314</v>
      </c>
      <c r="Z111" s="28" t="s">
        <v>314</v>
      </c>
      <c r="AA111" s="28" t="s">
        <v>314</v>
      </c>
      <c r="AB111" s="28" t="s">
        <v>314</v>
      </c>
      <c r="AC111" s="28" t="s">
        <v>314</v>
      </c>
      <c r="AD111" s="28" t="s">
        <v>314</v>
      </c>
      <c r="AE111" s="28" t="s">
        <v>314</v>
      </c>
      <c r="AF111" s="28" t="s">
        <v>314</v>
      </c>
      <c r="AG111" s="28" t="s">
        <v>314</v>
      </c>
      <c r="AH111" s="28" t="s">
        <v>314</v>
      </c>
      <c r="AI111" s="28">
        <v>17</v>
      </c>
      <c r="AJ111" s="28" t="s">
        <v>314</v>
      </c>
      <c r="AK111" s="28" t="s">
        <v>314</v>
      </c>
      <c r="AL111" s="28" t="s">
        <v>314</v>
      </c>
      <c r="AM111" s="28" t="s">
        <v>314</v>
      </c>
      <c r="AN111" s="28" t="s">
        <v>314</v>
      </c>
      <c r="AO111" s="28" t="s">
        <v>314</v>
      </c>
      <c r="AP111" s="28" t="s">
        <v>314</v>
      </c>
      <c r="AQ111" s="28" t="s">
        <v>314</v>
      </c>
      <c r="AR111" s="28" t="s">
        <v>314</v>
      </c>
      <c r="AS111" s="28" t="s">
        <v>314</v>
      </c>
      <c r="AT111" s="28" t="s">
        <v>314</v>
      </c>
      <c r="AU111" s="28" t="s">
        <v>314</v>
      </c>
      <c r="AV111" s="28" t="s">
        <v>314</v>
      </c>
      <c r="AW111" s="28" t="s">
        <v>314</v>
      </c>
      <c r="AX111" s="28" t="s">
        <v>314</v>
      </c>
      <c r="AY111" s="28" t="s">
        <v>314</v>
      </c>
      <c r="AZ111" s="28" t="s">
        <v>314</v>
      </c>
      <c r="BA111" s="28" t="s">
        <v>314</v>
      </c>
      <c r="BB111" s="28" t="s">
        <v>314</v>
      </c>
      <c r="BC111" s="28" t="s">
        <v>314</v>
      </c>
      <c r="BD111" s="28" t="s">
        <v>314</v>
      </c>
      <c r="BE111" s="28" t="s">
        <v>314</v>
      </c>
      <c r="BF111" s="28" t="s">
        <v>314</v>
      </c>
      <c r="BG111" s="28" t="s">
        <v>314</v>
      </c>
      <c r="BH111" s="28" t="s">
        <v>314</v>
      </c>
      <c r="BI111" s="28" t="s">
        <v>314</v>
      </c>
      <c r="BJ111" s="28" t="s">
        <v>314</v>
      </c>
      <c r="BK111" s="28" t="s">
        <v>314</v>
      </c>
      <c r="BL111" s="28" t="s">
        <v>314</v>
      </c>
      <c r="BM111" s="28" t="s">
        <v>314</v>
      </c>
      <c r="BN111" s="28" t="s">
        <v>314</v>
      </c>
      <c r="BO111" s="28" t="s">
        <v>314</v>
      </c>
      <c r="BP111" s="28" t="s">
        <v>314</v>
      </c>
      <c r="BQ111" s="28" t="s">
        <v>314</v>
      </c>
      <c r="BR111" s="28"/>
      <c r="BS111" s="28">
        <v>66</v>
      </c>
      <c r="BT111" s="28">
        <v>66</v>
      </c>
      <c r="BU111" s="29">
        <f t="shared" si="10"/>
        <v>1</v>
      </c>
      <c r="BV111" s="28">
        <f t="shared" si="11"/>
        <v>17</v>
      </c>
      <c r="BW111" s="28">
        <f t="shared" si="12"/>
        <v>17</v>
      </c>
      <c r="BX111" s="28">
        <f t="shared" si="13"/>
        <v>17</v>
      </c>
      <c r="BY111" s="28" t="e">
        <f t="shared" si="14"/>
        <v>#DIV/0!</v>
      </c>
      <c r="BZ111" s="28" t="e">
        <f t="shared" si="15"/>
        <v>#DIV/0!</v>
      </c>
      <c r="CA111" s="28" t="e">
        <f t="shared" si="16"/>
        <v>#DIV/0!</v>
      </c>
      <c r="CB111" s="28">
        <f t="shared" si="17"/>
        <v>17</v>
      </c>
      <c r="CC111" s="28">
        <f t="shared" si="18"/>
        <v>17</v>
      </c>
      <c r="CD111" s="28">
        <f t="shared" si="19"/>
        <v>17</v>
      </c>
    </row>
    <row r="112" spans="1:82" x14ac:dyDescent="0.25">
      <c r="A112" s="13" t="s">
        <v>116</v>
      </c>
      <c r="B112" s="13" t="s">
        <v>105</v>
      </c>
      <c r="C112" s="12" t="s">
        <v>347</v>
      </c>
      <c r="D112" s="30" t="s">
        <v>194</v>
      </c>
      <c r="E112" s="30" t="s">
        <v>194</v>
      </c>
      <c r="F112" s="30" t="s">
        <v>194</v>
      </c>
      <c r="G112" s="30" t="s">
        <v>194</v>
      </c>
      <c r="H112" s="30" t="s">
        <v>194</v>
      </c>
      <c r="I112" s="28" t="s">
        <v>314</v>
      </c>
      <c r="J112" s="28" t="s">
        <v>314</v>
      </c>
      <c r="K112" s="28" t="s">
        <v>314</v>
      </c>
      <c r="L112" s="28" t="s">
        <v>314</v>
      </c>
      <c r="M112" s="28" t="s">
        <v>314</v>
      </c>
      <c r="N112" s="28" t="s">
        <v>314</v>
      </c>
      <c r="O112" s="28" t="s">
        <v>314</v>
      </c>
      <c r="P112" s="28" t="s">
        <v>314</v>
      </c>
      <c r="Q112" s="28" t="s">
        <v>314</v>
      </c>
      <c r="R112" s="28" t="s">
        <v>314</v>
      </c>
      <c r="S112" s="28" t="s">
        <v>314</v>
      </c>
      <c r="T112" s="28" t="s">
        <v>314</v>
      </c>
      <c r="U112" s="28" t="s">
        <v>314</v>
      </c>
      <c r="V112" s="28" t="s">
        <v>314</v>
      </c>
      <c r="W112" s="28" t="s">
        <v>314</v>
      </c>
      <c r="X112" s="28" t="s">
        <v>314</v>
      </c>
      <c r="Y112" s="28" t="s">
        <v>314</v>
      </c>
      <c r="Z112" s="28" t="s">
        <v>314</v>
      </c>
      <c r="AA112" s="28" t="s">
        <v>314</v>
      </c>
      <c r="AB112" s="28" t="s">
        <v>314</v>
      </c>
      <c r="AC112" s="28" t="s">
        <v>314</v>
      </c>
      <c r="AD112" s="28" t="s">
        <v>314</v>
      </c>
      <c r="AE112" s="28" t="s">
        <v>314</v>
      </c>
      <c r="AF112" s="28" t="s">
        <v>314</v>
      </c>
      <c r="AG112" s="28" t="s">
        <v>314</v>
      </c>
      <c r="AH112" s="28" t="s">
        <v>314</v>
      </c>
      <c r="AI112" s="28" t="s">
        <v>314</v>
      </c>
      <c r="AJ112" s="28" t="s">
        <v>314</v>
      </c>
      <c r="AK112" s="28" t="s">
        <v>314</v>
      </c>
      <c r="AL112" s="28" t="s">
        <v>314</v>
      </c>
      <c r="AM112" s="28" t="s">
        <v>314</v>
      </c>
      <c r="AN112" s="28" t="s">
        <v>314</v>
      </c>
      <c r="AO112" s="28" t="s">
        <v>314</v>
      </c>
      <c r="AP112" s="28" t="s">
        <v>314</v>
      </c>
      <c r="AQ112" s="28" t="s">
        <v>314</v>
      </c>
      <c r="AR112" s="28" t="s">
        <v>314</v>
      </c>
      <c r="AS112" s="28" t="s">
        <v>314</v>
      </c>
      <c r="AT112" s="28" t="s">
        <v>314</v>
      </c>
      <c r="AU112" s="28" t="s">
        <v>314</v>
      </c>
      <c r="AV112" s="28" t="s">
        <v>314</v>
      </c>
      <c r="AW112" s="28" t="s">
        <v>314</v>
      </c>
      <c r="AX112" s="28" t="s">
        <v>314</v>
      </c>
      <c r="AY112" s="28" t="s">
        <v>314</v>
      </c>
      <c r="AZ112" s="28" t="s">
        <v>314</v>
      </c>
      <c r="BA112" s="28" t="s">
        <v>314</v>
      </c>
      <c r="BB112" s="28" t="s">
        <v>314</v>
      </c>
      <c r="BC112" s="28" t="s">
        <v>314</v>
      </c>
      <c r="BD112" s="28" t="s">
        <v>314</v>
      </c>
      <c r="BE112" s="28" t="s">
        <v>314</v>
      </c>
      <c r="BF112" s="28" t="s">
        <v>314</v>
      </c>
      <c r="BG112" s="28" t="s">
        <v>314</v>
      </c>
      <c r="BH112" s="28" t="s">
        <v>314</v>
      </c>
      <c r="BI112" s="28" t="s">
        <v>314</v>
      </c>
      <c r="BJ112" s="28" t="s">
        <v>314</v>
      </c>
      <c r="BK112" s="28" t="s">
        <v>314</v>
      </c>
      <c r="BL112" s="28" t="s">
        <v>314</v>
      </c>
      <c r="BM112" s="28" t="s">
        <v>314</v>
      </c>
      <c r="BN112" s="28" t="s">
        <v>314</v>
      </c>
      <c r="BO112" s="28" t="s">
        <v>314</v>
      </c>
      <c r="BP112" s="28" t="s">
        <v>314</v>
      </c>
      <c r="BQ112" s="28" t="s">
        <v>314</v>
      </c>
      <c r="BR112" s="28"/>
      <c r="BS112" s="28">
        <v>66</v>
      </c>
      <c r="BT112" s="28">
        <v>66</v>
      </c>
      <c r="BU112" s="29">
        <f t="shared" si="10"/>
        <v>1</v>
      </c>
      <c r="BV112" s="28">
        <f t="shared" si="11"/>
        <v>0</v>
      </c>
      <c r="BW112" s="28">
        <f t="shared" si="12"/>
        <v>0</v>
      </c>
      <c r="BX112" s="28" t="e">
        <f t="shared" si="13"/>
        <v>#NUM!</v>
      </c>
      <c r="BY112" s="28" t="e">
        <f t="shared" si="14"/>
        <v>#DIV/0!</v>
      </c>
      <c r="BZ112" s="28" t="e">
        <f t="shared" si="15"/>
        <v>#DIV/0!</v>
      </c>
      <c r="CA112" s="28" t="e">
        <f t="shared" si="16"/>
        <v>#DIV/0!</v>
      </c>
      <c r="CB112" s="28" t="e">
        <f t="shared" si="17"/>
        <v>#DIV/0!</v>
      </c>
      <c r="CC112" s="28" t="e">
        <f t="shared" si="18"/>
        <v>#NUM!</v>
      </c>
      <c r="CD112" s="28" t="e">
        <f t="shared" si="19"/>
        <v>#NUM!</v>
      </c>
    </row>
    <row r="113" spans="1:82" x14ac:dyDescent="0.25">
      <c r="A113" s="13" t="s">
        <v>117</v>
      </c>
      <c r="B113" s="13" t="s">
        <v>105</v>
      </c>
      <c r="C113" s="12" t="s">
        <v>347</v>
      </c>
      <c r="D113" s="30" t="s">
        <v>194</v>
      </c>
      <c r="E113" s="30" t="s">
        <v>194</v>
      </c>
      <c r="F113" s="30" t="s">
        <v>194</v>
      </c>
      <c r="G113" s="30" t="s">
        <v>194</v>
      </c>
      <c r="H113" s="30" t="s">
        <v>194</v>
      </c>
      <c r="I113" s="28" t="s">
        <v>314</v>
      </c>
      <c r="J113" s="28" t="s">
        <v>314</v>
      </c>
      <c r="K113" s="28" t="s">
        <v>314</v>
      </c>
      <c r="L113" s="28" t="s">
        <v>314</v>
      </c>
      <c r="M113" s="28" t="s">
        <v>314</v>
      </c>
      <c r="N113" s="28" t="s">
        <v>314</v>
      </c>
      <c r="O113" s="28" t="s">
        <v>314</v>
      </c>
      <c r="P113" s="28" t="s">
        <v>314</v>
      </c>
      <c r="Q113" s="28" t="s">
        <v>314</v>
      </c>
      <c r="R113" s="28" t="s">
        <v>314</v>
      </c>
      <c r="S113" s="28" t="s">
        <v>314</v>
      </c>
      <c r="T113" s="28" t="s">
        <v>314</v>
      </c>
      <c r="U113" s="28" t="s">
        <v>314</v>
      </c>
      <c r="V113" s="28" t="s">
        <v>314</v>
      </c>
      <c r="W113" s="28" t="s">
        <v>314</v>
      </c>
      <c r="X113" s="28" t="s">
        <v>314</v>
      </c>
      <c r="Y113" s="28" t="s">
        <v>314</v>
      </c>
      <c r="Z113" s="28" t="s">
        <v>314</v>
      </c>
      <c r="AA113" s="28" t="s">
        <v>314</v>
      </c>
      <c r="AB113" s="28" t="s">
        <v>314</v>
      </c>
      <c r="AC113" s="28" t="s">
        <v>314</v>
      </c>
      <c r="AD113" s="28" t="s">
        <v>314</v>
      </c>
      <c r="AE113" s="28" t="s">
        <v>314</v>
      </c>
      <c r="AF113" s="28" t="s">
        <v>314</v>
      </c>
      <c r="AG113" s="28" t="s">
        <v>314</v>
      </c>
      <c r="AH113" s="28" t="s">
        <v>314</v>
      </c>
      <c r="AI113" s="28" t="s">
        <v>314</v>
      </c>
      <c r="AJ113" s="28" t="s">
        <v>314</v>
      </c>
      <c r="AK113" s="28" t="s">
        <v>314</v>
      </c>
      <c r="AL113" s="28" t="s">
        <v>314</v>
      </c>
      <c r="AM113" s="28" t="s">
        <v>314</v>
      </c>
      <c r="AN113" s="28" t="s">
        <v>314</v>
      </c>
      <c r="AO113" s="28" t="s">
        <v>314</v>
      </c>
      <c r="AP113" s="28" t="s">
        <v>314</v>
      </c>
      <c r="AQ113" s="28" t="s">
        <v>314</v>
      </c>
      <c r="AR113" s="28" t="s">
        <v>314</v>
      </c>
      <c r="AS113" s="28" t="s">
        <v>314</v>
      </c>
      <c r="AT113" s="28" t="s">
        <v>314</v>
      </c>
      <c r="AU113" s="28" t="s">
        <v>314</v>
      </c>
      <c r="AV113" s="28" t="s">
        <v>314</v>
      </c>
      <c r="AW113" s="28" t="s">
        <v>314</v>
      </c>
      <c r="AX113" s="28" t="s">
        <v>314</v>
      </c>
      <c r="AY113" s="28" t="s">
        <v>314</v>
      </c>
      <c r="AZ113" s="28" t="s">
        <v>314</v>
      </c>
      <c r="BA113" s="28" t="s">
        <v>314</v>
      </c>
      <c r="BB113" s="28" t="s">
        <v>314</v>
      </c>
      <c r="BC113" s="28" t="s">
        <v>314</v>
      </c>
      <c r="BD113" s="28" t="s">
        <v>314</v>
      </c>
      <c r="BE113" s="28" t="s">
        <v>314</v>
      </c>
      <c r="BF113" s="28" t="s">
        <v>314</v>
      </c>
      <c r="BG113" s="28" t="s">
        <v>314</v>
      </c>
      <c r="BH113" s="28" t="s">
        <v>314</v>
      </c>
      <c r="BI113" s="28" t="s">
        <v>314</v>
      </c>
      <c r="BJ113" s="28" t="s">
        <v>314</v>
      </c>
      <c r="BK113" s="28" t="s">
        <v>314</v>
      </c>
      <c r="BL113" s="28" t="s">
        <v>314</v>
      </c>
      <c r="BM113" s="28" t="s">
        <v>314</v>
      </c>
      <c r="BN113" s="28" t="s">
        <v>314</v>
      </c>
      <c r="BO113" s="28" t="s">
        <v>314</v>
      </c>
      <c r="BP113" s="28" t="s">
        <v>314</v>
      </c>
      <c r="BQ113" s="28" t="s">
        <v>314</v>
      </c>
      <c r="BR113" s="28"/>
      <c r="BS113" s="28">
        <v>66</v>
      </c>
      <c r="BT113" s="28">
        <v>66</v>
      </c>
      <c r="BU113" s="29">
        <f t="shared" si="10"/>
        <v>1</v>
      </c>
      <c r="BV113" s="28">
        <f t="shared" si="11"/>
        <v>0</v>
      </c>
      <c r="BW113" s="28">
        <f t="shared" si="12"/>
        <v>0</v>
      </c>
      <c r="BX113" s="28" t="e">
        <f t="shared" si="13"/>
        <v>#NUM!</v>
      </c>
      <c r="BY113" s="28" t="e">
        <f t="shared" si="14"/>
        <v>#DIV/0!</v>
      </c>
      <c r="BZ113" s="28" t="e">
        <f t="shared" si="15"/>
        <v>#DIV/0!</v>
      </c>
      <c r="CA113" s="28" t="e">
        <f t="shared" si="16"/>
        <v>#DIV/0!</v>
      </c>
      <c r="CB113" s="28" t="e">
        <f t="shared" si="17"/>
        <v>#DIV/0!</v>
      </c>
      <c r="CC113" s="28" t="e">
        <f t="shared" si="18"/>
        <v>#NUM!</v>
      </c>
      <c r="CD113" s="28" t="e">
        <f t="shared" si="19"/>
        <v>#NUM!</v>
      </c>
    </row>
    <row r="114" spans="1:82" x14ac:dyDescent="0.25">
      <c r="A114" s="13" t="s">
        <v>118</v>
      </c>
      <c r="B114" s="13" t="s">
        <v>105</v>
      </c>
      <c r="C114" s="12" t="s">
        <v>347</v>
      </c>
      <c r="D114" s="30" t="s">
        <v>194</v>
      </c>
      <c r="E114" s="30" t="s">
        <v>194</v>
      </c>
      <c r="F114" s="30" t="s">
        <v>194</v>
      </c>
      <c r="G114" s="30" t="s">
        <v>194</v>
      </c>
      <c r="H114" s="30" t="s">
        <v>194</v>
      </c>
      <c r="I114" s="28" t="s">
        <v>314</v>
      </c>
      <c r="J114" s="28" t="s">
        <v>314</v>
      </c>
      <c r="K114" s="28" t="s">
        <v>314</v>
      </c>
      <c r="L114" s="28" t="s">
        <v>314</v>
      </c>
      <c r="M114" s="28" t="s">
        <v>314</v>
      </c>
      <c r="N114" s="28" t="s">
        <v>314</v>
      </c>
      <c r="O114" s="28" t="s">
        <v>314</v>
      </c>
      <c r="P114" s="28" t="s">
        <v>314</v>
      </c>
      <c r="Q114" s="28" t="s">
        <v>314</v>
      </c>
      <c r="R114" s="28" t="s">
        <v>314</v>
      </c>
      <c r="S114" s="28" t="s">
        <v>314</v>
      </c>
      <c r="T114" s="28" t="s">
        <v>314</v>
      </c>
      <c r="U114" s="28" t="s">
        <v>314</v>
      </c>
      <c r="V114" s="28" t="s">
        <v>314</v>
      </c>
      <c r="W114" s="28" t="s">
        <v>314</v>
      </c>
      <c r="X114" s="28" t="s">
        <v>314</v>
      </c>
      <c r="Y114" s="28" t="s">
        <v>314</v>
      </c>
      <c r="Z114" s="28" t="s">
        <v>314</v>
      </c>
      <c r="AA114" s="28" t="s">
        <v>314</v>
      </c>
      <c r="AB114" s="28" t="s">
        <v>314</v>
      </c>
      <c r="AC114" s="28" t="s">
        <v>314</v>
      </c>
      <c r="AD114" s="28" t="s">
        <v>314</v>
      </c>
      <c r="AE114" s="28" t="s">
        <v>314</v>
      </c>
      <c r="AF114" s="28" t="s">
        <v>314</v>
      </c>
      <c r="AG114" s="28" t="s">
        <v>314</v>
      </c>
      <c r="AH114" s="28" t="s">
        <v>314</v>
      </c>
      <c r="AI114" s="28" t="s">
        <v>314</v>
      </c>
      <c r="AJ114" s="28" t="s">
        <v>314</v>
      </c>
      <c r="AK114" s="28" t="s">
        <v>314</v>
      </c>
      <c r="AL114" s="28" t="s">
        <v>314</v>
      </c>
      <c r="AM114" s="28" t="s">
        <v>314</v>
      </c>
      <c r="AN114" s="28" t="s">
        <v>314</v>
      </c>
      <c r="AO114" s="28" t="s">
        <v>314</v>
      </c>
      <c r="AP114" s="28" t="s">
        <v>314</v>
      </c>
      <c r="AQ114" s="28" t="s">
        <v>314</v>
      </c>
      <c r="AR114" s="28" t="s">
        <v>314</v>
      </c>
      <c r="AS114" s="28" t="s">
        <v>314</v>
      </c>
      <c r="AT114" s="28" t="s">
        <v>314</v>
      </c>
      <c r="AU114" s="28" t="s">
        <v>314</v>
      </c>
      <c r="AV114" s="28" t="s">
        <v>314</v>
      </c>
      <c r="AW114" s="28" t="s">
        <v>314</v>
      </c>
      <c r="AX114" s="28" t="s">
        <v>314</v>
      </c>
      <c r="AY114" s="28" t="s">
        <v>314</v>
      </c>
      <c r="AZ114" s="28" t="s">
        <v>314</v>
      </c>
      <c r="BA114" s="28" t="s">
        <v>314</v>
      </c>
      <c r="BB114" s="28" t="s">
        <v>314</v>
      </c>
      <c r="BC114" s="28" t="s">
        <v>314</v>
      </c>
      <c r="BD114" s="28" t="s">
        <v>314</v>
      </c>
      <c r="BE114" s="28" t="s">
        <v>314</v>
      </c>
      <c r="BF114" s="28" t="s">
        <v>314</v>
      </c>
      <c r="BG114" s="28" t="s">
        <v>314</v>
      </c>
      <c r="BH114" s="28" t="s">
        <v>314</v>
      </c>
      <c r="BI114" s="28" t="s">
        <v>314</v>
      </c>
      <c r="BJ114" s="28" t="s">
        <v>314</v>
      </c>
      <c r="BK114" s="28" t="s">
        <v>314</v>
      </c>
      <c r="BL114" s="28" t="s">
        <v>314</v>
      </c>
      <c r="BM114" s="28" t="s">
        <v>314</v>
      </c>
      <c r="BN114" s="28" t="s">
        <v>314</v>
      </c>
      <c r="BO114" s="28" t="s">
        <v>314</v>
      </c>
      <c r="BP114" s="28" t="s">
        <v>314</v>
      </c>
      <c r="BQ114" s="28" t="s">
        <v>314</v>
      </c>
      <c r="BR114" s="28"/>
      <c r="BS114" s="28">
        <v>66</v>
      </c>
      <c r="BT114" s="28">
        <v>66</v>
      </c>
      <c r="BU114" s="29">
        <f t="shared" si="10"/>
        <v>1</v>
      </c>
      <c r="BV114" s="28">
        <f t="shared" si="11"/>
        <v>0</v>
      </c>
      <c r="BW114" s="28">
        <f t="shared" si="12"/>
        <v>0</v>
      </c>
      <c r="BX114" s="28" t="e">
        <f t="shared" si="13"/>
        <v>#NUM!</v>
      </c>
      <c r="BY114" s="28" t="e">
        <f t="shared" si="14"/>
        <v>#DIV/0!</v>
      </c>
      <c r="BZ114" s="28" t="e">
        <f t="shared" si="15"/>
        <v>#DIV/0!</v>
      </c>
      <c r="CA114" s="28" t="e">
        <f t="shared" si="16"/>
        <v>#DIV/0!</v>
      </c>
      <c r="CB114" s="28" t="e">
        <f t="shared" si="17"/>
        <v>#DIV/0!</v>
      </c>
      <c r="CC114" s="28" t="e">
        <f t="shared" si="18"/>
        <v>#NUM!</v>
      </c>
      <c r="CD114" s="28" t="e">
        <f t="shared" si="19"/>
        <v>#NUM!</v>
      </c>
    </row>
    <row r="115" spans="1:82" x14ac:dyDescent="0.25">
      <c r="A115" s="13" t="s">
        <v>119</v>
      </c>
      <c r="B115" s="13" t="s">
        <v>105</v>
      </c>
      <c r="C115" s="12" t="s">
        <v>347</v>
      </c>
      <c r="D115" s="30" t="s">
        <v>194</v>
      </c>
      <c r="E115" s="30" t="s">
        <v>194</v>
      </c>
      <c r="F115" s="30" t="s">
        <v>194</v>
      </c>
      <c r="G115" s="30" t="s">
        <v>194</v>
      </c>
      <c r="H115" s="30" t="s">
        <v>194</v>
      </c>
      <c r="I115" s="28" t="s">
        <v>314</v>
      </c>
      <c r="J115" s="28" t="s">
        <v>314</v>
      </c>
      <c r="K115" s="28" t="s">
        <v>314</v>
      </c>
      <c r="L115" s="28" t="s">
        <v>314</v>
      </c>
      <c r="M115" s="28" t="s">
        <v>314</v>
      </c>
      <c r="N115" s="28" t="s">
        <v>314</v>
      </c>
      <c r="O115" s="28" t="s">
        <v>314</v>
      </c>
      <c r="P115" s="28" t="s">
        <v>314</v>
      </c>
      <c r="Q115" s="28" t="s">
        <v>314</v>
      </c>
      <c r="R115" s="28" t="s">
        <v>314</v>
      </c>
      <c r="S115" s="28" t="s">
        <v>314</v>
      </c>
      <c r="T115" s="28" t="s">
        <v>314</v>
      </c>
      <c r="U115" s="28" t="s">
        <v>314</v>
      </c>
      <c r="V115" s="28" t="s">
        <v>314</v>
      </c>
      <c r="W115" s="28" t="s">
        <v>314</v>
      </c>
      <c r="X115" s="28" t="s">
        <v>314</v>
      </c>
      <c r="Y115" s="28" t="s">
        <v>314</v>
      </c>
      <c r="Z115" s="28" t="s">
        <v>314</v>
      </c>
      <c r="AA115" s="28" t="s">
        <v>314</v>
      </c>
      <c r="AB115" s="28" t="s">
        <v>314</v>
      </c>
      <c r="AC115" s="28" t="s">
        <v>314</v>
      </c>
      <c r="AD115" s="28" t="s">
        <v>314</v>
      </c>
      <c r="AE115" s="28" t="s">
        <v>314</v>
      </c>
      <c r="AF115" s="28" t="s">
        <v>314</v>
      </c>
      <c r="AG115" s="28" t="s">
        <v>314</v>
      </c>
      <c r="AH115" s="28" t="s">
        <v>314</v>
      </c>
      <c r="AI115" s="28" t="s">
        <v>314</v>
      </c>
      <c r="AJ115" s="28" t="s">
        <v>314</v>
      </c>
      <c r="AK115" s="28" t="s">
        <v>314</v>
      </c>
      <c r="AL115" s="28" t="s">
        <v>314</v>
      </c>
      <c r="AM115" s="28" t="s">
        <v>314</v>
      </c>
      <c r="AN115" s="28" t="s">
        <v>314</v>
      </c>
      <c r="AO115" s="28" t="s">
        <v>314</v>
      </c>
      <c r="AP115" s="28" t="s">
        <v>314</v>
      </c>
      <c r="AQ115" s="28" t="s">
        <v>314</v>
      </c>
      <c r="AR115" s="28" t="s">
        <v>314</v>
      </c>
      <c r="AS115" s="28" t="s">
        <v>314</v>
      </c>
      <c r="AT115" s="28" t="s">
        <v>314</v>
      </c>
      <c r="AU115" s="28" t="s">
        <v>314</v>
      </c>
      <c r="AV115" s="28" t="s">
        <v>314</v>
      </c>
      <c r="AW115" s="28" t="s">
        <v>314</v>
      </c>
      <c r="AX115" s="28" t="s">
        <v>314</v>
      </c>
      <c r="AY115" s="28" t="s">
        <v>314</v>
      </c>
      <c r="AZ115" s="28" t="s">
        <v>314</v>
      </c>
      <c r="BA115" s="28" t="s">
        <v>314</v>
      </c>
      <c r="BB115" s="28" t="s">
        <v>314</v>
      </c>
      <c r="BC115" s="28" t="s">
        <v>314</v>
      </c>
      <c r="BD115" s="28" t="s">
        <v>314</v>
      </c>
      <c r="BE115" s="28" t="s">
        <v>314</v>
      </c>
      <c r="BF115" s="28" t="s">
        <v>314</v>
      </c>
      <c r="BG115" s="28" t="s">
        <v>314</v>
      </c>
      <c r="BH115" s="28" t="s">
        <v>314</v>
      </c>
      <c r="BI115" s="28" t="s">
        <v>314</v>
      </c>
      <c r="BJ115" s="28" t="s">
        <v>314</v>
      </c>
      <c r="BK115" s="28" t="s">
        <v>314</v>
      </c>
      <c r="BL115" s="28" t="s">
        <v>314</v>
      </c>
      <c r="BM115" s="28" t="s">
        <v>314</v>
      </c>
      <c r="BN115" s="28" t="s">
        <v>314</v>
      </c>
      <c r="BO115" s="28" t="s">
        <v>314</v>
      </c>
      <c r="BP115" s="28" t="s">
        <v>314</v>
      </c>
      <c r="BQ115" s="28" t="s">
        <v>314</v>
      </c>
      <c r="BR115" s="28"/>
      <c r="BS115" s="28">
        <v>66</v>
      </c>
      <c r="BT115" s="28">
        <v>66</v>
      </c>
      <c r="BU115" s="29">
        <f t="shared" si="10"/>
        <v>1</v>
      </c>
      <c r="BV115" s="28">
        <f t="shared" si="11"/>
        <v>0</v>
      </c>
      <c r="BW115" s="28">
        <f t="shared" si="12"/>
        <v>0</v>
      </c>
      <c r="BX115" s="28" t="e">
        <f t="shared" si="13"/>
        <v>#NUM!</v>
      </c>
      <c r="BY115" s="28" t="e">
        <f t="shared" si="14"/>
        <v>#DIV/0!</v>
      </c>
      <c r="BZ115" s="28" t="e">
        <f t="shared" si="15"/>
        <v>#DIV/0!</v>
      </c>
      <c r="CA115" s="28" t="e">
        <f t="shared" si="16"/>
        <v>#DIV/0!</v>
      </c>
      <c r="CB115" s="28" t="e">
        <f t="shared" si="17"/>
        <v>#DIV/0!</v>
      </c>
      <c r="CC115" s="28" t="e">
        <f t="shared" si="18"/>
        <v>#NUM!</v>
      </c>
      <c r="CD115" s="28" t="e">
        <f t="shared" si="19"/>
        <v>#NUM!</v>
      </c>
    </row>
    <row r="116" spans="1:82" x14ac:dyDescent="0.25">
      <c r="A116" s="13" t="s">
        <v>120</v>
      </c>
      <c r="B116" s="13" t="s">
        <v>105</v>
      </c>
      <c r="C116" s="12" t="s">
        <v>347</v>
      </c>
      <c r="D116" s="30" t="s">
        <v>194</v>
      </c>
      <c r="E116" s="30" t="s">
        <v>194</v>
      </c>
      <c r="F116" s="30" t="s">
        <v>194</v>
      </c>
      <c r="G116" s="30" t="s">
        <v>194</v>
      </c>
      <c r="H116" s="30" t="s">
        <v>194</v>
      </c>
      <c r="I116" s="28" t="s">
        <v>314</v>
      </c>
      <c r="J116" s="28" t="s">
        <v>314</v>
      </c>
      <c r="K116" s="28" t="s">
        <v>314</v>
      </c>
      <c r="L116" s="28" t="s">
        <v>314</v>
      </c>
      <c r="M116" s="28" t="s">
        <v>314</v>
      </c>
      <c r="N116" s="28" t="s">
        <v>314</v>
      </c>
      <c r="O116" s="28" t="s">
        <v>314</v>
      </c>
      <c r="P116" s="28" t="s">
        <v>314</v>
      </c>
      <c r="Q116" s="28" t="s">
        <v>314</v>
      </c>
      <c r="R116" s="28" t="s">
        <v>314</v>
      </c>
      <c r="S116" s="28" t="s">
        <v>314</v>
      </c>
      <c r="T116" s="28" t="s">
        <v>314</v>
      </c>
      <c r="U116" s="28" t="s">
        <v>314</v>
      </c>
      <c r="V116" s="28" t="s">
        <v>314</v>
      </c>
      <c r="W116" s="28" t="s">
        <v>314</v>
      </c>
      <c r="X116" s="28" t="s">
        <v>314</v>
      </c>
      <c r="Y116" s="28" t="s">
        <v>314</v>
      </c>
      <c r="Z116" s="28" t="s">
        <v>314</v>
      </c>
      <c r="AA116" s="28" t="s">
        <v>314</v>
      </c>
      <c r="AB116" s="28" t="s">
        <v>314</v>
      </c>
      <c r="AC116" s="28" t="s">
        <v>314</v>
      </c>
      <c r="AD116" s="28" t="s">
        <v>314</v>
      </c>
      <c r="AE116" s="28" t="s">
        <v>314</v>
      </c>
      <c r="AF116" s="28" t="s">
        <v>314</v>
      </c>
      <c r="AG116" s="28" t="s">
        <v>314</v>
      </c>
      <c r="AH116" s="28" t="s">
        <v>314</v>
      </c>
      <c r="AI116" s="28" t="s">
        <v>314</v>
      </c>
      <c r="AJ116" s="28" t="s">
        <v>314</v>
      </c>
      <c r="AK116" s="28" t="s">
        <v>314</v>
      </c>
      <c r="AL116" s="28" t="s">
        <v>314</v>
      </c>
      <c r="AM116" s="28" t="s">
        <v>314</v>
      </c>
      <c r="AN116" s="28" t="s">
        <v>314</v>
      </c>
      <c r="AO116" s="28" t="s">
        <v>314</v>
      </c>
      <c r="AP116" s="28" t="s">
        <v>314</v>
      </c>
      <c r="AQ116" s="28" t="s">
        <v>314</v>
      </c>
      <c r="AR116" s="28" t="s">
        <v>314</v>
      </c>
      <c r="AS116" s="28" t="s">
        <v>314</v>
      </c>
      <c r="AT116" s="28" t="s">
        <v>314</v>
      </c>
      <c r="AU116" s="28" t="s">
        <v>314</v>
      </c>
      <c r="AV116" s="28" t="s">
        <v>314</v>
      </c>
      <c r="AW116" s="28" t="s">
        <v>314</v>
      </c>
      <c r="AX116" s="28" t="s">
        <v>314</v>
      </c>
      <c r="AY116" s="28" t="s">
        <v>314</v>
      </c>
      <c r="AZ116" s="28" t="s">
        <v>314</v>
      </c>
      <c r="BA116" s="28" t="s">
        <v>314</v>
      </c>
      <c r="BB116" s="28" t="s">
        <v>314</v>
      </c>
      <c r="BC116" s="28" t="s">
        <v>314</v>
      </c>
      <c r="BD116" s="28" t="s">
        <v>314</v>
      </c>
      <c r="BE116" s="28" t="s">
        <v>314</v>
      </c>
      <c r="BF116" s="28" t="s">
        <v>314</v>
      </c>
      <c r="BG116" s="28" t="s">
        <v>314</v>
      </c>
      <c r="BH116" s="28" t="s">
        <v>314</v>
      </c>
      <c r="BI116" s="28" t="s">
        <v>314</v>
      </c>
      <c r="BJ116" s="28" t="s">
        <v>314</v>
      </c>
      <c r="BK116" s="28" t="s">
        <v>314</v>
      </c>
      <c r="BL116" s="28" t="s">
        <v>314</v>
      </c>
      <c r="BM116" s="28" t="s">
        <v>314</v>
      </c>
      <c r="BN116" s="28" t="s">
        <v>314</v>
      </c>
      <c r="BO116" s="28" t="s">
        <v>314</v>
      </c>
      <c r="BP116" s="28" t="s">
        <v>314</v>
      </c>
      <c r="BQ116" s="28" t="s">
        <v>314</v>
      </c>
      <c r="BR116" s="28"/>
      <c r="BS116" s="28">
        <v>66</v>
      </c>
      <c r="BT116" s="28">
        <v>66</v>
      </c>
      <c r="BU116" s="29">
        <f t="shared" si="10"/>
        <v>1</v>
      </c>
      <c r="BV116" s="28">
        <f t="shared" si="11"/>
        <v>0</v>
      </c>
      <c r="BW116" s="28">
        <f t="shared" si="12"/>
        <v>0</v>
      </c>
      <c r="BX116" s="28" t="e">
        <f t="shared" si="13"/>
        <v>#NUM!</v>
      </c>
      <c r="BY116" s="28" t="e">
        <f t="shared" si="14"/>
        <v>#DIV/0!</v>
      </c>
      <c r="BZ116" s="28" t="e">
        <f t="shared" si="15"/>
        <v>#DIV/0!</v>
      </c>
      <c r="CA116" s="28" t="e">
        <f t="shared" si="16"/>
        <v>#DIV/0!</v>
      </c>
      <c r="CB116" s="28" t="e">
        <f t="shared" si="17"/>
        <v>#DIV/0!</v>
      </c>
      <c r="CC116" s="28" t="e">
        <f t="shared" si="18"/>
        <v>#NUM!</v>
      </c>
      <c r="CD116" s="28" t="e">
        <f t="shared" si="19"/>
        <v>#NUM!</v>
      </c>
    </row>
    <row r="117" spans="1:82" x14ac:dyDescent="0.25">
      <c r="A117" s="13" t="s">
        <v>121</v>
      </c>
      <c r="B117" s="13" t="s">
        <v>105</v>
      </c>
      <c r="C117" s="12" t="s">
        <v>347</v>
      </c>
      <c r="D117" s="30" t="s">
        <v>194</v>
      </c>
      <c r="E117" s="30" t="s">
        <v>194</v>
      </c>
      <c r="F117" s="30" t="s">
        <v>194</v>
      </c>
      <c r="G117" s="30" t="s">
        <v>194</v>
      </c>
      <c r="H117" s="30" t="s">
        <v>194</v>
      </c>
      <c r="I117" s="28" t="s">
        <v>314</v>
      </c>
      <c r="J117" s="28" t="s">
        <v>314</v>
      </c>
      <c r="K117" s="28" t="s">
        <v>314</v>
      </c>
      <c r="L117" s="28" t="s">
        <v>314</v>
      </c>
      <c r="M117" s="28" t="s">
        <v>314</v>
      </c>
      <c r="N117" s="28" t="s">
        <v>314</v>
      </c>
      <c r="O117" s="28" t="s">
        <v>314</v>
      </c>
      <c r="P117" s="28" t="s">
        <v>314</v>
      </c>
      <c r="Q117" s="28" t="s">
        <v>314</v>
      </c>
      <c r="R117" s="28" t="s">
        <v>314</v>
      </c>
      <c r="S117" s="28" t="s">
        <v>314</v>
      </c>
      <c r="T117" s="28" t="s">
        <v>314</v>
      </c>
      <c r="U117" s="28" t="s">
        <v>314</v>
      </c>
      <c r="V117" s="28" t="s">
        <v>314</v>
      </c>
      <c r="W117" s="28" t="s">
        <v>314</v>
      </c>
      <c r="X117" s="28" t="s">
        <v>314</v>
      </c>
      <c r="Y117" s="28" t="s">
        <v>314</v>
      </c>
      <c r="Z117" s="28" t="s">
        <v>314</v>
      </c>
      <c r="AA117" s="28" t="s">
        <v>314</v>
      </c>
      <c r="AB117" s="28" t="s">
        <v>314</v>
      </c>
      <c r="AC117" s="28" t="s">
        <v>314</v>
      </c>
      <c r="AD117" s="28" t="s">
        <v>314</v>
      </c>
      <c r="AE117" s="28" t="s">
        <v>314</v>
      </c>
      <c r="AF117" s="28" t="s">
        <v>314</v>
      </c>
      <c r="AG117" s="28" t="s">
        <v>314</v>
      </c>
      <c r="AH117" s="28" t="s">
        <v>314</v>
      </c>
      <c r="AI117" s="28" t="s">
        <v>314</v>
      </c>
      <c r="AJ117" s="28" t="s">
        <v>314</v>
      </c>
      <c r="AK117" s="28" t="s">
        <v>314</v>
      </c>
      <c r="AL117" s="28" t="s">
        <v>314</v>
      </c>
      <c r="AM117" s="28" t="s">
        <v>314</v>
      </c>
      <c r="AN117" s="28" t="s">
        <v>314</v>
      </c>
      <c r="AO117" s="28" t="s">
        <v>314</v>
      </c>
      <c r="AP117" s="28" t="s">
        <v>314</v>
      </c>
      <c r="AQ117" s="28" t="s">
        <v>314</v>
      </c>
      <c r="AR117" s="28" t="s">
        <v>314</v>
      </c>
      <c r="AS117" s="28" t="s">
        <v>314</v>
      </c>
      <c r="AT117" s="28" t="s">
        <v>314</v>
      </c>
      <c r="AU117" s="28" t="s">
        <v>314</v>
      </c>
      <c r="AV117" s="28" t="s">
        <v>314</v>
      </c>
      <c r="AW117" s="28" t="s">
        <v>314</v>
      </c>
      <c r="AX117" s="28" t="s">
        <v>314</v>
      </c>
      <c r="AY117" s="28" t="s">
        <v>314</v>
      </c>
      <c r="AZ117" s="28" t="s">
        <v>314</v>
      </c>
      <c r="BA117" s="28" t="s">
        <v>314</v>
      </c>
      <c r="BB117" s="28" t="s">
        <v>314</v>
      </c>
      <c r="BC117" s="28" t="s">
        <v>314</v>
      </c>
      <c r="BD117" s="28" t="s">
        <v>314</v>
      </c>
      <c r="BE117" s="28" t="s">
        <v>314</v>
      </c>
      <c r="BF117" s="28" t="s">
        <v>314</v>
      </c>
      <c r="BG117" s="28" t="s">
        <v>314</v>
      </c>
      <c r="BH117" s="28" t="s">
        <v>314</v>
      </c>
      <c r="BI117" s="28" t="s">
        <v>314</v>
      </c>
      <c r="BJ117" s="28" t="s">
        <v>314</v>
      </c>
      <c r="BK117" s="28" t="s">
        <v>314</v>
      </c>
      <c r="BL117" s="28" t="s">
        <v>314</v>
      </c>
      <c r="BM117" s="28" t="s">
        <v>314</v>
      </c>
      <c r="BN117" s="28" t="s">
        <v>314</v>
      </c>
      <c r="BO117" s="28" t="s">
        <v>314</v>
      </c>
      <c r="BP117" s="28" t="s">
        <v>314</v>
      </c>
      <c r="BQ117" s="28" t="s">
        <v>314</v>
      </c>
      <c r="BR117" s="28"/>
      <c r="BS117" s="28">
        <v>66</v>
      </c>
      <c r="BT117" s="28">
        <v>66</v>
      </c>
      <c r="BU117" s="29">
        <f t="shared" si="10"/>
        <v>1</v>
      </c>
      <c r="BV117" s="28">
        <f t="shared" si="11"/>
        <v>0</v>
      </c>
      <c r="BW117" s="28">
        <f t="shared" si="12"/>
        <v>0</v>
      </c>
      <c r="BX117" s="28" t="e">
        <f t="shared" si="13"/>
        <v>#NUM!</v>
      </c>
      <c r="BY117" s="28" t="e">
        <f t="shared" si="14"/>
        <v>#DIV/0!</v>
      </c>
      <c r="BZ117" s="28" t="e">
        <f t="shared" si="15"/>
        <v>#DIV/0!</v>
      </c>
      <c r="CA117" s="28" t="e">
        <f t="shared" si="16"/>
        <v>#DIV/0!</v>
      </c>
      <c r="CB117" s="28" t="e">
        <f t="shared" si="17"/>
        <v>#DIV/0!</v>
      </c>
      <c r="CC117" s="28" t="e">
        <f t="shared" si="18"/>
        <v>#NUM!</v>
      </c>
      <c r="CD117" s="28" t="e">
        <f t="shared" si="19"/>
        <v>#NUM!</v>
      </c>
    </row>
    <row r="118" spans="1:82" x14ac:dyDescent="0.25">
      <c r="A118" s="13" t="s">
        <v>122</v>
      </c>
      <c r="B118" s="13" t="s">
        <v>105</v>
      </c>
      <c r="C118" s="12" t="s">
        <v>347</v>
      </c>
      <c r="D118" s="30" t="s">
        <v>194</v>
      </c>
      <c r="E118" s="30" t="s">
        <v>194</v>
      </c>
      <c r="F118" s="30" t="s">
        <v>194</v>
      </c>
      <c r="G118" s="30" t="s">
        <v>194</v>
      </c>
      <c r="H118" s="30" t="s">
        <v>194</v>
      </c>
      <c r="I118" s="28" t="s">
        <v>314</v>
      </c>
      <c r="J118" s="28" t="s">
        <v>314</v>
      </c>
      <c r="K118" s="28" t="s">
        <v>314</v>
      </c>
      <c r="L118" s="28" t="s">
        <v>314</v>
      </c>
      <c r="M118" s="28" t="s">
        <v>314</v>
      </c>
      <c r="N118" s="28" t="s">
        <v>314</v>
      </c>
      <c r="O118" s="28" t="s">
        <v>314</v>
      </c>
      <c r="P118" s="28" t="s">
        <v>314</v>
      </c>
      <c r="Q118" s="28" t="s">
        <v>314</v>
      </c>
      <c r="R118" s="28" t="s">
        <v>314</v>
      </c>
      <c r="S118" s="28" t="s">
        <v>314</v>
      </c>
      <c r="T118" s="28" t="s">
        <v>314</v>
      </c>
      <c r="U118" s="28" t="s">
        <v>314</v>
      </c>
      <c r="V118" s="28" t="s">
        <v>314</v>
      </c>
      <c r="W118" s="28" t="s">
        <v>314</v>
      </c>
      <c r="X118" s="28" t="s">
        <v>314</v>
      </c>
      <c r="Y118" s="28" t="s">
        <v>314</v>
      </c>
      <c r="Z118" s="28" t="s">
        <v>314</v>
      </c>
      <c r="AA118" s="28" t="s">
        <v>314</v>
      </c>
      <c r="AB118" s="28" t="s">
        <v>314</v>
      </c>
      <c r="AC118" s="28" t="s">
        <v>314</v>
      </c>
      <c r="AD118" s="28" t="s">
        <v>314</v>
      </c>
      <c r="AE118" s="28" t="s">
        <v>314</v>
      </c>
      <c r="AF118" s="28" t="s">
        <v>314</v>
      </c>
      <c r="AG118" s="28" t="s">
        <v>314</v>
      </c>
      <c r="AH118" s="28" t="s">
        <v>314</v>
      </c>
      <c r="AI118" s="28" t="s">
        <v>314</v>
      </c>
      <c r="AJ118" s="28" t="s">
        <v>314</v>
      </c>
      <c r="AK118" s="28" t="s">
        <v>314</v>
      </c>
      <c r="AL118" s="28" t="s">
        <v>314</v>
      </c>
      <c r="AM118" s="28" t="s">
        <v>314</v>
      </c>
      <c r="AN118" s="28" t="s">
        <v>314</v>
      </c>
      <c r="AO118" s="28" t="s">
        <v>314</v>
      </c>
      <c r="AP118" s="28" t="s">
        <v>314</v>
      </c>
      <c r="AQ118" s="28" t="s">
        <v>314</v>
      </c>
      <c r="AR118" s="28" t="s">
        <v>314</v>
      </c>
      <c r="AS118" s="28" t="s">
        <v>314</v>
      </c>
      <c r="AT118" s="28" t="s">
        <v>314</v>
      </c>
      <c r="AU118" s="28" t="s">
        <v>314</v>
      </c>
      <c r="AV118" s="28" t="s">
        <v>314</v>
      </c>
      <c r="AW118" s="28" t="s">
        <v>314</v>
      </c>
      <c r="AX118" s="28" t="s">
        <v>314</v>
      </c>
      <c r="AY118" s="28" t="s">
        <v>314</v>
      </c>
      <c r="AZ118" s="28" t="s">
        <v>314</v>
      </c>
      <c r="BA118" s="28" t="s">
        <v>314</v>
      </c>
      <c r="BB118" s="28" t="s">
        <v>314</v>
      </c>
      <c r="BC118" s="28" t="s">
        <v>314</v>
      </c>
      <c r="BD118" s="28" t="s">
        <v>314</v>
      </c>
      <c r="BE118" s="28" t="s">
        <v>314</v>
      </c>
      <c r="BF118" s="28" t="s">
        <v>314</v>
      </c>
      <c r="BG118" s="28" t="s">
        <v>314</v>
      </c>
      <c r="BH118" s="28" t="s">
        <v>314</v>
      </c>
      <c r="BI118" s="28" t="s">
        <v>314</v>
      </c>
      <c r="BJ118" s="28" t="s">
        <v>314</v>
      </c>
      <c r="BK118" s="28" t="s">
        <v>314</v>
      </c>
      <c r="BL118" s="28" t="s">
        <v>314</v>
      </c>
      <c r="BM118" s="28" t="s">
        <v>314</v>
      </c>
      <c r="BN118" s="28" t="s">
        <v>314</v>
      </c>
      <c r="BO118" s="28" t="s">
        <v>314</v>
      </c>
      <c r="BP118" s="28" t="s">
        <v>314</v>
      </c>
      <c r="BQ118" s="28" t="s">
        <v>314</v>
      </c>
      <c r="BR118" s="28"/>
      <c r="BS118" s="28">
        <v>66</v>
      </c>
      <c r="BT118" s="28">
        <v>66</v>
      </c>
      <c r="BU118" s="29">
        <f t="shared" si="10"/>
        <v>1</v>
      </c>
      <c r="BV118" s="28">
        <f t="shared" si="11"/>
        <v>0</v>
      </c>
      <c r="BW118" s="28">
        <f t="shared" si="12"/>
        <v>0</v>
      </c>
      <c r="BX118" s="28" t="e">
        <f t="shared" si="13"/>
        <v>#NUM!</v>
      </c>
      <c r="BY118" s="28" t="e">
        <f t="shared" si="14"/>
        <v>#DIV/0!</v>
      </c>
      <c r="BZ118" s="28" t="e">
        <f t="shared" si="15"/>
        <v>#DIV/0!</v>
      </c>
      <c r="CA118" s="28" t="e">
        <f t="shared" si="16"/>
        <v>#DIV/0!</v>
      </c>
      <c r="CB118" s="28" t="e">
        <f t="shared" si="17"/>
        <v>#DIV/0!</v>
      </c>
      <c r="CC118" s="28" t="e">
        <f t="shared" si="18"/>
        <v>#NUM!</v>
      </c>
      <c r="CD118" s="28" t="e">
        <f t="shared" si="19"/>
        <v>#NUM!</v>
      </c>
    </row>
    <row r="119" spans="1:82" x14ac:dyDescent="0.25">
      <c r="A119" s="13" t="s">
        <v>123</v>
      </c>
      <c r="B119" s="13" t="s">
        <v>105</v>
      </c>
      <c r="C119" s="12" t="s">
        <v>347</v>
      </c>
      <c r="D119" s="30" t="s">
        <v>194</v>
      </c>
      <c r="E119" s="30" t="s">
        <v>194</v>
      </c>
      <c r="F119" s="30" t="s">
        <v>194</v>
      </c>
      <c r="G119" s="30" t="s">
        <v>194</v>
      </c>
      <c r="H119" s="30" t="s">
        <v>194</v>
      </c>
      <c r="I119" s="28" t="s">
        <v>314</v>
      </c>
      <c r="J119" s="28" t="s">
        <v>314</v>
      </c>
      <c r="K119" s="28" t="s">
        <v>314</v>
      </c>
      <c r="L119" s="28" t="s">
        <v>314</v>
      </c>
      <c r="M119" s="28" t="s">
        <v>314</v>
      </c>
      <c r="N119" s="28" t="s">
        <v>314</v>
      </c>
      <c r="O119" s="28" t="s">
        <v>314</v>
      </c>
      <c r="P119" s="28" t="s">
        <v>314</v>
      </c>
      <c r="Q119" s="28" t="s">
        <v>314</v>
      </c>
      <c r="R119" s="28" t="s">
        <v>314</v>
      </c>
      <c r="S119" s="28" t="s">
        <v>314</v>
      </c>
      <c r="T119" s="28" t="s">
        <v>314</v>
      </c>
      <c r="U119" s="28" t="s">
        <v>314</v>
      </c>
      <c r="V119" s="28" t="s">
        <v>314</v>
      </c>
      <c r="W119" s="28" t="s">
        <v>314</v>
      </c>
      <c r="X119" s="28" t="s">
        <v>314</v>
      </c>
      <c r="Y119" s="28" t="s">
        <v>314</v>
      </c>
      <c r="Z119" s="28" t="s">
        <v>314</v>
      </c>
      <c r="AA119" s="28" t="s">
        <v>314</v>
      </c>
      <c r="AB119" s="28" t="s">
        <v>314</v>
      </c>
      <c r="AC119" s="28" t="s">
        <v>314</v>
      </c>
      <c r="AD119" s="28" t="s">
        <v>314</v>
      </c>
      <c r="AE119" s="28" t="s">
        <v>314</v>
      </c>
      <c r="AF119" s="28" t="s">
        <v>314</v>
      </c>
      <c r="AG119" s="28" t="s">
        <v>314</v>
      </c>
      <c r="AH119" s="28" t="s">
        <v>314</v>
      </c>
      <c r="AI119" s="28" t="s">
        <v>314</v>
      </c>
      <c r="AJ119" s="28" t="s">
        <v>314</v>
      </c>
      <c r="AK119" s="28" t="s">
        <v>314</v>
      </c>
      <c r="AL119" s="28" t="s">
        <v>314</v>
      </c>
      <c r="AM119" s="28" t="s">
        <v>314</v>
      </c>
      <c r="AN119" s="28" t="s">
        <v>314</v>
      </c>
      <c r="AO119" s="28" t="s">
        <v>314</v>
      </c>
      <c r="AP119" s="28" t="s">
        <v>314</v>
      </c>
      <c r="AQ119" s="28" t="s">
        <v>314</v>
      </c>
      <c r="AR119" s="28" t="s">
        <v>314</v>
      </c>
      <c r="AS119" s="28" t="s">
        <v>314</v>
      </c>
      <c r="AT119" s="28" t="s">
        <v>314</v>
      </c>
      <c r="AU119" s="28" t="s">
        <v>314</v>
      </c>
      <c r="AV119" s="28" t="s">
        <v>314</v>
      </c>
      <c r="AW119" s="28" t="s">
        <v>314</v>
      </c>
      <c r="AX119" s="28" t="s">
        <v>314</v>
      </c>
      <c r="AY119" s="28" t="s">
        <v>314</v>
      </c>
      <c r="AZ119" s="28" t="s">
        <v>314</v>
      </c>
      <c r="BA119" s="28" t="s">
        <v>314</v>
      </c>
      <c r="BB119" s="28" t="s">
        <v>314</v>
      </c>
      <c r="BC119" s="28" t="s">
        <v>314</v>
      </c>
      <c r="BD119" s="28" t="s">
        <v>314</v>
      </c>
      <c r="BE119" s="28" t="s">
        <v>314</v>
      </c>
      <c r="BF119" s="28" t="s">
        <v>314</v>
      </c>
      <c r="BG119" s="28" t="s">
        <v>314</v>
      </c>
      <c r="BH119" s="28" t="s">
        <v>314</v>
      </c>
      <c r="BI119" s="28" t="s">
        <v>314</v>
      </c>
      <c r="BJ119" s="28" t="s">
        <v>314</v>
      </c>
      <c r="BK119" s="28" t="s">
        <v>314</v>
      </c>
      <c r="BL119" s="28" t="s">
        <v>314</v>
      </c>
      <c r="BM119" s="28" t="s">
        <v>314</v>
      </c>
      <c r="BN119" s="28" t="s">
        <v>314</v>
      </c>
      <c r="BO119" s="28" t="s">
        <v>314</v>
      </c>
      <c r="BP119" s="28" t="s">
        <v>314</v>
      </c>
      <c r="BQ119" s="28" t="s">
        <v>314</v>
      </c>
      <c r="BR119" s="28"/>
      <c r="BS119" s="28">
        <v>66</v>
      </c>
      <c r="BT119" s="28">
        <v>66</v>
      </c>
      <c r="BU119" s="29">
        <f t="shared" si="10"/>
        <v>1</v>
      </c>
      <c r="BV119" s="28">
        <f t="shared" si="11"/>
        <v>0</v>
      </c>
      <c r="BW119" s="28">
        <f t="shared" si="12"/>
        <v>0</v>
      </c>
      <c r="BX119" s="28" t="e">
        <f t="shared" si="13"/>
        <v>#NUM!</v>
      </c>
      <c r="BY119" s="28" t="e">
        <f t="shared" si="14"/>
        <v>#DIV/0!</v>
      </c>
      <c r="BZ119" s="28" t="e">
        <f t="shared" si="15"/>
        <v>#DIV/0!</v>
      </c>
      <c r="CA119" s="28" t="e">
        <f t="shared" si="16"/>
        <v>#DIV/0!</v>
      </c>
      <c r="CB119" s="28" t="e">
        <f t="shared" si="17"/>
        <v>#DIV/0!</v>
      </c>
      <c r="CC119" s="28" t="e">
        <f t="shared" si="18"/>
        <v>#NUM!</v>
      </c>
      <c r="CD119" s="28" t="e">
        <f t="shared" si="19"/>
        <v>#NUM!</v>
      </c>
    </row>
    <row r="120" spans="1:82" x14ac:dyDescent="0.25">
      <c r="A120" s="13" t="s">
        <v>124</v>
      </c>
      <c r="B120" s="13" t="s">
        <v>105</v>
      </c>
      <c r="C120" s="12" t="s">
        <v>347</v>
      </c>
      <c r="D120" s="30" t="s">
        <v>194</v>
      </c>
      <c r="E120" s="30" t="s">
        <v>194</v>
      </c>
      <c r="F120" s="30" t="s">
        <v>194</v>
      </c>
      <c r="G120" s="30" t="s">
        <v>194</v>
      </c>
      <c r="H120" s="30" t="s">
        <v>194</v>
      </c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8"/>
      <c r="AB120" s="28"/>
      <c r="AC120" s="28"/>
      <c r="AD120" s="28"/>
      <c r="AE120" s="28"/>
      <c r="AF120" s="28"/>
      <c r="AG120" s="28"/>
      <c r="AH120" s="28"/>
      <c r="AI120" s="28"/>
      <c r="AJ120" s="28"/>
      <c r="AK120" s="28"/>
      <c r="AL120" s="28"/>
      <c r="AM120" s="28"/>
      <c r="AN120" s="28"/>
      <c r="AO120" s="28"/>
      <c r="AP120" s="28"/>
      <c r="AQ120" s="28"/>
      <c r="AR120" s="28"/>
      <c r="AS120" s="28"/>
      <c r="AT120" s="28"/>
      <c r="AU120" s="28"/>
      <c r="AV120" s="28"/>
      <c r="AW120" s="28"/>
      <c r="AX120" s="28"/>
      <c r="AY120" s="28"/>
      <c r="AZ120" s="28"/>
      <c r="BA120" s="28"/>
      <c r="BB120" s="28"/>
      <c r="BC120" s="28"/>
      <c r="BD120" s="28"/>
      <c r="BE120" s="28"/>
      <c r="BF120" s="28"/>
      <c r="BG120" s="28"/>
      <c r="BH120" s="28"/>
      <c r="BI120" s="28"/>
      <c r="BJ120" s="28"/>
      <c r="BK120" s="28"/>
      <c r="BL120" s="28"/>
      <c r="BM120" s="28"/>
      <c r="BN120" s="28"/>
      <c r="BO120" s="28"/>
      <c r="BP120" s="28"/>
      <c r="BQ120" s="28"/>
      <c r="BR120" s="28"/>
      <c r="BS120" s="28">
        <v>5</v>
      </c>
      <c r="BT120" s="28">
        <v>5</v>
      </c>
      <c r="BU120" s="29">
        <f t="shared" si="10"/>
        <v>1</v>
      </c>
      <c r="BV120" s="28">
        <f t="shared" si="11"/>
        <v>0</v>
      </c>
      <c r="BW120" s="28">
        <f t="shared" si="12"/>
        <v>0</v>
      </c>
      <c r="BX120" s="28" t="e">
        <f t="shared" si="13"/>
        <v>#NUM!</v>
      </c>
      <c r="BY120" s="28" t="e">
        <f t="shared" si="14"/>
        <v>#DIV/0!</v>
      </c>
      <c r="BZ120" s="28" t="e">
        <f t="shared" si="15"/>
        <v>#DIV/0!</v>
      </c>
      <c r="CA120" s="28" t="e">
        <f t="shared" si="16"/>
        <v>#DIV/0!</v>
      </c>
      <c r="CB120" s="28" t="e">
        <f t="shared" si="17"/>
        <v>#DIV/0!</v>
      </c>
      <c r="CC120" s="28" t="e">
        <f t="shared" si="18"/>
        <v>#NUM!</v>
      </c>
      <c r="CD120" s="28" t="e">
        <f t="shared" si="19"/>
        <v>#NUM!</v>
      </c>
    </row>
    <row r="121" spans="1:82" x14ac:dyDescent="0.25">
      <c r="A121" s="13" t="s">
        <v>125</v>
      </c>
      <c r="B121" s="13" t="s">
        <v>105</v>
      </c>
      <c r="C121" s="12" t="s">
        <v>347</v>
      </c>
      <c r="D121" s="30" t="s">
        <v>194</v>
      </c>
      <c r="E121" s="30" t="s">
        <v>194</v>
      </c>
      <c r="F121" s="30" t="s">
        <v>194</v>
      </c>
      <c r="G121" s="30" t="s">
        <v>194</v>
      </c>
      <c r="H121" s="30" t="s">
        <v>194</v>
      </c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8"/>
      <c r="AB121" s="28"/>
      <c r="AC121" s="28"/>
      <c r="AD121" s="28"/>
      <c r="AE121" s="28"/>
      <c r="AF121" s="28"/>
      <c r="AG121" s="28"/>
      <c r="AH121" s="28"/>
      <c r="AI121" s="28"/>
      <c r="AJ121" s="28"/>
      <c r="AK121" s="28"/>
      <c r="AL121" s="28"/>
      <c r="AM121" s="28"/>
      <c r="AN121" s="28"/>
      <c r="AO121" s="28"/>
      <c r="AP121" s="28"/>
      <c r="AQ121" s="28"/>
      <c r="AR121" s="28"/>
      <c r="AS121" s="28"/>
      <c r="AT121" s="28"/>
      <c r="AU121" s="28"/>
      <c r="AV121" s="28"/>
      <c r="AW121" s="28"/>
      <c r="AX121" s="28"/>
      <c r="AY121" s="28"/>
      <c r="AZ121" s="28"/>
      <c r="BA121" s="28"/>
      <c r="BB121" s="28"/>
      <c r="BC121" s="28"/>
      <c r="BD121" s="28"/>
      <c r="BE121" s="28"/>
      <c r="BF121" s="28"/>
      <c r="BG121" s="28"/>
      <c r="BH121" s="28"/>
      <c r="BI121" s="28"/>
      <c r="BJ121" s="28"/>
      <c r="BK121" s="28"/>
      <c r="BL121" s="28"/>
      <c r="BM121" s="28"/>
      <c r="BN121" s="28"/>
      <c r="BO121" s="28"/>
      <c r="BP121" s="28"/>
      <c r="BQ121" s="28"/>
      <c r="BR121" s="28"/>
      <c r="BS121" s="28">
        <v>5</v>
      </c>
      <c r="BT121" s="28">
        <v>5</v>
      </c>
      <c r="BU121" s="29">
        <f t="shared" si="10"/>
        <v>1</v>
      </c>
      <c r="BV121" s="28">
        <f t="shared" si="11"/>
        <v>0</v>
      </c>
      <c r="BW121" s="28">
        <f t="shared" si="12"/>
        <v>0</v>
      </c>
      <c r="BX121" s="28" t="e">
        <f t="shared" si="13"/>
        <v>#NUM!</v>
      </c>
      <c r="BY121" s="28" t="e">
        <f t="shared" si="14"/>
        <v>#DIV/0!</v>
      </c>
      <c r="BZ121" s="28" t="e">
        <f t="shared" si="15"/>
        <v>#DIV/0!</v>
      </c>
      <c r="CA121" s="28" t="e">
        <f t="shared" si="16"/>
        <v>#DIV/0!</v>
      </c>
      <c r="CB121" s="28" t="e">
        <f t="shared" si="17"/>
        <v>#DIV/0!</v>
      </c>
      <c r="CC121" s="28" t="e">
        <f t="shared" si="18"/>
        <v>#NUM!</v>
      </c>
      <c r="CD121" s="28" t="e">
        <f t="shared" si="19"/>
        <v>#NUM!</v>
      </c>
    </row>
    <row r="122" spans="1:82" x14ac:dyDescent="0.25">
      <c r="A122" s="13" t="s">
        <v>126</v>
      </c>
      <c r="B122" s="13" t="s">
        <v>105</v>
      </c>
      <c r="C122" s="12" t="s">
        <v>347</v>
      </c>
      <c r="D122" s="30" t="s">
        <v>194</v>
      </c>
      <c r="E122" s="30" t="s">
        <v>194</v>
      </c>
      <c r="F122" s="30" t="s">
        <v>194</v>
      </c>
      <c r="G122" s="30" t="s">
        <v>194</v>
      </c>
      <c r="H122" s="30" t="s">
        <v>194</v>
      </c>
      <c r="I122" s="28" t="s">
        <v>314</v>
      </c>
      <c r="J122" s="28" t="s">
        <v>314</v>
      </c>
      <c r="K122" s="28" t="s">
        <v>314</v>
      </c>
      <c r="L122" s="28" t="s">
        <v>314</v>
      </c>
      <c r="M122" s="28" t="s">
        <v>314</v>
      </c>
      <c r="N122" s="28" t="s">
        <v>314</v>
      </c>
      <c r="O122" s="28" t="s">
        <v>314</v>
      </c>
      <c r="P122" s="28" t="s">
        <v>314</v>
      </c>
      <c r="Q122" s="28" t="s">
        <v>314</v>
      </c>
      <c r="R122" s="28" t="s">
        <v>314</v>
      </c>
      <c r="S122" s="28" t="s">
        <v>314</v>
      </c>
      <c r="T122" s="28" t="s">
        <v>314</v>
      </c>
      <c r="U122" s="28" t="s">
        <v>314</v>
      </c>
      <c r="V122" s="28" t="s">
        <v>314</v>
      </c>
      <c r="W122" s="28" t="s">
        <v>314</v>
      </c>
      <c r="X122" s="28" t="s">
        <v>314</v>
      </c>
      <c r="Y122" s="28" t="s">
        <v>314</v>
      </c>
      <c r="Z122" s="28" t="s">
        <v>314</v>
      </c>
      <c r="AA122" s="28" t="s">
        <v>314</v>
      </c>
      <c r="AB122" s="28" t="s">
        <v>314</v>
      </c>
      <c r="AC122" s="28" t="s">
        <v>314</v>
      </c>
      <c r="AD122" s="28" t="s">
        <v>314</v>
      </c>
      <c r="AE122" s="28" t="s">
        <v>314</v>
      </c>
      <c r="AF122" s="28" t="s">
        <v>314</v>
      </c>
      <c r="AG122" s="28" t="s">
        <v>314</v>
      </c>
      <c r="AH122" s="28" t="s">
        <v>314</v>
      </c>
      <c r="AI122" s="28" t="s">
        <v>314</v>
      </c>
      <c r="AJ122" s="28" t="s">
        <v>314</v>
      </c>
      <c r="AK122" s="28" t="s">
        <v>314</v>
      </c>
      <c r="AL122" s="28" t="s">
        <v>314</v>
      </c>
      <c r="AM122" s="28" t="s">
        <v>314</v>
      </c>
      <c r="AN122" s="28" t="s">
        <v>314</v>
      </c>
      <c r="AO122" s="28" t="s">
        <v>314</v>
      </c>
      <c r="AP122" s="28" t="s">
        <v>314</v>
      </c>
      <c r="AQ122" s="28" t="s">
        <v>314</v>
      </c>
      <c r="AR122" s="28" t="s">
        <v>314</v>
      </c>
      <c r="AS122" s="28" t="s">
        <v>314</v>
      </c>
      <c r="AT122" s="28" t="s">
        <v>314</v>
      </c>
      <c r="AU122" s="28" t="s">
        <v>314</v>
      </c>
      <c r="AV122" s="28" t="s">
        <v>314</v>
      </c>
      <c r="AW122" s="28" t="s">
        <v>314</v>
      </c>
      <c r="AX122" s="28" t="s">
        <v>314</v>
      </c>
      <c r="AY122" s="28" t="s">
        <v>314</v>
      </c>
      <c r="AZ122" s="28" t="s">
        <v>314</v>
      </c>
      <c r="BA122" s="28" t="s">
        <v>314</v>
      </c>
      <c r="BB122" s="28" t="s">
        <v>314</v>
      </c>
      <c r="BC122" s="28" t="s">
        <v>314</v>
      </c>
      <c r="BD122" s="28" t="s">
        <v>314</v>
      </c>
      <c r="BE122" s="28" t="s">
        <v>314</v>
      </c>
      <c r="BF122" s="28" t="s">
        <v>314</v>
      </c>
      <c r="BG122" s="28" t="s">
        <v>314</v>
      </c>
      <c r="BH122" s="28" t="s">
        <v>314</v>
      </c>
      <c r="BI122" s="28" t="s">
        <v>314</v>
      </c>
      <c r="BJ122" s="28" t="s">
        <v>314</v>
      </c>
      <c r="BK122" s="28" t="s">
        <v>314</v>
      </c>
      <c r="BL122" s="28" t="s">
        <v>314</v>
      </c>
      <c r="BM122" s="28" t="s">
        <v>314</v>
      </c>
      <c r="BN122" s="28" t="s">
        <v>314</v>
      </c>
      <c r="BO122" s="28" t="s">
        <v>314</v>
      </c>
      <c r="BP122" s="28" t="s">
        <v>314</v>
      </c>
      <c r="BQ122" s="28" t="s">
        <v>314</v>
      </c>
      <c r="BR122" s="28"/>
      <c r="BS122" s="28">
        <v>66</v>
      </c>
      <c r="BT122" s="28">
        <v>66</v>
      </c>
      <c r="BU122" s="29">
        <f t="shared" si="10"/>
        <v>1</v>
      </c>
      <c r="BV122" s="28">
        <f t="shared" si="11"/>
        <v>0</v>
      </c>
      <c r="BW122" s="28">
        <f t="shared" si="12"/>
        <v>0</v>
      </c>
      <c r="BX122" s="28" t="e">
        <f t="shared" si="13"/>
        <v>#NUM!</v>
      </c>
      <c r="BY122" s="28" t="e">
        <f t="shared" si="14"/>
        <v>#DIV/0!</v>
      </c>
      <c r="BZ122" s="28" t="e">
        <f t="shared" si="15"/>
        <v>#DIV/0!</v>
      </c>
      <c r="CA122" s="28" t="e">
        <f t="shared" si="16"/>
        <v>#DIV/0!</v>
      </c>
      <c r="CB122" s="28" t="e">
        <f t="shared" si="17"/>
        <v>#DIV/0!</v>
      </c>
      <c r="CC122" s="28" t="e">
        <f t="shared" si="18"/>
        <v>#NUM!</v>
      </c>
      <c r="CD122" s="28" t="e">
        <f t="shared" si="19"/>
        <v>#NUM!</v>
      </c>
    </row>
    <row r="123" spans="1:82" x14ac:dyDescent="0.25">
      <c r="A123" s="13" t="s">
        <v>127</v>
      </c>
      <c r="B123" s="13" t="s">
        <v>105</v>
      </c>
      <c r="C123" s="12" t="s">
        <v>347</v>
      </c>
      <c r="D123" s="30" t="s">
        <v>194</v>
      </c>
      <c r="E123" s="30" t="s">
        <v>194</v>
      </c>
      <c r="F123" s="30" t="s">
        <v>194</v>
      </c>
      <c r="G123" s="30" t="s">
        <v>194</v>
      </c>
      <c r="H123" s="30" t="s">
        <v>194</v>
      </c>
      <c r="I123" s="28" t="s">
        <v>314</v>
      </c>
      <c r="J123" s="28" t="s">
        <v>314</v>
      </c>
      <c r="K123" s="28" t="s">
        <v>314</v>
      </c>
      <c r="L123" s="28" t="s">
        <v>314</v>
      </c>
      <c r="M123" s="28" t="s">
        <v>314</v>
      </c>
      <c r="N123" s="28" t="s">
        <v>314</v>
      </c>
      <c r="O123" s="28" t="s">
        <v>314</v>
      </c>
      <c r="P123" s="28" t="s">
        <v>314</v>
      </c>
      <c r="Q123" s="28" t="s">
        <v>314</v>
      </c>
      <c r="R123" s="28" t="s">
        <v>314</v>
      </c>
      <c r="S123" s="28" t="s">
        <v>314</v>
      </c>
      <c r="T123" s="28" t="s">
        <v>314</v>
      </c>
      <c r="U123" s="28" t="s">
        <v>314</v>
      </c>
      <c r="V123" s="28" t="s">
        <v>314</v>
      </c>
      <c r="W123" s="28" t="s">
        <v>314</v>
      </c>
      <c r="X123" s="28" t="s">
        <v>314</v>
      </c>
      <c r="Y123" s="28" t="s">
        <v>314</v>
      </c>
      <c r="Z123" s="28" t="s">
        <v>314</v>
      </c>
      <c r="AA123" s="28" t="s">
        <v>314</v>
      </c>
      <c r="AB123" s="28" t="s">
        <v>314</v>
      </c>
      <c r="AC123" s="28" t="s">
        <v>314</v>
      </c>
      <c r="AD123" s="28" t="s">
        <v>314</v>
      </c>
      <c r="AE123" s="28" t="s">
        <v>314</v>
      </c>
      <c r="AF123" s="28" t="s">
        <v>314</v>
      </c>
      <c r="AG123" s="28" t="s">
        <v>314</v>
      </c>
      <c r="AH123" s="28" t="s">
        <v>314</v>
      </c>
      <c r="AI123" s="28" t="s">
        <v>314</v>
      </c>
      <c r="AJ123" s="28" t="s">
        <v>314</v>
      </c>
      <c r="AK123" s="28" t="s">
        <v>314</v>
      </c>
      <c r="AL123" s="28" t="s">
        <v>314</v>
      </c>
      <c r="AM123" s="28" t="s">
        <v>314</v>
      </c>
      <c r="AN123" s="28" t="s">
        <v>314</v>
      </c>
      <c r="AO123" s="28" t="s">
        <v>314</v>
      </c>
      <c r="AP123" s="28" t="s">
        <v>314</v>
      </c>
      <c r="AQ123" s="28" t="s">
        <v>314</v>
      </c>
      <c r="AR123" s="28" t="s">
        <v>314</v>
      </c>
      <c r="AS123" s="28" t="s">
        <v>314</v>
      </c>
      <c r="AT123" s="28" t="s">
        <v>314</v>
      </c>
      <c r="AU123" s="28" t="s">
        <v>314</v>
      </c>
      <c r="AV123" s="28" t="s">
        <v>314</v>
      </c>
      <c r="AW123" s="28" t="s">
        <v>314</v>
      </c>
      <c r="AX123" s="28" t="s">
        <v>314</v>
      </c>
      <c r="AY123" s="28" t="s">
        <v>314</v>
      </c>
      <c r="AZ123" s="28" t="s">
        <v>314</v>
      </c>
      <c r="BA123" s="28" t="s">
        <v>314</v>
      </c>
      <c r="BB123" s="28" t="s">
        <v>314</v>
      </c>
      <c r="BC123" s="28" t="s">
        <v>314</v>
      </c>
      <c r="BD123" s="28" t="s">
        <v>314</v>
      </c>
      <c r="BE123" s="28" t="s">
        <v>314</v>
      </c>
      <c r="BF123" s="28" t="s">
        <v>314</v>
      </c>
      <c r="BG123" s="28" t="s">
        <v>314</v>
      </c>
      <c r="BH123" s="28" t="s">
        <v>314</v>
      </c>
      <c r="BI123" s="28" t="s">
        <v>314</v>
      </c>
      <c r="BJ123" s="28" t="s">
        <v>314</v>
      </c>
      <c r="BK123" s="28" t="s">
        <v>314</v>
      </c>
      <c r="BL123" s="28" t="s">
        <v>314</v>
      </c>
      <c r="BM123" s="28" t="s">
        <v>314</v>
      </c>
      <c r="BN123" s="28" t="s">
        <v>314</v>
      </c>
      <c r="BO123" s="28" t="s">
        <v>314</v>
      </c>
      <c r="BP123" s="28" t="s">
        <v>314</v>
      </c>
      <c r="BQ123" s="28" t="s">
        <v>314</v>
      </c>
      <c r="BR123" s="28"/>
      <c r="BS123" s="28">
        <v>66</v>
      </c>
      <c r="BT123" s="28">
        <v>66</v>
      </c>
      <c r="BU123" s="29">
        <f t="shared" si="10"/>
        <v>1</v>
      </c>
      <c r="BV123" s="28">
        <f t="shared" si="11"/>
        <v>0</v>
      </c>
      <c r="BW123" s="28">
        <f t="shared" si="12"/>
        <v>0</v>
      </c>
      <c r="BX123" s="28" t="e">
        <f t="shared" si="13"/>
        <v>#NUM!</v>
      </c>
      <c r="BY123" s="28" t="e">
        <f t="shared" si="14"/>
        <v>#DIV/0!</v>
      </c>
      <c r="BZ123" s="28" t="e">
        <f t="shared" si="15"/>
        <v>#DIV/0!</v>
      </c>
      <c r="CA123" s="28" t="e">
        <f t="shared" si="16"/>
        <v>#DIV/0!</v>
      </c>
      <c r="CB123" s="28" t="e">
        <f t="shared" si="17"/>
        <v>#DIV/0!</v>
      </c>
      <c r="CC123" s="28" t="e">
        <f t="shared" si="18"/>
        <v>#NUM!</v>
      </c>
      <c r="CD123" s="28" t="e">
        <f t="shared" si="19"/>
        <v>#NUM!</v>
      </c>
    </row>
    <row r="124" spans="1:82" x14ac:dyDescent="0.25">
      <c r="A124" s="13" t="s">
        <v>128</v>
      </c>
      <c r="B124" s="13" t="s">
        <v>105</v>
      </c>
      <c r="C124" s="12" t="s">
        <v>347</v>
      </c>
      <c r="D124" s="30" t="s">
        <v>194</v>
      </c>
      <c r="E124" s="30" t="s">
        <v>194</v>
      </c>
      <c r="F124" s="30" t="s">
        <v>194</v>
      </c>
      <c r="G124" s="30" t="s">
        <v>194</v>
      </c>
      <c r="H124" s="30" t="s">
        <v>194</v>
      </c>
      <c r="I124" s="28" t="s">
        <v>314</v>
      </c>
      <c r="J124" s="28" t="s">
        <v>314</v>
      </c>
      <c r="K124" s="28" t="s">
        <v>314</v>
      </c>
      <c r="L124" s="28" t="s">
        <v>314</v>
      </c>
      <c r="M124" s="28" t="s">
        <v>314</v>
      </c>
      <c r="N124" s="28" t="s">
        <v>314</v>
      </c>
      <c r="O124" s="28" t="s">
        <v>314</v>
      </c>
      <c r="P124" s="28" t="s">
        <v>314</v>
      </c>
      <c r="Q124" s="28" t="s">
        <v>314</v>
      </c>
      <c r="R124" s="28" t="s">
        <v>314</v>
      </c>
      <c r="S124" s="28" t="s">
        <v>314</v>
      </c>
      <c r="T124" s="28" t="s">
        <v>314</v>
      </c>
      <c r="U124" s="28" t="s">
        <v>314</v>
      </c>
      <c r="V124" s="28" t="s">
        <v>314</v>
      </c>
      <c r="W124" s="28" t="s">
        <v>314</v>
      </c>
      <c r="X124" s="28" t="s">
        <v>314</v>
      </c>
      <c r="Y124" s="28" t="s">
        <v>314</v>
      </c>
      <c r="Z124" s="28" t="s">
        <v>314</v>
      </c>
      <c r="AA124" s="28" t="s">
        <v>314</v>
      </c>
      <c r="AB124" s="28" t="s">
        <v>314</v>
      </c>
      <c r="AC124" s="28" t="s">
        <v>314</v>
      </c>
      <c r="AD124" s="28" t="s">
        <v>314</v>
      </c>
      <c r="AE124" s="28" t="s">
        <v>314</v>
      </c>
      <c r="AF124" s="28" t="s">
        <v>314</v>
      </c>
      <c r="AG124" s="28" t="s">
        <v>314</v>
      </c>
      <c r="AH124" s="28" t="s">
        <v>314</v>
      </c>
      <c r="AI124" s="28" t="s">
        <v>314</v>
      </c>
      <c r="AJ124" s="28" t="s">
        <v>314</v>
      </c>
      <c r="AK124" s="28" t="s">
        <v>314</v>
      </c>
      <c r="AL124" s="28" t="s">
        <v>314</v>
      </c>
      <c r="AM124" s="28" t="s">
        <v>314</v>
      </c>
      <c r="AN124" s="28" t="s">
        <v>314</v>
      </c>
      <c r="AO124" s="28" t="s">
        <v>314</v>
      </c>
      <c r="AP124" s="28" t="s">
        <v>314</v>
      </c>
      <c r="AQ124" s="28" t="s">
        <v>314</v>
      </c>
      <c r="AR124" s="28" t="s">
        <v>314</v>
      </c>
      <c r="AS124" s="28" t="s">
        <v>314</v>
      </c>
      <c r="AT124" s="28" t="s">
        <v>314</v>
      </c>
      <c r="AU124" s="28" t="s">
        <v>314</v>
      </c>
      <c r="AV124" s="28" t="s">
        <v>314</v>
      </c>
      <c r="AW124" s="28" t="s">
        <v>314</v>
      </c>
      <c r="AX124" s="28" t="s">
        <v>314</v>
      </c>
      <c r="AY124" s="28" t="s">
        <v>314</v>
      </c>
      <c r="AZ124" s="28" t="s">
        <v>314</v>
      </c>
      <c r="BA124" s="28" t="s">
        <v>314</v>
      </c>
      <c r="BB124" s="28" t="s">
        <v>314</v>
      </c>
      <c r="BC124" s="28" t="s">
        <v>314</v>
      </c>
      <c r="BD124" s="28" t="s">
        <v>314</v>
      </c>
      <c r="BE124" s="28" t="s">
        <v>314</v>
      </c>
      <c r="BF124" s="28" t="s">
        <v>314</v>
      </c>
      <c r="BG124" s="28" t="s">
        <v>314</v>
      </c>
      <c r="BH124" s="28" t="s">
        <v>314</v>
      </c>
      <c r="BI124" s="28" t="s">
        <v>314</v>
      </c>
      <c r="BJ124" s="28" t="s">
        <v>314</v>
      </c>
      <c r="BK124" s="28" t="s">
        <v>314</v>
      </c>
      <c r="BL124" s="28" t="s">
        <v>314</v>
      </c>
      <c r="BM124" s="28" t="s">
        <v>314</v>
      </c>
      <c r="BN124" s="28" t="s">
        <v>314</v>
      </c>
      <c r="BO124" s="28" t="s">
        <v>314</v>
      </c>
      <c r="BP124" s="28" t="s">
        <v>314</v>
      </c>
      <c r="BQ124" s="28" t="s">
        <v>314</v>
      </c>
      <c r="BR124" s="28"/>
      <c r="BS124" s="28">
        <v>66</v>
      </c>
      <c r="BT124" s="28">
        <v>66</v>
      </c>
      <c r="BU124" s="29">
        <f t="shared" si="10"/>
        <v>1</v>
      </c>
      <c r="BV124" s="28">
        <f t="shared" si="11"/>
        <v>0</v>
      </c>
      <c r="BW124" s="28">
        <f t="shared" si="12"/>
        <v>0</v>
      </c>
      <c r="BX124" s="28" t="e">
        <f t="shared" si="13"/>
        <v>#NUM!</v>
      </c>
      <c r="BY124" s="28" t="e">
        <f t="shared" si="14"/>
        <v>#DIV/0!</v>
      </c>
      <c r="BZ124" s="28" t="e">
        <f t="shared" si="15"/>
        <v>#DIV/0!</v>
      </c>
      <c r="CA124" s="28" t="e">
        <f t="shared" si="16"/>
        <v>#DIV/0!</v>
      </c>
      <c r="CB124" s="28" t="e">
        <f t="shared" si="17"/>
        <v>#DIV/0!</v>
      </c>
      <c r="CC124" s="28" t="e">
        <f t="shared" si="18"/>
        <v>#NUM!</v>
      </c>
      <c r="CD124" s="28" t="e">
        <f t="shared" si="19"/>
        <v>#NUM!</v>
      </c>
    </row>
    <row r="125" spans="1:82" x14ac:dyDescent="0.25">
      <c r="A125" s="13" t="s">
        <v>129</v>
      </c>
      <c r="B125" s="13" t="s">
        <v>105</v>
      </c>
      <c r="C125" s="12" t="s">
        <v>347</v>
      </c>
      <c r="D125" s="30" t="s">
        <v>194</v>
      </c>
      <c r="E125" s="30" t="s">
        <v>194</v>
      </c>
      <c r="F125" s="30" t="s">
        <v>194</v>
      </c>
      <c r="G125" s="30" t="s">
        <v>194</v>
      </c>
      <c r="H125" s="30" t="s">
        <v>194</v>
      </c>
      <c r="I125" s="28" t="s">
        <v>314</v>
      </c>
      <c r="J125" s="28" t="s">
        <v>314</v>
      </c>
      <c r="K125" s="28" t="s">
        <v>314</v>
      </c>
      <c r="L125" s="28" t="s">
        <v>314</v>
      </c>
      <c r="M125" s="28" t="s">
        <v>314</v>
      </c>
      <c r="N125" s="28" t="s">
        <v>314</v>
      </c>
      <c r="O125" s="28" t="s">
        <v>314</v>
      </c>
      <c r="P125" s="28" t="s">
        <v>314</v>
      </c>
      <c r="Q125" s="28" t="s">
        <v>314</v>
      </c>
      <c r="R125" s="28" t="s">
        <v>314</v>
      </c>
      <c r="S125" s="28" t="s">
        <v>314</v>
      </c>
      <c r="T125" s="28" t="s">
        <v>314</v>
      </c>
      <c r="U125" s="28" t="s">
        <v>314</v>
      </c>
      <c r="V125" s="28" t="s">
        <v>314</v>
      </c>
      <c r="W125" s="28" t="s">
        <v>314</v>
      </c>
      <c r="X125" s="28" t="s">
        <v>314</v>
      </c>
      <c r="Y125" s="28" t="s">
        <v>314</v>
      </c>
      <c r="Z125" s="28" t="s">
        <v>314</v>
      </c>
      <c r="AA125" s="28" t="s">
        <v>314</v>
      </c>
      <c r="AB125" s="28" t="s">
        <v>314</v>
      </c>
      <c r="AC125" s="28" t="s">
        <v>314</v>
      </c>
      <c r="AD125" s="28" t="s">
        <v>314</v>
      </c>
      <c r="AE125" s="28" t="s">
        <v>314</v>
      </c>
      <c r="AF125" s="28" t="s">
        <v>314</v>
      </c>
      <c r="AG125" s="28" t="s">
        <v>314</v>
      </c>
      <c r="AH125" s="28" t="s">
        <v>314</v>
      </c>
      <c r="AI125" s="28" t="s">
        <v>314</v>
      </c>
      <c r="AJ125" s="28" t="s">
        <v>314</v>
      </c>
      <c r="AK125" s="28" t="s">
        <v>314</v>
      </c>
      <c r="AL125" s="28" t="s">
        <v>314</v>
      </c>
      <c r="AM125" s="28" t="s">
        <v>314</v>
      </c>
      <c r="AN125" s="28" t="s">
        <v>314</v>
      </c>
      <c r="AO125" s="28" t="s">
        <v>314</v>
      </c>
      <c r="AP125" s="28" t="s">
        <v>314</v>
      </c>
      <c r="AQ125" s="28" t="s">
        <v>314</v>
      </c>
      <c r="AR125" s="28" t="s">
        <v>314</v>
      </c>
      <c r="AS125" s="28" t="s">
        <v>314</v>
      </c>
      <c r="AT125" s="28" t="s">
        <v>314</v>
      </c>
      <c r="AU125" s="28" t="s">
        <v>314</v>
      </c>
      <c r="AV125" s="28" t="s">
        <v>314</v>
      </c>
      <c r="AW125" s="28" t="s">
        <v>314</v>
      </c>
      <c r="AX125" s="28" t="s">
        <v>314</v>
      </c>
      <c r="AY125" s="28" t="s">
        <v>314</v>
      </c>
      <c r="AZ125" s="28" t="s">
        <v>314</v>
      </c>
      <c r="BA125" s="28" t="s">
        <v>314</v>
      </c>
      <c r="BB125" s="28" t="s">
        <v>314</v>
      </c>
      <c r="BC125" s="28" t="s">
        <v>314</v>
      </c>
      <c r="BD125" s="28" t="s">
        <v>314</v>
      </c>
      <c r="BE125" s="28" t="s">
        <v>314</v>
      </c>
      <c r="BF125" s="28" t="s">
        <v>314</v>
      </c>
      <c r="BG125" s="28" t="s">
        <v>314</v>
      </c>
      <c r="BH125" s="28" t="s">
        <v>314</v>
      </c>
      <c r="BI125" s="28" t="s">
        <v>314</v>
      </c>
      <c r="BJ125" s="28" t="s">
        <v>314</v>
      </c>
      <c r="BK125" s="28" t="s">
        <v>314</v>
      </c>
      <c r="BL125" s="28" t="s">
        <v>314</v>
      </c>
      <c r="BM125" s="28" t="s">
        <v>314</v>
      </c>
      <c r="BN125" s="28" t="s">
        <v>314</v>
      </c>
      <c r="BO125" s="28" t="s">
        <v>314</v>
      </c>
      <c r="BP125" s="28" t="s">
        <v>314</v>
      </c>
      <c r="BQ125" s="28" t="s">
        <v>314</v>
      </c>
      <c r="BR125" s="28"/>
      <c r="BS125" s="28">
        <v>66</v>
      </c>
      <c r="BT125" s="28">
        <v>66</v>
      </c>
      <c r="BU125" s="29">
        <f t="shared" si="10"/>
        <v>1</v>
      </c>
      <c r="BV125" s="28">
        <f t="shared" si="11"/>
        <v>0</v>
      </c>
      <c r="BW125" s="28">
        <f t="shared" si="12"/>
        <v>0</v>
      </c>
      <c r="BX125" s="28" t="e">
        <f t="shared" si="13"/>
        <v>#NUM!</v>
      </c>
      <c r="BY125" s="28" t="e">
        <f t="shared" si="14"/>
        <v>#DIV/0!</v>
      </c>
      <c r="BZ125" s="28" t="e">
        <f t="shared" si="15"/>
        <v>#DIV/0!</v>
      </c>
      <c r="CA125" s="28" t="e">
        <f t="shared" si="16"/>
        <v>#DIV/0!</v>
      </c>
      <c r="CB125" s="28" t="e">
        <f t="shared" si="17"/>
        <v>#DIV/0!</v>
      </c>
      <c r="CC125" s="28" t="e">
        <f t="shared" si="18"/>
        <v>#NUM!</v>
      </c>
      <c r="CD125" s="28" t="e">
        <f t="shared" si="19"/>
        <v>#NUM!</v>
      </c>
    </row>
    <row r="126" spans="1:82" x14ac:dyDescent="0.25">
      <c r="A126" s="13" t="s">
        <v>130</v>
      </c>
      <c r="B126" s="13" t="s">
        <v>105</v>
      </c>
      <c r="C126" s="12" t="s">
        <v>347</v>
      </c>
      <c r="D126" s="30" t="s">
        <v>194</v>
      </c>
      <c r="E126" s="30" t="s">
        <v>194</v>
      </c>
      <c r="F126" s="30" t="s">
        <v>194</v>
      </c>
      <c r="G126" s="30" t="s">
        <v>194</v>
      </c>
      <c r="H126" s="30" t="s">
        <v>194</v>
      </c>
      <c r="I126" s="28" t="s">
        <v>314</v>
      </c>
      <c r="J126" s="28" t="s">
        <v>314</v>
      </c>
      <c r="K126" s="28" t="s">
        <v>314</v>
      </c>
      <c r="L126" s="28" t="s">
        <v>314</v>
      </c>
      <c r="M126" s="28" t="s">
        <v>314</v>
      </c>
      <c r="N126" s="28" t="s">
        <v>314</v>
      </c>
      <c r="O126" s="28" t="s">
        <v>314</v>
      </c>
      <c r="P126" s="28" t="s">
        <v>314</v>
      </c>
      <c r="Q126" s="28" t="s">
        <v>314</v>
      </c>
      <c r="R126" s="28" t="s">
        <v>314</v>
      </c>
      <c r="S126" s="28" t="s">
        <v>314</v>
      </c>
      <c r="T126" s="28" t="s">
        <v>314</v>
      </c>
      <c r="U126" s="28" t="s">
        <v>314</v>
      </c>
      <c r="V126" s="28" t="s">
        <v>314</v>
      </c>
      <c r="W126" s="28" t="s">
        <v>314</v>
      </c>
      <c r="X126" s="28" t="s">
        <v>314</v>
      </c>
      <c r="Y126" s="28" t="s">
        <v>314</v>
      </c>
      <c r="Z126" s="28" t="s">
        <v>314</v>
      </c>
      <c r="AA126" s="28" t="s">
        <v>314</v>
      </c>
      <c r="AB126" s="28" t="s">
        <v>314</v>
      </c>
      <c r="AC126" s="28" t="s">
        <v>314</v>
      </c>
      <c r="AD126" s="28" t="s">
        <v>314</v>
      </c>
      <c r="AE126" s="28" t="s">
        <v>314</v>
      </c>
      <c r="AF126" s="28" t="s">
        <v>314</v>
      </c>
      <c r="AG126" s="28" t="s">
        <v>314</v>
      </c>
      <c r="AH126" s="28" t="s">
        <v>314</v>
      </c>
      <c r="AI126" s="28" t="s">
        <v>314</v>
      </c>
      <c r="AJ126" s="28" t="s">
        <v>314</v>
      </c>
      <c r="AK126" s="28" t="s">
        <v>314</v>
      </c>
      <c r="AL126" s="28" t="s">
        <v>314</v>
      </c>
      <c r="AM126" s="28" t="s">
        <v>314</v>
      </c>
      <c r="AN126" s="28" t="s">
        <v>314</v>
      </c>
      <c r="AO126" s="28" t="s">
        <v>314</v>
      </c>
      <c r="AP126" s="28" t="s">
        <v>314</v>
      </c>
      <c r="AQ126" s="28" t="s">
        <v>314</v>
      </c>
      <c r="AR126" s="28" t="s">
        <v>314</v>
      </c>
      <c r="AS126" s="28" t="s">
        <v>314</v>
      </c>
      <c r="AT126" s="28" t="s">
        <v>314</v>
      </c>
      <c r="AU126" s="28" t="s">
        <v>314</v>
      </c>
      <c r="AV126" s="28" t="s">
        <v>314</v>
      </c>
      <c r="AW126" s="28" t="s">
        <v>314</v>
      </c>
      <c r="AX126" s="28" t="s">
        <v>314</v>
      </c>
      <c r="AY126" s="28" t="s">
        <v>314</v>
      </c>
      <c r="AZ126" s="28" t="s">
        <v>314</v>
      </c>
      <c r="BA126" s="28" t="s">
        <v>314</v>
      </c>
      <c r="BB126" s="28" t="s">
        <v>314</v>
      </c>
      <c r="BC126" s="28" t="s">
        <v>314</v>
      </c>
      <c r="BD126" s="28" t="s">
        <v>314</v>
      </c>
      <c r="BE126" s="28" t="s">
        <v>314</v>
      </c>
      <c r="BF126" s="28" t="s">
        <v>314</v>
      </c>
      <c r="BG126" s="28" t="s">
        <v>314</v>
      </c>
      <c r="BH126" s="28" t="s">
        <v>314</v>
      </c>
      <c r="BI126" s="28" t="s">
        <v>314</v>
      </c>
      <c r="BJ126" s="28" t="s">
        <v>314</v>
      </c>
      <c r="BK126" s="28" t="s">
        <v>314</v>
      </c>
      <c r="BL126" s="28" t="s">
        <v>314</v>
      </c>
      <c r="BM126" s="28" t="s">
        <v>314</v>
      </c>
      <c r="BN126" s="28" t="s">
        <v>314</v>
      </c>
      <c r="BO126" s="28" t="s">
        <v>314</v>
      </c>
      <c r="BP126" s="28" t="s">
        <v>314</v>
      </c>
      <c r="BQ126" s="28" t="s">
        <v>314</v>
      </c>
      <c r="BR126" s="28"/>
      <c r="BS126" s="28">
        <v>66</v>
      </c>
      <c r="BT126" s="28">
        <v>66</v>
      </c>
      <c r="BU126" s="29">
        <f t="shared" si="10"/>
        <v>1</v>
      </c>
      <c r="BV126" s="28">
        <f t="shared" si="11"/>
        <v>0</v>
      </c>
      <c r="BW126" s="28">
        <f t="shared" si="12"/>
        <v>0</v>
      </c>
      <c r="BX126" s="28" t="e">
        <f t="shared" si="13"/>
        <v>#NUM!</v>
      </c>
      <c r="BY126" s="28" t="e">
        <f t="shared" si="14"/>
        <v>#DIV/0!</v>
      </c>
      <c r="BZ126" s="28" t="e">
        <f t="shared" si="15"/>
        <v>#DIV/0!</v>
      </c>
      <c r="CA126" s="28" t="e">
        <f t="shared" si="16"/>
        <v>#DIV/0!</v>
      </c>
      <c r="CB126" s="28" t="e">
        <f t="shared" si="17"/>
        <v>#DIV/0!</v>
      </c>
      <c r="CC126" s="28" t="e">
        <f t="shared" si="18"/>
        <v>#NUM!</v>
      </c>
      <c r="CD126" s="28" t="e">
        <f t="shared" si="19"/>
        <v>#NUM!</v>
      </c>
    </row>
    <row r="127" spans="1:82" x14ac:dyDescent="0.25">
      <c r="A127" s="13" t="s">
        <v>131</v>
      </c>
      <c r="B127" s="13" t="s">
        <v>105</v>
      </c>
      <c r="C127" s="12" t="s">
        <v>347</v>
      </c>
      <c r="D127" s="30" t="s">
        <v>194</v>
      </c>
      <c r="E127" s="30" t="s">
        <v>194</v>
      </c>
      <c r="F127" s="30" t="s">
        <v>194</v>
      </c>
      <c r="G127" s="30" t="s">
        <v>194</v>
      </c>
      <c r="H127" s="30" t="s">
        <v>194</v>
      </c>
      <c r="I127" s="28" t="s">
        <v>314</v>
      </c>
      <c r="J127" s="28" t="s">
        <v>314</v>
      </c>
      <c r="K127" s="28" t="s">
        <v>314</v>
      </c>
      <c r="L127" s="28" t="s">
        <v>314</v>
      </c>
      <c r="M127" s="28" t="s">
        <v>314</v>
      </c>
      <c r="N127" s="28" t="s">
        <v>314</v>
      </c>
      <c r="O127" s="28" t="s">
        <v>314</v>
      </c>
      <c r="P127" s="28" t="s">
        <v>314</v>
      </c>
      <c r="Q127" s="28" t="s">
        <v>314</v>
      </c>
      <c r="R127" s="28" t="s">
        <v>314</v>
      </c>
      <c r="S127" s="28" t="s">
        <v>314</v>
      </c>
      <c r="T127" s="28" t="s">
        <v>314</v>
      </c>
      <c r="U127" s="28" t="s">
        <v>314</v>
      </c>
      <c r="V127" s="28" t="s">
        <v>314</v>
      </c>
      <c r="W127" s="28" t="s">
        <v>314</v>
      </c>
      <c r="X127" s="28" t="s">
        <v>314</v>
      </c>
      <c r="Y127" s="28" t="s">
        <v>314</v>
      </c>
      <c r="Z127" s="28" t="s">
        <v>314</v>
      </c>
      <c r="AA127" s="28" t="s">
        <v>314</v>
      </c>
      <c r="AB127" s="28" t="s">
        <v>314</v>
      </c>
      <c r="AC127" s="28" t="s">
        <v>314</v>
      </c>
      <c r="AD127" s="28" t="s">
        <v>314</v>
      </c>
      <c r="AE127" s="28" t="s">
        <v>314</v>
      </c>
      <c r="AF127" s="28" t="s">
        <v>314</v>
      </c>
      <c r="AG127" s="28" t="s">
        <v>314</v>
      </c>
      <c r="AH127" s="28" t="s">
        <v>314</v>
      </c>
      <c r="AI127" s="28" t="s">
        <v>314</v>
      </c>
      <c r="AJ127" s="28" t="s">
        <v>314</v>
      </c>
      <c r="AK127" s="28" t="s">
        <v>314</v>
      </c>
      <c r="AL127" s="28" t="s">
        <v>314</v>
      </c>
      <c r="AM127" s="28" t="s">
        <v>314</v>
      </c>
      <c r="AN127" s="28" t="s">
        <v>314</v>
      </c>
      <c r="AO127" s="28" t="s">
        <v>314</v>
      </c>
      <c r="AP127" s="28" t="s">
        <v>314</v>
      </c>
      <c r="AQ127" s="28" t="s">
        <v>314</v>
      </c>
      <c r="AR127" s="28" t="s">
        <v>314</v>
      </c>
      <c r="AS127" s="28" t="s">
        <v>314</v>
      </c>
      <c r="AT127" s="28" t="s">
        <v>314</v>
      </c>
      <c r="AU127" s="28" t="s">
        <v>314</v>
      </c>
      <c r="AV127" s="28" t="s">
        <v>314</v>
      </c>
      <c r="AW127" s="28" t="s">
        <v>314</v>
      </c>
      <c r="AX127" s="28" t="s">
        <v>314</v>
      </c>
      <c r="AY127" s="28" t="s">
        <v>314</v>
      </c>
      <c r="AZ127" s="28" t="s">
        <v>314</v>
      </c>
      <c r="BA127" s="28" t="s">
        <v>314</v>
      </c>
      <c r="BB127" s="28" t="s">
        <v>314</v>
      </c>
      <c r="BC127" s="28" t="s">
        <v>314</v>
      </c>
      <c r="BD127" s="28" t="s">
        <v>314</v>
      </c>
      <c r="BE127" s="28" t="s">
        <v>314</v>
      </c>
      <c r="BF127" s="28" t="s">
        <v>314</v>
      </c>
      <c r="BG127" s="28" t="s">
        <v>314</v>
      </c>
      <c r="BH127" s="28" t="s">
        <v>314</v>
      </c>
      <c r="BI127" s="28" t="s">
        <v>314</v>
      </c>
      <c r="BJ127" s="28" t="s">
        <v>314</v>
      </c>
      <c r="BK127" s="28" t="s">
        <v>314</v>
      </c>
      <c r="BL127" s="28" t="s">
        <v>314</v>
      </c>
      <c r="BM127" s="28" t="s">
        <v>314</v>
      </c>
      <c r="BN127" s="28" t="s">
        <v>314</v>
      </c>
      <c r="BO127" s="28" t="s">
        <v>314</v>
      </c>
      <c r="BP127" s="28" t="s">
        <v>314</v>
      </c>
      <c r="BQ127" s="28" t="s">
        <v>314</v>
      </c>
      <c r="BR127" s="28"/>
      <c r="BS127" s="28">
        <v>66</v>
      </c>
      <c r="BT127" s="28">
        <v>66</v>
      </c>
      <c r="BU127" s="29">
        <f t="shared" si="10"/>
        <v>1</v>
      </c>
      <c r="BV127" s="28">
        <f t="shared" si="11"/>
        <v>0</v>
      </c>
      <c r="BW127" s="28">
        <f t="shared" si="12"/>
        <v>0</v>
      </c>
      <c r="BX127" s="28" t="e">
        <f t="shared" si="13"/>
        <v>#NUM!</v>
      </c>
      <c r="BY127" s="28" t="e">
        <f t="shared" si="14"/>
        <v>#DIV/0!</v>
      </c>
      <c r="BZ127" s="28" t="e">
        <f t="shared" si="15"/>
        <v>#DIV/0!</v>
      </c>
      <c r="CA127" s="28" t="e">
        <f t="shared" si="16"/>
        <v>#DIV/0!</v>
      </c>
      <c r="CB127" s="28" t="e">
        <f t="shared" si="17"/>
        <v>#DIV/0!</v>
      </c>
      <c r="CC127" s="28" t="e">
        <f t="shared" si="18"/>
        <v>#NUM!</v>
      </c>
      <c r="CD127" s="28" t="e">
        <f t="shared" si="19"/>
        <v>#NUM!</v>
      </c>
    </row>
    <row r="128" spans="1:82" x14ac:dyDescent="0.25">
      <c r="A128" s="13" t="s">
        <v>132</v>
      </c>
      <c r="B128" s="13" t="s">
        <v>105</v>
      </c>
      <c r="C128" s="12" t="s">
        <v>347</v>
      </c>
      <c r="D128" s="30" t="s">
        <v>194</v>
      </c>
      <c r="E128" s="30" t="s">
        <v>194</v>
      </c>
      <c r="F128" s="30" t="s">
        <v>194</v>
      </c>
      <c r="G128" s="30" t="s">
        <v>194</v>
      </c>
      <c r="H128" s="30" t="s">
        <v>194</v>
      </c>
      <c r="I128" s="28" t="s">
        <v>314</v>
      </c>
      <c r="J128" s="28" t="s">
        <v>314</v>
      </c>
      <c r="K128" s="28" t="s">
        <v>314</v>
      </c>
      <c r="L128" s="28" t="s">
        <v>314</v>
      </c>
      <c r="M128" s="28" t="s">
        <v>314</v>
      </c>
      <c r="N128" s="28" t="s">
        <v>314</v>
      </c>
      <c r="O128" s="28" t="s">
        <v>314</v>
      </c>
      <c r="P128" s="28" t="s">
        <v>314</v>
      </c>
      <c r="Q128" s="28" t="s">
        <v>314</v>
      </c>
      <c r="R128" s="28" t="s">
        <v>314</v>
      </c>
      <c r="S128" s="28" t="s">
        <v>314</v>
      </c>
      <c r="T128" s="28" t="s">
        <v>314</v>
      </c>
      <c r="U128" s="28" t="s">
        <v>314</v>
      </c>
      <c r="V128" s="28" t="s">
        <v>314</v>
      </c>
      <c r="W128" s="28" t="s">
        <v>314</v>
      </c>
      <c r="X128" s="28" t="s">
        <v>314</v>
      </c>
      <c r="Y128" s="28" t="s">
        <v>314</v>
      </c>
      <c r="Z128" s="28" t="s">
        <v>314</v>
      </c>
      <c r="AA128" s="28" t="s">
        <v>314</v>
      </c>
      <c r="AB128" s="28" t="s">
        <v>314</v>
      </c>
      <c r="AC128" s="28" t="s">
        <v>314</v>
      </c>
      <c r="AD128" s="28" t="s">
        <v>314</v>
      </c>
      <c r="AE128" s="28" t="s">
        <v>314</v>
      </c>
      <c r="AF128" s="28" t="s">
        <v>314</v>
      </c>
      <c r="AG128" s="28" t="s">
        <v>314</v>
      </c>
      <c r="AH128" s="28" t="s">
        <v>314</v>
      </c>
      <c r="AI128" s="28" t="s">
        <v>314</v>
      </c>
      <c r="AJ128" s="28" t="s">
        <v>314</v>
      </c>
      <c r="AK128" s="28" t="s">
        <v>314</v>
      </c>
      <c r="AL128" s="28" t="s">
        <v>314</v>
      </c>
      <c r="AM128" s="28" t="s">
        <v>314</v>
      </c>
      <c r="AN128" s="28" t="s">
        <v>314</v>
      </c>
      <c r="AO128" s="28" t="s">
        <v>314</v>
      </c>
      <c r="AP128" s="28" t="s">
        <v>314</v>
      </c>
      <c r="AQ128" s="28" t="s">
        <v>314</v>
      </c>
      <c r="AR128" s="28" t="s">
        <v>314</v>
      </c>
      <c r="AS128" s="28" t="s">
        <v>314</v>
      </c>
      <c r="AT128" s="28" t="s">
        <v>314</v>
      </c>
      <c r="AU128" s="28" t="s">
        <v>314</v>
      </c>
      <c r="AV128" s="28" t="s">
        <v>314</v>
      </c>
      <c r="AW128" s="28" t="s">
        <v>314</v>
      </c>
      <c r="AX128" s="28" t="s">
        <v>314</v>
      </c>
      <c r="AY128" s="28" t="s">
        <v>314</v>
      </c>
      <c r="AZ128" s="28" t="s">
        <v>314</v>
      </c>
      <c r="BA128" s="28" t="s">
        <v>314</v>
      </c>
      <c r="BB128" s="28" t="s">
        <v>314</v>
      </c>
      <c r="BC128" s="28" t="s">
        <v>314</v>
      </c>
      <c r="BD128" s="28" t="s">
        <v>314</v>
      </c>
      <c r="BE128" s="28" t="s">
        <v>314</v>
      </c>
      <c r="BF128" s="28" t="s">
        <v>314</v>
      </c>
      <c r="BG128" s="28" t="s">
        <v>314</v>
      </c>
      <c r="BH128" s="28" t="s">
        <v>314</v>
      </c>
      <c r="BI128" s="28" t="s">
        <v>314</v>
      </c>
      <c r="BJ128" s="28" t="s">
        <v>314</v>
      </c>
      <c r="BK128" s="28" t="s">
        <v>314</v>
      </c>
      <c r="BL128" s="28" t="s">
        <v>314</v>
      </c>
      <c r="BM128" s="28" t="s">
        <v>314</v>
      </c>
      <c r="BN128" s="28" t="s">
        <v>314</v>
      </c>
      <c r="BO128" s="28" t="s">
        <v>314</v>
      </c>
      <c r="BP128" s="28" t="s">
        <v>314</v>
      </c>
      <c r="BQ128" s="28" t="s">
        <v>314</v>
      </c>
      <c r="BR128" s="28"/>
      <c r="BS128" s="28">
        <v>66</v>
      </c>
      <c r="BT128" s="28">
        <v>66</v>
      </c>
      <c r="BU128" s="29">
        <f t="shared" si="10"/>
        <v>1</v>
      </c>
      <c r="BV128" s="28">
        <f t="shared" si="11"/>
        <v>0</v>
      </c>
      <c r="BW128" s="28">
        <f t="shared" si="12"/>
        <v>0</v>
      </c>
      <c r="BX128" s="28" t="e">
        <f t="shared" si="13"/>
        <v>#NUM!</v>
      </c>
      <c r="BY128" s="28" t="e">
        <f t="shared" si="14"/>
        <v>#DIV/0!</v>
      </c>
      <c r="BZ128" s="28" t="e">
        <f t="shared" si="15"/>
        <v>#DIV/0!</v>
      </c>
      <c r="CA128" s="28" t="e">
        <f t="shared" si="16"/>
        <v>#DIV/0!</v>
      </c>
      <c r="CB128" s="28" t="e">
        <f t="shared" si="17"/>
        <v>#DIV/0!</v>
      </c>
      <c r="CC128" s="28" t="e">
        <f t="shared" si="18"/>
        <v>#NUM!</v>
      </c>
      <c r="CD128" s="28" t="e">
        <f t="shared" si="19"/>
        <v>#NUM!</v>
      </c>
    </row>
    <row r="129" spans="1:82" x14ac:dyDescent="0.25">
      <c r="A129" s="13" t="s">
        <v>133</v>
      </c>
      <c r="B129" s="13" t="s">
        <v>105</v>
      </c>
      <c r="C129" s="12" t="s">
        <v>347</v>
      </c>
      <c r="D129" s="30" t="s">
        <v>194</v>
      </c>
      <c r="E129" s="30" t="s">
        <v>194</v>
      </c>
      <c r="F129" s="30" t="s">
        <v>194</v>
      </c>
      <c r="G129" s="30" t="s">
        <v>194</v>
      </c>
      <c r="H129" s="30" t="s">
        <v>194</v>
      </c>
      <c r="I129" s="28" t="s">
        <v>314</v>
      </c>
      <c r="J129" s="28" t="s">
        <v>314</v>
      </c>
      <c r="K129" s="28" t="s">
        <v>314</v>
      </c>
      <c r="L129" s="28" t="s">
        <v>314</v>
      </c>
      <c r="M129" s="28" t="s">
        <v>314</v>
      </c>
      <c r="N129" s="28" t="s">
        <v>314</v>
      </c>
      <c r="O129" s="28" t="s">
        <v>314</v>
      </c>
      <c r="P129" s="28" t="s">
        <v>314</v>
      </c>
      <c r="Q129" s="28" t="s">
        <v>314</v>
      </c>
      <c r="R129" s="28" t="s">
        <v>314</v>
      </c>
      <c r="S129" s="28" t="s">
        <v>314</v>
      </c>
      <c r="T129" s="28" t="s">
        <v>314</v>
      </c>
      <c r="U129" s="28" t="s">
        <v>314</v>
      </c>
      <c r="V129" s="28" t="s">
        <v>314</v>
      </c>
      <c r="W129" s="28" t="s">
        <v>314</v>
      </c>
      <c r="X129" s="28" t="s">
        <v>314</v>
      </c>
      <c r="Y129" s="28" t="s">
        <v>314</v>
      </c>
      <c r="Z129" s="28" t="s">
        <v>314</v>
      </c>
      <c r="AA129" s="28" t="s">
        <v>314</v>
      </c>
      <c r="AB129" s="28" t="s">
        <v>314</v>
      </c>
      <c r="AC129" s="28" t="s">
        <v>314</v>
      </c>
      <c r="AD129" s="28" t="s">
        <v>314</v>
      </c>
      <c r="AE129" s="28" t="s">
        <v>314</v>
      </c>
      <c r="AF129" s="28" t="s">
        <v>314</v>
      </c>
      <c r="AG129" s="28" t="s">
        <v>314</v>
      </c>
      <c r="AH129" s="28" t="s">
        <v>314</v>
      </c>
      <c r="AI129" s="28" t="s">
        <v>314</v>
      </c>
      <c r="AJ129" s="28" t="s">
        <v>314</v>
      </c>
      <c r="AK129" s="28" t="s">
        <v>314</v>
      </c>
      <c r="AL129" s="28" t="s">
        <v>314</v>
      </c>
      <c r="AM129" s="28" t="s">
        <v>314</v>
      </c>
      <c r="AN129" s="28" t="s">
        <v>314</v>
      </c>
      <c r="AO129" s="28" t="s">
        <v>314</v>
      </c>
      <c r="AP129" s="28" t="s">
        <v>314</v>
      </c>
      <c r="AQ129" s="28" t="s">
        <v>314</v>
      </c>
      <c r="AR129" s="28" t="s">
        <v>314</v>
      </c>
      <c r="AS129" s="28" t="s">
        <v>314</v>
      </c>
      <c r="AT129" s="28" t="s">
        <v>314</v>
      </c>
      <c r="AU129" s="28" t="s">
        <v>314</v>
      </c>
      <c r="AV129" s="28" t="s">
        <v>314</v>
      </c>
      <c r="AW129" s="28" t="s">
        <v>314</v>
      </c>
      <c r="AX129" s="28" t="s">
        <v>314</v>
      </c>
      <c r="AY129" s="28" t="s">
        <v>314</v>
      </c>
      <c r="AZ129" s="28" t="s">
        <v>314</v>
      </c>
      <c r="BA129" s="28" t="s">
        <v>314</v>
      </c>
      <c r="BB129" s="28" t="s">
        <v>314</v>
      </c>
      <c r="BC129" s="28" t="s">
        <v>314</v>
      </c>
      <c r="BD129" s="28" t="s">
        <v>314</v>
      </c>
      <c r="BE129" s="28" t="s">
        <v>314</v>
      </c>
      <c r="BF129" s="28" t="s">
        <v>314</v>
      </c>
      <c r="BG129" s="28" t="s">
        <v>314</v>
      </c>
      <c r="BH129" s="28" t="s">
        <v>314</v>
      </c>
      <c r="BI129" s="28" t="s">
        <v>314</v>
      </c>
      <c r="BJ129" s="28" t="s">
        <v>314</v>
      </c>
      <c r="BK129" s="28" t="s">
        <v>314</v>
      </c>
      <c r="BL129" s="28" t="s">
        <v>314</v>
      </c>
      <c r="BM129" s="28" t="s">
        <v>314</v>
      </c>
      <c r="BN129" s="28" t="s">
        <v>314</v>
      </c>
      <c r="BO129" s="28" t="s">
        <v>314</v>
      </c>
      <c r="BP129" s="28" t="s">
        <v>314</v>
      </c>
      <c r="BQ129" s="28" t="s">
        <v>314</v>
      </c>
      <c r="BR129" s="28"/>
      <c r="BS129" s="28">
        <v>66</v>
      </c>
      <c r="BT129" s="28">
        <v>66</v>
      </c>
      <c r="BU129" s="29">
        <f t="shared" si="10"/>
        <v>1</v>
      </c>
      <c r="BV129" s="28">
        <f t="shared" si="11"/>
        <v>0</v>
      </c>
      <c r="BW129" s="28">
        <f t="shared" si="12"/>
        <v>0</v>
      </c>
      <c r="BX129" s="28" t="e">
        <f t="shared" si="13"/>
        <v>#NUM!</v>
      </c>
      <c r="BY129" s="28" t="e">
        <f t="shared" si="14"/>
        <v>#DIV/0!</v>
      </c>
      <c r="BZ129" s="28" t="e">
        <f t="shared" si="15"/>
        <v>#DIV/0!</v>
      </c>
      <c r="CA129" s="28" t="e">
        <f t="shared" si="16"/>
        <v>#DIV/0!</v>
      </c>
      <c r="CB129" s="28" t="e">
        <f t="shared" si="17"/>
        <v>#DIV/0!</v>
      </c>
      <c r="CC129" s="28" t="e">
        <f t="shared" si="18"/>
        <v>#NUM!</v>
      </c>
      <c r="CD129" s="28" t="e">
        <f t="shared" si="19"/>
        <v>#NUM!</v>
      </c>
    </row>
    <row r="130" spans="1:82" x14ac:dyDescent="0.25">
      <c r="A130" s="13" t="s">
        <v>134</v>
      </c>
      <c r="B130" s="13" t="s">
        <v>105</v>
      </c>
      <c r="C130" s="12" t="s">
        <v>347</v>
      </c>
      <c r="D130" s="30" t="s">
        <v>194</v>
      </c>
      <c r="E130" s="30" t="s">
        <v>194</v>
      </c>
      <c r="F130" s="30" t="s">
        <v>194</v>
      </c>
      <c r="G130" s="30" t="s">
        <v>194</v>
      </c>
      <c r="H130" s="30" t="s">
        <v>194</v>
      </c>
      <c r="I130" s="28" t="s">
        <v>314</v>
      </c>
      <c r="J130" s="28" t="s">
        <v>314</v>
      </c>
      <c r="K130" s="28" t="s">
        <v>314</v>
      </c>
      <c r="L130" s="28" t="s">
        <v>314</v>
      </c>
      <c r="M130" s="28" t="s">
        <v>314</v>
      </c>
      <c r="N130" s="28" t="s">
        <v>314</v>
      </c>
      <c r="O130" s="28" t="s">
        <v>314</v>
      </c>
      <c r="P130" s="28" t="s">
        <v>314</v>
      </c>
      <c r="Q130" s="28" t="s">
        <v>314</v>
      </c>
      <c r="R130" s="28" t="s">
        <v>314</v>
      </c>
      <c r="S130" s="28" t="s">
        <v>314</v>
      </c>
      <c r="T130" s="28" t="s">
        <v>314</v>
      </c>
      <c r="U130" s="28" t="s">
        <v>314</v>
      </c>
      <c r="V130" s="28" t="s">
        <v>314</v>
      </c>
      <c r="W130" s="28" t="s">
        <v>314</v>
      </c>
      <c r="X130" s="28" t="s">
        <v>314</v>
      </c>
      <c r="Y130" s="28" t="s">
        <v>314</v>
      </c>
      <c r="Z130" s="28" t="s">
        <v>314</v>
      </c>
      <c r="AA130" s="28" t="s">
        <v>314</v>
      </c>
      <c r="AB130" s="28" t="s">
        <v>314</v>
      </c>
      <c r="AC130" s="28" t="s">
        <v>314</v>
      </c>
      <c r="AD130" s="28" t="s">
        <v>314</v>
      </c>
      <c r="AE130" s="28" t="s">
        <v>314</v>
      </c>
      <c r="AF130" s="28" t="s">
        <v>314</v>
      </c>
      <c r="AG130" s="28" t="s">
        <v>314</v>
      </c>
      <c r="AH130" s="28" t="s">
        <v>314</v>
      </c>
      <c r="AI130" s="28" t="s">
        <v>314</v>
      </c>
      <c r="AJ130" s="28" t="s">
        <v>314</v>
      </c>
      <c r="AK130" s="28" t="s">
        <v>314</v>
      </c>
      <c r="AL130" s="28" t="s">
        <v>314</v>
      </c>
      <c r="AM130" s="28" t="s">
        <v>314</v>
      </c>
      <c r="AN130" s="28" t="s">
        <v>314</v>
      </c>
      <c r="AO130" s="28" t="s">
        <v>314</v>
      </c>
      <c r="AP130" s="28" t="s">
        <v>314</v>
      </c>
      <c r="AQ130" s="28" t="s">
        <v>314</v>
      </c>
      <c r="AR130" s="28" t="s">
        <v>314</v>
      </c>
      <c r="AS130" s="28" t="s">
        <v>314</v>
      </c>
      <c r="AT130" s="28" t="s">
        <v>314</v>
      </c>
      <c r="AU130" s="28" t="s">
        <v>314</v>
      </c>
      <c r="AV130" s="28" t="s">
        <v>314</v>
      </c>
      <c r="AW130" s="28" t="s">
        <v>314</v>
      </c>
      <c r="AX130" s="28" t="s">
        <v>314</v>
      </c>
      <c r="AY130" s="28" t="s">
        <v>314</v>
      </c>
      <c r="AZ130" s="28" t="s">
        <v>314</v>
      </c>
      <c r="BA130" s="28" t="s">
        <v>314</v>
      </c>
      <c r="BB130" s="28" t="s">
        <v>314</v>
      </c>
      <c r="BC130" s="28" t="s">
        <v>314</v>
      </c>
      <c r="BD130" s="28" t="s">
        <v>314</v>
      </c>
      <c r="BE130" s="28" t="s">
        <v>314</v>
      </c>
      <c r="BF130" s="28" t="s">
        <v>314</v>
      </c>
      <c r="BG130" s="28" t="s">
        <v>314</v>
      </c>
      <c r="BH130" s="28" t="s">
        <v>314</v>
      </c>
      <c r="BI130" s="28" t="s">
        <v>314</v>
      </c>
      <c r="BJ130" s="28" t="s">
        <v>314</v>
      </c>
      <c r="BK130" s="28" t="s">
        <v>314</v>
      </c>
      <c r="BL130" s="28" t="s">
        <v>314</v>
      </c>
      <c r="BM130" s="28" t="s">
        <v>314</v>
      </c>
      <c r="BN130" s="28" t="s">
        <v>314</v>
      </c>
      <c r="BO130" s="28" t="s">
        <v>314</v>
      </c>
      <c r="BP130" s="28" t="s">
        <v>314</v>
      </c>
      <c r="BQ130" s="28" t="s">
        <v>314</v>
      </c>
      <c r="BR130" s="28"/>
      <c r="BS130" s="28">
        <v>66</v>
      </c>
      <c r="BT130" s="28">
        <v>66</v>
      </c>
      <c r="BU130" s="29">
        <f t="shared" si="10"/>
        <v>1</v>
      </c>
      <c r="BV130" s="28">
        <f t="shared" si="11"/>
        <v>0</v>
      </c>
      <c r="BW130" s="28">
        <f t="shared" si="12"/>
        <v>0</v>
      </c>
      <c r="BX130" s="28" t="e">
        <f t="shared" si="13"/>
        <v>#NUM!</v>
      </c>
      <c r="BY130" s="28" t="e">
        <f t="shared" si="14"/>
        <v>#DIV/0!</v>
      </c>
      <c r="BZ130" s="28" t="e">
        <f t="shared" si="15"/>
        <v>#DIV/0!</v>
      </c>
      <c r="CA130" s="28" t="e">
        <f t="shared" si="16"/>
        <v>#DIV/0!</v>
      </c>
      <c r="CB130" s="28" t="e">
        <f t="shared" si="17"/>
        <v>#DIV/0!</v>
      </c>
      <c r="CC130" s="28" t="e">
        <f t="shared" si="18"/>
        <v>#NUM!</v>
      </c>
      <c r="CD130" s="28" t="e">
        <f t="shared" si="19"/>
        <v>#NUM!</v>
      </c>
    </row>
    <row r="131" spans="1:82" x14ac:dyDescent="0.25">
      <c r="A131" s="13" t="s">
        <v>135</v>
      </c>
      <c r="B131" s="13" t="s">
        <v>105</v>
      </c>
      <c r="C131" s="12" t="s">
        <v>347</v>
      </c>
      <c r="D131" s="30" t="s">
        <v>194</v>
      </c>
      <c r="E131" s="30" t="s">
        <v>194</v>
      </c>
      <c r="F131" s="30" t="s">
        <v>194</v>
      </c>
      <c r="G131" s="30" t="s">
        <v>194</v>
      </c>
      <c r="H131" s="30" t="s">
        <v>194</v>
      </c>
      <c r="I131" s="28" t="s">
        <v>314</v>
      </c>
      <c r="J131" s="28" t="s">
        <v>314</v>
      </c>
      <c r="K131" s="28" t="s">
        <v>314</v>
      </c>
      <c r="L131" s="28" t="s">
        <v>314</v>
      </c>
      <c r="M131" s="28" t="s">
        <v>314</v>
      </c>
      <c r="N131" s="28" t="s">
        <v>314</v>
      </c>
      <c r="O131" s="28" t="s">
        <v>314</v>
      </c>
      <c r="P131" s="28" t="s">
        <v>314</v>
      </c>
      <c r="Q131" s="28" t="s">
        <v>314</v>
      </c>
      <c r="R131" s="28" t="s">
        <v>314</v>
      </c>
      <c r="S131" s="28" t="s">
        <v>314</v>
      </c>
      <c r="T131" s="28" t="s">
        <v>314</v>
      </c>
      <c r="U131" s="28" t="s">
        <v>314</v>
      </c>
      <c r="V131" s="28" t="s">
        <v>314</v>
      </c>
      <c r="W131" s="28" t="s">
        <v>314</v>
      </c>
      <c r="X131" s="28" t="s">
        <v>314</v>
      </c>
      <c r="Y131" s="28" t="s">
        <v>314</v>
      </c>
      <c r="Z131" s="28" t="s">
        <v>314</v>
      </c>
      <c r="AA131" s="28" t="s">
        <v>314</v>
      </c>
      <c r="AB131" s="28" t="s">
        <v>314</v>
      </c>
      <c r="AC131" s="28" t="s">
        <v>314</v>
      </c>
      <c r="AD131" s="28" t="s">
        <v>314</v>
      </c>
      <c r="AE131" s="28" t="s">
        <v>314</v>
      </c>
      <c r="AF131" s="28" t="s">
        <v>314</v>
      </c>
      <c r="AG131" s="28" t="s">
        <v>314</v>
      </c>
      <c r="AH131" s="28" t="s">
        <v>314</v>
      </c>
      <c r="AI131" s="28" t="s">
        <v>314</v>
      </c>
      <c r="AJ131" s="28" t="s">
        <v>314</v>
      </c>
      <c r="AK131" s="28" t="s">
        <v>314</v>
      </c>
      <c r="AL131" s="28" t="s">
        <v>314</v>
      </c>
      <c r="AM131" s="28" t="s">
        <v>314</v>
      </c>
      <c r="AN131" s="28" t="s">
        <v>314</v>
      </c>
      <c r="AO131" s="28" t="s">
        <v>314</v>
      </c>
      <c r="AP131" s="28" t="s">
        <v>314</v>
      </c>
      <c r="AQ131" s="28" t="s">
        <v>314</v>
      </c>
      <c r="AR131" s="28" t="s">
        <v>314</v>
      </c>
      <c r="AS131" s="28" t="s">
        <v>314</v>
      </c>
      <c r="AT131" s="28" t="s">
        <v>314</v>
      </c>
      <c r="AU131" s="28" t="s">
        <v>314</v>
      </c>
      <c r="AV131" s="28" t="s">
        <v>314</v>
      </c>
      <c r="AW131" s="28" t="s">
        <v>314</v>
      </c>
      <c r="AX131" s="28" t="s">
        <v>314</v>
      </c>
      <c r="AY131" s="28" t="s">
        <v>314</v>
      </c>
      <c r="AZ131" s="28" t="s">
        <v>314</v>
      </c>
      <c r="BA131" s="28" t="s">
        <v>314</v>
      </c>
      <c r="BB131" s="28" t="s">
        <v>314</v>
      </c>
      <c r="BC131" s="28" t="s">
        <v>314</v>
      </c>
      <c r="BD131" s="28" t="s">
        <v>314</v>
      </c>
      <c r="BE131" s="28" t="s">
        <v>314</v>
      </c>
      <c r="BF131" s="28" t="s">
        <v>314</v>
      </c>
      <c r="BG131" s="28" t="s">
        <v>314</v>
      </c>
      <c r="BH131" s="28" t="s">
        <v>314</v>
      </c>
      <c r="BI131" s="28" t="s">
        <v>314</v>
      </c>
      <c r="BJ131" s="28" t="s">
        <v>314</v>
      </c>
      <c r="BK131" s="28" t="s">
        <v>314</v>
      </c>
      <c r="BL131" s="28" t="s">
        <v>314</v>
      </c>
      <c r="BM131" s="28" t="s">
        <v>314</v>
      </c>
      <c r="BN131" s="28" t="s">
        <v>314</v>
      </c>
      <c r="BO131" s="28" t="s">
        <v>314</v>
      </c>
      <c r="BP131" s="28" t="s">
        <v>314</v>
      </c>
      <c r="BQ131" s="28" t="s">
        <v>314</v>
      </c>
      <c r="BR131" s="28"/>
      <c r="BS131" s="28">
        <v>66</v>
      </c>
      <c r="BT131" s="28">
        <v>66</v>
      </c>
      <c r="BU131" s="29">
        <f t="shared" si="10"/>
        <v>1</v>
      </c>
      <c r="BV131" s="28">
        <f t="shared" si="11"/>
        <v>0</v>
      </c>
      <c r="BW131" s="28">
        <f t="shared" si="12"/>
        <v>0</v>
      </c>
      <c r="BX131" s="28" t="e">
        <f t="shared" si="13"/>
        <v>#NUM!</v>
      </c>
      <c r="BY131" s="28" t="e">
        <f t="shared" si="14"/>
        <v>#DIV/0!</v>
      </c>
      <c r="BZ131" s="28" t="e">
        <f t="shared" si="15"/>
        <v>#DIV/0!</v>
      </c>
      <c r="CA131" s="28" t="e">
        <f t="shared" si="16"/>
        <v>#DIV/0!</v>
      </c>
      <c r="CB131" s="28" t="e">
        <f t="shared" si="17"/>
        <v>#DIV/0!</v>
      </c>
      <c r="CC131" s="28" t="e">
        <f t="shared" si="18"/>
        <v>#NUM!</v>
      </c>
      <c r="CD131" s="28" t="e">
        <f t="shared" si="19"/>
        <v>#NUM!</v>
      </c>
    </row>
    <row r="132" spans="1:82" x14ac:dyDescent="0.25">
      <c r="A132" s="13" t="s">
        <v>136</v>
      </c>
      <c r="B132" s="13" t="s">
        <v>105</v>
      </c>
      <c r="C132" s="12" t="s">
        <v>347</v>
      </c>
      <c r="D132" s="30" t="s">
        <v>194</v>
      </c>
      <c r="E132" s="30" t="s">
        <v>194</v>
      </c>
      <c r="F132" s="30" t="s">
        <v>194</v>
      </c>
      <c r="G132" s="30" t="s">
        <v>194</v>
      </c>
      <c r="H132" s="30" t="s">
        <v>194</v>
      </c>
      <c r="I132" s="28" t="s">
        <v>314</v>
      </c>
      <c r="J132" s="28" t="s">
        <v>314</v>
      </c>
      <c r="K132" s="28" t="s">
        <v>314</v>
      </c>
      <c r="L132" s="28" t="s">
        <v>314</v>
      </c>
      <c r="M132" s="28" t="s">
        <v>314</v>
      </c>
      <c r="N132" s="28" t="s">
        <v>314</v>
      </c>
      <c r="O132" s="28" t="s">
        <v>314</v>
      </c>
      <c r="P132" s="28" t="s">
        <v>314</v>
      </c>
      <c r="Q132" s="28" t="s">
        <v>314</v>
      </c>
      <c r="R132" s="28" t="s">
        <v>314</v>
      </c>
      <c r="S132" s="28" t="s">
        <v>314</v>
      </c>
      <c r="T132" s="28" t="s">
        <v>314</v>
      </c>
      <c r="U132" s="28" t="s">
        <v>314</v>
      </c>
      <c r="V132" s="28" t="s">
        <v>314</v>
      </c>
      <c r="W132" s="28" t="s">
        <v>314</v>
      </c>
      <c r="X132" s="28" t="s">
        <v>314</v>
      </c>
      <c r="Y132" s="28" t="s">
        <v>314</v>
      </c>
      <c r="Z132" s="28" t="s">
        <v>314</v>
      </c>
      <c r="AA132" s="28" t="s">
        <v>314</v>
      </c>
      <c r="AB132" s="28" t="s">
        <v>314</v>
      </c>
      <c r="AC132" s="28" t="s">
        <v>314</v>
      </c>
      <c r="AD132" s="28" t="s">
        <v>314</v>
      </c>
      <c r="AE132" s="28" t="s">
        <v>314</v>
      </c>
      <c r="AF132" s="28" t="s">
        <v>314</v>
      </c>
      <c r="AG132" s="28" t="s">
        <v>314</v>
      </c>
      <c r="AH132" s="28" t="s">
        <v>314</v>
      </c>
      <c r="AI132" s="28" t="s">
        <v>314</v>
      </c>
      <c r="AJ132" s="28" t="s">
        <v>314</v>
      </c>
      <c r="AK132" s="28" t="s">
        <v>314</v>
      </c>
      <c r="AL132" s="28" t="s">
        <v>314</v>
      </c>
      <c r="AM132" s="28" t="s">
        <v>314</v>
      </c>
      <c r="AN132" s="28" t="s">
        <v>314</v>
      </c>
      <c r="AO132" s="28" t="s">
        <v>314</v>
      </c>
      <c r="AP132" s="28" t="s">
        <v>314</v>
      </c>
      <c r="AQ132" s="28" t="s">
        <v>314</v>
      </c>
      <c r="AR132" s="28" t="s">
        <v>314</v>
      </c>
      <c r="AS132" s="28" t="s">
        <v>314</v>
      </c>
      <c r="AT132" s="28" t="s">
        <v>314</v>
      </c>
      <c r="AU132" s="28" t="s">
        <v>314</v>
      </c>
      <c r="AV132" s="28" t="s">
        <v>314</v>
      </c>
      <c r="AW132" s="28" t="s">
        <v>314</v>
      </c>
      <c r="AX132" s="28" t="s">
        <v>314</v>
      </c>
      <c r="AY132" s="28" t="s">
        <v>314</v>
      </c>
      <c r="AZ132" s="28" t="s">
        <v>314</v>
      </c>
      <c r="BA132" s="28" t="s">
        <v>314</v>
      </c>
      <c r="BB132" s="28" t="s">
        <v>314</v>
      </c>
      <c r="BC132" s="28" t="s">
        <v>314</v>
      </c>
      <c r="BD132" s="28" t="s">
        <v>314</v>
      </c>
      <c r="BE132" s="28" t="s">
        <v>314</v>
      </c>
      <c r="BF132" s="28" t="s">
        <v>314</v>
      </c>
      <c r="BG132" s="28" t="s">
        <v>314</v>
      </c>
      <c r="BH132" s="28" t="s">
        <v>314</v>
      </c>
      <c r="BI132" s="28" t="s">
        <v>314</v>
      </c>
      <c r="BJ132" s="28" t="s">
        <v>314</v>
      </c>
      <c r="BK132" s="28" t="s">
        <v>314</v>
      </c>
      <c r="BL132" s="28" t="s">
        <v>314</v>
      </c>
      <c r="BM132" s="28" t="s">
        <v>314</v>
      </c>
      <c r="BN132" s="28" t="s">
        <v>314</v>
      </c>
      <c r="BO132" s="28" t="s">
        <v>314</v>
      </c>
      <c r="BP132" s="28" t="s">
        <v>314</v>
      </c>
      <c r="BQ132" s="28" t="s">
        <v>314</v>
      </c>
      <c r="BR132" s="28"/>
      <c r="BS132" s="28">
        <v>66</v>
      </c>
      <c r="BT132" s="28">
        <v>66</v>
      </c>
      <c r="BU132" s="29">
        <f t="shared" si="10"/>
        <v>1</v>
      </c>
      <c r="BV132" s="28">
        <f t="shared" si="11"/>
        <v>0</v>
      </c>
      <c r="BW132" s="28">
        <f t="shared" si="12"/>
        <v>0</v>
      </c>
      <c r="BX132" s="28" t="e">
        <f t="shared" si="13"/>
        <v>#NUM!</v>
      </c>
      <c r="BY132" s="28" t="e">
        <f t="shared" si="14"/>
        <v>#DIV/0!</v>
      </c>
      <c r="BZ132" s="28" t="e">
        <f t="shared" si="15"/>
        <v>#DIV/0!</v>
      </c>
      <c r="CA132" s="28" t="e">
        <f t="shared" si="16"/>
        <v>#DIV/0!</v>
      </c>
      <c r="CB132" s="28" t="e">
        <f t="shared" si="17"/>
        <v>#DIV/0!</v>
      </c>
      <c r="CC132" s="28" t="e">
        <f t="shared" si="18"/>
        <v>#NUM!</v>
      </c>
      <c r="CD132" s="28" t="e">
        <f t="shared" si="19"/>
        <v>#NUM!</v>
      </c>
    </row>
    <row r="133" spans="1:82" x14ac:dyDescent="0.25">
      <c r="A133" s="13" t="s">
        <v>137</v>
      </c>
      <c r="B133" s="13" t="s">
        <v>105</v>
      </c>
      <c r="C133" s="12" t="s">
        <v>347</v>
      </c>
      <c r="D133" s="30" t="s">
        <v>194</v>
      </c>
      <c r="E133" s="30" t="s">
        <v>194</v>
      </c>
      <c r="F133" s="30" t="s">
        <v>194</v>
      </c>
      <c r="G133" s="30" t="s">
        <v>194</v>
      </c>
      <c r="H133" s="30" t="s">
        <v>194</v>
      </c>
      <c r="I133" s="28" t="s">
        <v>314</v>
      </c>
      <c r="J133" s="28" t="s">
        <v>314</v>
      </c>
      <c r="K133" s="28" t="s">
        <v>314</v>
      </c>
      <c r="L133" s="28" t="s">
        <v>314</v>
      </c>
      <c r="M133" s="28" t="s">
        <v>314</v>
      </c>
      <c r="N133" s="28" t="s">
        <v>314</v>
      </c>
      <c r="O133" s="28" t="s">
        <v>314</v>
      </c>
      <c r="P133" s="28" t="s">
        <v>314</v>
      </c>
      <c r="Q133" s="28" t="s">
        <v>314</v>
      </c>
      <c r="R133" s="28" t="s">
        <v>314</v>
      </c>
      <c r="S133" s="28" t="s">
        <v>314</v>
      </c>
      <c r="T133" s="28" t="s">
        <v>314</v>
      </c>
      <c r="U133" s="28" t="s">
        <v>314</v>
      </c>
      <c r="V133" s="28" t="s">
        <v>314</v>
      </c>
      <c r="W133" s="28" t="s">
        <v>314</v>
      </c>
      <c r="X133" s="28" t="s">
        <v>314</v>
      </c>
      <c r="Y133" s="28" t="s">
        <v>314</v>
      </c>
      <c r="Z133" s="28" t="s">
        <v>314</v>
      </c>
      <c r="AA133" s="28" t="s">
        <v>314</v>
      </c>
      <c r="AB133" s="28" t="s">
        <v>314</v>
      </c>
      <c r="AC133" s="28" t="s">
        <v>314</v>
      </c>
      <c r="AD133" s="28" t="s">
        <v>314</v>
      </c>
      <c r="AE133" s="28" t="s">
        <v>314</v>
      </c>
      <c r="AF133" s="28" t="s">
        <v>314</v>
      </c>
      <c r="AG133" s="28" t="s">
        <v>314</v>
      </c>
      <c r="AH133" s="28" t="s">
        <v>314</v>
      </c>
      <c r="AI133" s="28" t="s">
        <v>314</v>
      </c>
      <c r="AJ133" s="28" t="s">
        <v>314</v>
      </c>
      <c r="AK133" s="28" t="s">
        <v>314</v>
      </c>
      <c r="AL133" s="28" t="s">
        <v>314</v>
      </c>
      <c r="AM133" s="28" t="s">
        <v>314</v>
      </c>
      <c r="AN133" s="28" t="s">
        <v>314</v>
      </c>
      <c r="AO133" s="28" t="s">
        <v>314</v>
      </c>
      <c r="AP133" s="28" t="s">
        <v>314</v>
      </c>
      <c r="AQ133" s="28" t="s">
        <v>314</v>
      </c>
      <c r="AR133" s="28" t="s">
        <v>314</v>
      </c>
      <c r="AS133" s="28" t="s">
        <v>314</v>
      </c>
      <c r="AT133" s="28" t="s">
        <v>314</v>
      </c>
      <c r="AU133" s="28" t="s">
        <v>314</v>
      </c>
      <c r="AV133" s="28" t="s">
        <v>314</v>
      </c>
      <c r="AW133" s="28" t="s">
        <v>314</v>
      </c>
      <c r="AX133" s="28" t="s">
        <v>314</v>
      </c>
      <c r="AY133" s="28" t="s">
        <v>314</v>
      </c>
      <c r="AZ133" s="28" t="s">
        <v>314</v>
      </c>
      <c r="BA133" s="28" t="s">
        <v>314</v>
      </c>
      <c r="BB133" s="28" t="s">
        <v>314</v>
      </c>
      <c r="BC133" s="28" t="s">
        <v>314</v>
      </c>
      <c r="BD133" s="28" t="s">
        <v>314</v>
      </c>
      <c r="BE133" s="28" t="s">
        <v>314</v>
      </c>
      <c r="BF133" s="28" t="s">
        <v>314</v>
      </c>
      <c r="BG133" s="28" t="s">
        <v>314</v>
      </c>
      <c r="BH133" s="28" t="s">
        <v>314</v>
      </c>
      <c r="BI133" s="28" t="s">
        <v>314</v>
      </c>
      <c r="BJ133" s="28" t="s">
        <v>314</v>
      </c>
      <c r="BK133" s="28" t="s">
        <v>314</v>
      </c>
      <c r="BL133" s="28" t="s">
        <v>314</v>
      </c>
      <c r="BM133" s="28" t="s">
        <v>314</v>
      </c>
      <c r="BN133" s="28" t="s">
        <v>314</v>
      </c>
      <c r="BO133" s="28" t="s">
        <v>314</v>
      </c>
      <c r="BP133" s="28" t="s">
        <v>314</v>
      </c>
      <c r="BQ133" s="28" t="s">
        <v>314</v>
      </c>
      <c r="BR133" s="28"/>
      <c r="BS133" s="28">
        <v>66</v>
      </c>
      <c r="BT133" s="28">
        <v>66</v>
      </c>
      <c r="BU133" s="29">
        <f t="shared" si="10"/>
        <v>1</v>
      </c>
      <c r="BV133" s="28">
        <f t="shared" si="11"/>
        <v>0</v>
      </c>
      <c r="BW133" s="28">
        <f t="shared" si="12"/>
        <v>0</v>
      </c>
      <c r="BX133" s="28" t="e">
        <f t="shared" si="13"/>
        <v>#NUM!</v>
      </c>
      <c r="BY133" s="28" t="e">
        <f t="shared" si="14"/>
        <v>#DIV/0!</v>
      </c>
      <c r="BZ133" s="28" t="e">
        <f t="shared" si="15"/>
        <v>#DIV/0!</v>
      </c>
      <c r="CA133" s="28" t="e">
        <f t="shared" si="16"/>
        <v>#DIV/0!</v>
      </c>
      <c r="CB133" s="28" t="e">
        <f t="shared" si="17"/>
        <v>#DIV/0!</v>
      </c>
      <c r="CC133" s="28" t="e">
        <f t="shared" si="18"/>
        <v>#NUM!</v>
      </c>
      <c r="CD133" s="28" t="e">
        <f t="shared" si="19"/>
        <v>#NUM!</v>
      </c>
    </row>
    <row r="134" spans="1:82" x14ac:dyDescent="0.25">
      <c r="A134" s="13" t="s">
        <v>138</v>
      </c>
      <c r="B134" s="13" t="s">
        <v>105</v>
      </c>
      <c r="C134" s="12" t="s">
        <v>347</v>
      </c>
      <c r="D134" s="30" t="s">
        <v>194</v>
      </c>
      <c r="E134" s="30" t="s">
        <v>194</v>
      </c>
      <c r="F134" s="30" t="s">
        <v>194</v>
      </c>
      <c r="G134" s="30" t="s">
        <v>194</v>
      </c>
      <c r="H134" s="30" t="s">
        <v>194</v>
      </c>
      <c r="I134" s="28" t="s">
        <v>314</v>
      </c>
      <c r="J134" s="28" t="s">
        <v>314</v>
      </c>
      <c r="K134" s="28" t="s">
        <v>314</v>
      </c>
      <c r="L134" s="28" t="s">
        <v>314</v>
      </c>
      <c r="M134" s="28" t="s">
        <v>314</v>
      </c>
      <c r="N134" s="28" t="s">
        <v>314</v>
      </c>
      <c r="O134" s="28" t="s">
        <v>314</v>
      </c>
      <c r="P134" s="28" t="s">
        <v>314</v>
      </c>
      <c r="Q134" s="28" t="s">
        <v>314</v>
      </c>
      <c r="R134" s="28" t="s">
        <v>314</v>
      </c>
      <c r="S134" s="28" t="s">
        <v>314</v>
      </c>
      <c r="T134" s="28" t="s">
        <v>314</v>
      </c>
      <c r="U134" s="28" t="s">
        <v>314</v>
      </c>
      <c r="V134" s="28" t="s">
        <v>314</v>
      </c>
      <c r="W134" s="28" t="s">
        <v>314</v>
      </c>
      <c r="X134" s="28" t="s">
        <v>314</v>
      </c>
      <c r="Y134" s="28" t="s">
        <v>314</v>
      </c>
      <c r="Z134" s="28" t="s">
        <v>314</v>
      </c>
      <c r="AA134" s="28" t="s">
        <v>314</v>
      </c>
      <c r="AB134" s="28" t="s">
        <v>314</v>
      </c>
      <c r="AC134" s="28" t="s">
        <v>314</v>
      </c>
      <c r="AD134" s="28" t="s">
        <v>314</v>
      </c>
      <c r="AE134" s="28" t="s">
        <v>314</v>
      </c>
      <c r="AF134" s="28" t="s">
        <v>314</v>
      </c>
      <c r="AG134" s="28" t="s">
        <v>314</v>
      </c>
      <c r="AH134" s="28" t="s">
        <v>314</v>
      </c>
      <c r="AI134" s="28" t="s">
        <v>314</v>
      </c>
      <c r="AJ134" s="28" t="s">
        <v>314</v>
      </c>
      <c r="AK134" s="28" t="s">
        <v>314</v>
      </c>
      <c r="AL134" s="28" t="s">
        <v>314</v>
      </c>
      <c r="AM134" s="28" t="s">
        <v>314</v>
      </c>
      <c r="AN134" s="28" t="s">
        <v>314</v>
      </c>
      <c r="AO134" s="28" t="s">
        <v>314</v>
      </c>
      <c r="AP134" s="28" t="s">
        <v>314</v>
      </c>
      <c r="AQ134" s="28" t="s">
        <v>314</v>
      </c>
      <c r="AR134" s="28" t="s">
        <v>314</v>
      </c>
      <c r="AS134" s="28" t="s">
        <v>314</v>
      </c>
      <c r="AT134" s="28" t="s">
        <v>314</v>
      </c>
      <c r="AU134" s="28" t="s">
        <v>314</v>
      </c>
      <c r="AV134" s="28" t="s">
        <v>314</v>
      </c>
      <c r="AW134" s="28" t="s">
        <v>314</v>
      </c>
      <c r="AX134" s="28" t="s">
        <v>314</v>
      </c>
      <c r="AY134" s="28" t="s">
        <v>314</v>
      </c>
      <c r="AZ134" s="28" t="s">
        <v>314</v>
      </c>
      <c r="BA134" s="28" t="s">
        <v>314</v>
      </c>
      <c r="BB134" s="28" t="s">
        <v>314</v>
      </c>
      <c r="BC134" s="28" t="s">
        <v>314</v>
      </c>
      <c r="BD134" s="28" t="s">
        <v>314</v>
      </c>
      <c r="BE134" s="28" t="s">
        <v>314</v>
      </c>
      <c r="BF134" s="28" t="s">
        <v>314</v>
      </c>
      <c r="BG134" s="28" t="s">
        <v>314</v>
      </c>
      <c r="BH134" s="28" t="s">
        <v>314</v>
      </c>
      <c r="BI134" s="28" t="s">
        <v>314</v>
      </c>
      <c r="BJ134" s="28" t="s">
        <v>314</v>
      </c>
      <c r="BK134" s="28" t="s">
        <v>314</v>
      </c>
      <c r="BL134" s="28" t="s">
        <v>314</v>
      </c>
      <c r="BM134" s="28" t="s">
        <v>314</v>
      </c>
      <c r="BN134" s="28" t="s">
        <v>314</v>
      </c>
      <c r="BO134" s="28" t="s">
        <v>314</v>
      </c>
      <c r="BP134" s="28" t="s">
        <v>314</v>
      </c>
      <c r="BQ134" s="28" t="s">
        <v>314</v>
      </c>
      <c r="BR134" s="28"/>
      <c r="BS134" s="28">
        <v>66</v>
      </c>
      <c r="BT134" s="28">
        <v>66</v>
      </c>
      <c r="BU134" s="29">
        <f t="shared" si="10"/>
        <v>1</v>
      </c>
      <c r="BV134" s="28">
        <f t="shared" si="11"/>
        <v>0</v>
      </c>
      <c r="BW134" s="28">
        <f t="shared" si="12"/>
        <v>0</v>
      </c>
      <c r="BX134" s="28" t="e">
        <f t="shared" si="13"/>
        <v>#NUM!</v>
      </c>
      <c r="BY134" s="28" t="e">
        <f t="shared" si="14"/>
        <v>#DIV/0!</v>
      </c>
      <c r="BZ134" s="28" t="e">
        <f t="shared" si="15"/>
        <v>#DIV/0!</v>
      </c>
      <c r="CA134" s="28" t="e">
        <f t="shared" si="16"/>
        <v>#DIV/0!</v>
      </c>
      <c r="CB134" s="28" t="e">
        <f t="shared" si="17"/>
        <v>#DIV/0!</v>
      </c>
      <c r="CC134" s="28" t="e">
        <f t="shared" si="18"/>
        <v>#NUM!</v>
      </c>
      <c r="CD134" s="28" t="e">
        <f t="shared" si="19"/>
        <v>#NUM!</v>
      </c>
    </row>
    <row r="135" spans="1:82" x14ac:dyDescent="0.25">
      <c r="A135" s="13" t="s">
        <v>139</v>
      </c>
      <c r="B135" s="13" t="s">
        <v>105</v>
      </c>
      <c r="C135" s="12" t="s">
        <v>347</v>
      </c>
      <c r="D135" s="30" t="s">
        <v>194</v>
      </c>
      <c r="E135" s="30" t="s">
        <v>194</v>
      </c>
      <c r="F135" s="30" t="s">
        <v>194</v>
      </c>
      <c r="G135" s="30" t="s">
        <v>194</v>
      </c>
      <c r="H135" s="30">
        <v>51.1</v>
      </c>
      <c r="I135" s="28" t="s">
        <v>314</v>
      </c>
      <c r="J135" s="28" t="s">
        <v>314</v>
      </c>
      <c r="K135" s="28" t="s">
        <v>314</v>
      </c>
      <c r="L135" s="28">
        <v>34</v>
      </c>
      <c r="M135" s="28">
        <v>23</v>
      </c>
      <c r="N135" s="28">
        <v>28</v>
      </c>
      <c r="O135" s="28">
        <v>72</v>
      </c>
      <c r="P135" s="28" t="s">
        <v>314</v>
      </c>
      <c r="Q135" s="28">
        <v>61</v>
      </c>
      <c r="R135" s="28">
        <v>170</v>
      </c>
      <c r="S135" s="28">
        <v>26</v>
      </c>
      <c r="T135" s="28">
        <v>61</v>
      </c>
      <c r="U135" s="28">
        <v>5.8</v>
      </c>
      <c r="V135" s="28" t="s">
        <v>314</v>
      </c>
      <c r="W135" s="28">
        <v>100</v>
      </c>
      <c r="X135" s="28" t="s">
        <v>314</v>
      </c>
      <c r="Y135" s="28" t="s">
        <v>314</v>
      </c>
      <c r="Z135" s="28">
        <v>29</v>
      </c>
      <c r="AA135" s="28">
        <v>110</v>
      </c>
      <c r="AB135" s="28">
        <v>53</v>
      </c>
      <c r="AC135" s="28">
        <v>27</v>
      </c>
      <c r="AD135" s="28" t="s">
        <v>314</v>
      </c>
      <c r="AE135" s="28" t="s">
        <v>314</v>
      </c>
      <c r="AF135" s="28">
        <v>24</v>
      </c>
      <c r="AG135" s="28" t="s">
        <v>314</v>
      </c>
      <c r="AH135" s="28">
        <v>17</v>
      </c>
      <c r="AI135" s="28">
        <v>70</v>
      </c>
      <c r="AJ135" s="28">
        <v>13</v>
      </c>
      <c r="AK135" s="28">
        <v>12</v>
      </c>
      <c r="AL135" s="28">
        <v>27</v>
      </c>
      <c r="AM135" s="28">
        <v>42</v>
      </c>
      <c r="AN135" s="28">
        <v>66</v>
      </c>
      <c r="AO135" s="28">
        <v>11</v>
      </c>
      <c r="AP135" s="28">
        <v>36</v>
      </c>
      <c r="AQ135" s="28" t="s">
        <v>314</v>
      </c>
      <c r="AR135" s="28">
        <v>12</v>
      </c>
      <c r="AS135" s="28" t="s">
        <v>314</v>
      </c>
      <c r="AT135" s="28">
        <v>90</v>
      </c>
      <c r="AU135" s="28">
        <v>11</v>
      </c>
      <c r="AV135" s="28">
        <v>180</v>
      </c>
      <c r="AW135" s="28">
        <v>43</v>
      </c>
      <c r="AX135" s="28" t="s">
        <v>314</v>
      </c>
      <c r="AY135" s="28" t="s">
        <v>314</v>
      </c>
      <c r="AZ135" s="28" t="s">
        <v>314</v>
      </c>
      <c r="BA135" s="28">
        <v>50</v>
      </c>
      <c r="BB135" s="28">
        <v>9.6999999999999993</v>
      </c>
      <c r="BC135" s="28" t="s">
        <v>314</v>
      </c>
      <c r="BD135" s="28">
        <v>16</v>
      </c>
      <c r="BE135" s="28" t="s">
        <v>314</v>
      </c>
      <c r="BF135" s="28">
        <v>48</v>
      </c>
      <c r="BG135" s="28">
        <v>3.6</v>
      </c>
      <c r="BH135" s="28">
        <v>28</v>
      </c>
      <c r="BI135" s="28" t="s">
        <v>314</v>
      </c>
      <c r="BJ135" s="28" t="s">
        <v>314</v>
      </c>
      <c r="BK135" s="28">
        <v>180</v>
      </c>
      <c r="BL135" s="28">
        <v>73</v>
      </c>
      <c r="BM135" s="28">
        <v>19</v>
      </c>
      <c r="BN135" s="28">
        <v>12</v>
      </c>
      <c r="BO135" s="28">
        <v>15</v>
      </c>
      <c r="BP135" s="28">
        <v>660</v>
      </c>
      <c r="BQ135" s="28" t="s">
        <v>314</v>
      </c>
      <c r="BR135" s="28"/>
      <c r="BS135" s="28">
        <v>66</v>
      </c>
      <c r="BT135" s="28">
        <v>60</v>
      </c>
      <c r="BU135" s="29">
        <f t="shared" si="10"/>
        <v>0.90909090909090906</v>
      </c>
      <c r="BV135" s="28">
        <f t="shared" si="11"/>
        <v>660</v>
      </c>
      <c r="BW135" s="28">
        <f t="shared" si="12"/>
        <v>3.6</v>
      </c>
      <c r="BX135" s="28">
        <f t="shared" si="13"/>
        <v>31.5</v>
      </c>
      <c r="BY135" s="28">
        <f t="shared" si="14"/>
        <v>104.46432452623439</v>
      </c>
      <c r="BZ135" s="28">
        <f t="shared" si="15"/>
        <v>167.51304329955119</v>
      </c>
      <c r="CA135" s="28">
        <f t="shared" si="16"/>
        <v>10912.795098722418</v>
      </c>
      <c r="CB135" s="28">
        <f t="shared" si="17"/>
        <v>62.361904761904761</v>
      </c>
      <c r="CC135" s="28">
        <f t="shared" si="18"/>
        <v>179.49999999999994</v>
      </c>
      <c r="CD135" s="28">
        <f t="shared" si="19"/>
        <v>463.19999999999823</v>
      </c>
    </row>
    <row r="136" spans="1:82" x14ac:dyDescent="0.25">
      <c r="A136" s="13" t="s">
        <v>140</v>
      </c>
      <c r="B136" s="13" t="s">
        <v>105</v>
      </c>
      <c r="C136" s="12" t="s">
        <v>347</v>
      </c>
      <c r="D136" s="30" t="s">
        <v>194</v>
      </c>
      <c r="E136" s="30" t="s">
        <v>194</v>
      </c>
      <c r="F136" s="30" t="s">
        <v>194</v>
      </c>
      <c r="G136" s="30" t="s">
        <v>194</v>
      </c>
      <c r="H136" s="30" t="s">
        <v>194</v>
      </c>
      <c r="I136" s="28" t="s">
        <v>314</v>
      </c>
      <c r="J136" s="28" t="s">
        <v>314</v>
      </c>
      <c r="K136" s="28" t="s">
        <v>314</v>
      </c>
      <c r="L136" s="28" t="s">
        <v>314</v>
      </c>
      <c r="M136" s="28" t="s">
        <v>314</v>
      </c>
      <c r="N136" s="28" t="s">
        <v>314</v>
      </c>
      <c r="O136" s="28" t="s">
        <v>314</v>
      </c>
      <c r="P136" s="28" t="s">
        <v>314</v>
      </c>
      <c r="Q136" s="28" t="s">
        <v>314</v>
      </c>
      <c r="R136" s="28" t="s">
        <v>314</v>
      </c>
      <c r="S136" s="28" t="s">
        <v>314</v>
      </c>
      <c r="T136" s="28" t="s">
        <v>314</v>
      </c>
      <c r="U136" s="28" t="s">
        <v>314</v>
      </c>
      <c r="V136" s="28" t="s">
        <v>314</v>
      </c>
      <c r="W136" s="28" t="s">
        <v>314</v>
      </c>
      <c r="X136" s="28" t="s">
        <v>314</v>
      </c>
      <c r="Y136" s="28" t="s">
        <v>314</v>
      </c>
      <c r="Z136" s="28" t="s">
        <v>314</v>
      </c>
      <c r="AA136" s="28" t="s">
        <v>314</v>
      </c>
      <c r="AB136" s="28" t="s">
        <v>314</v>
      </c>
      <c r="AC136" s="28" t="s">
        <v>314</v>
      </c>
      <c r="AD136" s="28" t="s">
        <v>314</v>
      </c>
      <c r="AE136" s="28" t="s">
        <v>314</v>
      </c>
      <c r="AF136" s="28" t="s">
        <v>314</v>
      </c>
      <c r="AG136" s="28" t="s">
        <v>314</v>
      </c>
      <c r="AH136" s="28" t="s">
        <v>314</v>
      </c>
      <c r="AI136" s="28" t="s">
        <v>314</v>
      </c>
      <c r="AJ136" s="28" t="s">
        <v>314</v>
      </c>
      <c r="AK136" s="28" t="s">
        <v>314</v>
      </c>
      <c r="AL136" s="28" t="s">
        <v>314</v>
      </c>
      <c r="AM136" s="28" t="s">
        <v>314</v>
      </c>
      <c r="AN136" s="28" t="s">
        <v>314</v>
      </c>
      <c r="AO136" s="28" t="s">
        <v>314</v>
      </c>
      <c r="AP136" s="28" t="s">
        <v>314</v>
      </c>
      <c r="AQ136" s="28" t="s">
        <v>314</v>
      </c>
      <c r="AR136" s="28" t="s">
        <v>314</v>
      </c>
      <c r="AS136" s="28" t="s">
        <v>314</v>
      </c>
      <c r="AT136" s="28" t="s">
        <v>314</v>
      </c>
      <c r="AU136" s="28" t="s">
        <v>314</v>
      </c>
      <c r="AV136" s="28" t="s">
        <v>314</v>
      </c>
      <c r="AW136" s="28" t="s">
        <v>314</v>
      </c>
      <c r="AX136" s="28" t="s">
        <v>314</v>
      </c>
      <c r="AY136" s="28" t="s">
        <v>314</v>
      </c>
      <c r="AZ136" s="28" t="s">
        <v>314</v>
      </c>
      <c r="BA136" s="28" t="s">
        <v>314</v>
      </c>
      <c r="BB136" s="28" t="s">
        <v>314</v>
      </c>
      <c r="BC136" s="28" t="s">
        <v>314</v>
      </c>
      <c r="BD136" s="28" t="s">
        <v>314</v>
      </c>
      <c r="BE136" s="28" t="s">
        <v>314</v>
      </c>
      <c r="BF136" s="28" t="s">
        <v>314</v>
      </c>
      <c r="BG136" s="28" t="s">
        <v>314</v>
      </c>
      <c r="BH136" s="28" t="s">
        <v>314</v>
      </c>
      <c r="BI136" s="28" t="s">
        <v>314</v>
      </c>
      <c r="BJ136" s="28" t="s">
        <v>314</v>
      </c>
      <c r="BK136" s="28" t="s">
        <v>314</v>
      </c>
      <c r="BL136" s="28" t="s">
        <v>314</v>
      </c>
      <c r="BM136" s="28" t="s">
        <v>314</v>
      </c>
      <c r="BN136" s="28" t="s">
        <v>314</v>
      </c>
      <c r="BO136" s="28" t="s">
        <v>314</v>
      </c>
      <c r="BP136" s="28" t="s">
        <v>314</v>
      </c>
      <c r="BQ136" s="28" t="s">
        <v>314</v>
      </c>
      <c r="BR136" s="28"/>
      <c r="BS136" s="28">
        <v>66</v>
      </c>
      <c r="BT136" s="28">
        <v>66</v>
      </c>
      <c r="BU136" s="29">
        <f t="shared" si="10"/>
        <v>1</v>
      </c>
      <c r="BV136" s="28">
        <f t="shared" si="11"/>
        <v>0</v>
      </c>
      <c r="BW136" s="28">
        <f t="shared" si="12"/>
        <v>0</v>
      </c>
      <c r="BX136" s="28" t="e">
        <f t="shared" si="13"/>
        <v>#NUM!</v>
      </c>
      <c r="BY136" s="28" t="e">
        <f t="shared" si="14"/>
        <v>#DIV/0!</v>
      </c>
      <c r="BZ136" s="28" t="e">
        <f t="shared" si="15"/>
        <v>#DIV/0!</v>
      </c>
      <c r="CA136" s="28" t="e">
        <f t="shared" si="16"/>
        <v>#DIV/0!</v>
      </c>
      <c r="CB136" s="28" t="e">
        <f t="shared" si="17"/>
        <v>#DIV/0!</v>
      </c>
      <c r="CC136" s="28" t="e">
        <f t="shared" si="18"/>
        <v>#NUM!</v>
      </c>
      <c r="CD136" s="28" t="e">
        <f t="shared" si="19"/>
        <v>#NUM!</v>
      </c>
    </row>
    <row r="137" spans="1:82" x14ac:dyDescent="0.25">
      <c r="A137" s="13" t="s">
        <v>141</v>
      </c>
      <c r="B137" s="13" t="s">
        <v>105</v>
      </c>
      <c r="C137" s="12" t="s">
        <v>347</v>
      </c>
      <c r="D137" s="30" t="s">
        <v>194</v>
      </c>
      <c r="E137" s="30" t="s">
        <v>194</v>
      </c>
      <c r="F137" s="30">
        <v>14.8</v>
      </c>
      <c r="G137" s="30" t="s">
        <v>194</v>
      </c>
      <c r="H137" s="30">
        <v>14</v>
      </c>
      <c r="I137" s="28" t="s">
        <v>314</v>
      </c>
      <c r="J137" s="28" t="s">
        <v>314</v>
      </c>
      <c r="K137" s="28" t="s">
        <v>314</v>
      </c>
      <c r="L137" s="28" t="s">
        <v>314</v>
      </c>
      <c r="M137" s="28" t="s">
        <v>314</v>
      </c>
      <c r="N137" s="28" t="s">
        <v>314</v>
      </c>
      <c r="O137" s="28" t="s">
        <v>314</v>
      </c>
      <c r="P137" s="28" t="s">
        <v>314</v>
      </c>
      <c r="Q137" s="28" t="s">
        <v>314</v>
      </c>
      <c r="R137" s="28" t="s">
        <v>314</v>
      </c>
      <c r="S137" s="28" t="s">
        <v>314</v>
      </c>
      <c r="T137" s="28" t="s">
        <v>314</v>
      </c>
      <c r="U137" s="28" t="s">
        <v>314</v>
      </c>
      <c r="V137" s="28" t="s">
        <v>314</v>
      </c>
      <c r="W137" s="28" t="s">
        <v>314</v>
      </c>
      <c r="X137" s="28" t="s">
        <v>314</v>
      </c>
      <c r="Y137" s="28" t="s">
        <v>314</v>
      </c>
      <c r="Z137" s="28" t="s">
        <v>314</v>
      </c>
      <c r="AA137" s="28" t="s">
        <v>314</v>
      </c>
      <c r="AB137" s="28" t="s">
        <v>314</v>
      </c>
      <c r="AC137" s="28" t="s">
        <v>314</v>
      </c>
      <c r="AD137" s="28" t="s">
        <v>314</v>
      </c>
      <c r="AE137" s="28" t="s">
        <v>314</v>
      </c>
      <c r="AF137" s="28" t="s">
        <v>314</v>
      </c>
      <c r="AG137" s="28" t="s">
        <v>314</v>
      </c>
      <c r="AH137" s="28" t="s">
        <v>314</v>
      </c>
      <c r="AI137" s="28" t="s">
        <v>314</v>
      </c>
      <c r="AJ137" s="28" t="s">
        <v>314</v>
      </c>
      <c r="AK137" s="28" t="s">
        <v>314</v>
      </c>
      <c r="AL137" s="28" t="s">
        <v>314</v>
      </c>
      <c r="AM137" s="28" t="s">
        <v>314</v>
      </c>
      <c r="AN137" s="28" t="s">
        <v>314</v>
      </c>
      <c r="AO137" s="28" t="s">
        <v>314</v>
      </c>
      <c r="AP137" s="28" t="s">
        <v>314</v>
      </c>
      <c r="AQ137" s="28" t="s">
        <v>314</v>
      </c>
      <c r="AR137" s="28" t="s">
        <v>314</v>
      </c>
      <c r="AS137" s="28" t="s">
        <v>314</v>
      </c>
      <c r="AT137" s="28" t="s">
        <v>314</v>
      </c>
      <c r="AU137" s="28" t="s">
        <v>314</v>
      </c>
      <c r="AV137" s="28" t="s">
        <v>314</v>
      </c>
      <c r="AW137" s="28" t="s">
        <v>314</v>
      </c>
      <c r="AX137" s="28" t="s">
        <v>314</v>
      </c>
      <c r="AY137" s="28" t="s">
        <v>314</v>
      </c>
      <c r="AZ137" s="28" t="s">
        <v>314</v>
      </c>
      <c r="BA137" s="28" t="s">
        <v>314</v>
      </c>
      <c r="BB137" s="28" t="s">
        <v>314</v>
      </c>
      <c r="BC137" s="28" t="s">
        <v>314</v>
      </c>
      <c r="BD137" s="28" t="s">
        <v>314</v>
      </c>
      <c r="BE137" s="28" t="s">
        <v>314</v>
      </c>
      <c r="BF137" s="28" t="s">
        <v>314</v>
      </c>
      <c r="BG137" s="28" t="s">
        <v>314</v>
      </c>
      <c r="BH137" s="28" t="s">
        <v>314</v>
      </c>
      <c r="BI137" s="28" t="s">
        <v>314</v>
      </c>
      <c r="BJ137" s="28" t="s">
        <v>314</v>
      </c>
      <c r="BK137" s="28" t="s">
        <v>314</v>
      </c>
      <c r="BL137" s="28" t="s">
        <v>314</v>
      </c>
      <c r="BM137" s="28" t="s">
        <v>314</v>
      </c>
      <c r="BN137" s="28" t="s">
        <v>314</v>
      </c>
      <c r="BO137" s="28" t="s">
        <v>314</v>
      </c>
      <c r="BP137" s="28" t="s">
        <v>314</v>
      </c>
      <c r="BQ137" s="28" t="s">
        <v>314</v>
      </c>
      <c r="BR137" s="28"/>
      <c r="BS137" s="28">
        <v>66</v>
      </c>
      <c r="BT137" s="28">
        <v>64</v>
      </c>
      <c r="BU137" s="29">
        <f t="shared" si="10"/>
        <v>0.96969696969696972</v>
      </c>
      <c r="BV137" s="28">
        <f t="shared" si="11"/>
        <v>14.8</v>
      </c>
      <c r="BW137" s="28">
        <f t="shared" si="12"/>
        <v>14</v>
      </c>
      <c r="BX137" s="28">
        <f t="shared" si="13"/>
        <v>14.4</v>
      </c>
      <c r="BY137" s="28">
        <f t="shared" si="14"/>
        <v>0.56568542494923857</v>
      </c>
      <c r="BZ137" s="28">
        <f t="shared" si="15"/>
        <v>3.9283710065919344</v>
      </c>
      <c r="CA137" s="28">
        <f t="shared" si="16"/>
        <v>0.32000000000000056</v>
      </c>
      <c r="CB137" s="28">
        <f t="shared" si="17"/>
        <v>14.4</v>
      </c>
      <c r="CC137" s="28">
        <f t="shared" si="18"/>
        <v>14.760000000000002</v>
      </c>
      <c r="CD137" s="28">
        <f t="shared" si="19"/>
        <v>14.792000000000002</v>
      </c>
    </row>
    <row r="138" spans="1:82" x14ac:dyDescent="0.25">
      <c r="A138" s="13" t="s">
        <v>142</v>
      </c>
      <c r="B138" s="13" t="s">
        <v>105</v>
      </c>
      <c r="C138" s="12" t="s">
        <v>347</v>
      </c>
      <c r="D138" s="30" t="s">
        <v>194</v>
      </c>
      <c r="E138" s="30" t="s">
        <v>194</v>
      </c>
      <c r="F138" s="30" t="s">
        <v>194</v>
      </c>
      <c r="G138" s="30" t="s">
        <v>194</v>
      </c>
      <c r="H138" s="30" t="s">
        <v>194</v>
      </c>
      <c r="I138" s="28" t="s">
        <v>314</v>
      </c>
      <c r="J138" s="28" t="s">
        <v>314</v>
      </c>
      <c r="K138" s="28" t="s">
        <v>314</v>
      </c>
      <c r="L138" s="28" t="s">
        <v>314</v>
      </c>
      <c r="M138" s="28" t="s">
        <v>314</v>
      </c>
      <c r="N138" s="28" t="s">
        <v>314</v>
      </c>
      <c r="O138" s="28" t="s">
        <v>314</v>
      </c>
      <c r="P138" s="28" t="s">
        <v>314</v>
      </c>
      <c r="Q138" s="28" t="s">
        <v>314</v>
      </c>
      <c r="R138" s="28" t="s">
        <v>314</v>
      </c>
      <c r="S138" s="28" t="s">
        <v>314</v>
      </c>
      <c r="T138" s="28" t="s">
        <v>314</v>
      </c>
      <c r="U138" s="28" t="s">
        <v>314</v>
      </c>
      <c r="V138" s="28" t="s">
        <v>314</v>
      </c>
      <c r="W138" s="28" t="s">
        <v>314</v>
      </c>
      <c r="X138" s="28" t="s">
        <v>314</v>
      </c>
      <c r="Y138" s="28" t="s">
        <v>314</v>
      </c>
      <c r="Z138" s="28" t="s">
        <v>314</v>
      </c>
      <c r="AA138" s="28" t="s">
        <v>314</v>
      </c>
      <c r="AB138" s="28">
        <v>180</v>
      </c>
      <c r="AC138" s="28" t="s">
        <v>314</v>
      </c>
      <c r="AD138" s="28" t="s">
        <v>314</v>
      </c>
      <c r="AE138" s="28" t="s">
        <v>314</v>
      </c>
      <c r="AF138" s="28" t="s">
        <v>314</v>
      </c>
      <c r="AG138" s="28" t="s">
        <v>314</v>
      </c>
      <c r="AH138" s="28" t="s">
        <v>314</v>
      </c>
      <c r="AI138" s="28" t="s">
        <v>314</v>
      </c>
      <c r="AJ138" s="28" t="s">
        <v>314</v>
      </c>
      <c r="AK138" s="28" t="s">
        <v>314</v>
      </c>
      <c r="AL138" s="28" t="s">
        <v>314</v>
      </c>
      <c r="AM138" s="28" t="s">
        <v>314</v>
      </c>
      <c r="AN138" s="28" t="s">
        <v>314</v>
      </c>
      <c r="AO138" s="28" t="s">
        <v>314</v>
      </c>
      <c r="AP138" s="28" t="s">
        <v>314</v>
      </c>
      <c r="AQ138" s="28" t="s">
        <v>314</v>
      </c>
      <c r="AR138" s="28" t="s">
        <v>314</v>
      </c>
      <c r="AS138" s="28" t="s">
        <v>314</v>
      </c>
      <c r="AT138" s="28" t="s">
        <v>314</v>
      </c>
      <c r="AU138" s="28" t="s">
        <v>314</v>
      </c>
      <c r="AV138" s="28" t="s">
        <v>314</v>
      </c>
      <c r="AW138" s="28" t="s">
        <v>314</v>
      </c>
      <c r="AX138" s="28" t="s">
        <v>314</v>
      </c>
      <c r="AY138" s="28" t="s">
        <v>314</v>
      </c>
      <c r="AZ138" s="28" t="s">
        <v>314</v>
      </c>
      <c r="BA138" s="28" t="s">
        <v>314</v>
      </c>
      <c r="BB138" s="28" t="s">
        <v>314</v>
      </c>
      <c r="BC138" s="28" t="s">
        <v>314</v>
      </c>
      <c r="BD138" s="28" t="s">
        <v>314</v>
      </c>
      <c r="BE138" s="28" t="s">
        <v>314</v>
      </c>
      <c r="BF138" s="28" t="s">
        <v>314</v>
      </c>
      <c r="BG138" s="28" t="s">
        <v>314</v>
      </c>
      <c r="BH138" s="28" t="s">
        <v>314</v>
      </c>
      <c r="BI138" s="28" t="s">
        <v>314</v>
      </c>
      <c r="BJ138" s="28" t="s">
        <v>314</v>
      </c>
      <c r="BK138" s="28" t="s">
        <v>314</v>
      </c>
      <c r="BL138" s="28" t="s">
        <v>314</v>
      </c>
      <c r="BM138" s="28" t="s">
        <v>314</v>
      </c>
      <c r="BN138" s="28" t="s">
        <v>314</v>
      </c>
      <c r="BO138" s="28" t="s">
        <v>314</v>
      </c>
      <c r="BP138" s="28" t="s">
        <v>314</v>
      </c>
      <c r="BQ138" s="28" t="s">
        <v>314</v>
      </c>
      <c r="BR138" s="28"/>
      <c r="BS138" s="28">
        <v>66</v>
      </c>
      <c r="BT138" s="28">
        <v>66</v>
      </c>
      <c r="BU138" s="29">
        <f t="shared" si="10"/>
        <v>1</v>
      </c>
      <c r="BV138" s="28">
        <f t="shared" si="11"/>
        <v>180</v>
      </c>
      <c r="BW138" s="28">
        <f t="shared" si="12"/>
        <v>180</v>
      </c>
      <c r="BX138" s="28">
        <f t="shared" si="13"/>
        <v>180</v>
      </c>
      <c r="BY138" s="28" t="e">
        <f t="shared" si="14"/>
        <v>#DIV/0!</v>
      </c>
      <c r="BZ138" s="28" t="e">
        <f t="shared" si="15"/>
        <v>#DIV/0!</v>
      </c>
      <c r="CA138" s="28" t="e">
        <f t="shared" si="16"/>
        <v>#DIV/0!</v>
      </c>
      <c r="CB138" s="28">
        <f t="shared" si="17"/>
        <v>180</v>
      </c>
      <c r="CC138" s="28">
        <f t="shared" si="18"/>
        <v>180</v>
      </c>
      <c r="CD138" s="28">
        <f t="shared" si="19"/>
        <v>180</v>
      </c>
    </row>
    <row r="139" spans="1:82" x14ac:dyDescent="0.25">
      <c r="A139" s="13" t="s">
        <v>143</v>
      </c>
      <c r="B139" s="13" t="s">
        <v>105</v>
      </c>
      <c r="C139" s="12" t="s">
        <v>347</v>
      </c>
      <c r="D139" s="30" t="s">
        <v>194</v>
      </c>
      <c r="E139" s="30" t="s">
        <v>194</v>
      </c>
      <c r="F139" s="30">
        <v>89</v>
      </c>
      <c r="G139" s="30" t="s">
        <v>194</v>
      </c>
      <c r="H139" s="30" t="s">
        <v>194</v>
      </c>
      <c r="I139" s="28" t="s">
        <v>314</v>
      </c>
      <c r="J139" s="28" t="s">
        <v>314</v>
      </c>
      <c r="K139" s="28" t="s">
        <v>314</v>
      </c>
      <c r="L139" s="28" t="s">
        <v>314</v>
      </c>
      <c r="M139" s="28" t="s">
        <v>314</v>
      </c>
      <c r="N139" s="28" t="s">
        <v>314</v>
      </c>
      <c r="O139" s="28" t="s">
        <v>314</v>
      </c>
      <c r="P139" s="28" t="s">
        <v>314</v>
      </c>
      <c r="Q139" s="28" t="s">
        <v>314</v>
      </c>
      <c r="R139" s="28" t="s">
        <v>314</v>
      </c>
      <c r="S139" s="28" t="s">
        <v>314</v>
      </c>
      <c r="T139" s="28" t="s">
        <v>314</v>
      </c>
      <c r="U139" s="28" t="s">
        <v>314</v>
      </c>
      <c r="V139" s="28" t="s">
        <v>314</v>
      </c>
      <c r="W139" s="28" t="s">
        <v>314</v>
      </c>
      <c r="X139" s="28" t="s">
        <v>314</v>
      </c>
      <c r="Y139" s="28" t="s">
        <v>314</v>
      </c>
      <c r="Z139" s="28" t="s">
        <v>314</v>
      </c>
      <c r="AA139" s="28" t="s">
        <v>314</v>
      </c>
      <c r="AB139" s="28" t="s">
        <v>314</v>
      </c>
      <c r="AC139" s="28" t="s">
        <v>314</v>
      </c>
      <c r="AD139" s="28" t="s">
        <v>314</v>
      </c>
      <c r="AE139" s="28" t="s">
        <v>314</v>
      </c>
      <c r="AF139" s="28" t="s">
        <v>314</v>
      </c>
      <c r="AG139" s="28" t="s">
        <v>314</v>
      </c>
      <c r="AH139" s="28" t="s">
        <v>314</v>
      </c>
      <c r="AI139" s="28" t="s">
        <v>314</v>
      </c>
      <c r="AJ139" s="28" t="s">
        <v>314</v>
      </c>
      <c r="AK139" s="28" t="s">
        <v>314</v>
      </c>
      <c r="AL139" s="28" t="s">
        <v>314</v>
      </c>
      <c r="AM139" s="28" t="s">
        <v>314</v>
      </c>
      <c r="AN139" s="28" t="s">
        <v>314</v>
      </c>
      <c r="AO139" s="28" t="s">
        <v>314</v>
      </c>
      <c r="AP139" s="28" t="s">
        <v>314</v>
      </c>
      <c r="AQ139" s="28" t="s">
        <v>314</v>
      </c>
      <c r="AR139" s="28" t="s">
        <v>314</v>
      </c>
      <c r="AS139" s="28" t="s">
        <v>314</v>
      </c>
      <c r="AT139" s="28" t="s">
        <v>314</v>
      </c>
      <c r="AU139" s="28" t="s">
        <v>314</v>
      </c>
      <c r="AV139" s="28" t="s">
        <v>314</v>
      </c>
      <c r="AW139" s="28" t="s">
        <v>314</v>
      </c>
      <c r="AX139" s="28" t="s">
        <v>314</v>
      </c>
      <c r="AY139" s="28" t="s">
        <v>314</v>
      </c>
      <c r="AZ139" s="28" t="s">
        <v>314</v>
      </c>
      <c r="BA139" s="28" t="s">
        <v>314</v>
      </c>
      <c r="BB139" s="28" t="s">
        <v>314</v>
      </c>
      <c r="BC139" s="28" t="s">
        <v>314</v>
      </c>
      <c r="BD139" s="28" t="s">
        <v>314</v>
      </c>
      <c r="BE139" s="28" t="s">
        <v>314</v>
      </c>
      <c r="BF139" s="28" t="s">
        <v>314</v>
      </c>
      <c r="BG139" s="28" t="s">
        <v>314</v>
      </c>
      <c r="BH139" s="28" t="s">
        <v>314</v>
      </c>
      <c r="BI139" s="28" t="s">
        <v>314</v>
      </c>
      <c r="BJ139" s="28" t="s">
        <v>314</v>
      </c>
      <c r="BK139" s="28" t="s">
        <v>314</v>
      </c>
      <c r="BL139" s="28" t="s">
        <v>314</v>
      </c>
      <c r="BM139" s="28" t="s">
        <v>314</v>
      </c>
      <c r="BN139" s="28" t="s">
        <v>314</v>
      </c>
      <c r="BO139" s="28" t="s">
        <v>314</v>
      </c>
      <c r="BP139" s="28" t="s">
        <v>314</v>
      </c>
      <c r="BQ139" s="28" t="s">
        <v>314</v>
      </c>
      <c r="BR139" s="28"/>
      <c r="BS139" s="28">
        <v>66</v>
      </c>
      <c r="BT139" s="28">
        <v>65</v>
      </c>
      <c r="BU139" s="29">
        <f t="shared" si="10"/>
        <v>0.98484848484848486</v>
      </c>
      <c r="BV139" s="28">
        <f t="shared" si="11"/>
        <v>89</v>
      </c>
      <c r="BW139" s="28">
        <f t="shared" si="12"/>
        <v>89</v>
      </c>
      <c r="BX139" s="28">
        <f t="shared" si="13"/>
        <v>89</v>
      </c>
      <c r="BY139" s="28" t="e">
        <f t="shared" si="14"/>
        <v>#DIV/0!</v>
      </c>
      <c r="BZ139" s="28" t="e">
        <f t="shared" si="15"/>
        <v>#DIV/0!</v>
      </c>
      <c r="CA139" s="28" t="e">
        <f t="shared" si="16"/>
        <v>#DIV/0!</v>
      </c>
      <c r="CB139" s="28">
        <f t="shared" si="17"/>
        <v>89</v>
      </c>
      <c r="CC139" s="28">
        <f t="shared" si="18"/>
        <v>89</v>
      </c>
      <c r="CD139" s="28">
        <f t="shared" si="19"/>
        <v>89</v>
      </c>
    </row>
    <row r="140" spans="1:82" x14ac:dyDescent="0.25">
      <c r="A140" s="13" t="s">
        <v>144</v>
      </c>
      <c r="B140" s="13" t="s">
        <v>105</v>
      </c>
      <c r="C140" s="12" t="s">
        <v>347</v>
      </c>
      <c r="D140" s="30" t="s">
        <v>194</v>
      </c>
      <c r="E140" s="30" t="s">
        <v>194</v>
      </c>
      <c r="F140" s="30" t="s">
        <v>194</v>
      </c>
      <c r="G140" s="30" t="s">
        <v>194</v>
      </c>
      <c r="H140" s="30" t="s">
        <v>194</v>
      </c>
      <c r="I140" s="28" t="s">
        <v>314</v>
      </c>
      <c r="J140" s="28" t="s">
        <v>314</v>
      </c>
      <c r="K140" s="28" t="s">
        <v>314</v>
      </c>
      <c r="L140" s="28" t="s">
        <v>314</v>
      </c>
      <c r="M140" s="28" t="s">
        <v>314</v>
      </c>
      <c r="N140" s="28" t="s">
        <v>314</v>
      </c>
      <c r="O140" s="28" t="s">
        <v>314</v>
      </c>
      <c r="P140" s="28" t="s">
        <v>314</v>
      </c>
      <c r="Q140" s="28" t="s">
        <v>314</v>
      </c>
      <c r="R140" s="28" t="s">
        <v>314</v>
      </c>
      <c r="S140" s="28" t="s">
        <v>314</v>
      </c>
      <c r="T140" s="28" t="s">
        <v>314</v>
      </c>
      <c r="U140" s="28" t="s">
        <v>314</v>
      </c>
      <c r="V140" s="28" t="s">
        <v>314</v>
      </c>
      <c r="W140" s="28" t="s">
        <v>314</v>
      </c>
      <c r="X140" s="28" t="s">
        <v>314</v>
      </c>
      <c r="Y140" s="28" t="s">
        <v>314</v>
      </c>
      <c r="Z140" s="28" t="s">
        <v>314</v>
      </c>
      <c r="AA140" s="28" t="s">
        <v>314</v>
      </c>
      <c r="AB140" s="28" t="s">
        <v>314</v>
      </c>
      <c r="AC140" s="28" t="s">
        <v>314</v>
      </c>
      <c r="AD140" s="28" t="s">
        <v>314</v>
      </c>
      <c r="AE140" s="28" t="s">
        <v>314</v>
      </c>
      <c r="AF140" s="28" t="s">
        <v>314</v>
      </c>
      <c r="AG140" s="28" t="s">
        <v>314</v>
      </c>
      <c r="AH140" s="28" t="s">
        <v>314</v>
      </c>
      <c r="AI140" s="28" t="s">
        <v>314</v>
      </c>
      <c r="AJ140" s="28" t="s">
        <v>314</v>
      </c>
      <c r="AK140" s="28" t="s">
        <v>314</v>
      </c>
      <c r="AL140" s="28" t="s">
        <v>314</v>
      </c>
      <c r="AM140" s="28" t="s">
        <v>314</v>
      </c>
      <c r="AN140" s="28" t="s">
        <v>314</v>
      </c>
      <c r="AO140" s="28" t="s">
        <v>314</v>
      </c>
      <c r="AP140" s="28" t="s">
        <v>314</v>
      </c>
      <c r="AQ140" s="28" t="s">
        <v>314</v>
      </c>
      <c r="AR140" s="28" t="s">
        <v>314</v>
      </c>
      <c r="AS140" s="28" t="s">
        <v>314</v>
      </c>
      <c r="AT140" s="28" t="s">
        <v>314</v>
      </c>
      <c r="AU140" s="28" t="s">
        <v>314</v>
      </c>
      <c r="AV140" s="28" t="s">
        <v>314</v>
      </c>
      <c r="AW140" s="28" t="s">
        <v>314</v>
      </c>
      <c r="AX140" s="28" t="s">
        <v>314</v>
      </c>
      <c r="AY140" s="28" t="s">
        <v>314</v>
      </c>
      <c r="AZ140" s="28" t="s">
        <v>314</v>
      </c>
      <c r="BA140" s="28" t="s">
        <v>314</v>
      </c>
      <c r="BB140" s="28" t="s">
        <v>314</v>
      </c>
      <c r="BC140" s="28" t="s">
        <v>314</v>
      </c>
      <c r="BD140" s="28" t="s">
        <v>314</v>
      </c>
      <c r="BE140" s="28" t="s">
        <v>314</v>
      </c>
      <c r="BF140" s="28" t="s">
        <v>314</v>
      </c>
      <c r="BG140" s="28" t="s">
        <v>314</v>
      </c>
      <c r="BH140" s="28" t="s">
        <v>314</v>
      </c>
      <c r="BI140" s="28" t="s">
        <v>314</v>
      </c>
      <c r="BJ140" s="28" t="s">
        <v>314</v>
      </c>
      <c r="BK140" s="28" t="s">
        <v>314</v>
      </c>
      <c r="BL140" s="28" t="s">
        <v>314</v>
      </c>
      <c r="BM140" s="28" t="s">
        <v>314</v>
      </c>
      <c r="BN140" s="28" t="s">
        <v>314</v>
      </c>
      <c r="BO140" s="28" t="s">
        <v>314</v>
      </c>
      <c r="BP140" s="28" t="s">
        <v>314</v>
      </c>
      <c r="BQ140" s="28" t="s">
        <v>314</v>
      </c>
      <c r="BR140" s="28"/>
      <c r="BS140" s="28">
        <v>66</v>
      </c>
      <c r="BT140" s="28">
        <v>66</v>
      </c>
      <c r="BU140" s="29">
        <f t="shared" si="10"/>
        <v>1</v>
      </c>
      <c r="BV140" s="28">
        <f t="shared" si="11"/>
        <v>0</v>
      </c>
      <c r="BW140" s="28">
        <f t="shared" si="12"/>
        <v>0</v>
      </c>
      <c r="BX140" s="28" t="e">
        <f t="shared" si="13"/>
        <v>#NUM!</v>
      </c>
      <c r="BY140" s="28" t="e">
        <f t="shared" si="14"/>
        <v>#DIV/0!</v>
      </c>
      <c r="BZ140" s="28" t="e">
        <f t="shared" si="15"/>
        <v>#DIV/0!</v>
      </c>
      <c r="CA140" s="28" t="e">
        <f t="shared" si="16"/>
        <v>#DIV/0!</v>
      </c>
      <c r="CB140" s="28" t="e">
        <f t="shared" si="17"/>
        <v>#DIV/0!</v>
      </c>
      <c r="CC140" s="28" t="e">
        <f t="shared" si="18"/>
        <v>#NUM!</v>
      </c>
      <c r="CD140" s="28" t="e">
        <f t="shared" si="19"/>
        <v>#NUM!</v>
      </c>
    </row>
    <row r="141" spans="1:82" x14ac:dyDescent="0.25">
      <c r="A141" s="13" t="s">
        <v>145</v>
      </c>
      <c r="B141" s="13" t="s">
        <v>105</v>
      </c>
      <c r="C141" s="12" t="s">
        <v>347</v>
      </c>
      <c r="D141" s="30" t="s">
        <v>194</v>
      </c>
      <c r="E141" s="30" t="s">
        <v>194</v>
      </c>
      <c r="F141" s="30" t="s">
        <v>194</v>
      </c>
      <c r="G141" s="30" t="s">
        <v>194</v>
      </c>
      <c r="H141" s="30" t="s">
        <v>194</v>
      </c>
      <c r="I141" s="28" t="s">
        <v>314</v>
      </c>
      <c r="J141" s="28" t="s">
        <v>314</v>
      </c>
      <c r="K141" s="28" t="s">
        <v>314</v>
      </c>
      <c r="L141" s="28" t="s">
        <v>314</v>
      </c>
      <c r="M141" s="28" t="s">
        <v>314</v>
      </c>
      <c r="N141" s="28" t="s">
        <v>314</v>
      </c>
      <c r="O141" s="28" t="s">
        <v>314</v>
      </c>
      <c r="P141" s="28" t="s">
        <v>314</v>
      </c>
      <c r="Q141" s="28" t="s">
        <v>314</v>
      </c>
      <c r="R141" s="28" t="s">
        <v>314</v>
      </c>
      <c r="S141" s="28" t="s">
        <v>314</v>
      </c>
      <c r="T141" s="28" t="s">
        <v>314</v>
      </c>
      <c r="U141" s="28" t="s">
        <v>314</v>
      </c>
      <c r="V141" s="28" t="s">
        <v>314</v>
      </c>
      <c r="W141" s="28" t="s">
        <v>314</v>
      </c>
      <c r="X141" s="28" t="s">
        <v>314</v>
      </c>
      <c r="Y141" s="28" t="s">
        <v>314</v>
      </c>
      <c r="Z141" s="28" t="s">
        <v>314</v>
      </c>
      <c r="AA141" s="28" t="s">
        <v>314</v>
      </c>
      <c r="AB141" s="28" t="s">
        <v>314</v>
      </c>
      <c r="AC141" s="28" t="s">
        <v>314</v>
      </c>
      <c r="AD141" s="28" t="s">
        <v>314</v>
      </c>
      <c r="AE141" s="28" t="s">
        <v>314</v>
      </c>
      <c r="AF141" s="28" t="s">
        <v>314</v>
      </c>
      <c r="AG141" s="28" t="s">
        <v>314</v>
      </c>
      <c r="AH141" s="28" t="s">
        <v>314</v>
      </c>
      <c r="AI141" s="28" t="s">
        <v>314</v>
      </c>
      <c r="AJ141" s="28" t="s">
        <v>314</v>
      </c>
      <c r="AK141" s="28" t="s">
        <v>314</v>
      </c>
      <c r="AL141" s="28" t="s">
        <v>314</v>
      </c>
      <c r="AM141" s="28" t="s">
        <v>314</v>
      </c>
      <c r="AN141" s="28" t="s">
        <v>314</v>
      </c>
      <c r="AO141" s="28" t="s">
        <v>314</v>
      </c>
      <c r="AP141" s="28" t="s">
        <v>314</v>
      </c>
      <c r="AQ141" s="28" t="s">
        <v>314</v>
      </c>
      <c r="AR141" s="28" t="s">
        <v>314</v>
      </c>
      <c r="AS141" s="28" t="s">
        <v>314</v>
      </c>
      <c r="AT141" s="28" t="s">
        <v>314</v>
      </c>
      <c r="AU141" s="28" t="s">
        <v>314</v>
      </c>
      <c r="AV141" s="28" t="s">
        <v>314</v>
      </c>
      <c r="AW141" s="28" t="s">
        <v>314</v>
      </c>
      <c r="AX141" s="28" t="s">
        <v>314</v>
      </c>
      <c r="AY141" s="28" t="s">
        <v>314</v>
      </c>
      <c r="AZ141" s="28" t="s">
        <v>314</v>
      </c>
      <c r="BA141" s="28" t="s">
        <v>314</v>
      </c>
      <c r="BB141" s="28" t="s">
        <v>314</v>
      </c>
      <c r="BC141" s="28" t="s">
        <v>314</v>
      </c>
      <c r="BD141" s="28" t="s">
        <v>314</v>
      </c>
      <c r="BE141" s="28" t="s">
        <v>314</v>
      </c>
      <c r="BF141" s="28" t="s">
        <v>314</v>
      </c>
      <c r="BG141" s="28" t="s">
        <v>314</v>
      </c>
      <c r="BH141" s="28" t="s">
        <v>314</v>
      </c>
      <c r="BI141" s="28" t="s">
        <v>314</v>
      </c>
      <c r="BJ141" s="28" t="s">
        <v>314</v>
      </c>
      <c r="BK141" s="28" t="s">
        <v>314</v>
      </c>
      <c r="BL141" s="28" t="s">
        <v>314</v>
      </c>
      <c r="BM141" s="28" t="s">
        <v>314</v>
      </c>
      <c r="BN141" s="28" t="s">
        <v>314</v>
      </c>
      <c r="BO141" s="28" t="s">
        <v>314</v>
      </c>
      <c r="BP141" s="28" t="s">
        <v>314</v>
      </c>
      <c r="BQ141" s="28" t="s">
        <v>314</v>
      </c>
      <c r="BR141" s="28"/>
      <c r="BS141" s="28">
        <v>66</v>
      </c>
      <c r="BT141" s="28">
        <v>66</v>
      </c>
      <c r="BU141" s="29">
        <f t="shared" si="10"/>
        <v>1</v>
      </c>
      <c r="BV141" s="28">
        <f t="shared" si="11"/>
        <v>0</v>
      </c>
      <c r="BW141" s="28">
        <f t="shared" si="12"/>
        <v>0</v>
      </c>
      <c r="BX141" s="28" t="e">
        <f t="shared" si="13"/>
        <v>#NUM!</v>
      </c>
      <c r="BY141" s="28" t="e">
        <f t="shared" si="14"/>
        <v>#DIV/0!</v>
      </c>
      <c r="BZ141" s="28" t="e">
        <f t="shared" si="15"/>
        <v>#DIV/0!</v>
      </c>
      <c r="CA141" s="28" t="e">
        <f t="shared" si="16"/>
        <v>#DIV/0!</v>
      </c>
      <c r="CB141" s="28" t="e">
        <f t="shared" si="17"/>
        <v>#DIV/0!</v>
      </c>
      <c r="CC141" s="28" t="e">
        <f t="shared" si="18"/>
        <v>#NUM!</v>
      </c>
      <c r="CD141" s="28" t="e">
        <f t="shared" si="19"/>
        <v>#NUM!</v>
      </c>
    </row>
    <row r="142" spans="1:82" x14ac:dyDescent="0.25">
      <c r="A142" s="13" t="s">
        <v>146</v>
      </c>
      <c r="B142" s="13" t="s">
        <v>105</v>
      </c>
      <c r="C142" s="12" t="s">
        <v>347</v>
      </c>
      <c r="D142" s="30" t="s">
        <v>194</v>
      </c>
      <c r="E142" s="30" t="s">
        <v>194</v>
      </c>
      <c r="F142" s="30" t="s">
        <v>194</v>
      </c>
      <c r="G142" s="30" t="s">
        <v>194</v>
      </c>
      <c r="H142" s="30" t="s">
        <v>194</v>
      </c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28"/>
      <c r="AA142" s="28"/>
      <c r="AB142" s="28"/>
      <c r="AC142" s="28"/>
      <c r="AD142" s="28"/>
      <c r="AE142" s="28"/>
      <c r="AF142" s="28"/>
      <c r="AG142" s="28"/>
      <c r="AH142" s="28"/>
      <c r="AI142" s="28"/>
      <c r="AJ142" s="28"/>
      <c r="AK142" s="28"/>
      <c r="AL142" s="28"/>
      <c r="AM142" s="28"/>
      <c r="AN142" s="28"/>
      <c r="AO142" s="28"/>
      <c r="AP142" s="28"/>
      <c r="AQ142" s="28"/>
      <c r="AR142" s="28"/>
      <c r="AS142" s="28"/>
      <c r="AT142" s="28"/>
      <c r="AU142" s="28"/>
      <c r="AV142" s="28"/>
      <c r="AW142" s="28"/>
      <c r="AX142" s="28"/>
      <c r="AY142" s="28"/>
      <c r="AZ142" s="28"/>
      <c r="BA142" s="28"/>
      <c r="BB142" s="28"/>
      <c r="BC142" s="28"/>
      <c r="BD142" s="28"/>
      <c r="BE142" s="28"/>
      <c r="BF142" s="28"/>
      <c r="BG142" s="28"/>
      <c r="BH142" s="28"/>
      <c r="BI142" s="28"/>
      <c r="BJ142" s="28"/>
      <c r="BK142" s="28"/>
      <c r="BL142" s="28"/>
      <c r="BM142" s="28"/>
      <c r="BN142" s="28"/>
      <c r="BO142" s="28"/>
      <c r="BP142" s="28"/>
      <c r="BQ142" s="28"/>
      <c r="BR142" s="28"/>
      <c r="BS142" s="28">
        <v>5</v>
      </c>
      <c r="BT142" s="28">
        <v>5</v>
      </c>
      <c r="BU142" s="29">
        <f t="shared" si="10"/>
        <v>1</v>
      </c>
      <c r="BV142" s="28">
        <f t="shared" si="11"/>
        <v>0</v>
      </c>
      <c r="BW142" s="28">
        <f t="shared" si="12"/>
        <v>0</v>
      </c>
      <c r="BX142" s="28" t="e">
        <f t="shared" si="13"/>
        <v>#NUM!</v>
      </c>
      <c r="BY142" s="28" t="e">
        <f t="shared" si="14"/>
        <v>#DIV/0!</v>
      </c>
      <c r="BZ142" s="28" t="e">
        <f t="shared" si="15"/>
        <v>#DIV/0!</v>
      </c>
      <c r="CA142" s="28" t="e">
        <f t="shared" si="16"/>
        <v>#DIV/0!</v>
      </c>
      <c r="CB142" s="28" t="e">
        <f t="shared" si="17"/>
        <v>#DIV/0!</v>
      </c>
      <c r="CC142" s="28" t="e">
        <f t="shared" si="18"/>
        <v>#NUM!</v>
      </c>
      <c r="CD142" s="28" t="e">
        <f t="shared" si="19"/>
        <v>#NUM!</v>
      </c>
    </row>
    <row r="143" spans="1:82" x14ac:dyDescent="0.25">
      <c r="A143" s="13" t="s">
        <v>147</v>
      </c>
      <c r="B143" s="13" t="s">
        <v>105</v>
      </c>
      <c r="C143" s="12" t="s">
        <v>347</v>
      </c>
      <c r="D143" s="30" t="s">
        <v>194</v>
      </c>
      <c r="E143" s="30">
        <v>14</v>
      </c>
      <c r="F143" s="30">
        <v>32.4</v>
      </c>
      <c r="G143" s="30">
        <v>42.1</v>
      </c>
      <c r="H143" s="30">
        <v>76.900000000000006</v>
      </c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  <c r="W143" s="28"/>
      <c r="X143" s="28"/>
      <c r="Y143" s="28"/>
      <c r="Z143" s="28"/>
      <c r="AA143" s="28"/>
      <c r="AB143" s="28"/>
      <c r="AC143" s="28"/>
      <c r="AD143" s="28"/>
      <c r="AE143" s="28"/>
      <c r="AF143" s="28"/>
      <c r="AG143" s="28"/>
      <c r="AH143" s="28"/>
      <c r="AI143" s="28"/>
      <c r="AJ143" s="28"/>
      <c r="AK143" s="28"/>
      <c r="AL143" s="28"/>
      <c r="AM143" s="28"/>
      <c r="AN143" s="28"/>
      <c r="AO143" s="28"/>
      <c r="AP143" s="28"/>
      <c r="AQ143" s="28"/>
      <c r="AR143" s="28"/>
      <c r="AS143" s="28"/>
      <c r="AT143" s="28"/>
      <c r="AU143" s="28"/>
      <c r="AV143" s="28"/>
      <c r="AW143" s="28"/>
      <c r="AX143" s="28"/>
      <c r="AY143" s="28"/>
      <c r="AZ143" s="28"/>
      <c r="BA143" s="28"/>
      <c r="BB143" s="28"/>
      <c r="BC143" s="28"/>
      <c r="BD143" s="28"/>
      <c r="BE143" s="28"/>
      <c r="BF143" s="28"/>
      <c r="BG143" s="28"/>
      <c r="BH143" s="28"/>
      <c r="BI143" s="28"/>
      <c r="BJ143" s="28"/>
      <c r="BK143" s="28"/>
      <c r="BL143" s="28"/>
      <c r="BM143" s="28"/>
      <c r="BN143" s="28"/>
      <c r="BO143" s="28"/>
      <c r="BP143" s="28"/>
      <c r="BQ143" s="28"/>
      <c r="BR143" s="28"/>
      <c r="BS143" s="28">
        <v>5</v>
      </c>
      <c r="BT143" s="28">
        <v>1</v>
      </c>
      <c r="BU143" s="29">
        <f t="shared" si="10"/>
        <v>0.2</v>
      </c>
      <c r="BV143" s="28">
        <f t="shared" si="11"/>
        <v>76.900000000000006</v>
      </c>
      <c r="BW143" s="28">
        <f t="shared" si="12"/>
        <v>14</v>
      </c>
      <c r="BX143" s="28">
        <f t="shared" si="13"/>
        <v>37.25</v>
      </c>
      <c r="BY143" s="28">
        <f t="shared" si="14"/>
        <v>26.410162185542642</v>
      </c>
      <c r="BZ143" s="28">
        <f t="shared" si="15"/>
        <v>63.869799723198646</v>
      </c>
      <c r="CA143" s="28">
        <f t="shared" si="16"/>
        <v>697.49666666666656</v>
      </c>
      <c r="CB143" s="28">
        <f t="shared" si="17"/>
        <v>41.35</v>
      </c>
      <c r="CC143" s="28">
        <f t="shared" si="18"/>
        <v>71.679999999999993</v>
      </c>
      <c r="CD143" s="28">
        <f t="shared" si="19"/>
        <v>75.855999999999995</v>
      </c>
    </row>
    <row r="144" spans="1:82" x14ac:dyDescent="0.25">
      <c r="A144" s="13" t="s">
        <v>32</v>
      </c>
      <c r="B144" s="13" t="s">
        <v>105</v>
      </c>
      <c r="C144" s="12" t="s">
        <v>347</v>
      </c>
      <c r="D144" s="30" t="s">
        <v>194</v>
      </c>
      <c r="E144" s="30" t="s">
        <v>194</v>
      </c>
      <c r="F144" s="30" t="s">
        <v>194</v>
      </c>
      <c r="G144" s="30" t="s">
        <v>194</v>
      </c>
      <c r="H144" s="30" t="s">
        <v>194</v>
      </c>
      <c r="I144" s="28" t="s">
        <v>314</v>
      </c>
      <c r="J144" s="28" t="s">
        <v>314</v>
      </c>
      <c r="K144" s="28" t="s">
        <v>314</v>
      </c>
      <c r="L144" s="28" t="s">
        <v>314</v>
      </c>
      <c r="M144" s="28" t="s">
        <v>314</v>
      </c>
      <c r="N144" s="28" t="s">
        <v>314</v>
      </c>
      <c r="O144" s="28" t="s">
        <v>314</v>
      </c>
      <c r="P144" s="28" t="s">
        <v>314</v>
      </c>
      <c r="Q144" s="28" t="s">
        <v>314</v>
      </c>
      <c r="R144" s="28" t="s">
        <v>314</v>
      </c>
      <c r="S144" s="28" t="s">
        <v>314</v>
      </c>
      <c r="T144" s="28" t="s">
        <v>314</v>
      </c>
      <c r="U144" s="28" t="s">
        <v>314</v>
      </c>
      <c r="V144" s="28" t="s">
        <v>314</v>
      </c>
      <c r="W144" s="28" t="s">
        <v>314</v>
      </c>
      <c r="X144" s="28" t="s">
        <v>314</v>
      </c>
      <c r="Y144" s="28" t="s">
        <v>314</v>
      </c>
      <c r="Z144" s="28" t="s">
        <v>314</v>
      </c>
      <c r="AA144" s="28" t="s">
        <v>314</v>
      </c>
      <c r="AB144" s="28" t="s">
        <v>314</v>
      </c>
      <c r="AC144" s="28" t="s">
        <v>314</v>
      </c>
      <c r="AD144" s="28" t="s">
        <v>314</v>
      </c>
      <c r="AE144" s="28" t="s">
        <v>314</v>
      </c>
      <c r="AF144" s="28" t="s">
        <v>314</v>
      </c>
      <c r="AG144" s="28" t="s">
        <v>314</v>
      </c>
      <c r="AH144" s="28" t="s">
        <v>314</v>
      </c>
      <c r="AI144" s="28" t="s">
        <v>314</v>
      </c>
      <c r="AJ144" s="28" t="s">
        <v>314</v>
      </c>
      <c r="AK144" s="28" t="s">
        <v>314</v>
      </c>
      <c r="AL144" s="28" t="s">
        <v>314</v>
      </c>
      <c r="AM144" s="28" t="s">
        <v>314</v>
      </c>
      <c r="AN144" s="28" t="s">
        <v>314</v>
      </c>
      <c r="AO144" s="28" t="s">
        <v>314</v>
      </c>
      <c r="AP144" s="28" t="s">
        <v>314</v>
      </c>
      <c r="AQ144" s="28" t="s">
        <v>314</v>
      </c>
      <c r="AR144" s="28" t="s">
        <v>314</v>
      </c>
      <c r="AS144" s="28" t="s">
        <v>314</v>
      </c>
      <c r="AT144" s="28" t="s">
        <v>314</v>
      </c>
      <c r="AU144" s="28" t="s">
        <v>314</v>
      </c>
      <c r="AV144" s="28" t="s">
        <v>314</v>
      </c>
      <c r="AW144" s="28" t="s">
        <v>314</v>
      </c>
      <c r="AX144" s="28" t="s">
        <v>314</v>
      </c>
      <c r="AY144" s="28" t="s">
        <v>314</v>
      </c>
      <c r="AZ144" s="28" t="s">
        <v>314</v>
      </c>
      <c r="BA144" s="28" t="s">
        <v>314</v>
      </c>
      <c r="BB144" s="28" t="s">
        <v>314</v>
      </c>
      <c r="BC144" s="28" t="s">
        <v>314</v>
      </c>
      <c r="BD144" s="28" t="s">
        <v>314</v>
      </c>
      <c r="BE144" s="28" t="s">
        <v>314</v>
      </c>
      <c r="BF144" s="28" t="s">
        <v>314</v>
      </c>
      <c r="BG144" s="28" t="s">
        <v>314</v>
      </c>
      <c r="BH144" s="28" t="s">
        <v>314</v>
      </c>
      <c r="BI144" s="28" t="s">
        <v>314</v>
      </c>
      <c r="BJ144" s="28" t="s">
        <v>314</v>
      </c>
      <c r="BK144" s="28" t="s">
        <v>314</v>
      </c>
      <c r="BL144" s="28" t="s">
        <v>314</v>
      </c>
      <c r="BM144" s="28" t="s">
        <v>314</v>
      </c>
      <c r="BN144" s="28" t="s">
        <v>314</v>
      </c>
      <c r="BO144" s="28" t="s">
        <v>314</v>
      </c>
      <c r="BP144" s="28" t="s">
        <v>314</v>
      </c>
      <c r="BQ144" s="28" t="s">
        <v>314</v>
      </c>
      <c r="BR144" s="28"/>
      <c r="BS144" s="28">
        <v>66</v>
      </c>
      <c r="BT144" s="28">
        <v>66</v>
      </c>
      <c r="BU144" s="29">
        <f t="shared" ref="BU144:BU164" si="20">IFERROR(BT144/BS144,"")</f>
        <v>1</v>
      </c>
      <c r="BV144" s="28">
        <f t="shared" ref="BV144:BV164" si="21">MAX(D144:BQ144)</f>
        <v>0</v>
      </c>
      <c r="BW144" s="28">
        <f t="shared" ref="BW144:BW164" si="22">MIN(D144:BQ144)</f>
        <v>0</v>
      </c>
      <c r="BX144" s="28" t="e">
        <f t="shared" ref="BX144:BX164" si="23">MEDIAN(D144:BQ144)</f>
        <v>#NUM!</v>
      </c>
      <c r="BY144" s="28" t="e">
        <f t="shared" ref="BY144:BY164" si="24">STDEV(D144:BQ144)</f>
        <v>#DIV/0!</v>
      </c>
      <c r="BZ144" s="28" t="e">
        <f t="shared" ref="BZ144:BZ164" si="25">((BY144*100)/CB144)</f>
        <v>#DIV/0!</v>
      </c>
      <c r="CA144" s="28" t="e">
        <f t="shared" ref="CA144:CA164" si="26">VAR(D144:BQ144)</f>
        <v>#DIV/0!</v>
      </c>
      <c r="CB144" s="28" t="e">
        <f t="shared" ref="CB144:CB164" si="27">AVERAGE(D144:BQ144)</f>
        <v>#DIV/0!</v>
      </c>
      <c r="CC144" s="28" t="e">
        <f t="shared" ref="CC144:CC164" si="28">_xlfn.PERCENTILE.INC(D144:BQ144,0.95)</f>
        <v>#NUM!</v>
      </c>
      <c r="CD144" s="28" t="e">
        <f t="shared" ref="CD144:CD164" si="29">_xlfn.PERCENTILE.INC(D144:BQ144,0.99)</f>
        <v>#NUM!</v>
      </c>
    </row>
    <row r="145" spans="1:82" x14ac:dyDescent="0.25">
      <c r="A145" s="13" t="s">
        <v>148</v>
      </c>
      <c r="B145" s="13" t="s">
        <v>105</v>
      </c>
      <c r="C145" s="12" t="s">
        <v>347</v>
      </c>
      <c r="D145" s="30" t="s">
        <v>194</v>
      </c>
      <c r="E145" s="30" t="s">
        <v>194</v>
      </c>
      <c r="F145" s="30" t="s">
        <v>194</v>
      </c>
      <c r="G145" s="30" t="s">
        <v>194</v>
      </c>
      <c r="H145" s="30" t="s">
        <v>194</v>
      </c>
      <c r="I145" s="28" t="s">
        <v>314</v>
      </c>
      <c r="J145" s="28" t="s">
        <v>314</v>
      </c>
      <c r="K145" s="28" t="s">
        <v>314</v>
      </c>
      <c r="L145" s="28" t="s">
        <v>314</v>
      </c>
      <c r="M145" s="28" t="s">
        <v>314</v>
      </c>
      <c r="N145" s="28" t="s">
        <v>314</v>
      </c>
      <c r="O145" s="28" t="s">
        <v>314</v>
      </c>
      <c r="P145" s="28" t="s">
        <v>314</v>
      </c>
      <c r="Q145" s="28" t="s">
        <v>314</v>
      </c>
      <c r="R145" s="28" t="s">
        <v>314</v>
      </c>
      <c r="S145" s="28" t="s">
        <v>314</v>
      </c>
      <c r="T145" s="28" t="s">
        <v>314</v>
      </c>
      <c r="U145" s="28" t="s">
        <v>314</v>
      </c>
      <c r="V145" s="28" t="s">
        <v>314</v>
      </c>
      <c r="W145" s="28" t="s">
        <v>314</v>
      </c>
      <c r="X145" s="28" t="s">
        <v>314</v>
      </c>
      <c r="Y145" s="28" t="s">
        <v>314</v>
      </c>
      <c r="Z145" s="28" t="s">
        <v>314</v>
      </c>
      <c r="AA145" s="28" t="s">
        <v>314</v>
      </c>
      <c r="AB145" s="28" t="s">
        <v>314</v>
      </c>
      <c r="AC145" s="28" t="s">
        <v>314</v>
      </c>
      <c r="AD145" s="28" t="s">
        <v>314</v>
      </c>
      <c r="AE145" s="28" t="s">
        <v>314</v>
      </c>
      <c r="AF145" s="28" t="s">
        <v>314</v>
      </c>
      <c r="AG145" s="28" t="s">
        <v>314</v>
      </c>
      <c r="AH145" s="28" t="s">
        <v>314</v>
      </c>
      <c r="AI145" s="28" t="s">
        <v>314</v>
      </c>
      <c r="AJ145" s="28" t="s">
        <v>314</v>
      </c>
      <c r="AK145" s="28" t="s">
        <v>314</v>
      </c>
      <c r="AL145" s="28" t="s">
        <v>314</v>
      </c>
      <c r="AM145" s="28" t="s">
        <v>314</v>
      </c>
      <c r="AN145" s="28" t="s">
        <v>314</v>
      </c>
      <c r="AO145" s="28" t="s">
        <v>314</v>
      </c>
      <c r="AP145" s="28" t="s">
        <v>314</v>
      </c>
      <c r="AQ145" s="28" t="s">
        <v>314</v>
      </c>
      <c r="AR145" s="28" t="s">
        <v>314</v>
      </c>
      <c r="AS145" s="28" t="s">
        <v>314</v>
      </c>
      <c r="AT145" s="28" t="s">
        <v>314</v>
      </c>
      <c r="AU145" s="28" t="s">
        <v>314</v>
      </c>
      <c r="AV145" s="28" t="s">
        <v>314</v>
      </c>
      <c r="AW145" s="28" t="s">
        <v>314</v>
      </c>
      <c r="AX145" s="28" t="s">
        <v>314</v>
      </c>
      <c r="AY145" s="28" t="s">
        <v>314</v>
      </c>
      <c r="AZ145" s="28" t="s">
        <v>314</v>
      </c>
      <c r="BA145" s="28" t="s">
        <v>314</v>
      </c>
      <c r="BB145" s="28" t="s">
        <v>314</v>
      </c>
      <c r="BC145" s="28" t="s">
        <v>314</v>
      </c>
      <c r="BD145" s="28" t="s">
        <v>314</v>
      </c>
      <c r="BE145" s="28" t="s">
        <v>314</v>
      </c>
      <c r="BF145" s="28" t="s">
        <v>314</v>
      </c>
      <c r="BG145" s="28" t="s">
        <v>314</v>
      </c>
      <c r="BH145" s="28" t="s">
        <v>314</v>
      </c>
      <c r="BI145" s="28" t="s">
        <v>314</v>
      </c>
      <c r="BJ145" s="28" t="s">
        <v>314</v>
      </c>
      <c r="BK145" s="28" t="s">
        <v>314</v>
      </c>
      <c r="BL145" s="28" t="s">
        <v>314</v>
      </c>
      <c r="BM145" s="28" t="s">
        <v>314</v>
      </c>
      <c r="BN145" s="28" t="s">
        <v>314</v>
      </c>
      <c r="BO145" s="28" t="s">
        <v>314</v>
      </c>
      <c r="BP145" s="28" t="s">
        <v>314</v>
      </c>
      <c r="BQ145" s="28" t="s">
        <v>314</v>
      </c>
      <c r="BR145" s="28"/>
      <c r="BS145" s="28">
        <v>66</v>
      </c>
      <c r="BT145" s="28">
        <v>66</v>
      </c>
      <c r="BU145" s="29">
        <f t="shared" si="20"/>
        <v>1</v>
      </c>
      <c r="BV145" s="28">
        <f t="shared" si="21"/>
        <v>0</v>
      </c>
      <c r="BW145" s="28">
        <f t="shared" si="22"/>
        <v>0</v>
      </c>
      <c r="BX145" s="28" t="e">
        <f t="shared" si="23"/>
        <v>#NUM!</v>
      </c>
      <c r="BY145" s="28" t="e">
        <f t="shared" si="24"/>
        <v>#DIV/0!</v>
      </c>
      <c r="BZ145" s="28" t="e">
        <f t="shared" si="25"/>
        <v>#DIV/0!</v>
      </c>
      <c r="CA145" s="28" t="e">
        <f t="shared" si="26"/>
        <v>#DIV/0!</v>
      </c>
      <c r="CB145" s="28" t="e">
        <f t="shared" si="27"/>
        <v>#DIV/0!</v>
      </c>
      <c r="CC145" s="28" t="e">
        <f t="shared" si="28"/>
        <v>#NUM!</v>
      </c>
      <c r="CD145" s="28" t="e">
        <f t="shared" si="29"/>
        <v>#NUM!</v>
      </c>
    </row>
    <row r="146" spans="1:82" x14ac:dyDescent="0.25">
      <c r="A146" s="13" t="s">
        <v>149</v>
      </c>
      <c r="B146" s="13" t="s">
        <v>105</v>
      </c>
      <c r="C146" s="12" t="s">
        <v>347</v>
      </c>
      <c r="D146" s="30" t="s">
        <v>194</v>
      </c>
      <c r="E146" s="30" t="s">
        <v>194</v>
      </c>
      <c r="F146" s="30" t="s">
        <v>194</v>
      </c>
      <c r="G146" s="30" t="s">
        <v>194</v>
      </c>
      <c r="H146" s="30" t="s">
        <v>194</v>
      </c>
      <c r="I146" s="28" t="s">
        <v>314</v>
      </c>
      <c r="J146" s="28" t="s">
        <v>314</v>
      </c>
      <c r="K146" s="28" t="s">
        <v>314</v>
      </c>
      <c r="L146" s="28" t="s">
        <v>314</v>
      </c>
      <c r="M146" s="28" t="s">
        <v>314</v>
      </c>
      <c r="N146" s="28" t="s">
        <v>314</v>
      </c>
      <c r="O146" s="28" t="s">
        <v>314</v>
      </c>
      <c r="P146" s="28" t="s">
        <v>314</v>
      </c>
      <c r="Q146" s="28" t="s">
        <v>314</v>
      </c>
      <c r="R146" s="28" t="s">
        <v>314</v>
      </c>
      <c r="S146" s="28" t="s">
        <v>314</v>
      </c>
      <c r="T146" s="28" t="s">
        <v>314</v>
      </c>
      <c r="U146" s="28" t="s">
        <v>314</v>
      </c>
      <c r="V146" s="28" t="s">
        <v>314</v>
      </c>
      <c r="W146" s="28" t="s">
        <v>314</v>
      </c>
      <c r="X146" s="28" t="s">
        <v>314</v>
      </c>
      <c r="Y146" s="28" t="s">
        <v>314</v>
      </c>
      <c r="Z146" s="28" t="s">
        <v>314</v>
      </c>
      <c r="AA146" s="28" t="s">
        <v>314</v>
      </c>
      <c r="AB146" s="28" t="s">
        <v>314</v>
      </c>
      <c r="AC146" s="28" t="s">
        <v>314</v>
      </c>
      <c r="AD146" s="28" t="s">
        <v>314</v>
      </c>
      <c r="AE146" s="28" t="s">
        <v>314</v>
      </c>
      <c r="AF146" s="28" t="s">
        <v>314</v>
      </c>
      <c r="AG146" s="28" t="s">
        <v>314</v>
      </c>
      <c r="AH146" s="28" t="s">
        <v>314</v>
      </c>
      <c r="AI146" s="28" t="s">
        <v>314</v>
      </c>
      <c r="AJ146" s="28" t="s">
        <v>314</v>
      </c>
      <c r="AK146" s="28" t="s">
        <v>314</v>
      </c>
      <c r="AL146" s="28" t="s">
        <v>314</v>
      </c>
      <c r="AM146" s="28" t="s">
        <v>314</v>
      </c>
      <c r="AN146" s="28" t="s">
        <v>314</v>
      </c>
      <c r="AO146" s="28" t="s">
        <v>314</v>
      </c>
      <c r="AP146" s="28" t="s">
        <v>314</v>
      </c>
      <c r="AQ146" s="28" t="s">
        <v>314</v>
      </c>
      <c r="AR146" s="28" t="s">
        <v>314</v>
      </c>
      <c r="AS146" s="28" t="s">
        <v>314</v>
      </c>
      <c r="AT146" s="28" t="s">
        <v>314</v>
      </c>
      <c r="AU146" s="28" t="s">
        <v>314</v>
      </c>
      <c r="AV146" s="28" t="s">
        <v>314</v>
      </c>
      <c r="AW146" s="28" t="s">
        <v>314</v>
      </c>
      <c r="AX146" s="28" t="s">
        <v>314</v>
      </c>
      <c r="AY146" s="28" t="s">
        <v>314</v>
      </c>
      <c r="AZ146" s="28" t="s">
        <v>314</v>
      </c>
      <c r="BA146" s="28" t="s">
        <v>314</v>
      </c>
      <c r="BB146" s="28" t="s">
        <v>314</v>
      </c>
      <c r="BC146" s="28" t="s">
        <v>314</v>
      </c>
      <c r="BD146" s="28" t="s">
        <v>314</v>
      </c>
      <c r="BE146" s="28" t="s">
        <v>314</v>
      </c>
      <c r="BF146" s="28" t="s">
        <v>314</v>
      </c>
      <c r="BG146" s="28" t="s">
        <v>314</v>
      </c>
      <c r="BH146" s="28" t="s">
        <v>314</v>
      </c>
      <c r="BI146" s="28" t="s">
        <v>314</v>
      </c>
      <c r="BJ146" s="28" t="s">
        <v>314</v>
      </c>
      <c r="BK146" s="28" t="s">
        <v>314</v>
      </c>
      <c r="BL146" s="28" t="s">
        <v>314</v>
      </c>
      <c r="BM146" s="28" t="s">
        <v>314</v>
      </c>
      <c r="BN146" s="28" t="s">
        <v>314</v>
      </c>
      <c r="BO146" s="28" t="s">
        <v>314</v>
      </c>
      <c r="BP146" s="28" t="s">
        <v>314</v>
      </c>
      <c r="BQ146" s="28" t="s">
        <v>314</v>
      </c>
      <c r="BR146" s="28"/>
      <c r="BS146" s="28">
        <v>66</v>
      </c>
      <c r="BT146" s="28">
        <v>66</v>
      </c>
      <c r="BU146" s="29">
        <f t="shared" si="20"/>
        <v>1</v>
      </c>
      <c r="BV146" s="28">
        <f t="shared" si="21"/>
        <v>0</v>
      </c>
      <c r="BW146" s="28">
        <f t="shared" si="22"/>
        <v>0</v>
      </c>
      <c r="BX146" s="28" t="e">
        <f t="shared" si="23"/>
        <v>#NUM!</v>
      </c>
      <c r="BY146" s="28" t="e">
        <f t="shared" si="24"/>
        <v>#DIV/0!</v>
      </c>
      <c r="BZ146" s="28" t="e">
        <f t="shared" si="25"/>
        <v>#DIV/0!</v>
      </c>
      <c r="CA146" s="28" t="e">
        <f t="shared" si="26"/>
        <v>#DIV/0!</v>
      </c>
      <c r="CB146" s="28" t="e">
        <f t="shared" si="27"/>
        <v>#DIV/0!</v>
      </c>
      <c r="CC146" s="28" t="e">
        <f t="shared" si="28"/>
        <v>#NUM!</v>
      </c>
      <c r="CD146" s="28" t="e">
        <f t="shared" si="29"/>
        <v>#NUM!</v>
      </c>
    </row>
    <row r="147" spans="1:82" x14ac:dyDescent="0.25">
      <c r="A147" s="13" t="s">
        <v>150</v>
      </c>
      <c r="B147" s="13" t="s">
        <v>105</v>
      </c>
      <c r="C147" s="12" t="s">
        <v>347</v>
      </c>
      <c r="D147" s="30" t="s">
        <v>194</v>
      </c>
      <c r="E147" s="30" t="s">
        <v>194</v>
      </c>
      <c r="F147" s="30" t="s">
        <v>194</v>
      </c>
      <c r="G147" s="30" t="s">
        <v>194</v>
      </c>
      <c r="H147" s="30" t="s">
        <v>194</v>
      </c>
      <c r="I147" s="28" t="s">
        <v>314</v>
      </c>
      <c r="J147" s="28" t="s">
        <v>314</v>
      </c>
      <c r="K147" s="28" t="s">
        <v>314</v>
      </c>
      <c r="L147" s="28" t="s">
        <v>314</v>
      </c>
      <c r="M147" s="28" t="s">
        <v>314</v>
      </c>
      <c r="N147" s="28" t="s">
        <v>314</v>
      </c>
      <c r="O147" s="28" t="s">
        <v>314</v>
      </c>
      <c r="P147" s="28" t="s">
        <v>314</v>
      </c>
      <c r="Q147" s="28" t="s">
        <v>314</v>
      </c>
      <c r="R147" s="28" t="s">
        <v>314</v>
      </c>
      <c r="S147" s="28" t="s">
        <v>314</v>
      </c>
      <c r="T147" s="28" t="s">
        <v>314</v>
      </c>
      <c r="U147" s="28" t="s">
        <v>314</v>
      </c>
      <c r="V147" s="28" t="s">
        <v>314</v>
      </c>
      <c r="W147" s="28" t="s">
        <v>314</v>
      </c>
      <c r="X147" s="28" t="s">
        <v>314</v>
      </c>
      <c r="Y147" s="28" t="s">
        <v>314</v>
      </c>
      <c r="Z147" s="28" t="s">
        <v>314</v>
      </c>
      <c r="AA147" s="28" t="s">
        <v>314</v>
      </c>
      <c r="AB147" s="28" t="s">
        <v>314</v>
      </c>
      <c r="AC147" s="28" t="s">
        <v>314</v>
      </c>
      <c r="AD147" s="28" t="s">
        <v>314</v>
      </c>
      <c r="AE147" s="28" t="s">
        <v>314</v>
      </c>
      <c r="AF147" s="28" t="s">
        <v>314</v>
      </c>
      <c r="AG147" s="28" t="s">
        <v>314</v>
      </c>
      <c r="AH147" s="28" t="s">
        <v>314</v>
      </c>
      <c r="AI147" s="28" t="s">
        <v>314</v>
      </c>
      <c r="AJ147" s="28" t="s">
        <v>314</v>
      </c>
      <c r="AK147" s="28" t="s">
        <v>314</v>
      </c>
      <c r="AL147" s="28" t="s">
        <v>314</v>
      </c>
      <c r="AM147" s="28" t="s">
        <v>314</v>
      </c>
      <c r="AN147" s="28" t="s">
        <v>314</v>
      </c>
      <c r="AO147" s="28" t="s">
        <v>314</v>
      </c>
      <c r="AP147" s="28" t="s">
        <v>314</v>
      </c>
      <c r="AQ147" s="28" t="s">
        <v>314</v>
      </c>
      <c r="AR147" s="28" t="s">
        <v>314</v>
      </c>
      <c r="AS147" s="28" t="s">
        <v>314</v>
      </c>
      <c r="AT147" s="28" t="s">
        <v>314</v>
      </c>
      <c r="AU147" s="28" t="s">
        <v>314</v>
      </c>
      <c r="AV147" s="28" t="s">
        <v>314</v>
      </c>
      <c r="AW147" s="28" t="s">
        <v>314</v>
      </c>
      <c r="AX147" s="28" t="s">
        <v>314</v>
      </c>
      <c r="AY147" s="28" t="s">
        <v>314</v>
      </c>
      <c r="AZ147" s="28" t="s">
        <v>314</v>
      </c>
      <c r="BA147" s="28" t="s">
        <v>314</v>
      </c>
      <c r="BB147" s="28" t="s">
        <v>314</v>
      </c>
      <c r="BC147" s="28" t="s">
        <v>314</v>
      </c>
      <c r="BD147" s="28" t="s">
        <v>314</v>
      </c>
      <c r="BE147" s="28" t="s">
        <v>314</v>
      </c>
      <c r="BF147" s="28" t="s">
        <v>314</v>
      </c>
      <c r="BG147" s="28" t="s">
        <v>314</v>
      </c>
      <c r="BH147" s="28" t="s">
        <v>314</v>
      </c>
      <c r="BI147" s="28" t="s">
        <v>314</v>
      </c>
      <c r="BJ147" s="28" t="s">
        <v>314</v>
      </c>
      <c r="BK147" s="28" t="s">
        <v>314</v>
      </c>
      <c r="BL147" s="28" t="s">
        <v>314</v>
      </c>
      <c r="BM147" s="28" t="s">
        <v>314</v>
      </c>
      <c r="BN147" s="28" t="s">
        <v>314</v>
      </c>
      <c r="BO147" s="28" t="s">
        <v>314</v>
      </c>
      <c r="BP147" s="28" t="s">
        <v>314</v>
      </c>
      <c r="BQ147" s="28" t="s">
        <v>314</v>
      </c>
      <c r="BR147" s="28"/>
      <c r="BS147" s="28">
        <v>66</v>
      </c>
      <c r="BT147" s="28">
        <v>66</v>
      </c>
      <c r="BU147" s="29">
        <f t="shared" si="20"/>
        <v>1</v>
      </c>
      <c r="BV147" s="28">
        <f t="shared" si="21"/>
        <v>0</v>
      </c>
      <c r="BW147" s="28">
        <f t="shared" si="22"/>
        <v>0</v>
      </c>
      <c r="BX147" s="28" t="e">
        <f t="shared" si="23"/>
        <v>#NUM!</v>
      </c>
      <c r="BY147" s="28" t="e">
        <f t="shared" si="24"/>
        <v>#DIV/0!</v>
      </c>
      <c r="BZ147" s="28" t="e">
        <f t="shared" si="25"/>
        <v>#DIV/0!</v>
      </c>
      <c r="CA147" s="28" t="e">
        <f t="shared" si="26"/>
        <v>#DIV/0!</v>
      </c>
      <c r="CB147" s="28" t="e">
        <f t="shared" si="27"/>
        <v>#DIV/0!</v>
      </c>
      <c r="CC147" s="28" t="e">
        <f t="shared" si="28"/>
        <v>#NUM!</v>
      </c>
      <c r="CD147" s="28" t="e">
        <f t="shared" si="29"/>
        <v>#NUM!</v>
      </c>
    </row>
    <row r="148" spans="1:82" x14ac:dyDescent="0.25">
      <c r="A148" s="13" t="s">
        <v>151</v>
      </c>
      <c r="B148" s="13" t="s">
        <v>105</v>
      </c>
      <c r="C148" s="12" t="s">
        <v>347</v>
      </c>
      <c r="D148" s="30" t="s">
        <v>194</v>
      </c>
      <c r="E148" s="30" t="s">
        <v>194</v>
      </c>
      <c r="F148" s="30" t="s">
        <v>194</v>
      </c>
      <c r="G148" s="30" t="s">
        <v>194</v>
      </c>
      <c r="H148" s="30" t="s">
        <v>194</v>
      </c>
      <c r="I148" s="28" t="s">
        <v>314</v>
      </c>
      <c r="J148" s="28" t="s">
        <v>314</v>
      </c>
      <c r="K148" s="28" t="s">
        <v>314</v>
      </c>
      <c r="L148" s="28" t="s">
        <v>314</v>
      </c>
      <c r="M148" s="28" t="s">
        <v>314</v>
      </c>
      <c r="N148" s="28" t="s">
        <v>314</v>
      </c>
      <c r="O148" s="28" t="s">
        <v>314</v>
      </c>
      <c r="P148" s="28" t="s">
        <v>314</v>
      </c>
      <c r="Q148" s="28" t="s">
        <v>314</v>
      </c>
      <c r="R148" s="28" t="s">
        <v>314</v>
      </c>
      <c r="S148" s="28" t="s">
        <v>314</v>
      </c>
      <c r="T148" s="28" t="s">
        <v>314</v>
      </c>
      <c r="U148" s="28" t="s">
        <v>314</v>
      </c>
      <c r="V148" s="28" t="s">
        <v>314</v>
      </c>
      <c r="W148" s="28" t="s">
        <v>314</v>
      </c>
      <c r="X148" s="28" t="s">
        <v>314</v>
      </c>
      <c r="Y148" s="28" t="s">
        <v>314</v>
      </c>
      <c r="Z148" s="28" t="s">
        <v>314</v>
      </c>
      <c r="AA148" s="28" t="s">
        <v>314</v>
      </c>
      <c r="AB148" s="28" t="s">
        <v>314</v>
      </c>
      <c r="AC148" s="28" t="s">
        <v>314</v>
      </c>
      <c r="AD148" s="28" t="s">
        <v>314</v>
      </c>
      <c r="AE148" s="28" t="s">
        <v>314</v>
      </c>
      <c r="AF148" s="28" t="s">
        <v>314</v>
      </c>
      <c r="AG148" s="28" t="s">
        <v>314</v>
      </c>
      <c r="AH148" s="28" t="s">
        <v>314</v>
      </c>
      <c r="AI148" s="28" t="s">
        <v>314</v>
      </c>
      <c r="AJ148" s="28" t="s">
        <v>314</v>
      </c>
      <c r="AK148" s="28" t="s">
        <v>314</v>
      </c>
      <c r="AL148" s="28" t="s">
        <v>314</v>
      </c>
      <c r="AM148" s="28" t="s">
        <v>314</v>
      </c>
      <c r="AN148" s="28" t="s">
        <v>314</v>
      </c>
      <c r="AO148" s="28" t="s">
        <v>314</v>
      </c>
      <c r="AP148" s="28" t="s">
        <v>314</v>
      </c>
      <c r="AQ148" s="28" t="s">
        <v>314</v>
      </c>
      <c r="AR148" s="28" t="s">
        <v>314</v>
      </c>
      <c r="AS148" s="28" t="s">
        <v>314</v>
      </c>
      <c r="AT148" s="28" t="s">
        <v>314</v>
      </c>
      <c r="AU148" s="28" t="s">
        <v>314</v>
      </c>
      <c r="AV148" s="28" t="s">
        <v>314</v>
      </c>
      <c r="AW148" s="28" t="s">
        <v>314</v>
      </c>
      <c r="AX148" s="28" t="s">
        <v>314</v>
      </c>
      <c r="AY148" s="28" t="s">
        <v>314</v>
      </c>
      <c r="AZ148" s="28" t="s">
        <v>314</v>
      </c>
      <c r="BA148" s="28" t="s">
        <v>314</v>
      </c>
      <c r="BB148" s="28" t="s">
        <v>314</v>
      </c>
      <c r="BC148" s="28" t="s">
        <v>314</v>
      </c>
      <c r="BD148" s="28" t="s">
        <v>314</v>
      </c>
      <c r="BE148" s="28" t="s">
        <v>314</v>
      </c>
      <c r="BF148" s="28" t="s">
        <v>314</v>
      </c>
      <c r="BG148" s="28" t="s">
        <v>314</v>
      </c>
      <c r="BH148" s="28" t="s">
        <v>314</v>
      </c>
      <c r="BI148" s="28" t="s">
        <v>314</v>
      </c>
      <c r="BJ148" s="28" t="s">
        <v>314</v>
      </c>
      <c r="BK148" s="28" t="s">
        <v>314</v>
      </c>
      <c r="BL148" s="28" t="s">
        <v>314</v>
      </c>
      <c r="BM148" s="28" t="s">
        <v>314</v>
      </c>
      <c r="BN148" s="28" t="s">
        <v>314</v>
      </c>
      <c r="BO148" s="28" t="s">
        <v>314</v>
      </c>
      <c r="BP148" s="28" t="s">
        <v>314</v>
      </c>
      <c r="BQ148" s="28" t="s">
        <v>314</v>
      </c>
      <c r="BR148" s="28"/>
      <c r="BS148" s="28">
        <v>66</v>
      </c>
      <c r="BT148" s="28">
        <v>66</v>
      </c>
      <c r="BU148" s="29">
        <f t="shared" si="20"/>
        <v>1</v>
      </c>
      <c r="BV148" s="28">
        <f t="shared" si="21"/>
        <v>0</v>
      </c>
      <c r="BW148" s="28">
        <f t="shared" si="22"/>
        <v>0</v>
      </c>
      <c r="BX148" s="28" t="e">
        <f t="shared" si="23"/>
        <v>#NUM!</v>
      </c>
      <c r="BY148" s="28" t="e">
        <f t="shared" si="24"/>
        <v>#DIV/0!</v>
      </c>
      <c r="BZ148" s="28" t="e">
        <f t="shared" si="25"/>
        <v>#DIV/0!</v>
      </c>
      <c r="CA148" s="28" t="e">
        <f t="shared" si="26"/>
        <v>#DIV/0!</v>
      </c>
      <c r="CB148" s="28" t="e">
        <f t="shared" si="27"/>
        <v>#DIV/0!</v>
      </c>
      <c r="CC148" s="28" t="e">
        <f t="shared" si="28"/>
        <v>#NUM!</v>
      </c>
      <c r="CD148" s="28" t="e">
        <f t="shared" si="29"/>
        <v>#NUM!</v>
      </c>
    </row>
    <row r="149" spans="1:82" x14ac:dyDescent="0.25">
      <c r="A149" s="13" t="s">
        <v>48</v>
      </c>
      <c r="B149" s="13" t="s">
        <v>105</v>
      </c>
      <c r="C149" s="12" t="s">
        <v>347</v>
      </c>
      <c r="D149" s="30" t="s">
        <v>194</v>
      </c>
      <c r="E149" s="30" t="s">
        <v>194</v>
      </c>
      <c r="F149" s="30" t="s">
        <v>194</v>
      </c>
      <c r="G149" s="30">
        <v>61.5</v>
      </c>
      <c r="H149" s="30">
        <v>39.9</v>
      </c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  <c r="W149" s="28"/>
      <c r="X149" s="28"/>
      <c r="Y149" s="28"/>
      <c r="Z149" s="28"/>
      <c r="AA149" s="28"/>
      <c r="AB149" s="28"/>
      <c r="AC149" s="28"/>
      <c r="AD149" s="28"/>
      <c r="AE149" s="28"/>
      <c r="AF149" s="28"/>
      <c r="AG149" s="28"/>
      <c r="AH149" s="28"/>
      <c r="AI149" s="28"/>
      <c r="AJ149" s="28"/>
      <c r="AK149" s="28"/>
      <c r="AL149" s="28"/>
      <c r="AM149" s="28"/>
      <c r="AN149" s="28"/>
      <c r="AO149" s="28"/>
      <c r="AP149" s="28"/>
      <c r="AQ149" s="28"/>
      <c r="AR149" s="28"/>
      <c r="AS149" s="28"/>
      <c r="AT149" s="28"/>
      <c r="AU149" s="28"/>
      <c r="AV149" s="28"/>
      <c r="AW149" s="28"/>
      <c r="AX149" s="28"/>
      <c r="AY149" s="28"/>
      <c r="AZ149" s="28"/>
      <c r="BA149" s="28"/>
      <c r="BB149" s="28"/>
      <c r="BC149" s="28"/>
      <c r="BD149" s="28"/>
      <c r="BE149" s="28"/>
      <c r="BF149" s="28"/>
      <c r="BG149" s="28"/>
      <c r="BH149" s="28"/>
      <c r="BI149" s="28"/>
      <c r="BJ149" s="28"/>
      <c r="BK149" s="28"/>
      <c r="BL149" s="28"/>
      <c r="BM149" s="28"/>
      <c r="BN149" s="28"/>
      <c r="BO149" s="28"/>
      <c r="BP149" s="28"/>
      <c r="BQ149" s="28"/>
      <c r="BR149" s="28"/>
      <c r="BS149" s="28">
        <v>5</v>
      </c>
      <c r="BT149" s="28">
        <v>3</v>
      </c>
      <c r="BU149" s="29">
        <f t="shared" si="20"/>
        <v>0.6</v>
      </c>
      <c r="BV149" s="28">
        <f t="shared" si="21"/>
        <v>61.5</v>
      </c>
      <c r="BW149" s="28">
        <f t="shared" si="22"/>
        <v>39.9</v>
      </c>
      <c r="BX149" s="28">
        <f t="shared" si="23"/>
        <v>50.7</v>
      </c>
      <c r="BY149" s="28">
        <f t="shared" si="24"/>
        <v>15.273506473629418</v>
      </c>
      <c r="BZ149" s="28">
        <f t="shared" si="25"/>
        <v>30.125259316823307</v>
      </c>
      <c r="CA149" s="28">
        <f t="shared" si="26"/>
        <v>233.27999999999975</v>
      </c>
      <c r="CB149" s="28">
        <f t="shared" si="27"/>
        <v>50.7</v>
      </c>
      <c r="CC149" s="28">
        <f t="shared" si="28"/>
        <v>60.42</v>
      </c>
      <c r="CD149" s="28">
        <f t="shared" si="29"/>
        <v>61.283999999999999</v>
      </c>
    </row>
    <row r="150" spans="1:82" x14ac:dyDescent="0.25">
      <c r="A150" s="18" t="s">
        <v>152</v>
      </c>
      <c r="B150" s="19" t="s">
        <v>105</v>
      </c>
      <c r="C150" s="12" t="s">
        <v>347</v>
      </c>
      <c r="D150" s="30" t="s">
        <v>194</v>
      </c>
      <c r="E150" s="30" t="s">
        <v>194</v>
      </c>
      <c r="F150" s="30" t="s">
        <v>194</v>
      </c>
      <c r="G150" s="30" t="s">
        <v>194</v>
      </c>
      <c r="H150" s="30" t="s">
        <v>194</v>
      </c>
      <c r="I150" s="28" t="s">
        <v>314</v>
      </c>
      <c r="J150" s="28" t="s">
        <v>314</v>
      </c>
      <c r="K150" s="28" t="s">
        <v>314</v>
      </c>
      <c r="L150" s="28" t="s">
        <v>314</v>
      </c>
      <c r="M150" s="28" t="s">
        <v>314</v>
      </c>
      <c r="N150" s="28" t="s">
        <v>314</v>
      </c>
      <c r="O150" s="28" t="s">
        <v>314</v>
      </c>
      <c r="P150" s="28" t="s">
        <v>314</v>
      </c>
      <c r="Q150" s="28" t="s">
        <v>314</v>
      </c>
      <c r="R150" s="28" t="s">
        <v>314</v>
      </c>
      <c r="S150" s="28" t="s">
        <v>314</v>
      </c>
      <c r="T150" s="28" t="s">
        <v>314</v>
      </c>
      <c r="U150" s="28" t="s">
        <v>314</v>
      </c>
      <c r="V150" s="28" t="s">
        <v>314</v>
      </c>
      <c r="W150" s="28" t="s">
        <v>314</v>
      </c>
      <c r="X150" s="28" t="s">
        <v>314</v>
      </c>
      <c r="Y150" s="28" t="s">
        <v>314</v>
      </c>
      <c r="Z150" s="28" t="s">
        <v>314</v>
      </c>
      <c r="AA150" s="28" t="s">
        <v>314</v>
      </c>
      <c r="AB150" s="28" t="s">
        <v>314</v>
      </c>
      <c r="AC150" s="28" t="s">
        <v>314</v>
      </c>
      <c r="AD150" s="28" t="s">
        <v>314</v>
      </c>
      <c r="AE150" s="28" t="s">
        <v>314</v>
      </c>
      <c r="AF150" s="28" t="s">
        <v>314</v>
      </c>
      <c r="AG150" s="28" t="s">
        <v>314</v>
      </c>
      <c r="AH150" s="28" t="s">
        <v>314</v>
      </c>
      <c r="AI150" s="28" t="s">
        <v>314</v>
      </c>
      <c r="AJ150" s="28" t="s">
        <v>314</v>
      </c>
      <c r="AK150" s="28" t="s">
        <v>314</v>
      </c>
      <c r="AL150" s="28" t="s">
        <v>314</v>
      </c>
      <c r="AM150" s="28" t="s">
        <v>314</v>
      </c>
      <c r="AN150" s="28" t="s">
        <v>314</v>
      </c>
      <c r="AO150" s="28" t="s">
        <v>314</v>
      </c>
      <c r="AP150" s="28" t="s">
        <v>314</v>
      </c>
      <c r="AQ150" s="28" t="s">
        <v>314</v>
      </c>
      <c r="AR150" s="28" t="s">
        <v>314</v>
      </c>
      <c r="AS150" s="28" t="s">
        <v>314</v>
      </c>
      <c r="AT150" s="28" t="s">
        <v>314</v>
      </c>
      <c r="AU150" s="28" t="s">
        <v>314</v>
      </c>
      <c r="AV150" s="28" t="s">
        <v>314</v>
      </c>
      <c r="AW150" s="28" t="s">
        <v>314</v>
      </c>
      <c r="AX150" s="28" t="s">
        <v>314</v>
      </c>
      <c r="AY150" s="28" t="s">
        <v>314</v>
      </c>
      <c r="AZ150" s="28" t="s">
        <v>314</v>
      </c>
      <c r="BA150" s="28" t="s">
        <v>314</v>
      </c>
      <c r="BB150" s="28" t="s">
        <v>314</v>
      </c>
      <c r="BC150" s="28" t="s">
        <v>314</v>
      </c>
      <c r="BD150" s="28" t="s">
        <v>314</v>
      </c>
      <c r="BE150" s="28" t="s">
        <v>314</v>
      </c>
      <c r="BF150" s="28" t="s">
        <v>314</v>
      </c>
      <c r="BG150" s="28" t="s">
        <v>314</v>
      </c>
      <c r="BH150" s="28" t="s">
        <v>314</v>
      </c>
      <c r="BI150" s="28" t="s">
        <v>314</v>
      </c>
      <c r="BJ150" s="28" t="s">
        <v>314</v>
      </c>
      <c r="BK150" s="28" t="s">
        <v>314</v>
      </c>
      <c r="BL150" s="28" t="s">
        <v>314</v>
      </c>
      <c r="BM150" s="28" t="s">
        <v>314</v>
      </c>
      <c r="BN150" s="28" t="s">
        <v>314</v>
      </c>
      <c r="BO150" s="28" t="s">
        <v>314</v>
      </c>
      <c r="BP150" s="28" t="s">
        <v>314</v>
      </c>
      <c r="BQ150" s="28" t="s">
        <v>314</v>
      </c>
      <c r="BR150" s="28"/>
      <c r="BS150" s="28">
        <v>66</v>
      </c>
      <c r="BT150" s="28">
        <v>66</v>
      </c>
      <c r="BU150" s="29">
        <f t="shared" si="20"/>
        <v>1</v>
      </c>
      <c r="BV150" s="28">
        <f t="shared" si="21"/>
        <v>0</v>
      </c>
      <c r="BW150" s="28">
        <f t="shared" si="22"/>
        <v>0</v>
      </c>
      <c r="BX150" s="28" t="e">
        <f t="shared" si="23"/>
        <v>#NUM!</v>
      </c>
      <c r="BY150" s="28" t="e">
        <f t="shared" si="24"/>
        <v>#DIV/0!</v>
      </c>
      <c r="BZ150" s="28" t="e">
        <f t="shared" si="25"/>
        <v>#DIV/0!</v>
      </c>
      <c r="CA150" s="28" t="e">
        <f t="shared" si="26"/>
        <v>#DIV/0!</v>
      </c>
      <c r="CB150" s="28" t="e">
        <f t="shared" si="27"/>
        <v>#DIV/0!</v>
      </c>
      <c r="CC150" s="28" t="e">
        <f t="shared" si="28"/>
        <v>#NUM!</v>
      </c>
      <c r="CD150" s="28" t="e">
        <f t="shared" si="29"/>
        <v>#NUM!</v>
      </c>
    </row>
    <row r="151" spans="1:82" x14ac:dyDescent="0.25">
      <c r="A151" s="18" t="s">
        <v>33</v>
      </c>
      <c r="B151" s="19" t="s">
        <v>105</v>
      </c>
      <c r="C151" s="12" t="s">
        <v>347</v>
      </c>
      <c r="D151" s="30" t="s">
        <v>194</v>
      </c>
      <c r="E151" s="30" t="s">
        <v>194</v>
      </c>
      <c r="F151" s="30" t="s">
        <v>194</v>
      </c>
      <c r="G151" s="30" t="s">
        <v>194</v>
      </c>
      <c r="H151" s="30" t="s">
        <v>194</v>
      </c>
      <c r="I151" s="28" t="s">
        <v>314</v>
      </c>
      <c r="J151" s="28" t="s">
        <v>314</v>
      </c>
      <c r="K151" s="28" t="s">
        <v>314</v>
      </c>
      <c r="L151" s="28" t="s">
        <v>314</v>
      </c>
      <c r="M151" s="28" t="s">
        <v>314</v>
      </c>
      <c r="N151" s="28" t="s">
        <v>314</v>
      </c>
      <c r="O151" s="28" t="s">
        <v>314</v>
      </c>
      <c r="P151" s="28" t="s">
        <v>314</v>
      </c>
      <c r="Q151" s="28" t="s">
        <v>314</v>
      </c>
      <c r="R151" s="28" t="s">
        <v>314</v>
      </c>
      <c r="S151" s="28" t="s">
        <v>314</v>
      </c>
      <c r="T151" s="28" t="s">
        <v>314</v>
      </c>
      <c r="U151" s="28" t="s">
        <v>314</v>
      </c>
      <c r="V151" s="28" t="s">
        <v>314</v>
      </c>
      <c r="W151" s="28" t="s">
        <v>314</v>
      </c>
      <c r="X151" s="28" t="s">
        <v>314</v>
      </c>
      <c r="Y151" s="28" t="s">
        <v>314</v>
      </c>
      <c r="Z151" s="28" t="s">
        <v>314</v>
      </c>
      <c r="AA151" s="28" t="s">
        <v>314</v>
      </c>
      <c r="AB151" s="28" t="s">
        <v>314</v>
      </c>
      <c r="AC151" s="28" t="s">
        <v>314</v>
      </c>
      <c r="AD151" s="28" t="s">
        <v>314</v>
      </c>
      <c r="AE151" s="28" t="s">
        <v>314</v>
      </c>
      <c r="AF151" s="28" t="s">
        <v>314</v>
      </c>
      <c r="AG151" s="28" t="s">
        <v>314</v>
      </c>
      <c r="AH151" s="28" t="s">
        <v>314</v>
      </c>
      <c r="AI151" s="28" t="s">
        <v>314</v>
      </c>
      <c r="AJ151" s="28" t="s">
        <v>314</v>
      </c>
      <c r="AK151" s="28" t="s">
        <v>314</v>
      </c>
      <c r="AL151" s="28" t="s">
        <v>314</v>
      </c>
      <c r="AM151" s="28" t="s">
        <v>314</v>
      </c>
      <c r="AN151" s="28" t="s">
        <v>314</v>
      </c>
      <c r="AO151" s="28" t="s">
        <v>314</v>
      </c>
      <c r="AP151" s="28" t="s">
        <v>314</v>
      </c>
      <c r="AQ151" s="28" t="s">
        <v>314</v>
      </c>
      <c r="AR151" s="28" t="s">
        <v>314</v>
      </c>
      <c r="AS151" s="28" t="s">
        <v>314</v>
      </c>
      <c r="AT151" s="28" t="s">
        <v>314</v>
      </c>
      <c r="AU151" s="28" t="s">
        <v>314</v>
      </c>
      <c r="AV151" s="28" t="s">
        <v>314</v>
      </c>
      <c r="AW151" s="28" t="s">
        <v>314</v>
      </c>
      <c r="AX151" s="28" t="s">
        <v>314</v>
      </c>
      <c r="AY151" s="28" t="s">
        <v>314</v>
      </c>
      <c r="AZ151" s="28" t="s">
        <v>314</v>
      </c>
      <c r="BA151" s="28" t="s">
        <v>314</v>
      </c>
      <c r="BB151" s="28" t="s">
        <v>314</v>
      </c>
      <c r="BC151" s="28" t="s">
        <v>314</v>
      </c>
      <c r="BD151" s="28" t="s">
        <v>314</v>
      </c>
      <c r="BE151" s="28" t="s">
        <v>314</v>
      </c>
      <c r="BF151" s="28" t="s">
        <v>314</v>
      </c>
      <c r="BG151" s="28" t="s">
        <v>314</v>
      </c>
      <c r="BH151" s="28" t="s">
        <v>314</v>
      </c>
      <c r="BI151" s="28" t="s">
        <v>314</v>
      </c>
      <c r="BJ151" s="28" t="s">
        <v>314</v>
      </c>
      <c r="BK151" s="28" t="s">
        <v>314</v>
      </c>
      <c r="BL151" s="28" t="s">
        <v>314</v>
      </c>
      <c r="BM151" s="28" t="s">
        <v>314</v>
      </c>
      <c r="BN151" s="28" t="s">
        <v>314</v>
      </c>
      <c r="BO151" s="28" t="s">
        <v>314</v>
      </c>
      <c r="BP151" s="28" t="s">
        <v>314</v>
      </c>
      <c r="BQ151" s="28" t="s">
        <v>314</v>
      </c>
      <c r="BR151" s="28"/>
      <c r="BS151" s="28">
        <v>66</v>
      </c>
      <c r="BT151" s="28">
        <v>66</v>
      </c>
      <c r="BU151" s="29">
        <f t="shared" si="20"/>
        <v>1</v>
      </c>
      <c r="BV151" s="28">
        <f t="shared" si="21"/>
        <v>0</v>
      </c>
      <c r="BW151" s="28">
        <f t="shared" si="22"/>
        <v>0</v>
      </c>
      <c r="BX151" s="28" t="e">
        <f t="shared" si="23"/>
        <v>#NUM!</v>
      </c>
      <c r="BY151" s="28" t="e">
        <f t="shared" si="24"/>
        <v>#DIV/0!</v>
      </c>
      <c r="BZ151" s="28" t="e">
        <f t="shared" si="25"/>
        <v>#DIV/0!</v>
      </c>
      <c r="CA151" s="28" t="e">
        <f t="shared" si="26"/>
        <v>#DIV/0!</v>
      </c>
      <c r="CB151" s="28" t="e">
        <f t="shared" si="27"/>
        <v>#DIV/0!</v>
      </c>
      <c r="CC151" s="28" t="e">
        <f t="shared" si="28"/>
        <v>#NUM!</v>
      </c>
      <c r="CD151" s="28" t="e">
        <f t="shared" si="29"/>
        <v>#NUM!</v>
      </c>
    </row>
    <row r="152" spans="1:82" x14ac:dyDescent="0.25">
      <c r="A152" s="18" t="s">
        <v>35</v>
      </c>
      <c r="B152" s="19" t="s">
        <v>105</v>
      </c>
      <c r="C152" s="12" t="s">
        <v>347</v>
      </c>
      <c r="D152" s="30" t="s">
        <v>194</v>
      </c>
      <c r="E152" s="30" t="s">
        <v>194</v>
      </c>
      <c r="F152" s="30" t="s">
        <v>194</v>
      </c>
      <c r="G152" s="30" t="s">
        <v>194</v>
      </c>
      <c r="H152" s="30" t="s">
        <v>194</v>
      </c>
      <c r="I152" s="28" t="s">
        <v>314</v>
      </c>
      <c r="J152" s="28" t="s">
        <v>314</v>
      </c>
      <c r="K152" s="28" t="s">
        <v>314</v>
      </c>
      <c r="L152" s="28" t="s">
        <v>314</v>
      </c>
      <c r="M152" s="28" t="s">
        <v>314</v>
      </c>
      <c r="N152" s="28" t="s">
        <v>314</v>
      </c>
      <c r="O152" s="28" t="s">
        <v>314</v>
      </c>
      <c r="P152" s="28" t="s">
        <v>314</v>
      </c>
      <c r="Q152" s="28" t="s">
        <v>314</v>
      </c>
      <c r="R152" s="28" t="s">
        <v>314</v>
      </c>
      <c r="S152" s="28" t="s">
        <v>314</v>
      </c>
      <c r="T152" s="28" t="s">
        <v>314</v>
      </c>
      <c r="U152" s="28" t="s">
        <v>314</v>
      </c>
      <c r="V152" s="28" t="s">
        <v>314</v>
      </c>
      <c r="W152" s="28" t="s">
        <v>314</v>
      </c>
      <c r="X152" s="28" t="s">
        <v>314</v>
      </c>
      <c r="Y152" s="28" t="s">
        <v>314</v>
      </c>
      <c r="Z152" s="28" t="s">
        <v>314</v>
      </c>
      <c r="AA152" s="28" t="s">
        <v>314</v>
      </c>
      <c r="AB152" s="28" t="s">
        <v>314</v>
      </c>
      <c r="AC152" s="28" t="s">
        <v>314</v>
      </c>
      <c r="AD152" s="28" t="s">
        <v>314</v>
      </c>
      <c r="AE152" s="28" t="s">
        <v>314</v>
      </c>
      <c r="AF152" s="28" t="s">
        <v>314</v>
      </c>
      <c r="AG152" s="28" t="s">
        <v>314</v>
      </c>
      <c r="AH152" s="28" t="s">
        <v>314</v>
      </c>
      <c r="AI152" s="28" t="s">
        <v>314</v>
      </c>
      <c r="AJ152" s="28" t="s">
        <v>314</v>
      </c>
      <c r="AK152" s="28" t="s">
        <v>314</v>
      </c>
      <c r="AL152" s="28" t="s">
        <v>314</v>
      </c>
      <c r="AM152" s="28" t="s">
        <v>314</v>
      </c>
      <c r="AN152" s="28" t="s">
        <v>314</v>
      </c>
      <c r="AO152" s="28" t="s">
        <v>314</v>
      </c>
      <c r="AP152" s="28" t="s">
        <v>314</v>
      </c>
      <c r="AQ152" s="28" t="s">
        <v>314</v>
      </c>
      <c r="AR152" s="28" t="s">
        <v>314</v>
      </c>
      <c r="AS152" s="28" t="s">
        <v>314</v>
      </c>
      <c r="AT152" s="28" t="s">
        <v>314</v>
      </c>
      <c r="AU152" s="28" t="s">
        <v>314</v>
      </c>
      <c r="AV152" s="28" t="s">
        <v>314</v>
      </c>
      <c r="AW152" s="28" t="s">
        <v>314</v>
      </c>
      <c r="AX152" s="28" t="s">
        <v>314</v>
      </c>
      <c r="AY152" s="28" t="s">
        <v>314</v>
      </c>
      <c r="AZ152" s="28" t="s">
        <v>314</v>
      </c>
      <c r="BA152" s="28" t="s">
        <v>314</v>
      </c>
      <c r="BB152" s="28" t="s">
        <v>314</v>
      </c>
      <c r="BC152" s="28" t="s">
        <v>314</v>
      </c>
      <c r="BD152" s="28" t="s">
        <v>314</v>
      </c>
      <c r="BE152" s="28" t="s">
        <v>314</v>
      </c>
      <c r="BF152" s="28" t="s">
        <v>314</v>
      </c>
      <c r="BG152" s="28" t="s">
        <v>314</v>
      </c>
      <c r="BH152" s="28" t="s">
        <v>314</v>
      </c>
      <c r="BI152" s="28" t="s">
        <v>314</v>
      </c>
      <c r="BJ152" s="28" t="s">
        <v>314</v>
      </c>
      <c r="BK152" s="28" t="s">
        <v>314</v>
      </c>
      <c r="BL152" s="28" t="s">
        <v>314</v>
      </c>
      <c r="BM152" s="28" t="s">
        <v>314</v>
      </c>
      <c r="BN152" s="28" t="s">
        <v>314</v>
      </c>
      <c r="BO152" s="28" t="s">
        <v>314</v>
      </c>
      <c r="BP152" s="28" t="s">
        <v>314</v>
      </c>
      <c r="BQ152" s="28" t="s">
        <v>314</v>
      </c>
      <c r="BR152" s="28"/>
      <c r="BS152" s="28">
        <v>66</v>
      </c>
      <c r="BT152" s="28">
        <v>66</v>
      </c>
      <c r="BU152" s="29">
        <f t="shared" si="20"/>
        <v>1</v>
      </c>
      <c r="BV152" s="28">
        <f t="shared" si="21"/>
        <v>0</v>
      </c>
      <c r="BW152" s="28">
        <f t="shared" si="22"/>
        <v>0</v>
      </c>
      <c r="BX152" s="28" t="e">
        <f t="shared" si="23"/>
        <v>#NUM!</v>
      </c>
      <c r="BY152" s="28" t="e">
        <f t="shared" si="24"/>
        <v>#DIV/0!</v>
      </c>
      <c r="BZ152" s="28" t="e">
        <f t="shared" si="25"/>
        <v>#DIV/0!</v>
      </c>
      <c r="CA152" s="28" t="e">
        <f t="shared" si="26"/>
        <v>#DIV/0!</v>
      </c>
      <c r="CB152" s="28" t="e">
        <f t="shared" si="27"/>
        <v>#DIV/0!</v>
      </c>
      <c r="CC152" s="28" t="e">
        <f t="shared" si="28"/>
        <v>#NUM!</v>
      </c>
      <c r="CD152" s="28" t="e">
        <f t="shared" si="29"/>
        <v>#NUM!</v>
      </c>
    </row>
    <row r="153" spans="1:82" x14ac:dyDescent="0.25">
      <c r="A153" s="18" t="s">
        <v>153</v>
      </c>
      <c r="B153" s="19" t="s">
        <v>154</v>
      </c>
      <c r="C153" s="12" t="s">
        <v>347</v>
      </c>
      <c r="D153" s="30" t="s">
        <v>194</v>
      </c>
      <c r="E153" s="30" t="s">
        <v>194</v>
      </c>
      <c r="F153" s="30" t="s">
        <v>194</v>
      </c>
      <c r="G153" s="30" t="s">
        <v>194</v>
      </c>
      <c r="H153" s="30" t="s">
        <v>194</v>
      </c>
      <c r="I153" s="28" t="s">
        <v>314</v>
      </c>
      <c r="J153" s="28" t="s">
        <v>314</v>
      </c>
      <c r="K153" s="28" t="s">
        <v>314</v>
      </c>
      <c r="L153" s="28" t="s">
        <v>314</v>
      </c>
      <c r="M153" s="28" t="s">
        <v>314</v>
      </c>
      <c r="N153" s="28" t="s">
        <v>314</v>
      </c>
      <c r="O153" s="28" t="s">
        <v>314</v>
      </c>
      <c r="P153" s="28" t="s">
        <v>314</v>
      </c>
      <c r="Q153" s="28" t="s">
        <v>314</v>
      </c>
      <c r="R153" s="28" t="s">
        <v>314</v>
      </c>
      <c r="S153" s="28" t="s">
        <v>314</v>
      </c>
      <c r="T153" s="28" t="s">
        <v>314</v>
      </c>
      <c r="U153" s="28" t="s">
        <v>314</v>
      </c>
      <c r="V153" s="28" t="s">
        <v>314</v>
      </c>
      <c r="W153" s="28" t="s">
        <v>314</v>
      </c>
      <c r="X153" s="28" t="s">
        <v>314</v>
      </c>
      <c r="Y153" s="28" t="s">
        <v>314</v>
      </c>
      <c r="Z153" s="28" t="s">
        <v>314</v>
      </c>
      <c r="AA153" s="28" t="s">
        <v>314</v>
      </c>
      <c r="AB153" s="28" t="s">
        <v>314</v>
      </c>
      <c r="AC153" s="28" t="s">
        <v>314</v>
      </c>
      <c r="AD153" s="28" t="s">
        <v>314</v>
      </c>
      <c r="AE153" s="28" t="s">
        <v>314</v>
      </c>
      <c r="AF153" s="28" t="s">
        <v>314</v>
      </c>
      <c r="AG153" s="28" t="s">
        <v>314</v>
      </c>
      <c r="AH153" s="28" t="s">
        <v>314</v>
      </c>
      <c r="AI153" s="28" t="s">
        <v>314</v>
      </c>
      <c r="AJ153" s="28" t="s">
        <v>314</v>
      </c>
      <c r="AK153" s="28" t="s">
        <v>314</v>
      </c>
      <c r="AL153" s="28" t="s">
        <v>314</v>
      </c>
      <c r="AM153" s="28" t="s">
        <v>314</v>
      </c>
      <c r="AN153" s="28" t="s">
        <v>314</v>
      </c>
      <c r="AO153" s="28" t="s">
        <v>314</v>
      </c>
      <c r="AP153" s="28" t="s">
        <v>314</v>
      </c>
      <c r="AQ153" s="28" t="s">
        <v>314</v>
      </c>
      <c r="AR153" s="28" t="s">
        <v>314</v>
      </c>
      <c r="AS153" s="28" t="s">
        <v>314</v>
      </c>
      <c r="AT153" s="28" t="s">
        <v>314</v>
      </c>
      <c r="AU153" s="28" t="s">
        <v>314</v>
      </c>
      <c r="AV153" s="28" t="s">
        <v>314</v>
      </c>
      <c r="AW153" s="28" t="s">
        <v>314</v>
      </c>
      <c r="AX153" s="28" t="s">
        <v>314</v>
      </c>
      <c r="AY153" s="28" t="s">
        <v>314</v>
      </c>
      <c r="AZ153" s="28" t="s">
        <v>314</v>
      </c>
      <c r="BA153" s="28" t="s">
        <v>314</v>
      </c>
      <c r="BB153" s="28" t="s">
        <v>314</v>
      </c>
      <c r="BC153" s="28" t="s">
        <v>314</v>
      </c>
      <c r="BD153" s="28" t="s">
        <v>314</v>
      </c>
      <c r="BE153" s="28" t="s">
        <v>314</v>
      </c>
      <c r="BF153" s="28" t="s">
        <v>314</v>
      </c>
      <c r="BG153" s="28" t="s">
        <v>314</v>
      </c>
      <c r="BH153" s="28" t="s">
        <v>314</v>
      </c>
      <c r="BI153" s="28" t="s">
        <v>314</v>
      </c>
      <c r="BJ153" s="28" t="s">
        <v>314</v>
      </c>
      <c r="BK153" s="28" t="s">
        <v>314</v>
      </c>
      <c r="BL153" s="28" t="s">
        <v>314</v>
      </c>
      <c r="BM153" s="28" t="s">
        <v>314</v>
      </c>
      <c r="BN153" s="28" t="s">
        <v>314</v>
      </c>
      <c r="BO153" s="28" t="s">
        <v>314</v>
      </c>
      <c r="BP153" s="28" t="s">
        <v>314</v>
      </c>
      <c r="BQ153" s="28" t="s">
        <v>314</v>
      </c>
      <c r="BR153" s="28"/>
      <c r="BS153" s="28">
        <v>66</v>
      </c>
      <c r="BT153" s="28">
        <v>66</v>
      </c>
      <c r="BU153" s="29">
        <f t="shared" si="20"/>
        <v>1</v>
      </c>
      <c r="BV153" s="28">
        <f t="shared" si="21"/>
        <v>0</v>
      </c>
      <c r="BW153" s="28">
        <f t="shared" si="22"/>
        <v>0</v>
      </c>
      <c r="BX153" s="28" t="e">
        <f t="shared" si="23"/>
        <v>#NUM!</v>
      </c>
      <c r="BY153" s="28" t="e">
        <f t="shared" si="24"/>
        <v>#DIV/0!</v>
      </c>
      <c r="BZ153" s="28" t="e">
        <f t="shared" si="25"/>
        <v>#DIV/0!</v>
      </c>
      <c r="CA153" s="28" t="e">
        <f t="shared" si="26"/>
        <v>#DIV/0!</v>
      </c>
      <c r="CB153" s="28" t="e">
        <f t="shared" si="27"/>
        <v>#DIV/0!</v>
      </c>
      <c r="CC153" s="28" t="e">
        <f t="shared" si="28"/>
        <v>#NUM!</v>
      </c>
      <c r="CD153" s="28" t="e">
        <f t="shared" si="29"/>
        <v>#NUM!</v>
      </c>
    </row>
    <row r="154" spans="1:82" x14ac:dyDescent="0.25">
      <c r="A154" s="18" t="s">
        <v>155</v>
      </c>
      <c r="B154" s="19" t="s">
        <v>156</v>
      </c>
      <c r="C154" s="12" t="s">
        <v>347</v>
      </c>
      <c r="D154" s="28"/>
      <c r="E154" s="28"/>
      <c r="F154" s="28"/>
      <c r="G154" s="28"/>
      <c r="H154" s="28"/>
      <c r="I154" s="28" t="s">
        <v>314</v>
      </c>
      <c r="J154" s="28" t="s">
        <v>314</v>
      </c>
      <c r="K154" s="28" t="s">
        <v>314</v>
      </c>
      <c r="L154" s="28" t="s">
        <v>314</v>
      </c>
      <c r="M154" s="28" t="s">
        <v>314</v>
      </c>
      <c r="N154" s="28" t="s">
        <v>314</v>
      </c>
      <c r="O154" s="28" t="s">
        <v>314</v>
      </c>
      <c r="P154" s="28" t="s">
        <v>314</v>
      </c>
      <c r="Q154" s="28" t="s">
        <v>314</v>
      </c>
      <c r="R154" s="28" t="s">
        <v>314</v>
      </c>
      <c r="S154" s="28" t="s">
        <v>314</v>
      </c>
      <c r="T154" s="28" t="s">
        <v>314</v>
      </c>
      <c r="U154" s="28" t="s">
        <v>314</v>
      </c>
      <c r="V154" s="28" t="s">
        <v>314</v>
      </c>
      <c r="W154" s="28" t="s">
        <v>314</v>
      </c>
      <c r="X154" s="28" t="s">
        <v>314</v>
      </c>
      <c r="Y154" s="28" t="s">
        <v>314</v>
      </c>
      <c r="Z154" s="28" t="s">
        <v>314</v>
      </c>
      <c r="AA154" s="28" t="s">
        <v>314</v>
      </c>
      <c r="AB154" s="28" t="s">
        <v>314</v>
      </c>
      <c r="AC154" s="28" t="s">
        <v>314</v>
      </c>
      <c r="AD154" s="28" t="s">
        <v>314</v>
      </c>
      <c r="AE154" s="28" t="s">
        <v>314</v>
      </c>
      <c r="AF154" s="28" t="s">
        <v>314</v>
      </c>
      <c r="AG154" s="28" t="s">
        <v>314</v>
      </c>
      <c r="AH154" s="28" t="s">
        <v>314</v>
      </c>
      <c r="AI154" s="28" t="s">
        <v>314</v>
      </c>
      <c r="AJ154" s="28" t="s">
        <v>314</v>
      </c>
      <c r="AK154" s="28" t="s">
        <v>314</v>
      </c>
      <c r="AL154" s="28" t="s">
        <v>314</v>
      </c>
      <c r="AM154" s="28" t="s">
        <v>314</v>
      </c>
      <c r="AN154" s="28" t="s">
        <v>314</v>
      </c>
      <c r="AO154" s="28" t="s">
        <v>314</v>
      </c>
      <c r="AP154" s="28" t="s">
        <v>314</v>
      </c>
      <c r="AQ154" s="28" t="s">
        <v>314</v>
      </c>
      <c r="AR154" s="28" t="s">
        <v>314</v>
      </c>
      <c r="AS154" s="28" t="s">
        <v>314</v>
      </c>
      <c r="AT154" s="28" t="s">
        <v>314</v>
      </c>
      <c r="AU154" s="28" t="s">
        <v>314</v>
      </c>
      <c r="AV154" s="28" t="s">
        <v>314</v>
      </c>
      <c r="AW154" s="28" t="s">
        <v>314</v>
      </c>
      <c r="AX154" s="28" t="s">
        <v>314</v>
      </c>
      <c r="AY154" s="28" t="s">
        <v>314</v>
      </c>
      <c r="AZ154" s="28" t="s">
        <v>314</v>
      </c>
      <c r="BA154" s="28" t="s">
        <v>314</v>
      </c>
      <c r="BB154" s="28" t="s">
        <v>314</v>
      </c>
      <c r="BC154" s="28" t="s">
        <v>314</v>
      </c>
      <c r="BD154" s="28" t="s">
        <v>314</v>
      </c>
      <c r="BE154" s="28" t="s">
        <v>314</v>
      </c>
      <c r="BF154" s="28" t="s">
        <v>314</v>
      </c>
      <c r="BG154" s="28" t="s">
        <v>314</v>
      </c>
      <c r="BH154" s="28" t="s">
        <v>314</v>
      </c>
      <c r="BI154" s="28" t="s">
        <v>314</v>
      </c>
      <c r="BJ154" s="28" t="s">
        <v>314</v>
      </c>
      <c r="BK154" s="28" t="s">
        <v>314</v>
      </c>
      <c r="BL154" s="28" t="s">
        <v>314</v>
      </c>
      <c r="BM154" s="28" t="s">
        <v>314</v>
      </c>
      <c r="BN154" s="28" t="s">
        <v>314</v>
      </c>
      <c r="BO154" s="28" t="s">
        <v>314</v>
      </c>
      <c r="BP154" s="28" t="s">
        <v>314</v>
      </c>
      <c r="BQ154" s="28" t="s">
        <v>314</v>
      </c>
      <c r="BR154" s="28"/>
      <c r="BS154" s="28">
        <v>61</v>
      </c>
      <c r="BT154" s="28">
        <v>61</v>
      </c>
      <c r="BU154" s="29">
        <f t="shared" si="20"/>
        <v>1</v>
      </c>
      <c r="BV154" s="28">
        <f t="shared" si="21"/>
        <v>0</v>
      </c>
      <c r="BW154" s="28">
        <f t="shared" si="22"/>
        <v>0</v>
      </c>
      <c r="BX154" s="28" t="e">
        <f t="shared" si="23"/>
        <v>#NUM!</v>
      </c>
      <c r="BY154" s="28" t="e">
        <f t="shared" si="24"/>
        <v>#DIV/0!</v>
      </c>
      <c r="BZ154" s="28" t="e">
        <f t="shared" si="25"/>
        <v>#DIV/0!</v>
      </c>
      <c r="CA154" s="28" t="e">
        <f t="shared" si="26"/>
        <v>#DIV/0!</v>
      </c>
      <c r="CB154" s="28" t="e">
        <f t="shared" si="27"/>
        <v>#DIV/0!</v>
      </c>
      <c r="CC154" s="28" t="e">
        <f t="shared" si="28"/>
        <v>#NUM!</v>
      </c>
      <c r="CD154" s="28" t="e">
        <f t="shared" si="29"/>
        <v>#NUM!</v>
      </c>
    </row>
    <row r="155" spans="1:82" x14ac:dyDescent="0.25">
      <c r="A155" s="20" t="s">
        <v>157</v>
      </c>
      <c r="B155" s="23" t="s">
        <v>156</v>
      </c>
      <c r="C155" s="12" t="s">
        <v>347</v>
      </c>
      <c r="D155" s="28"/>
      <c r="E155" s="28"/>
      <c r="F155" s="28"/>
      <c r="G155" s="28"/>
      <c r="H155" s="28"/>
      <c r="I155" s="28" t="s">
        <v>314</v>
      </c>
      <c r="J155" s="28" t="s">
        <v>314</v>
      </c>
      <c r="K155" s="28" t="s">
        <v>314</v>
      </c>
      <c r="L155" s="28" t="s">
        <v>314</v>
      </c>
      <c r="M155" s="28" t="s">
        <v>314</v>
      </c>
      <c r="N155" s="28" t="s">
        <v>314</v>
      </c>
      <c r="O155" s="28" t="s">
        <v>314</v>
      </c>
      <c r="P155" s="28" t="s">
        <v>314</v>
      </c>
      <c r="Q155" s="28" t="s">
        <v>314</v>
      </c>
      <c r="R155" s="28" t="s">
        <v>314</v>
      </c>
      <c r="S155" s="28" t="s">
        <v>314</v>
      </c>
      <c r="T155" s="28" t="s">
        <v>314</v>
      </c>
      <c r="U155" s="28" t="s">
        <v>314</v>
      </c>
      <c r="V155" s="28" t="s">
        <v>314</v>
      </c>
      <c r="W155" s="28" t="s">
        <v>314</v>
      </c>
      <c r="X155" s="28" t="s">
        <v>314</v>
      </c>
      <c r="Y155" s="28" t="s">
        <v>314</v>
      </c>
      <c r="Z155" s="28" t="s">
        <v>314</v>
      </c>
      <c r="AA155" s="28" t="s">
        <v>314</v>
      </c>
      <c r="AB155" s="28" t="s">
        <v>314</v>
      </c>
      <c r="AC155" s="28" t="s">
        <v>314</v>
      </c>
      <c r="AD155" s="28" t="s">
        <v>314</v>
      </c>
      <c r="AE155" s="28" t="s">
        <v>314</v>
      </c>
      <c r="AF155" s="28" t="s">
        <v>314</v>
      </c>
      <c r="AG155" s="28" t="s">
        <v>314</v>
      </c>
      <c r="AH155" s="28" t="s">
        <v>314</v>
      </c>
      <c r="AI155" s="28" t="s">
        <v>314</v>
      </c>
      <c r="AJ155" s="28" t="s">
        <v>314</v>
      </c>
      <c r="AK155" s="28" t="s">
        <v>314</v>
      </c>
      <c r="AL155" s="28" t="s">
        <v>314</v>
      </c>
      <c r="AM155" s="28" t="s">
        <v>314</v>
      </c>
      <c r="AN155" s="28" t="s">
        <v>314</v>
      </c>
      <c r="AO155" s="28" t="s">
        <v>314</v>
      </c>
      <c r="AP155" s="28" t="s">
        <v>314</v>
      </c>
      <c r="AQ155" s="28" t="s">
        <v>314</v>
      </c>
      <c r="AR155" s="28" t="s">
        <v>314</v>
      </c>
      <c r="AS155" s="28" t="s">
        <v>314</v>
      </c>
      <c r="AT155" s="28" t="s">
        <v>314</v>
      </c>
      <c r="AU155" s="28" t="s">
        <v>314</v>
      </c>
      <c r="AV155" s="28" t="s">
        <v>314</v>
      </c>
      <c r="AW155" s="28" t="s">
        <v>314</v>
      </c>
      <c r="AX155" s="28" t="s">
        <v>314</v>
      </c>
      <c r="AY155" s="28" t="s">
        <v>314</v>
      </c>
      <c r="AZ155" s="28" t="s">
        <v>314</v>
      </c>
      <c r="BA155" s="28" t="s">
        <v>314</v>
      </c>
      <c r="BB155" s="28" t="s">
        <v>314</v>
      </c>
      <c r="BC155" s="28" t="s">
        <v>314</v>
      </c>
      <c r="BD155" s="28" t="s">
        <v>314</v>
      </c>
      <c r="BE155" s="28" t="s">
        <v>314</v>
      </c>
      <c r="BF155" s="28" t="s">
        <v>314</v>
      </c>
      <c r="BG155" s="28" t="s">
        <v>314</v>
      </c>
      <c r="BH155" s="28" t="s">
        <v>314</v>
      </c>
      <c r="BI155" s="28" t="s">
        <v>314</v>
      </c>
      <c r="BJ155" s="28" t="s">
        <v>314</v>
      </c>
      <c r="BK155" s="28" t="s">
        <v>314</v>
      </c>
      <c r="BL155" s="28" t="s">
        <v>314</v>
      </c>
      <c r="BM155" s="28" t="s">
        <v>314</v>
      </c>
      <c r="BN155" s="28" t="s">
        <v>314</v>
      </c>
      <c r="BO155" s="28" t="s">
        <v>314</v>
      </c>
      <c r="BP155" s="28" t="s">
        <v>314</v>
      </c>
      <c r="BQ155" s="28" t="s">
        <v>314</v>
      </c>
      <c r="BR155" s="28"/>
      <c r="BS155" s="28">
        <v>61</v>
      </c>
      <c r="BT155" s="28">
        <v>61</v>
      </c>
      <c r="BU155" s="29">
        <f t="shared" si="20"/>
        <v>1</v>
      </c>
      <c r="BV155" s="28">
        <f t="shared" si="21"/>
        <v>0</v>
      </c>
      <c r="BW155" s="28">
        <f t="shared" si="22"/>
        <v>0</v>
      </c>
      <c r="BX155" s="28" t="e">
        <f t="shared" si="23"/>
        <v>#NUM!</v>
      </c>
      <c r="BY155" s="28" t="e">
        <f t="shared" si="24"/>
        <v>#DIV/0!</v>
      </c>
      <c r="BZ155" s="28" t="e">
        <f t="shared" si="25"/>
        <v>#DIV/0!</v>
      </c>
      <c r="CA155" s="28" t="e">
        <f t="shared" si="26"/>
        <v>#DIV/0!</v>
      </c>
      <c r="CB155" s="28" t="e">
        <f t="shared" si="27"/>
        <v>#DIV/0!</v>
      </c>
      <c r="CC155" s="28" t="e">
        <f t="shared" si="28"/>
        <v>#NUM!</v>
      </c>
      <c r="CD155" s="28" t="e">
        <f t="shared" si="29"/>
        <v>#NUM!</v>
      </c>
    </row>
    <row r="156" spans="1:82" x14ac:dyDescent="0.25">
      <c r="A156" s="18" t="s">
        <v>158</v>
      </c>
      <c r="B156" s="19" t="s">
        <v>156</v>
      </c>
      <c r="C156" s="12" t="s">
        <v>347</v>
      </c>
      <c r="D156" s="28"/>
      <c r="E156" s="28"/>
      <c r="F156" s="28"/>
      <c r="G156" s="28"/>
      <c r="H156" s="28"/>
      <c r="I156" s="28" t="s">
        <v>314</v>
      </c>
      <c r="J156" s="28" t="s">
        <v>314</v>
      </c>
      <c r="K156" s="28" t="s">
        <v>314</v>
      </c>
      <c r="L156" s="28" t="s">
        <v>314</v>
      </c>
      <c r="M156" s="28" t="s">
        <v>314</v>
      </c>
      <c r="N156" s="28" t="s">
        <v>314</v>
      </c>
      <c r="O156" s="28" t="s">
        <v>314</v>
      </c>
      <c r="P156" s="28" t="s">
        <v>314</v>
      </c>
      <c r="Q156" s="28" t="s">
        <v>314</v>
      </c>
      <c r="R156" s="28" t="s">
        <v>314</v>
      </c>
      <c r="S156" s="28" t="s">
        <v>314</v>
      </c>
      <c r="T156" s="28" t="s">
        <v>314</v>
      </c>
      <c r="U156" s="28" t="s">
        <v>314</v>
      </c>
      <c r="V156" s="28" t="s">
        <v>314</v>
      </c>
      <c r="W156" s="28" t="s">
        <v>314</v>
      </c>
      <c r="X156" s="28" t="s">
        <v>314</v>
      </c>
      <c r="Y156" s="28" t="s">
        <v>314</v>
      </c>
      <c r="Z156" s="28" t="s">
        <v>314</v>
      </c>
      <c r="AA156" s="28" t="s">
        <v>314</v>
      </c>
      <c r="AB156" s="28" t="s">
        <v>314</v>
      </c>
      <c r="AC156" s="28" t="s">
        <v>314</v>
      </c>
      <c r="AD156" s="28" t="s">
        <v>314</v>
      </c>
      <c r="AE156" s="28" t="s">
        <v>314</v>
      </c>
      <c r="AF156" s="28" t="s">
        <v>314</v>
      </c>
      <c r="AG156" s="28" t="s">
        <v>314</v>
      </c>
      <c r="AH156" s="28" t="s">
        <v>314</v>
      </c>
      <c r="AI156" s="28" t="s">
        <v>314</v>
      </c>
      <c r="AJ156" s="28" t="s">
        <v>314</v>
      </c>
      <c r="AK156" s="28" t="s">
        <v>314</v>
      </c>
      <c r="AL156" s="28" t="s">
        <v>314</v>
      </c>
      <c r="AM156" s="28" t="s">
        <v>314</v>
      </c>
      <c r="AN156" s="28" t="s">
        <v>314</v>
      </c>
      <c r="AO156" s="28" t="s">
        <v>314</v>
      </c>
      <c r="AP156" s="28" t="s">
        <v>314</v>
      </c>
      <c r="AQ156" s="28" t="s">
        <v>314</v>
      </c>
      <c r="AR156" s="28" t="s">
        <v>314</v>
      </c>
      <c r="AS156" s="28" t="s">
        <v>314</v>
      </c>
      <c r="AT156" s="28" t="s">
        <v>314</v>
      </c>
      <c r="AU156" s="28" t="s">
        <v>314</v>
      </c>
      <c r="AV156" s="28" t="s">
        <v>314</v>
      </c>
      <c r="AW156" s="28" t="s">
        <v>314</v>
      </c>
      <c r="AX156" s="28" t="s">
        <v>314</v>
      </c>
      <c r="AY156" s="28" t="s">
        <v>314</v>
      </c>
      <c r="AZ156" s="28" t="s">
        <v>314</v>
      </c>
      <c r="BA156" s="28" t="s">
        <v>314</v>
      </c>
      <c r="BB156" s="28" t="s">
        <v>314</v>
      </c>
      <c r="BC156" s="28" t="s">
        <v>314</v>
      </c>
      <c r="BD156" s="28" t="s">
        <v>314</v>
      </c>
      <c r="BE156" s="28" t="s">
        <v>314</v>
      </c>
      <c r="BF156" s="28" t="s">
        <v>314</v>
      </c>
      <c r="BG156" s="28" t="s">
        <v>314</v>
      </c>
      <c r="BH156" s="28" t="s">
        <v>314</v>
      </c>
      <c r="BI156" s="28" t="s">
        <v>314</v>
      </c>
      <c r="BJ156" s="28" t="s">
        <v>314</v>
      </c>
      <c r="BK156" s="28" t="s">
        <v>314</v>
      </c>
      <c r="BL156" s="28" t="s">
        <v>314</v>
      </c>
      <c r="BM156" s="28" t="s">
        <v>314</v>
      </c>
      <c r="BN156" s="28" t="s">
        <v>314</v>
      </c>
      <c r="BO156" s="28" t="s">
        <v>314</v>
      </c>
      <c r="BP156" s="28" t="s">
        <v>314</v>
      </c>
      <c r="BQ156" s="28" t="s">
        <v>314</v>
      </c>
      <c r="BR156" s="28"/>
      <c r="BS156" s="28">
        <v>61</v>
      </c>
      <c r="BT156" s="28">
        <v>61</v>
      </c>
      <c r="BU156" s="29">
        <f t="shared" si="20"/>
        <v>1</v>
      </c>
      <c r="BV156" s="28">
        <f t="shared" si="21"/>
        <v>0</v>
      </c>
      <c r="BW156" s="28">
        <f t="shared" si="22"/>
        <v>0</v>
      </c>
      <c r="BX156" s="28" t="e">
        <f t="shared" si="23"/>
        <v>#NUM!</v>
      </c>
      <c r="BY156" s="28" t="e">
        <f t="shared" si="24"/>
        <v>#DIV/0!</v>
      </c>
      <c r="BZ156" s="28" t="e">
        <f t="shared" si="25"/>
        <v>#DIV/0!</v>
      </c>
      <c r="CA156" s="28" t="e">
        <f t="shared" si="26"/>
        <v>#DIV/0!</v>
      </c>
      <c r="CB156" s="28" t="e">
        <f t="shared" si="27"/>
        <v>#DIV/0!</v>
      </c>
      <c r="CC156" s="28" t="e">
        <f t="shared" si="28"/>
        <v>#NUM!</v>
      </c>
      <c r="CD156" s="28" t="e">
        <f t="shared" si="29"/>
        <v>#NUM!</v>
      </c>
    </row>
    <row r="157" spans="1:82" x14ac:dyDescent="0.25">
      <c r="A157" s="18" t="s">
        <v>159</v>
      </c>
      <c r="B157" s="19" t="s">
        <v>156</v>
      </c>
      <c r="C157" s="12" t="s">
        <v>347</v>
      </c>
      <c r="D157" s="28"/>
      <c r="E157" s="28"/>
      <c r="F157" s="28"/>
      <c r="G157" s="28"/>
      <c r="H157" s="28"/>
      <c r="I157" s="28" t="s">
        <v>314</v>
      </c>
      <c r="J157" s="28" t="s">
        <v>314</v>
      </c>
      <c r="K157" s="28" t="s">
        <v>314</v>
      </c>
      <c r="L157" s="28" t="s">
        <v>314</v>
      </c>
      <c r="M157" s="28" t="s">
        <v>314</v>
      </c>
      <c r="N157" s="28" t="s">
        <v>314</v>
      </c>
      <c r="O157" s="28" t="s">
        <v>314</v>
      </c>
      <c r="P157" s="28" t="s">
        <v>314</v>
      </c>
      <c r="Q157" s="28" t="s">
        <v>314</v>
      </c>
      <c r="R157" s="28" t="s">
        <v>314</v>
      </c>
      <c r="S157" s="28" t="s">
        <v>314</v>
      </c>
      <c r="T157" s="28" t="s">
        <v>314</v>
      </c>
      <c r="U157" s="28" t="s">
        <v>314</v>
      </c>
      <c r="V157" s="28" t="s">
        <v>314</v>
      </c>
      <c r="W157" s="28" t="s">
        <v>314</v>
      </c>
      <c r="X157" s="28" t="s">
        <v>314</v>
      </c>
      <c r="Y157" s="28" t="s">
        <v>314</v>
      </c>
      <c r="Z157" s="28" t="s">
        <v>314</v>
      </c>
      <c r="AA157" s="28" t="s">
        <v>314</v>
      </c>
      <c r="AB157" s="28" t="s">
        <v>314</v>
      </c>
      <c r="AC157" s="28" t="s">
        <v>314</v>
      </c>
      <c r="AD157" s="28" t="s">
        <v>314</v>
      </c>
      <c r="AE157" s="28" t="s">
        <v>314</v>
      </c>
      <c r="AF157" s="28" t="s">
        <v>314</v>
      </c>
      <c r="AG157" s="28" t="s">
        <v>314</v>
      </c>
      <c r="AH157" s="28" t="s">
        <v>314</v>
      </c>
      <c r="AI157" s="28" t="s">
        <v>314</v>
      </c>
      <c r="AJ157" s="28" t="s">
        <v>314</v>
      </c>
      <c r="AK157" s="28" t="s">
        <v>314</v>
      </c>
      <c r="AL157" s="28" t="s">
        <v>314</v>
      </c>
      <c r="AM157" s="28" t="s">
        <v>314</v>
      </c>
      <c r="AN157" s="28" t="s">
        <v>314</v>
      </c>
      <c r="AO157" s="28" t="s">
        <v>314</v>
      </c>
      <c r="AP157" s="28" t="s">
        <v>314</v>
      </c>
      <c r="AQ157" s="28" t="s">
        <v>314</v>
      </c>
      <c r="AR157" s="28" t="s">
        <v>314</v>
      </c>
      <c r="AS157" s="28" t="s">
        <v>314</v>
      </c>
      <c r="AT157" s="28" t="s">
        <v>314</v>
      </c>
      <c r="AU157" s="28" t="s">
        <v>314</v>
      </c>
      <c r="AV157" s="28" t="s">
        <v>314</v>
      </c>
      <c r="AW157" s="28" t="s">
        <v>314</v>
      </c>
      <c r="AX157" s="28" t="s">
        <v>314</v>
      </c>
      <c r="AY157" s="28" t="s">
        <v>314</v>
      </c>
      <c r="AZ157" s="28" t="s">
        <v>314</v>
      </c>
      <c r="BA157" s="28" t="s">
        <v>314</v>
      </c>
      <c r="BB157" s="28" t="s">
        <v>314</v>
      </c>
      <c r="BC157" s="28" t="s">
        <v>314</v>
      </c>
      <c r="BD157" s="28" t="s">
        <v>314</v>
      </c>
      <c r="BE157" s="28" t="s">
        <v>314</v>
      </c>
      <c r="BF157" s="28" t="s">
        <v>314</v>
      </c>
      <c r="BG157" s="28" t="s">
        <v>314</v>
      </c>
      <c r="BH157" s="28" t="s">
        <v>314</v>
      </c>
      <c r="BI157" s="28" t="s">
        <v>314</v>
      </c>
      <c r="BJ157" s="28" t="s">
        <v>314</v>
      </c>
      <c r="BK157" s="28" t="s">
        <v>314</v>
      </c>
      <c r="BL157" s="28" t="s">
        <v>314</v>
      </c>
      <c r="BM157" s="28" t="s">
        <v>314</v>
      </c>
      <c r="BN157" s="28" t="s">
        <v>314</v>
      </c>
      <c r="BO157" s="28" t="s">
        <v>314</v>
      </c>
      <c r="BP157" s="28" t="s">
        <v>314</v>
      </c>
      <c r="BQ157" s="28" t="s">
        <v>314</v>
      </c>
      <c r="BR157" s="28"/>
      <c r="BS157" s="28">
        <v>61</v>
      </c>
      <c r="BT157" s="28">
        <v>61</v>
      </c>
      <c r="BU157" s="29">
        <f t="shared" si="20"/>
        <v>1</v>
      </c>
      <c r="BV157" s="28">
        <f t="shared" si="21"/>
        <v>0</v>
      </c>
      <c r="BW157" s="28">
        <f t="shared" si="22"/>
        <v>0</v>
      </c>
      <c r="BX157" s="28" t="e">
        <f t="shared" si="23"/>
        <v>#NUM!</v>
      </c>
      <c r="BY157" s="28" t="e">
        <f t="shared" si="24"/>
        <v>#DIV/0!</v>
      </c>
      <c r="BZ157" s="28" t="e">
        <f t="shared" si="25"/>
        <v>#DIV/0!</v>
      </c>
      <c r="CA157" s="28" t="e">
        <f t="shared" si="26"/>
        <v>#DIV/0!</v>
      </c>
      <c r="CB157" s="28" t="e">
        <f t="shared" si="27"/>
        <v>#DIV/0!</v>
      </c>
      <c r="CC157" s="28" t="e">
        <f t="shared" si="28"/>
        <v>#NUM!</v>
      </c>
      <c r="CD157" s="28" t="e">
        <f t="shared" si="29"/>
        <v>#NUM!</v>
      </c>
    </row>
    <row r="158" spans="1:82" x14ac:dyDescent="0.25">
      <c r="A158" s="21" t="s">
        <v>160</v>
      </c>
      <c r="B158" s="24" t="s">
        <v>156</v>
      </c>
      <c r="C158" s="12" t="s">
        <v>347</v>
      </c>
      <c r="D158" s="28"/>
      <c r="E158" s="28"/>
      <c r="F158" s="28"/>
      <c r="G158" s="28"/>
      <c r="H158" s="28"/>
      <c r="I158" s="28" t="s">
        <v>314</v>
      </c>
      <c r="J158" s="28" t="s">
        <v>314</v>
      </c>
      <c r="K158" s="28" t="s">
        <v>314</v>
      </c>
      <c r="L158" s="28" t="s">
        <v>314</v>
      </c>
      <c r="M158" s="28" t="s">
        <v>314</v>
      </c>
      <c r="N158" s="28" t="s">
        <v>314</v>
      </c>
      <c r="O158" s="28" t="s">
        <v>314</v>
      </c>
      <c r="P158" s="28" t="s">
        <v>314</v>
      </c>
      <c r="Q158" s="28" t="s">
        <v>314</v>
      </c>
      <c r="R158" s="28" t="s">
        <v>314</v>
      </c>
      <c r="S158" s="28" t="s">
        <v>314</v>
      </c>
      <c r="T158" s="28" t="s">
        <v>314</v>
      </c>
      <c r="U158" s="28" t="s">
        <v>314</v>
      </c>
      <c r="V158" s="28" t="s">
        <v>314</v>
      </c>
      <c r="W158" s="28" t="s">
        <v>314</v>
      </c>
      <c r="X158" s="28" t="s">
        <v>314</v>
      </c>
      <c r="Y158" s="28" t="s">
        <v>314</v>
      </c>
      <c r="Z158" s="28" t="s">
        <v>314</v>
      </c>
      <c r="AA158" s="28" t="s">
        <v>314</v>
      </c>
      <c r="AB158" s="28" t="s">
        <v>314</v>
      </c>
      <c r="AC158" s="28" t="s">
        <v>314</v>
      </c>
      <c r="AD158" s="28" t="s">
        <v>314</v>
      </c>
      <c r="AE158" s="28" t="s">
        <v>314</v>
      </c>
      <c r="AF158" s="28" t="s">
        <v>314</v>
      </c>
      <c r="AG158" s="28" t="s">
        <v>314</v>
      </c>
      <c r="AH158" s="28" t="s">
        <v>314</v>
      </c>
      <c r="AI158" s="28" t="s">
        <v>314</v>
      </c>
      <c r="AJ158" s="28" t="s">
        <v>314</v>
      </c>
      <c r="AK158" s="28" t="s">
        <v>314</v>
      </c>
      <c r="AL158" s="28" t="s">
        <v>314</v>
      </c>
      <c r="AM158" s="28" t="s">
        <v>314</v>
      </c>
      <c r="AN158" s="28" t="s">
        <v>314</v>
      </c>
      <c r="AO158" s="28" t="s">
        <v>314</v>
      </c>
      <c r="AP158" s="28" t="s">
        <v>314</v>
      </c>
      <c r="AQ158" s="28" t="s">
        <v>314</v>
      </c>
      <c r="AR158" s="28" t="s">
        <v>314</v>
      </c>
      <c r="AS158" s="28" t="s">
        <v>314</v>
      </c>
      <c r="AT158" s="28" t="s">
        <v>314</v>
      </c>
      <c r="AU158" s="28" t="s">
        <v>314</v>
      </c>
      <c r="AV158" s="28" t="s">
        <v>314</v>
      </c>
      <c r="AW158" s="28" t="s">
        <v>314</v>
      </c>
      <c r="AX158" s="28" t="s">
        <v>314</v>
      </c>
      <c r="AY158" s="28" t="s">
        <v>314</v>
      </c>
      <c r="AZ158" s="28" t="s">
        <v>314</v>
      </c>
      <c r="BA158" s="28" t="s">
        <v>314</v>
      </c>
      <c r="BB158" s="28" t="s">
        <v>314</v>
      </c>
      <c r="BC158" s="28" t="s">
        <v>314</v>
      </c>
      <c r="BD158" s="28" t="s">
        <v>314</v>
      </c>
      <c r="BE158" s="28" t="s">
        <v>314</v>
      </c>
      <c r="BF158" s="28" t="s">
        <v>314</v>
      </c>
      <c r="BG158" s="28" t="s">
        <v>314</v>
      </c>
      <c r="BH158" s="28" t="s">
        <v>314</v>
      </c>
      <c r="BI158" s="28" t="s">
        <v>314</v>
      </c>
      <c r="BJ158" s="28" t="s">
        <v>314</v>
      </c>
      <c r="BK158" s="28" t="s">
        <v>314</v>
      </c>
      <c r="BL158" s="28" t="s">
        <v>314</v>
      </c>
      <c r="BM158" s="28" t="s">
        <v>314</v>
      </c>
      <c r="BN158" s="28" t="s">
        <v>314</v>
      </c>
      <c r="BO158" s="28" t="s">
        <v>314</v>
      </c>
      <c r="BP158" s="28" t="s">
        <v>314</v>
      </c>
      <c r="BQ158" s="28" t="s">
        <v>314</v>
      </c>
      <c r="BR158" s="28"/>
      <c r="BS158" s="28">
        <v>61</v>
      </c>
      <c r="BT158" s="28">
        <v>61</v>
      </c>
      <c r="BU158" s="29">
        <f t="shared" si="20"/>
        <v>1</v>
      </c>
      <c r="BV158" s="28">
        <f t="shared" si="21"/>
        <v>0</v>
      </c>
      <c r="BW158" s="28">
        <f t="shared" si="22"/>
        <v>0</v>
      </c>
      <c r="BX158" s="28" t="e">
        <f t="shared" si="23"/>
        <v>#NUM!</v>
      </c>
      <c r="BY158" s="28" t="e">
        <f t="shared" si="24"/>
        <v>#DIV/0!</v>
      </c>
      <c r="BZ158" s="28" t="e">
        <f t="shared" si="25"/>
        <v>#DIV/0!</v>
      </c>
      <c r="CA158" s="28" t="e">
        <f t="shared" si="26"/>
        <v>#DIV/0!</v>
      </c>
      <c r="CB158" s="28" t="e">
        <f t="shared" si="27"/>
        <v>#DIV/0!</v>
      </c>
      <c r="CC158" s="28" t="e">
        <f t="shared" si="28"/>
        <v>#NUM!</v>
      </c>
      <c r="CD158" s="28" t="e">
        <f t="shared" si="29"/>
        <v>#NUM!</v>
      </c>
    </row>
    <row r="159" spans="1:82" x14ac:dyDescent="0.25">
      <c r="A159" s="21" t="s">
        <v>161</v>
      </c>
      <c r="B159" s="24" t="s">
        <v>156</v>
      </c>
      <c r="C159" s="12" t="s">
        <v>347</v>
      </c>
      <c r="D159" s="28"/>
      <c r="E159" s="28"/>
      <c r="F159" s="28"/>
      <c r="G159" s="28"/>
      <c r="H159" s="28"/>
      <c r="I159" s="28" t="s">
        <v>314</v>
      </c>
      <c r="J159" s="28" t="s">
        <v>314</v>
      </c>
      <c r="K159" s="28" t="s">
        <v>314</v>
      </c>
      <c r="L159" s="28" t="s">
        <v>314</v>
      </c>
      <c r="M159" s="28" t="s">
        <v>314</v>
      </c>
      <c r="N159" s="28" t="s">
        <v>314</v>
      </c>
      <c r="O159" s="28" t="s">
        <v>314</v>
      </c>
      <c r="P159" s="28" t="s">
        <v>314</v>
      </c>
      <c r="Q159" s="28" t="s">
        <v>314</v>
      </c>
      <c r="R159" s="28" t="s">
        <v>314</v>
      </c>
      <c r="S159" s="28" t="s">
        <v>314</v>
      </c>
      <c r="T159" s="28" t="s">
        <v>314</v>
      </c>
      <c r="U159" s="28" t="s">
        <v>314</v>
      </c>
      <c r="V159" s="28" t="s">
        <v>314</v>
      </c>
      <c r="W159" s="28" t="s">
        <v>314</v>
      </c>
      <c r="X159" s="28" t="s">
        <v>314</v>
      </c>
      <c r="Y159" s="28" t="s">
        <v>314</v>
      </c>
      <c r="Z159" s="28" t="s">
        <v>314</v>
      </c>
      <c r="AA159" s="28" t="s">
        <v>314</v>
      </c>
      <c r="AB159" s="28" t="s">
        <v>314</v>
      </c>
      <c r="AC159" s="28" t="s">
        <v>314</v>
      </c>
      <c r="AD159" s="28" t="s">
        <v>314</v>
      </c>
      <c r="AE159" s="28" t="s">
        <v>314</v>
      </c>
      <c r="AF159" s="28" t="s">
        <v>314</v>
      </c>
      <c r="AG159" s="28" t="s">
        <v>314</v>
      </c>
      <c r="AH159" s="28" t="s">
        <v>314</v>
      </c>
      <c r="AI159" s="28" t="s">
        <v>314</v>
      </c>
      <c r="AJ159" s="28" t="s">
        <v>314</v>
      </c>
      <c r="AK159" s="28" t="s">
        <v>314</v>
      </c>
      <c r="AL159" s="28" t="s">
        <v>314</v>
      </c>
      <c r="AM159" s="28" t="s">
        <v>314</v>
      </c>
      <c r="AN159" s="28" t="s">
        <v>314</v>
      </c>
      <c r="AO159" s="28" t="s">
        <v>314</v>
      </c>
      <c r="AP159" s="28" t="s">
        <v>314</v>
      </c>
      <c r="AQ159" s="28" t="s">
        <v>314</v>
      </c>
      <c r="AR159" s="28" t="s">
        <v>314</v>
      </c>
      <c r="AS159" s="28" t="s">
        <v>314</v>
      </c>
      <c r="AT159" s="28" t="s">
        <v>314</v>
      </c>
      <c r="AU159" s="28" t="s">
        <v>314</v>
      </c>
      <c r="AV159" s="28" t="s">
        <v>314</v>
      </c>
      <c r="AW159" s="28" t="s">
        <v>314</v>
      </c>
      <c r="AX159" s="28" t="s">
        <v>314</v>
      </c>
      <c r="AY159" s="28" t="s">
        <v>314</v>
      </c>
      <c r="AZ159" s="28" t="s">
        <v>314</v>
      </c>
      <c r="BA159" s="28" t="s">
        <v>314</v>
      </c>
      <c r="BB159" s="28" t="s">
        <v>314</v>
      </c>
      <c r="BC159" s="28" t="s">
        <v>314</v>
      </c>
      <c r="BD159" s="28" t="s">
        <v>314</v>
      </c>
      <c r="BE159" s="28" t="s">
        <v>314</v>
      </c>
      <c r="BF159" s="28">
        <v>43</v>
      </c>
      <c r="BG159" s="28" t="s">
        <v>314</v>
      </c>
      <c r="BH159" s="28" t="s">
        <v>314</v>
      </c>
      <c r="BI159" s="28" t="s">
        <v>314</v>
      </c>
      <c r="BJ159" s="28" t="s">
        <v>314</v>
      </c>
      <c r="BK159" s="28" t="s">
        <v>314</v>
      </c>
      <c r="BL159" s="28" t="s">
        <v>314</v>
      </c>
      <c r="BM159" s="28" t="s">
        <v>314</v>
      </c>
      <c r="BN159" s="28" t="s">
        <v>314</v>
      </c>
      <c r="BO159" s="28" t="s">
        <v>314</v>
      </c>
      <c r="BP159" s="28" t="s">
        <v>314</v>
      </c>
      <c r="BQ159" s="28" t="s">
        <v>314</v>
      </c>
      <c r="BR159" s="28"/>
      <c r="BS159" s="28">
        <v>61</v>
      </c>
      <c r="BT159" s="28">
        <v>61</v>
      </c>
      <c r="BU159" s="29">
        <f t="shared" si="20"/>
        <v>1</v>
      </c>
      <c r="BV159" s="28">
        <f t="shared" si="21"/>
        <v>43</v>
      </c>
      <c r="BW159" s="28">
        <f t="shared" si="22"/>
        <v>43</v>
      </c>
      <c r="BX159" s="28">
        <f t="shared" si="23"/>
        <v>43</v>
      </c>
      <c r="BY159" s="28" t="e">
        <f t="shared" si="24"/>
        <v>#DIV/0!</v>
      </c>
      <c r="BZ159" s="28" t="e">
        <f t="shared" si="25"/>
        <v>#DIV/0!</v>
      </c>
      <c r="CA159" s="28" t="e">
        <f t="shared" si="26"/>
        <v>#DIV/0!</v>
      </c>
      <c r="CB159" s="28">
        <f t="shared" si="27"/>
        <v>43</v>
      </c>
      <c r="CC159" s="28">
        <f t="shared" si="28"/>
        <v>43</v>
      </c>
      <c r="CD159" s="28">
        <f t="shared" si="29"/>
        <v>43</v>
      </c>
    </row>
    <row r="160" spans="1:82" x14ac:dyDescent="0.25">
      <c r="A160" s="18" t="s">
        <v>162</v>
      </c>
      <c r="B160" s="19" t="s">
        <v>156</v>
      </c>
      <c r="C160" s="12" t="s">
        <v>347</v>
      </c>
      <c r="D160" s="28"/>
      <c r="E160" s="28"/>
      <c r="F160" s="28"/>
      <c r="G160" s="28"/>
      <c r="H160" s="28"/>
      <c r="I160" s="28" t="s">
        <v>314</v>
      </c>
      <c r="J160" s="28" t="s">
        <v>314</v>
      </c>
      <c r="K160" s="28" t="s">
        <v>314</v>
      </c>
      <c r="L160" s="28" t="s">
        <v>314</v>
      </c>
      <c r="M160" s="28" t="s">
        <v>314</v>
      </c>
      <c r="N160" s="28" t="s">
        <v>314</v>
      </c>
      <c r="O160" s="28" t="s">
        <v>314</v>
      </c>
      <c r="P160" s="28" t="s">
        <v>314</v>
      </c>
      <c r="Q160" s="28" t="s">
        <v>314</v>
      </c>
      <c r="R160" s="28" t="s">
        <v>314</v>
      </c>
      <c r="S160" s="28" t="s">
        <v>314</v>
      </c>
      <c r="T160" s="28" t="s">
        <v>314</v>
      </c>
      <c r="U160" s="28" t="s">
        <v>314</v>
      </c>
      <c r="V160" s="28" t="s">
        <v>314</v>
      </c>
      <c r="W160" s="28" t="s">
        <v>314</v>
      </c>
      <c r="X160" s="28" t="s">
        <v>314</v>
      </c>
      <c r="Y160" s="28" t="s">
        <v>314</v>
      </c>
      <c r="Z160" s="28" t="s">
        <v>314</v>
      </c>
      <c r="AA160" s="28" t="s">
        <v>314</v>
      </c>
      <c r="AB160" s="28" t="s">
        <v>314</v>
      </c>
      <c r="AC160" s="28" t="s">
        <v>314</v>
      </c>
      <c r="AD160" s="28" t="s">
        <v>314</v>
      </c>
      <c r="AE160" s="28" t="s">
        <v>314</v>
      </c>
      <c r="AF160" s="28" t="s">
        <v>314</v>
      </c>
      <c r="AG160" s="28" t="s">
        <v>314</v>
      </c>
      <c r="AH160" s="28" t="s">
        <v>314</v>
      </c>
      <c r="AI160" s="28" t="s">
        <v>314</v>
      </c>
      <c r="AJ160" s="28" t="s">
        <v>314</v>
      </c>
      <c r="AK160" s="28" t="s">
        <v>314</v>
      </c>
      <c r="AL160" s="28" t="s">
        <v>314</v>
      </c>
      <c r="AM160" s="28" t="s">
        <v>314</v>
      </c>
      <c r="AN160" s="28" t="s">
        <v>314</v>
      </c>
      <c r="AO160" s="28" t="s">
        <v>314</v>
      </c>
      <c r="AP160" s="28" t="s">
        <v>314</v>
      </c>
      <c r="AQ160" s="28" t="s">
        <v>314</v>
      </c>
      <c r="AR160" s="28" t="s">
        <v>314</v>
      </c>
      <c r="AS160" s="28" t="s">
        <v>314</v>
      </c>
      <c r="AT160" s="28" t="s">
        <v>314</v>
      </c>
      <c r="AU160" s="28" t="s">
        <v>314</v>
      </c>
      <c r="AV160" s="28" t="s">
        <v>314</v>
      </c>
      <c r="AW160" s="28" t="s">
        <v>314</v>
      </c>
      <c r="AX160" s="28" t="s">
        <v>314</v>
      </c>
      <c r="AY160" s="28" t="s">
        <v>314</v>
      </c>
      <c r="AZ160" s="28" t="s">
        <v>314</v>
      </c>
      <c r="BA160" s="28" t="s">
        <v>314</v>
      </c>
      <c r="BB160" s="28" t="s">
        <v>314</v>
      </c>
      <c r="BC160" s="28" t="s">
        <v>314</v>
      </c>
      <c r="BD160" s="28" t="s">
        <v>314</v>
      </c>
      <c r="BE160" s="28" t="s">
        <v>314</v>
      </c>
      <c r="BF160" s="28" t="s">
        <v>314</v>
      </c>
      <c r="BG160" s="28" t="s">
        <v>314</v>
      </c>
      <c r="BH160" s="28" t="s">
        <v>314</v>
      </c>
      <c r="BI160" s="28" t="s">
        <v>314</v>
      </c>
      <c r="BJ160" s="28" t="s">
        <v>314</v>
      </c>
      <c r="BK160" s="28" t="s">
        <v>314</v>
      </c>
      <c r="BL160" s="28" t="s">
        <v>314</v>
      </c>
      <c r="BM160" s="28" t="s">
        <v>314</v>
      </c>
      <c r="BN160" s="28" t="s">
        <v>314</v>
      </c>
      <c r="BO160" s="28" t="s">
        <v>314</v>
      </c>
      <c r="BP160" s="28" t="s">
        <v>314</v>
      </c>
      <c r="BQ160" s="28" t="s">
        <v>314</v>
      </c>
      <c r="BR160" s="28"/>
      <c r="BS160" s="28">
        <v>61</v>
      </c>
      <c r="BT160" s="28">
        <v>61</v>
      </c>
      <c r="BU160" s="29">
        <f t="shared" si="20"/>
        <v>1</v>
      </c>
      <c r="BV160" s="28">
        <f t="shared" si="21"/>
        <v>0</v>
      </c>
      <c r="BW160" s="28">
        <f t="shared" si="22"/>
        <v>0</v>
      </c>
      <c r="BX160" s="28" t="e">
        <f t="shared" si="23"/>
        <v>#NUM!</v>
      </c>
      <c r="BY160" s="28" t="e">
        <f t="shared" si="24"/>
        <v>#DIV/0!</v>
      </c>
      <c r="BZ160" s="28" t="e">
        <f t="shared" si="25"/>
        <v>#DIV/0!</v>
      </c>
      <c r="CA160" s="28" t="e">
        <f t="shared" si="26"/>
        <v>#DIV/0!</v>
      </c>
      <c r="CB160" s="28" t="e">
        <f t="shared" si="27"/>
        <v>#DIV/0!</v>
      </c>
      <c r="CC160" s="28" t="e">
        <f t="shared" si="28"/>
        <v>#NUM!</v>
      </c>
      <c r="CD160" s="28" t="e">
        <f t="shared" si="29"/>
        <v>#NUM!</v>
      </c>
    </row>
    <row r="161" spans="1:82" x14ac:dyDescent="0.25">
      <c r="A161" s="21" t="s">
        <v>163</v>
      </c>
      <c r="B161" s="24" t="s">
        <v>156</v>
      </c>
      <c r="C161" s="12" t="s">
        <v>347</v>
      </c>
      <c r="D161" s="28"/>
      <c r="E161" s="28"/>
      <c r="F161" s="28"/>
      <c r="G161" s="28"/>
      <c r="H161" s="28"/>
      <c r="I161" s="28">
        <v>140</v>
      </c>
      <c r="J161" s="28">
        <v>140</v>
      </c>
      <c r="K161" s="28" t="s">
        <v>314</v>
      </c>
      <c r="L161" s="28">
        <v>210</v>
      </c>
      <c r="M161" s="28">
        <v>97</v>
      </c>
      <c r="N161" s="28">
        <v>130</v>
      </c>
      <c r="O161" s="28">
        <v>120</v>
      </c>
      <c r="P161" s="28" t="s">
        <v>314</v>
      </c>
      <c r="Q161" s="28">
        <v>110</v>
      </c>
      <c r="R161" s="28">
        <v>240</v>
      </c>
      <c r="S161" s="28">
        <v>52</v>
      </c>
      <c r="T161" s="28">
        <v>110</v>
      </c>
      <c r="U161" s="28">
        <v>6.9</v>
      </c>
      <c r="V161" s="28" t="s">
        <v>314</v>
      </c>
      <c r="W161" s="28">
        <v>110</v>
      </c>
      <c r="X161" s="28">
        <v>60</v>
      </c>
      <c r="Y161" s="28">
        <v>86</v>
      </c>
      <c r="Z161" s="28">
        <v>140</v>
      </c>
      <c r="AA161" s="28">
        <v>220</v>
      </c>
      <c r="AB161" s="28">
        <v>190</v>
      </c>
      <c r="AC161" s="28">
        <v>140</v>
      </c>
      <c r="AD161" s="28">
        <v>63</v>
      </c>
      <c r="AE161" s="28">
        <v>13</v>
      </c>
      <c r="AF161" s="28">
        <v>100</v>
      </c>
      <c r="AG161" s="28">
        <v>89</v>
      </c>
      <c r="AH161" s="28">
        <v>44</v>
      </c>
      <c r="AI161" s="28">
        <v>90</v>
      </c>
      <c r="AJ161" s="28">
        <v>95</v>
      </c>
      <c r="AK161" s="28">
        <v>43</v>
      </c>
      <c r="AL161" s="28">
        <v>120</v>
      </c>
      <c r="AM161" s="28">
        <v>350</v>
      </c>
      <c r="AN161" s="28">
        <v>160</v>
      </c>
      <c r="AO161" s="28">
        <v>110</v>
      </c>
      <c r="AP161" s="28">
        <v>410</v>
      </c>
      <c r="AQ161" s="28">
        <v>19</v>
      </c>
      <c r="AR161" s="28">
        <v>36</v>
      </c>
      <c r="AS161" s="28">
        <v>34</v>
      </c>
      <c r="AT161" s="28">
        <v>150</v>
      </c>
      <c r="AU161" s="28">
        <v>70</v>
      </c>
      <c r="AV161" s="28">
        <v>73</v>
      </c>
      <c r="AW161" s="28">
        <v>170</v>
      </c>
      <c r="AX161" s="28">
        <v>31</v>
      </c>
      <c r="AY161" s="28" t="s">
        <v>314</v>
      </c>
      <c r="AZ161" s="28">
        <v>33</v>
      </c>
      <c r="BA161" s="28">
        <v>220</v>
      </c>
      <c r="BB161" s="28">
        <v>38</v>
      </c>
      <c r="BC161" s="28">
        <v>5.7</v>
      </c>
      <c r="BD161" s="28">
        <v>51</v>
      </c>
      <c r="BE161" s="28">
        <v>63</v>
      </c>
      <c r="BF161" s="28">
        <v>96</v>
      </c>
      <c r="BG161" s="28">
        <v>12</v>
      </c>
      <c r="BH161" s="28">
        <v>150</v>
      </c>
      <c r="BI161" s="28">
        <v>120</v>
      </c>
      <c r="BJ161" s="28">
        <v>73</v>
      </c>
      <c r="BK161" s="28">
        <v>150</v>
      </c>
      <c r="BL161" s="28">
        <v>300</v>
      </c>
      <c r="BM161" s="28">
        <v>71</v>
      </c>
      <c r="BN161" s="28">
        <v>21</v>
      </c>
      <c r="BO161" s="28">
        <v>98</v>
      </c>
      <c r="BP161" s="28">
        <v>1600</v>
      </c>
      <c r="BQ161" s="28" t="s">
        <v>314</v>
      </c>
      <c r="BR161" s="28"/>
      <c r="BS161" s="28">
        <v>61</v>
      </c>
      <c r="BT161" s="28">
        <v>56</v>
      </c>
      <c r="BU161" s="29">
        <f t="shared" si="20"/>
        <v>0.91803278688524592</v>
      </c>
      <c r="BV161" s="28">
        <f t="shared" si="21"/>
        <v>1600</v>
      </c>
      <c r="BW161" s="28">
        <f t="shared" si="22"/>
        <v>5.7</v>
      </c>
      <c r="BX161" s="28">
        <f t="shared" si="23"/>
        <v>97.5</v>
      </c>
      <c r="BY161" s="28">
        <f t="shared" si="24"/>
        <v>215.39125728377584</v>
      </c>
      <c r="BZ161" s="28">
        <f t="shared" si="25"/>
        <v>157.18711436472384</v>
      </c>
      <c r="CA161" s="28">
        <f t="shared" si="26"/>
        <v>46393.393714285718</v>
      </c>
      <c r="CB161" s="28">
        <f t="shared" si="27"/>
        <v>137.02857142857141</v>
      </c>
      <c r="CC161" s="28">
        <f t="shared" si="28"/>
        <v>312.5</v>
      </c>
      <c r="CD161" s="28">
        <f t="shared" si="29"/>
        <v>945.50000000000341</v>
      </c>
    </row>
    <row r="162" spans="1:82" x14ac:dyDescent="0.25">
      <c r="A162" s="18" t="s">
        <v>164</v>
      </c>
      <c r="B162" s="19" t="s">
        <v>156</v>
      </c>
      <c r="C162" s="12" t="s">
        <v>347</v>
      </c>
      <c r="D162" s="28"/>
      <c r="E162" s="28"/>
      <c r="F162" s="28"/>
      <c r="G162" s="28"/>
      <c r="H162" s="28"/>
      <c r="I162" s="28" t="s">
        <v>314</v>
      </c>
      <c r="J162" s="28" t="s">
        <v>314</v>
      </c>
      <c r="K162" s="28" t="s">
        <v>314</v>
      </c>
      <c r="L162" s="28" t="s">
        <v>314</v>
      </c>
      <c r="M162" s="28" t="s">
        <v>314</v>
      </c>
      <c r="N162" s="28" t="s">
        <v>314</v>
      </c>
      <c r="O162" s="28" t="s">
        <v>314</v>
      </c>
      <c r="P162" s="28" t="s">
        <v>314</v>
      </c>
      <c r="Q162" s="28" t="s">
        <v>314</v>
      </c>
      <c r="R162" s="28" t="s">
        <v>314</v>
      </c>
      <c r="S162" s="28" t="s">
        <v>314</v>
      </c>
      <c r="T162" s="28" t="s">
        <v>314</v>
      </c>
      <c r="U162" s="28" t="s">
        <v>314</v>
      </c>
      <c r="V162" s="28" t="s">
        <v>314</v>
      </c>
      <c r="W162" s="28" t="s">
        <v>314</v>
      </c>
      <c r="X162" s="28" t="s">
        <v>314</v>
      </c>
      <c r="Y162" s="28" t="s">
        <v>314</v>
      </c>
      <c r="Z162" s="28" t="s">
        <v>314</v>
      </c>
      <c r="AA162" s="28" t="s">
        <v>314</v>
      </c>
      <c r="AB162" s="28" t="s">
        <v>314</v>
      </c>
      <c r="AC162" s="28" t="s">
        <v>314</v>
      </c>
      <c r="AD162" s="28" t="s">
        <v>314</v>
      </c>
      <c r="AE162" s="28" t="s">
        <v>314</v>
      </c>
      <c r="AF162" s="28" t="s">
        <v>314</v>
      </c>
      <c r="AG162" s="28" t="s">
        <v>314</v>
      </c>
      <c r="AH162" s="28" t="s">
        <v>314</v>
      </c>
      <c r="AI162" s="28" t="s">
        <v>314</v>
      </c>
      <c r="AJ162" s="28" t="s">
        <v>314</v>
      </c>
      <c r="AK162" s="28" t="s">
        <v>314</v>
      </c>
      <c r="AL162" s="28" t="s">
        <v>314</v>
      </c>
      <c r="AM162" s="28" t="s">
        <v>314</v>
      </c>
      <c r="AN162" s="28" t="s">
        <v>314</v>
      </c>
      <c r="AO162" s="28" t="s">
        <v>314</v>
      </c>
      <c r="AP162" s="28" t="s">
        <v>314</v>
      </c>
      <c r="AQ162" s="28" t="s">
        <v>314</v>
      </c>
      <c r="AR162" s="28" t="s">
        <v>314</v>
      </c>
      <c r="AS162" s="28" t="s">
        <v>314</v>
      </c>
      <c r="AT162" s="28" t="s">
        <v>314</v>
      </c>
      <c r="AU162" s="28" t="s">
        <v>314</v>
      </c>
      <c r="AV162" s="28" t="s">
        <v>314</v>
      </c>
      <c r="AW162" s="28" t="s">
        <v>314</v>
      </c>
      <c r="AX162" s="28" t="s">
        <v>314</v>
      </c>
      <c r="AY162" s="28" t="s">
        <v>314</v>
      </c>
      <c r="AZ162" s="28" t="s">
        <v>314</v>
      </c>
      <c r="BA162" s="28" t="s">
        <v>314</v>
      </c>
      <c r="BB162" s="28" t="s">
        <v>314</v>
      </c>
      <c r="BC162" s="28" t="s">
        <v>314</v>
      </c>
      <c r="BD162" s="28" t="s">
        <v>314</v>
      </c>
      <c r="BE162" s="28" t="s">
        <v>314</v>
      </c>
      <c r="BF162" s="28" t="s">
        <v>314</v>
      </c>
      <c r="BG162" s="28" t="s">
        <v>314</v>
      </c>
      <c r="BH162" s="28" t="s">
        <v>314</v>
      </c>
      <c r="BI162" s="28" t="s">
        <v>314</v>
      </c>
      <c r="BJ162" s="28" t="s">
        <v>314</v>
      </c>
      <c r="BK162" s="28" t="s">
        <v>314</v>
      </c>
      <c r="BL162" s="28" t="s">
        <v>314</v>
      </c>
      <c r="BM162" s="28" t="s">
        <v>314</v>
      </c>
      <c r="BN162" s="28" t="s">
        <v>314</v>
      </c>
      <c r="BO162" s="28" t="s">
        <v>314</v>
      </c>
      <c r="BP162" s="28" t="s">
        <v>314</v>
      </c>
      <c r="BQ162" s="28" t="s">
        <v>314</v>
      </c>
      <c r="BR162" s="28"/>
      <c r="BS162" s="28">
        <v>61</v>
      </c>
      <c r="BT162" s="28">
        <v>61</v>
      </c>
      <c r="BU162" s="29">
        <f t="shared" si="20"/>
        <v>1</v>
      </c>
      <c r="BV162" s="28">
        <f t="shared" si="21"/>
        <v>0</v>
      </c>
      <c r="BW162" s="28">
        <f t="shared" si="22"/>
        <v>0</v>
      </c>
      <c r="BX162" s="28" t="e">
        <f t="shared" si="23"/>
        <v>#NUM!</v>
      </c>
      <c r="BY162" s="28" t="e">
        <f t="shared" si="24"/>
        <v>#DIV/0!</v>
      </c>
      <c r="BZ162" s="28" t="e">
        <f t="shared" si="25"/>
        <v>#DIV/0!</v>
      </c>
      <c r="CA162" s="28" t="e">
        <f t="shared" si="26"/>
        <v>#DIV/0!</v>
      </c>
      <c r="CB162" s="28" t="e">
        <f t="shared" si="27"/>
        <v>#DIV/0!</v>
      </c>
      <c r="CC162" s="28" t="e">
        <f t="shared" si="28"/>
        <v>#NUM!</v>
      </c>
      <c r="CD162" s="28" t="e">
        <f t="shared" si="29"/>
        <v>#NUM!</v>
      </c>
    </row>
    <row r="163" spans="1:82" x14ac:dyDescent="0.25">
      <c r="A163" s="21" t="s">
        <v>165</v>
      </c>
      <c r="B163" s="24" t="s">
        <v>156</v>
      </c>
      <c r="C163" s="12" t="s">
        <v>347</v>
      </c>
      <c r="D163" s="28"/>
      <c r="E163" s="28"/>
      <c r="F163" s="28"/>
      <c r="G163" s="28"/>
      <c r="H163" s="28"/>
      <c r="I163" s="28" t="s">
        <v>314</v>
      </c>
      <c r="J163" s="28" t="s">
        <v>314</v>
      </c>
      <c r="K163" s="28" t="s">
        <v>314</v>
      </c>
      <c r="L163" s="28" t="s">
        <v>314</v>
      </c>
      <c r="M163" s="28" t="s">
        <v>314</v>
      </c>
      <c r="N163" s="28" t="s">
        <v>314</v>
      </c>
      <c r="O163" s="28" t="s">
        <v>314</v>
      </c>
      <c r="P163" s="28" t="s">
        <v>314</v>
      </c>
      <c r="Q163" s="28" t="s">
        <v>314</v>
      </c>
      <c r="R163" s="28" t="s">
        <v>314</v>
      </c>
      <c r="S163" s="28" t="s">
        <v>314</v>
      </c>
      <c r="T163" s="28" t="s">
        <v>314</v>
      </c>
      <c r="U163" s="28" t="s">
        <v>314</v>
      </c>
      <c r="V163" s="28" t="s">
        <v>314</v>
      </c>
      <c r="W163" s="28" t="s">
        <v>314</v>
      </c>
      <c r="X163" s="28" t="s">
        <v>314</v>
      </c>
      <c r="Y163" s="28" t="s">
        <v>314</v>
      </c>
      <c r="Z163" s="28" t="s">
        <v>314</v>
      </c>
      <c r="AA163" s="28" t="s">
        <v>314</v>
      </c>
      <c r="AB163" s="28" t="s">
        <v>314</v>
      </c>
      <c r="AC163" s="28" t="s">
        <v>314</v>
      </c>
      <c r="AD163" s="28" t="s">
        <v>314</v>
      </c>
      <c r="AE163" s="28" t="s">
        <v>314</v>
      </c>
      <c r="AF163" s="28" t="s">
        <v>314</v>
      </c>
      <c r="AG163" s="28" t="s">
        <v>314</v>
      </c>
      <c r="AH163" s="28" t="s">
        <v>314</v>
      </c>
      <c r="AI163" s="28" t="s">
        <v>314</v>
      </c>
      <c r="AJ163" s="28" t="s">
        <v>314</v>
      </c>
      <c r="AK163" s="28" t="s">
        <v>314</v>
      </c>
      <c r="AL163" s="28" t="s">
        <v>314</v>
      </c>
      <c r="AM163" s="28" t="s">
        <v>314</v>
      </c>
      <c r="AN163" s="28" t="s">
        <v>314</v>
      </c>
      <c r="AO163" s="28" t="s">
        <v>314</v>
      </c>
      <c r="AP163" s="28" t="s">
        <v>314</v>
      </c>
      <c r="AQ163" s="28" t="s">
        <v>314</v>
      </c>
      <c r="AR163" s="28" t="s">
        <v>314</v>
      </c>
      <c r="AS163" s="28" t="s">
        <v>314</v>
      </c>
      <c r="AT163" s="28" t="s">
        <v>314</v>
      </c>
      <c r="AU163" s="28" t="s">
        <v>314</v>
      </c>
      <c r="AV163" s="28" t="s">
        <v>314</v>
      </c>
      <c r="AW163" s="28" t="s">
        <v>314</v>
      </c>
      <c r="AX163" s="28" t="s">
        <v>314</v>
      </c>
      <c r="AY163" s="28" t="s">
        <v>314</v>
      </c>
      <c r="AZ163" s="28" t="s">
        <v>314</v>
      </c>
      <c r="BA163" s="28" t="s">
        <v>314</v>
      </c>
      <c r="BB163" s="28" t="s">
        <v>314</v>
      </c>
      <c r="BC163" s="28" t="s">
        <v>314</v>
      </c>
      <c r="BD163" s="28" t="s">
        <v>314</v>
      </c>
      <c r="BE163" s="28" t="s">
        <v>314</v>
      </c>
      <c r="BF163" s="28" t="s">
        <v>314</v>
      </c>
      <c r="BG163" s="28" t="s">
        <v>314</v>
      </c>
      <c r="BH163" s="28" t="s">
        <v>314</v>
      </c>
      <c r="BI163" s="28" t="s">
        <v>314</v>
      </c>
      <c r="BJ163" s="28" t="s">
        <v>314</v>
      </c>
      <c r="BK163" s="28" t="s">
        <v>314</v>
      </c>
      <c r="BL163" s="28" t="s">
        <v>314</v>
      </c>
      <c r="BM163" s="28" t="s">
        <v>314</v>
      </c>
      <c r="BN163" s="28" t="s">
        <v>314</v>
      </c>
      <c r="BO163" s="28" t="s">
        <v>314</v>
      </c>
      <c r="BP163" s="28" t="s">
        <v>314</v>
      </c>
      <c r="BQ163" s="28" t="s">
        <v>314</v>
      </c>
      <c r="BR163" s="28"/>
      <c r="BS163" s="28">
        <v>61</v>
      </c>
      <c r="BT163" s="28">
        <v>61</v>
      </c>
      <c r="BU163" s="29">
        <f t="shared" si="20"/>
        <v>1</v>
      </c>
      <c r="BV163" s="28">
        <f t="shared" si="21"/>
        <v>0</v>
      </c>
      <c r="BW163" s="28">
        <f t="shared" si="22"/>
        <v>0</v>
      </c>
      <c r="BX163" s="28" t="e">
        <f t="shared" si="23"/>
        <v>#NUM!</v>
      </c>
      <c r="BY163" s="28" t="e">
        <f t="shared" si="24"/>
        <v>#DIV/0!</v>
      </c>
      <c r="BZ163" s="28" t="e">
        <f t="shared" si="25"/>
        <v>#DIV/0!</v>
      </c>
      <c r="CA163" s="28" t="e">
        <f t="shared" si="26"/>
        <v>#DIV/0!</v>
      </c>
      <c r="CB163" s="28" t="e">
        <f t="shared" si="27"/>
        <v>#DIV/0!</v>
      </c>
      <c r="CC163" s="28" t="e">
        <f t="shared" si="28"/>
        <v>#NUM!</v>
      </c>
      <c r="CD163" s="28" t="e">
        <f t="shared" si="29"/>
        <v>#NUM!</v>
      </c>
    </row>
    <row r="164" spans="1:82" x14ac:dyDescent="0.25">
      <c r="A164" s="18" t="s">
        <v>166</v>
      </c>
      <c r="B164" s="19" t="s">
        <v>156</v>
      </c>
      <c r="C164" s="12" t="s">
        <v>347</v>
      </c>
      <c r="D164" s="28"/>
      <c r="E164" s="28"/>
      <c r="F164" s="28"/>
      <c r="G164" s="28"/>
      <c r="H164" s="28"/>
      <c r="I164" s="28" t="s">
        <v>314</v>
      </c>
      <c r="J164" s="28" t="s">
        <v>314</v>
      </c>
      <c r="K164" s="28" t="s">
        <v>314</v>
      </c>
      <c r="L164" s="28" t="s">
        <v>314</v>
      </c>
      <c r="M164" s="28" t="s">
        <v>314</v>
      </c>
      <c r="N164" s="28" t="s">
        <v>314</v>
      </c>
      <c r="O164" s="28" t="s">
        <v>314</v>
      </c>
      <c r="P164" s="28" t="s">
        <v>314</v>
      </c>
      <c r="Q164" s="28" t="s">
        <v>314</v>
      </c>
      <c r="R164" s="28" t="s">
        <v>314</v>
      </c>
      <c r="S164" s="28" t="s">
        <v>314</v>
      </c>
      <c r="T164" s="28" t="s">
        <v>314</v>
      </c>
      <c r="U164" s="28" t="s">
        <v>314</v>
      </c>
      <c r="V164" s="28" t="s">
        <v>314</v>
      </c>
      <c r="W164" s="28" t="s">
        <v>314</v>
      </c>
      <c r="X164" s="28" t="s">
        <v>314</v>
      </c>
      <c r="Y164" s="28" t="s">
        <v>314</v>
      </c>
      <c r="Z164" s="28" t="s">
        <v>314</v>
      </c>
      <c r="AA164" s="28" t="s">
        <v>314</v>
      </c>
      <c r="AB164" s="28" t="s">
        <v>314</v>
      </c>
      <c r="AC164" s="28" t="s">
        <v>314</v>
      </c>
      <c r="AD164" s="28" t="s">
        <v>314</v>
      </c>
      <c r="AE164" s="28" t="s">
        <v>314</v>
      </c>
      <c r="AF164" s="28" t="s">
        <v>314</v>
      </c>
      <c r="AG164" s="28" t="s">
        <v>314</v>
      </c>
      <c r="AH164" s="28" t="s">
        <v>314</v>
      </c>
      <c r="AI164" s="28" t="s">
        <v>314</v>
      </c>
      <c r="AJ164" s="28" t="s">
        <v>314</v>
      </c>
      <c r="AK164" s="28" t="s">
        <v>314</v>
      </c>
      <c r="AL164" s="28" t="s">
        <v>314</v>
      </c>
      <c r="AM164" s="28" t="s">
        <v>314</v>
      </c>
      <c r="AN164" s="28" t="s">
        <v>314</v>
      </c>
      <c r="AO164" s="28" t="s">
        <v>314</v>
      </c>
      <c r="AP164" s="28" t="s">
        <v>314</v>
      </c>
      <c r="AQ164" s="28" t="s">
        <v>314</v>
      </c>
      <c r="AR164" s="28" t="s">
        <v>314</v>
      </c>
      <c r="AS164" s="28" t="s">
        <v>314</v>
      </c>
      <c r="AT164" s="28" t="s">
        <v>314</v>
      </c>
      <c r="AU164" s="28" t="s">
        <v>314</v>
      </c>
      <c r="AV164" s="28" t="s">
        <v>314</v>
      </c>
      <c r="AW164" s="28" t="s">
        <v>314</v>
      </c>
      <c r="AX164" s="28" t="s">
        <v>314</v>
      </c>
      <c r="AY164" s="28" t="s">
        <v>314</v>
      </c>
      <c r="AZ164" s="28" t="s">
        <v>314</v>
      </c>
      <c r="BA164" s="28" t="s">
        <v>314</v>
      </c>
      <c r="BB164" s="28" t="s">
        <v>314</v>
      </c>
      <c r="BC164" s="28" t="s">
        <v>314</v>
      </c>
      <c r="BD164" s="28" t="s">
        <v>314</v>
      </c>
      <c r="BE164" s="28" t="s">
        <v>314</v>
      </c>
      <c r="BF164" s="28" t="s">
        <v>314</v>
      </c>
      <c r="BG164" s="28" t="s">
        <v>314</v>
      </c>
      <c r="BH164" s="28" t="s">
        <v>314</v>
      </c>
      <c r="BI164" s="28" t="s">
        <v>314</v>
      </c>
      <c r="BJ164" s="28" t="s">
        <v>314</v>
      </c>
      <c r="BK164" s="28" t="s">
        <v>314</v>
      </c>
      <c r="BL164" s="28" t="s">
        <v>314</v>
      </c>
      <c r="BM164" s="28" t="s">
        <v>314</v>
      </c>
      <c r="BN164" s="28" t="s">
        <v>314</v>
      </c>
      <c r="BO164" s="28" t="s">
        <v>314</v>
      </c>
      <c r="BP164" s="28" t="s">
        <v>314</v>
      </c>
      <c r="BQ164" s="28" t="s">
        <v>314</v>
      </c>
      <c r="BR164" s="28"/>
      <c r="BS164" s="28">
        <v>61</v>
      </c>
      <c r="BT164" s="28">
        <v>61</v>
      </c>
      <c r="BU164" s="29">
        <f t="shared" si="20"/>
        <v>1</v>
      </c>
      <c r="BV164" s="28">
        <f t="shared" si="21"/>
        <v>0</v>
      </c>
      <c r="BW164" s="28">
        <f t="shared" si="22"/>
        <v>0</v>
      </c>
      <c r="BX164" s="28" t="e">
        <f t="shared" si="23"/>
        <v>#NUM!</v>
      </c>
      <c r="BY164" s="28" t="e">
        <f t="shared" si="24"/>
        <v>#DIV/0!</v>
      </c>
      <c r="BZ164" s="28" t="e">
        <f t="shared" si="25"/>
        <v>#DIV/0!</v>
      </c>
      <c r="CA164" s="28" t="e">
        <f t="shared" si="26"/>
        <v>#DIV/0!</v>
      </c>
      <c r="CB164" s="28" t="e">
        <f t="shared" si="27"/>
        <v>#DIV/0!</v>
      </c>
      <c r="CC164" s="28" t="e">
        <f t="shared" si="28"/>
        <v>#NUM!</v>
      </c>
      <c r="CD164" s="28" t="e">
        <f t="shared" si="29"/>
        <v>#NUM!</v>
      </c>
    </row>
    <row r="166" spans="1:82" x14ac:dyDescent="0.25">
      <c r="D166" s="22" cm="1">
        <f t="array" ref="D166">IF(SUM((IFERROR(IF(VALUE(SUBSTITUTE(D$15:D$21,"&lt;",""))&gt;VLOOKUP($A$15:$A$21,[1]!Table1[#Data],2,FALSE),1,0),0)))&gt;=1,1,0)</f>
        <v>0</v>
      </c>
      <c r="E166" s="22" cm="1">
        <f t="array" ref="E166">IF(SUM((IFERROR(IF(VALUE(SUBSTITUTE(E$15:E$21,"&lt;",""))&gt;VLOOKUP($A$15:$A$21,[1]!Table1[#Data],2,FALSE),1,0),0)))&gt;=1,1,0)</f>
        <v>0</v>
      </c>
      <c r="F166" s="22" cm="1">
        <f t="array" ref="F166">IF(SUM((IFERROR(IF(VALUE(SUBSTITUTE(F$15:F$21,"&lt;",""))&gt;VLOOKUP($A$15:$A$21,[1]!Table1[#Data],2,FALSE),1,0),0)))&gt;=1,1,0)</f>
        <v>0</v>
      </c>
      <c r="G166" s="22" cm="1">
        <f t="array" ref="G166">IF(SUM((IFERROR(IF(VALUE(SUBSTITUTE(G$15:G$21,"&lt;",""))&gt;VLOOKUP($A$15:$A$21,[1]!Table1[#Data],2,FALSE),1,0),0)))&gt;=1,1,0)</f>
        <v>0</v>
      </c>
      <c r="H166" s="22" cm="1">
        <f t="array" ref="H166">IF(SUM((IFERROR(IF(VALUE(SUBSTITUTE(H$15:H$21,"&lt;",""))&gt;VLOOKUP($A$15:$A$21,[1]!Table1[#Data],2,FALSE),1,0),0)))&gt;=1,1,0)</f>
        <v>0</v>
      </c>
      <c r="I166" s="22" cm="1">
        <f t="array" ref="I166">IF(SUM((IFERROR(IF(VALUE(SUBSTITUTE(I$15:I$21,"&lt;",""))&gt;VLOOKUP($A$15:$A$21,[1]!Table1[#Data],2,FALSE),1,0),0)))&gt;=1,1,0)</f>
        <v>0</v>
      </c>
      <c r="J166" s="22" cm="1">
        <f t="array" ref="J166">IF(SUM((IFERROR(IF(VALUE(SUBSTITUTE(J$15:J$21,"&lt;",""))&gt;VLOOKUP($A$15:$A$21,[1]!Table1[#Data],2,FALSE),1,0),0)))&gt;=1,1,0)</f>
        <v>0</v>
      </c>
      <c r="K166" s="22" cm="1">
        <f t="array" ref="K166">IF(SUM((IFERROR(IF(VALUE(SUBSTITUTE(K$15:K$21,"&lt;",""))&gt;VLOOKUP($A$15:$A$21,[1]!Table1[#Data],2,FALSE),1,0),0)))&gt;=1,1,0)</f>
        <v>0</v>
      </c>
      <c r="L166" s="22" cm="1">
        <f t="array" ref="L166">IF(SUM((IFERROR(IF(VALUE(SUBSTITUTE(L$15:L$21,"&lt;",""))&gt;VLOOKUP($A$15:$A$21,[1]!Table1[#Data],2,FALSE),1,0),0)))&gt;=1,1,0)</f>
        <v>0</v>
      </c>
      <c r="M166" s="22" cm="1">
        <f t="array" ref="M166">IF(SUM((IFERROR(IF(VALUE(SUBSTITUTE(M$15:M$21,"&lt;",""))&gt;VLOOKUP($A$15:$A$21,[1]!Table1[#Data],2,FALSE),1,0),0)))&gt;=1,1,0)</f>
        <v>0</v>
      </c>
      <c r="N166" s="22" cm="1">
        <f t="array" ref="N166">IF(SUM((IFERROR(IF(VALUE(SUBSTITUTE(N$15:N$21,"&lt;",""))&gt;VLOOKUP($A$15:$A$21,[1]!Table1[#Data],2,FALSE),1,0),0)))&gt;=1,1,0)</f>
        <v>0</v>
      </c>
      <c r="O166" s="22" cm="1">
        <f t="array" ref="O166">IF(SUM((IFERROR(IF(VALUE(SUBSTITUTE(O$15:O$21,"&lt;",""))&gt;VLOOKUP($A$15:$A$21,[1]!Table1[#Data],2,FALSE),1,0),0)))&gt;=1,1,0)</f>
        <v>0</v>
      </c>
      <c r="P166" s="22" cm="1">
        <f t="array" ref="P166">IF(SUM((IFERROR(IF(VALUE(SUBSTITUTE(P$15:P$21,"&lt;",""))&gt;VLOOKUP($A$15:$A$21,[1]!Table1[#Data],2,FALSE),1,0),0)))&gt;=1,1,0)</f>
        <v>0</v>
      </c>
      <c r="Q166" s="22" cm="1">
        <f t="array" ref="Q166">IF(SUM((IFERROR(IF(VALUE(SUBSTITUTE(Q$15:Q$21,"&lt;",""))&gt;VLOOKUP($A$15:$A$21,[1]!Table1[#Data],2,FALSE),1,0),0)))&gt;=1,1,0)</f>
        <v>0</v>
      </c>
      <c r="R166" s="22" cm="1">
        <f t="array" ref="R166">IF(SUM((IFERROR(IF(VALUE(SUBSTITUTE(R$15:R$21,"&lt;",""))&gt;VLOOKUP($A$15:$A$21,[1]!Table1[#Data],2,FALSE),1,0),0)))&gt;=1,1,0)</f>
        <v>0</v>
      </c>
      <c r="S166" s="22" cm="1">
        <f t="array" ref="S166">IF(SUM((IFERROR(IF(VALUE(SUBSTITUTE(S$15:S$21,"&lt;",""))&gt;VLOOKUP($A$15:$A$21,[1]!Table1[#Data],2,FALSE),1,0),0)))&gt;=1,1,0)</f>
        <v>0</v>
      </c>
      <c r="T166" s="22" cm="1">
        <f t="array" ref="T166">IF(SUM((IFERROR(IF(VALUE(SUBSTITUTE(T$15:T$21,"&lt;",""))&gt;VLOOKUP($A$15:$A$21,[1]!Table1[#Data],2,FALSE),1,0),0)))&gt;=1,1,0)</f>
        <v>0</v>
      </c>
      <c r="U166" s="22" cm="1">
        <f t="array" ref="U166">IF(SUM((IFERROR(IF(VALUE(SUBSTITUTE(U$15:U$21,"&lt;",""))&gt;VLOOKUP($A$15:$A$21,[1]!Table1[#Data],2,FALSE),1,0),0)))&gt;=1,1,0)</f>
        <v>0</v>
      </c>
      <c r="V166" s="22" cm="1">
        <f t="array" ref="V166">IF(SUM((IFERROR(IF(VALUE(SUBSTITUTE(V$15:V$21,"&lt;",""))&gt;VLOOKUP($A$15:$A$21,[1]!Table1[#Data],2,FALSE),1,0),0)))&gt;=1,1,0)</f>
        <v>0</v>
      </c>
      <c r="W166" s="22" cm="1">
        <f t="array" ref="W166">IF(SUM((IFERROR(IF(VALUE(SUBSTITUTE(W$15:W$21,"&lt;",""))&gt;VLOOKUP($A$15:$A$21,[1]!Table1[#Data],2,FALSE),1,0),0)))&gt;=1,1,0)</f>
        <v>0</v>
      </c>
      <c r="X166" s="22" cm="1">
        <f t="array" ref="X166">IF(SUM((IFERROR(IF(VALUE(SUBSTITUTE(X$15:X$21,"&lt;",""))&gt;VLOOKUP($A$15:$A$21,[1]!Table1[#Data],2,FALSE),1,0),0)))&gt;=1,1,0)</f>
        <v>0</v>
      </c>
      <c r="Y166" s="22" cm="1">
        <f t="array" ref="Y166">IF(SUM((IFERROR(IF(VALUE(SUBSTITUTE(Y$15:Y$21,"&lt;",""))&gt;VLOOKUP($A$15:$A$21,[1]!Table1[#Data],2,FALSE),1,0),0)))&gt;=1,1,0)</f>
        <v>0</v>
      </c>
      <c r="Z166" s="22" cm="1">
        <f t="array" ref="Z166">IF(SUM((IFERROR(IF(VALUE(SUBSTITUTE(Z$15:Z$21,"&lt;",""))&gt;VLOOKUP($A$15:$A$21,[1]!Table1[#Data],2,FALSE),1,0),0)))&gt;=1,1,0)</f>
        <v>0</v>
      </c>
      <c r="AA166" s="22" cm="1">
        <f t="array" ref="AA166">IF(SUM((IFERROR(IF(VALUE(SUBSTITUTE(AA$15:AA$21,"&lt;",""))&gt;VLOOKUP($A$15:$A$21,[1]!Table1[#Data],2,FALSE),1,0),0)))&gt;=1,1,0)</f>
        <v>0</v>
      </c>
      <c r="AB166" s="22" cm="1">
        <f t="array" ref="AB166">IF(SUM((IFERROR(IF(VALUE(SUBSTITUTE(AB$15:AB$21,"&lt;",""))&gt;VLOOKUP($A$15:$A$21,[1]!Table1[#Data],2,FALSE),1,0),0)))&gt;=1,1,0)</f>
        <v>0</v>
      </c>
      <c r="AC166" s="22" cm="1">
        <f t="array" ref="AC166">IF(SUM((IFERROR(IF(VALUE(SUBSTITUTE(AC$15:AC$21,"&lt;",""))&gt;VLOOKUP($A$15:$A$21,[1]!Table1[#Data],2,FALSE),1,0),0)))&gt;=1,1,0)</f>
        <v>0</v>
      </c>
      <c r="AD166" s="22" cm="1">
        <f t="array" ref="AD166">IF(SUM((IFERROR(IF(VALUE(SUBSTITUTE(AD$15:AD$21,"&lt;",""))&gt;VLOOKUP($A$15:$A$21,[1]!Table1[#Data],2,FALSE),1,0),0)))&gt;=1,1,0)</f>
        <v>0</v>
      </c>
      <c r="AE166" s="22" cm="1">
        <f t="array" ref="AE166">IF(SUM((IFERROR(IF(VALUE(SUBSTITUTE(AE$15:AE$21,"&lt;",""))&gt;VLOOKUP($A$15:$A$21,[1]!Table1[#Data],2,FALSE),1,0),0)))&gt;=1,1,0)</f>
        <v>0</v>
      </c>
      <c r="AF166" s="22" cm="1">
        <f t="array" ref="AF166">IF(SUM((IFERROR(IF(VALUE(SUBSTITUTE(AF$15:AF$21,"&lt;",""))&gt;VLOOKUP($A$15:$A$21,[1]!Table1[#Data],2,FALSE),1,0),0)))&gt;=1,1,0)</f>
        <v>0</v>
      </c>
      <c r="AG166" s="22" cm="1">
        <f t="array" ref="AG166">IF(SUM((IFERROR(IF(VALUE(SUBSTITUTE(AG$15:AG$21,"&lt;",""))&gt;VLOOKUP($A$15:$A$21,[1]!Table1[#Data],2,FALSE),1,0),0)))&gt;=1,1,0)</f>
        <v>0</v>
      </c>
      <c r="AH166" s="22" cm="1">
        <f t="array" ref="AH166">IF(SUM((IFERROR(IF(VALUE(SUBSTITUTE(AH$15:AH$21,"&lt;",""))&gt;VLOOKUP($A$15:$A$21,[1]!Table1[#Data],2,FALSE),1,0),0)))&gt;=1,1,0)</f>
        <v>0</v>
      </c>
      <c r="AI166" s="22" cm="1">
        <f t="array" ref="AI166">IF(SUM((IFERROR(IF(VALUE(SUBSTITUTE(AI$15:AI$21,"&lt;",""))&gt;VLOOKUP($A$15:$A$21,[1]!Table1[#Data],2,FALSE),1,0),0)))&gt;=1,1,0)</f>
        <v>0</v>
      </c>
      <c r="AJ166" s="22" cm="1">
        <f t="array" ref="AJ166">IF(SUM((IFERROR(IF(VALUE(SUBSTITUTE(AJ$15:AJ$21,"&lt;",""))&gt;VLOOKUP($A$15:$A$21,[1]!Table1[#Data],2,FALSE),1,0),0)))&gt;=1,1,0)</f>
        <v>0</v>
      </c>
      <c r="AK166" s="22" cm="1">
        <f t="array" ref="AK166">IF(SUM((IFERROR(IF(VALUE(SUBSTITUTE(AK$15:AK$21,"&lt;",""))&gt;VLOOKUP($A$15:$A$21,[1]!Table1[#Data],2,FALSE),1,0),0)))&gt;=1,1,0)</f>
        <v>0</v>
      </c>
      <c r="AL166" s="22" cm="1">
        <f t="array" ref="AL166">IF(SUM((IFERROR(IF(VALUE(SUBSTITUTE(AL$15:AL$21,"&lt;",""))&gt;VLOOKUP($A$15:$A$21,[1]!Table1[#Data],2,FALSE),1,0),0)))&gt;=1,1,0)</f>
        <v>0</v>
      </c>
      <c r="AM166" s="22" cm="1">
        <f t="array" ref="AM166">IF(SUM((IFERROR(IF(VALUE(SUBSTITUTE(AM$15:AM$21,"&lt;",""))&gt;VLOOKUP($A$15:$A$21,[1]!Table1[#Data],2,FALSE),1,0),0)))&gt;=1,1,0)</f>
        <v>0</v>
      </c>
      <c r="AN166" s="22" cm="1">
        <f t="array" ref="AN166">IF(SUM((IFERROR(IF(VALUE(SUBSTITUTE(AN$15:AN$21,"&lt;",""))&gt;VLOOKUP($A$15:$A$21,[1]!Table1[#Data],2,FALSE),1,0),0)))&gt;=1,1,0)</f>
        <v>0</v>
      </c>
      <c r="AO166" s="22" cm="1">
        <f t="array" ref="AO166">IF(SUM((IFERROR(IF(VALUE(SUBSTITUTE(AO$15:AO$21,"&lt;",""))&gt;VLOOKUP($A$15:$A$21,[1]!Table1[#Data],2,FALSE),1,0),0)))&gt;=1,1,0)</f>
        <v>0</v>
      </c>
      <c r="AP166" s="22" cm="1">
        <f t="array" ref="AP166">IF(SUM((IFERROR(IF(VALUE(SUBSTITUTE(AP$15:AP$21,"&lt;",""))&gt;VLOOKUP($A$15:$A$21,[1]!Table1[#Data],2,FALSE),1,0),0)))&gt;=1,1,0)</f>
        <v>0</v>
      </c>
      <c r="AQ166" s="22" cm="1">
        <f t="array" ref="AQ166">IF(SUM((IFERROR(IF(VALUE(SUBSTITUTE(AQ$15:AQ$21,"&lt;",""))&gt;VLOOKUP($A$15:$A$21,[1]!Table1[#Data],2,FALSE),1,0),0)))&gt;=1,1,0)</f>
        <v>0</v>
      </c>
      <c r="AR166" s="22" cm="1">
        <f t="array" ref="AR166">IF(SUM((IFERROR(IF(VALUE(SUBSTITUTE(AR$15:AR$21,"&lt;",""))&gt;VLOOKUP($A$15:$A$21,[1]!Table1[#Data],2,FALSE),1,0),0)))&gt;=1,1,0)</f>
        <v>0</v>
      </c>
      <c r="AS166" s="22" cm="1">
        <f t="array" ref="AS166">IF(SUM((IFERROR(IF(VALUE(SUBSTITUTE(AS$15:AS$21,"&lt;",""))&gt;VLOOKUP($A$15:$A$21,[1]!Table1[#Data],2,FALSE),1,0),0)))&gt;=1,1,0)</f>
        <v>0</v>
      </c>
      <c r="AT166" s="22" cm="1">
        <f t="array" ref="AT166">IF(SUM((IFERROR(IF(VALUE(SUBSTITUTE(AT$15:AT$21,"&lt;",""))&gt;VLOOKUP($A$15:$A$21,[1]!Table1[#Data],2,FALSE),1,0),0)))&gt;=1,1,0)</f>
        <v>0</v>
      </c>
      <c r="AU166" s="22" cm="1">
        <f t="array" ref="AU166">IF(SUM((IFERROR(IF(VALUE(SUBSTITUTE(AU$15:AU$21,"&lt;",""))&gt;VLOOKUP($A$15:$A$21,[1]!Table1[#Data],2,FALSE),1,0),0)))&gt;=1,1,0)</f>
        <v>0</v>
      </c>
      <c r="AV166" s="22" cm="1">
        <f t="array" ref="AV166">IF(SUM((IFERROR(IF(VALUE(SUBSTITUTE(AV$15:AV$21,"&lt;",""))&gt;VLOOKUP($A$15:$A$21,[1]!Table1[#Data],2,FALSE),1,0),0)))&gt;=1,1,0)</f>
        <v>0</v>
      </c>
      <c r="AW166" s="22" cm="1">
        <f t="array" ref="AW166">IF(SUM((IFERROR(IF(VALUE(SUBSTITUTE(AW$15:AW$21,"&lt;",""))&gt;VLOOKUP($A$15:$A$21,[1]!Table1[#Data],2,FALSE),1,0),0)))&gt;=1,1,0)</f>
        <v>0</v>
      </c>
      <c r="AX166" s="22" cm="1">
        <f t="array" ref="AX166">IF(SUM((IFERROR(IF(VALUE(SUBSTITUTE(AX$15:AX$21,"&lt;",""))&gt;VLOOKUP($A$15:$A$21,[1]!Table1[#Data],2,FALSE),1,0),0)))&gt;=1,1,0)</f>
        <v>0</v>
      </c>
      <c r="AY166" s="22" cm="1">
        <f t="array" ref="AY166">IF(SUM((IFERROR(IF(VALUE(SUBSTITUTE(AY$15:AY$21,"&lt;",""))&gt;VLOOKUP($A$15:$A$21,[1]!Table1[#Data],2,FALSE),1,0),0)))&gt;=1,1,0)</f>
        <v>0</v>
      </c>
      <c r="AZ166" s="22" cm="1">
        <f t="array" ref="AZ166">IF(SUM((IFERROR(IF(VALUE(SUBSTITUTE(AZ$15:AZ$21,"&lt;",""))&gt;VLOOKUP($A$15:$A$21,[1]!Table1[#Data],2,FALSE),1,0),0)))&gt;=1,1,0)</f>
        <v>0</v>
      </c>
      <c r="BA166" s="22" cm="1">
        <f t="array" ref="BA166">IF(SUM((IFERROR(IF(VALUE(SUBSTITUTE(BA$15:BA$21,"&lt;",""))&gt;VLOOKUP($A$15:$A$21,[1]!Table1[#Data],2,FALSE),1,0),0)))&gt;=1,1,0)</f>
        <v>0</v>
      </c>
      <c r="BB166" s="22" cm="1">
        <f t="array" ref="BB166">IF(SUM((IFERROR(IF(VALUE(SUBSTITUTE(BB$15:BB$21,"&lt;",""))&gt;VLOOKUP($A$15:$A$21,[1]!Table1[#Data],2,FALSE),1,0),0)))&gt;=1,1,0)</f>
        <v>0</v>
      </c>
      <c r="BC166" s="22" cm="1">
        <f t="array" ref="BC166">IF(SUM((IFERROR(IF(VALUE(SUBSTITUTE(BC$15:BC$21,"&lt;",""))&gt;VLOOKUP($A$15:$A$21,[1]!Table1[#Data],2,FALSE),1,0),0)))&gt;=1,1,0)</f>
        <v>0</v>
      </c>
      <c r="BD166" s="22" cm="1">
        <f t="array" ref="BD166">IF(SUM((IFERROR(IF(VALUE(SUBSTITUTE(BD$15:BD$21,"&lt;",""))&gt;VLOOKUP($A$15:$A$21,[1]!Table1[#Data],2,FALSE),1,0),0)))&gt;=1,1,0)</f>
        <v>0</v>
      </c>
      <c r="BE166" s="22" cm="1">
        <f t="array" ref="BE166">IF(SUM((IFERROR(IF(VALUE(SUBSTITUTE(BE$15:BE$21,"&lt;",""))&gt;VLOOKUP($A$15:$A$21,[1]!Table1[#Data],2,FALSE),1,0),0)))&gt;=1,1,0)</f>
        <v>0</v>
      </c>
      <c r="BF166" s="22" cm="1">
        <f t="array" ref="BF166">IF(SUM((IFERROR(IF(VALUE(SUBSTITUTE(BF$15:BF$21,"&lt;",""))&gt;VLOOKUP($A$15:$A$21,[1]!Table1[#Data],2,FALSE),1,0),0)))&gt;=1,1,0)</f>
        <v>0</v>
      </c>
      <c r="BG166" s="22" cm="1">
        <f t="array" ref="BG166">IF(SUM((IFERROR(IF(VALUE(SUBSTITUTE(BG$15:BG$21,"&lt;",""))&gt;VLOOKUP($A$15:$A$21,[1]!Table1[#Data],2,FALSE),1,0),0)))&gt;=1,1,0)</f>
        <v>0</v>
      </c>
      <c r="BH166" s="22" cm="1">
        <f t="array" ref="BH166">IF(SUM((IFERROR(IF(VALUE(SUBSTITUTE(BH$15:BH$21,"&lt;",""))&gt;VLOOKUP($A$15:$A$21,[1]!Table1[#Data],2,FALSE),1,0),0)))&gt;=1,1,0)</f>
        <v>0</v>
      </c>
      <c r="BI166" s="22" cm="1">
        <f t="array" ref="BI166">IF(SUM((IFERROR(IF(VALUE(SUBSTITUTE(BI$15:BI$21,"&lt;",""))&gt;VLOOKUP($A$15:$A$21,[1]!Table1[#Data],2,FALSE),1,0),0)))&gt;=1,1,0)</f>
        <v>0</v>
      </c>
      <c r="BJ166" s="22" cm="1">
        <f t="array" ref="BJ166">IF(SUM((IFERROR(IF(VALUE(SUBSTITUTE(BJ$15:BJ$21,"&lt;",""))&gt;VLOOKUP($A$15:$A$21,[1]!Table1[#Data],2,FALSE),1,0),0)))&gt;=1,1,0)</f>
        <v>0</v>
      </c>
      <c r="BK166" s="22" cm="1">
        <f t="array" ref="BK166">IF(SUM((IFERROR(IF(VALUE(SUBSTITUTE(BK$15:BK$21,"&lt;",""))&gt;VLOOKUP($A$15:$A$21,[1]!Table1[#Data],2,FALSE),1,0),0)))&gt;=1,1,0)</f>
        <v>0</v>
      </c>
      <c r="BL166" s="22" cm="1">
        <f t="array" ref="BL166">IF(SUM((IFERROR(IF(VALUE(SUBSTITUTE(BL$15:BL$21,"&lt;",""))&gt;VLOOKUP($A$15:$A$21,[1]!Table1[#Data],2,FALSE),1,0),0)))&gt;=1,1,0)</f>
        <v>0</v>
      </c>
      <c r="BM166" s="22" cm="1">
        <f t="array" ref="BM166">IF(SUM((IFERROR(IF(VALUE(SUBSTITUTE(BM$15:BM$21,"&lt;",""))&gt;VLOOKUP($A$15:$A$21,[1]!Table1[#Data],2,FALSE),1,0),0)))&gt;=1,1,0)</f>
        <v>0</v>
      </c>
      <c r="BN166" s="22" cm="1">
        <f t="array" ref="BN166">IF(SUM((IFERROR(IF(VALUE(SUBSTITUTE(BN$15:BN$21,"&lt;",""))&gt;VLOOKUP($A$15:$A$21,[1]!Table1[#Data],2,FALSE),1,0),0)))&gt;=1,1,0)</f>
        <v>0</v>
      </c>
      <c r="BO166" s="22" cm="1">
        <f t="array" ref="BO166">IF(SUM((IFERROR(IF(VALUE(SUBSTITUTE(BO$15:BO$21,"&lt;",""))&gt;VLOOKUP($A$15:$A$21,[1]!Table1[#Data],2,FALSE),1,0),0)))&gt;=1,1,0)</f>
        <v>0</v>
      </c>
      <c r="BP166" s="22" cm="1">
        <f t="array" ref="BP166">IF(SUM((IFERROR(IF(VALUE(SUBSTITUTE(BP$15:BP$21,"&lt;",""))&gt;VLOOKUP($A$15:$A$21,[1]!Table1[#Data],2,FALSE),1,0),0)))&gt;=1,1,0)</f>
        <v>0</v>
      </c>
      <c r="BQ166" s="22" cm="1">
        <f t="array" ref="BQ166">IF(SUM((IFERROR(IF(VALUE(SUBSTITUTE(BQ$15:BQ$21,"&lt;",""))&gt;VLOOKUP($A$15:$A$21,[1]!Table1[#Data],2,FALSE),1,0),0)))&gt;=1,1,0)</f>
        <v>0</v>
      </c>
      <c r="BS166" s="2"/>
      <c r="BT166" s="2"/>
      <c r="BU166" s="2"/>
      <c r="BV166" s="2" t="s">
        <v>384</v>
      </c>
      <c r="BW166" s="2"/>
      <c r="BX166" s="2"/>
      <c r="BY166" s="2"/>
      <c r="BZ166" s="2"/>
      <c r="CA166" s="2" t="s">
        <v>385</v>
      </c>
      <c r="CB166" s="2"/>
    </row>
    <row r="167" spans="1:82" x14ac:dyDescent="0.25">
      <c r="D167" s="13">
        <f t="shared" ref="D167:BO167" si="30">IF(D166=1,D3,0)</f>
        <v>0</v>
      </c>
      <c r="E167" s="13">
        <f t="shared" si="30"/>
        <v>0</v>
      </c>
      <c r="F167" s="13">
        <f t="shared" si="30"/>
        <v>0</v>
      </c>
      <c r="G167" s="13">
        <f t="shared" si="30"/>
        <v>0</v>
      </c>
      <c r="H167" s="13">
        <f t="shared" si="30"/>
        <v>0</v>
      </c>
      <c r="I167" s="13">
        <f t="shared" si="30"/>
        <v>0</v>
      </c>
      <c r="J167" s="13">
        <f t="shared" si="30"/>
        <v>0</v>
      </c>
      <c r="K167" s="13">
        <f t="shared" si="30"/>
        <v>0</v>
      </c>
      <c r="L167" s="13">
        <f t="shared" si="30"/>
        <v>0</v>
      </c>
      <c r="M167" s="13">
        <f t="shared" si="30"/>
        <v>0</v>
      </c>
      <c r="N167" s="13">
        <f t="shared" si="30"/>
        <v>0</v>
      </c>
      <c r="O167" s="13">
        <f t="shared" si="30"/>
        <v>0</v>
      </c>
      <c r="P167" s="13">
        <f t="shared" si="30"/>
        <v>0</v>
      </c>
      <c r="Q167" s="13">
        <f t="shared" si="30"/>
        <v>0</v>
      </c>
      <c r="R167" s="13">
        <f t="shared" si="30"/>
        <v>0</v>
      </c>
      <c r="S167" s="13">
        <f t="shared" si="30"/>
        <v>0</v>
      </c>
      <c r="T167" s="13">
        <f t="shared" si="30"/>
        <v>0</v>
      </c>
      <c r="U167" s="13">
        <f t="shared" si="30"/>
        <v>0</v>
      </c>
      <c r="V167" s="13">
        <f t="shared" si="30"/>
        <v>0</v>
      </c>
      <c r="W167" s="13">
        <f t="shared" si="30"/>
        <v>0</v>
      </c>
      <c r="X167" s="13">
        <f t="shared" si="30"/>
        <v>0</v>
      </c>
      <c r="Y167" s="13">
        <f t="shared" si="30"/>
        <v>0</v>
      </c>
      <c r="Z167" s="13">
        <f t="shared" si="30"/>
        <v>0</v>
      </c>
      <c r="AA167" s="13">
        <f t="shared" si="30"/>
        <v>0</v>
      </c>
      <c r="AB167" s="13">
        <f t="shared" si="30"/>
        <v>0</v>
      </c>
      <c r="AC167" s="13">
        <f t="shared" si="30"/>
        <v>0</v>
      </c>
      <c r="AD167" s="13">
        <f t="shared" si="30"/>
        <v>0</v>
      </c>
      <c r="AE167" s="13">
        <f t="shared" si="30"/>
        <v>0</v>
      </c>
      <c r="AF167" s="13">
        <f t="shared" si="30"/>
        <v>0</v>
      </c>
      <c r="AG167" s="13">
        <f t="shared" si="30"/>
        <v>0</v>
      </c>
      <c r="AH167" s="13">
        <f t="shared" si="30"/>
        <v>0</v>
      </c>
      <c r="AI167" s="13">
        <f t="shared" si="30"/>
        <v>0</v>
      </c>
      <c r="AJ167" s="13">
        <f t="shared" si="30"/>
        <v>0</v>
      </c>
      <c r="AK167" s="13">
        <f t="shared" si="30"/>
        <v>0</v>
      </c>
      <c r="AL167" s="13">
        <f t="shared" si="30"/>
        <v>0</v>
      </c>
      <c r="AM167" s="13">
        <f t="shared" si="30"/>
        <v>0</v>
      </c>
      <c r="AN167" s="13">
        <f t="shared" si="30"/>
        <v>0</v>
      </c>
      <c r="AO167" s="13">
        <f t="shared" si="30"/>
        <v>0</v>
      </c>
      <c r="AP167" s="13">
        <f t="shared" si="30"/>
        <v>0</v>
      </c>
      <c r="AQ167" s="13">
        <f t="shared" si="30"/>
        <v>0</v>
      </c>
      <c r="AR167" s="13">
        <f t="shared" si="30"/>
        <v>0</v>
      </c>
      <c r="AS167" s="13">
        <f t="shared" si="30"/>
        <v>0</v>
      </c>
      <c r="AT167" s="13">
        <f t="shared" si="30"/>
        <v>0</v>
      </c>
      <c r="AU167" s="13">
        <f t="shared" si="30"/>
        <v>0</v>
      </c>
      <c r="AV167" s="13">
        <f t="shared" si="30"/>
        <v>0</v>
      </c>
      <c r="AW167" s="13">
        <f t="shared" si="30"/>
        <v>0</v>
      </c>
      <c r="AX167" s="13">
        <f t="shared" si="30"/>
        <v>0</v>
      </c>
      <c r="AY167" s="13">
        <f t="shared" si="30"/>
        <v>0</v>
      </c>
      <c r="AZ167" s="13">
        <f t="shared" si="30"/>
        <v>0</v>
      </c>
      <c r="BA167" s="13">
        <f t="shared" si="30"/>
        <v>0</v>
      </c>
      <c r="BB167" s="13">
        <f t="shared" si="30"/>
        <v>0</v>
      </c>
      <c r="BC167" s="13">
        <f t="shared" si="30"/>
        <v>0</v>
      </c>
      <c r="BD167" s="13">
        <f t="shared" si="30"/>
        <v>0</v>
      </c>
      <c r="BE167" s="13">
        <f t="shared" si="30"/>
        <v>0</v>
      </c>
      <c r="BF167" s="13">
        <f t="shared" si="30"/>
        <v>0</v>
      </c>
      <c r="BG167" s="13">
        <f t="shared" si="30"/>
        <v>0</v>
      </c>
      <c r="BH167" s="13">
        <f t="shared" si="30"/>
        <v>0</v>
      </c>
      <c r="BI167" s="13">
        <f t="shared" si="30"/>
        <v>0</v>
      </c>
      <c r="BJ167" s="13">
        <f t="shared" si="30"/>
        <v>0</v>
      </c>
      <c r="BK167" s="13">
        <f t="shared" si="30"/>
        <v>0</v>
      </c>
      <c r="BL167" s="13">
        <f t="shared" si="30"/>
        <v>0</v>
      </c>
      <c r="BM167" s="13">
        <f t="shared" si="30"/>
        <v>0</v>
      </c>
      <c r="BN167" s="13">
        <f t="shared" si="30"/>
        <v>0</v>
      </c>
      <c r="BO167" s="13">
        <f t="shared" si="30"/>
        <v>0</v>
      </c>
      <c r="BP167" s="13">
        <f t="shared" ref="BP167:BQ167" si="31">IF(BP166=1,BP3,0)</f>
        <v>0</v>
      </c>
      <c r="BQ167" s="13">
        <f t="shared" si="31"/>
        <v>0</v>
      </c>
      <c r="BS167" s="2"/>
      <c r="BT167" s="2"/>
      <c r="BU167" s="2"/>
      <c r="BV167" s="2" t="s">
        <v>386</v>
      </c>
      <c r="BW167" s="25">
        <f>SUM(BV15:BV96)</f>
        <v>522.1</v>
      </c>
      <c r="BX167" s="2" t="s">
        <v>394</v>
      </c>
      <c r="BY167" s="2"/>
      <c r="BZ167" s="2"/>
      <c r="CA167" s="2" t="s">
        <v>337</v>
      </c>
      <c r="CB167" s="2">
        <f>SUM(BX15:BX21,BX23:BX28,BX30,BX34,BX36,BX42,BX46,BX50:BX51,BX53,BX58,BX61,BX64,BX66:BX68,,BX74,BX78:BX84,BX88:BX89,BX91:BX96)</f>
        <v>134.62999999999997</v>
      </c>
      <c r="CC167" s="2" t="s">
        <v>394</v>
      </c>
    </row>
    <row r="168" spans="1:82" x14ac:dyDescent="0.25">
      <c r="D168" s="17">
        <f ca="1">IF(D166=0,0,MAX(OFFSET(D168,,-1):$B$168)+1)</f>
        <v>0</v>
      </c>
      <c r="E168" s="17">
        <f ca="1">IF(E166=0,0,MAX(OFFSET(E168,,-1):$B$168)+1)</f>
        <v>0</v>
      </c>
      <c r="F168" s="17">
        <f ca="1">IF(F166=0,0,MAX(OFFSET(F168,,-1):$B$168)+1)</f>
        <v>0</v>
      </c>
      <c r="G168" s="17">
        <f ca="1">IF(G166=0,0,MAX(OFFSET(G168,,-1):$B$168)+1)</f>
        <v>0</v>
      </c>
      <c r="H168" s="17">
        <f ca="1">IF(H166=0,0,MAX(OFFSET(H168,,-1):$B$168)+1)</f>
        <v>0</v>
      </c>
      <c r="I168" s="17">
        <f ca="1">IF(I166=0,0,MAX(OFFSET(I168,,-1):$B$168)+1)</f>
        <v>0</v>
      </c>
      <c r="J168" s="17">
        <f ca="1">IF(J166=0,0,MAX(OFFSET(J168,,-1):$B$168)+1)</f>
        <v>0</v>
      </c>
      <c r="K168" s="17">
        <f ca="1">IF(K166=0,0,MAX(OFFSET(K168,,-1):$B$168)+1)</f>
        <v>0</v>
      </c>
      <c r="L168" s="17">
        <f ca="1">IF(L166=0,0,MAX(OFFSET(L168,,-1):$B$168)+1)</f>
        <v>0</v>
      </c>
      <c r="M168" s="17">
        <f ca="1">IF(M166=0,0,MAX(OFFSET(M168,,-1):$B$168)+1)</f>
        <v>0</v>
      </c>
      <c r="N168" s="17">
        <f ca="1">IF(N166=0,0,MAX(OFFSET(N168,,-1):$B$168)+1)</f>
        <v>0</v>
      </c>
      <c r="O168" s="17">
        <f ca="1">IF(O166=0,0,MAX(OFFSET(O168,,-1):$B$168)+1)</f>
        <v>0</v>
      </c>
      <c r="P168" s="17">
        <f ca="1">IF(P166=0,0,MAX(OFFSET(P168,,-1):$B$168)+1)</f>
        <v>0</v>
      </c>
      <c r="Q168" s="17">
        <f ca="1">IF(Q166=0,0,MAX(OFFSET(Q168,,-1):$B$168)+1)</f>
        <v>0</v>
      </c>
      <c r="R168" s="17">
        <f ca="1">IF(R166=0,0,MAX(OFFSET(R168,,-1):$B$168)+1)</f>
        <v>0</v>
      </c>
      <c r="S168" s="17">
        <f ca="1">IF(S166=0,0,MAX(OFFSET(S168,,-1):$B$168)+1)</f>
        <v>0</v>
      </c>
      <c r="T168" s="17">
        <f ca="1">IF(T166=0,0,MAX(OFFSET(T168,,-1):$B$168)+1)</f>
        <v>0</v>
      </c>
      <c r="U168" s="17">
        <f ca="1">IF(U166=0,0,MAX(OFFSET(U168,,-1):$B$168)+1)</f>
        <v>0</v>
      </c>
      <c r="V168" s="17">
        <f ca="1">IF(V166=0,0,MAX(OFFSET(V168,,-1):$B$168)+1)</f>
        <v>0</v>
      </c>
      <c r="W168" s="17">
        <f ca="1">IF(W166=0,0,MAX(OFFSET(W168,,-1):$B$168)+1)</f>
        <v>0</v>
      </c>
      <c r="X168" s="17">
        <f ca="1">IF(X166=0,0,MAX(OFFSET(X168,,-1):$B$168)+1)</f>
        <v>0</v>
      </c>
      <c r="Y168" s="17">
        <f ca="1">IF(Y166=0,0,MAX(OFFSET(Y168,,-1):$B$168)+1)</f>
        <v>0</v>
      </c>
      <c r="Z168" s="17">
        <f ca="1">IF(Z166=0,0,MAX(OFFSET(Z168,,-1):$B$168)+1)</f>
        <v>0</v>
      </c>
      <c r="AA168" s="17">
        <f ca="1">IF(AA166=0,0,MAX(OFFSET(AA168,,-1):$B$168)+1)</f>
        <v>0</v>
      </c>
      <c r="AB168" s="17">
        <f ca="1">IF(AB166=0,0,MAX(OFFSET(AB168,,-1):$B$168)+1)</f>
        <v>0</v>
      </c>
      <c r="AC168" s="17">
        <f ca="1">IF(AC166=0,0,MAX(OFFSET(AC168,,-1):$B$168)+1)</f>
        <v>0</v>
      </c>
      <c r="AD168" s="17">
        <f ca="1">IF(AD166=0,0,MAX(OFFSET(AD168,,-1):$B$168)+1)</f>
        <v>0</v>
      </c>
      <c r="AE168" s="17">
        <f ca="1">IF(AE166=0,0,MAX(OFFSET(AE168,,-1):$B$168)+1)</f>
        <v>0</v>
      </c>
      <c r="AF168" s="17">
        <f ca="1">IF(AF166=0,0,MAX(OFFSET(AF168,,-1):$B$168)+1)</f>
        <v>0</v>
      </c>
      <c r="AG168" s="17">
        <f ca="1">IF(AG166=0,0,MAX(OFFSET(AG168,,-1):$B$168)+1)</f>
        <v>0</v>
      </c>
      <c r="AH168" s="17">
        <f ca="1">IF(AH166=0,0,MAX(OFFSET(AH168,,-1):$B$168)+1)</f>
        <v>0</v>
      </c>
      <c r="AI168" s="17">
        <f ca="1">IF(AI166=0,0,MAX(OFFSET(AI168,,-1):$B$168)+1)</f>
        <v>0</v>
      </c>
      <c r="AJ168" s="17">
        <f ca="1">IF(AJ166=0,0,MAX(OFFSET(AJ168,,-1):$B$168)+1)</f>
        <v>0</v>
      </c>
      <c r="AK168" s="17">
        <f ca="1">IF(AK166=0,0,MAX(OFFSET(AK168,,-1):$B$168)+1)</f>
        <v>0</v>
      </c>
      <c r="AL168" s="17">
        <f ca="1">IF(AL166=0,0,MAX(OFFSET(AL168,,-1):$B$168)+1)</f>
        <v>0</v>
      </c>
      <c r="AM168" s="17">
        <f ca="1">IF(AM166=0,0,MAX(OFFSET(AM168,,-1):$B$168)+1)</f>
        <v>0</v>
      </c>
      <c r="AN168" s="17">
        <f ca="1">IF(AN166=0,0,MAX(OFFSET(AN168,,-1):$B$168)+1)</f>
        <v>0</v>
      </c>
      <c r="AO168" s="17">
        <f ca="1">IF(AO166=0,0,MAX(OFFSET(AO168,,-1):$B$168)+1)</f>
        <v>0</v>
      </c>
      <c r="AP168" s="17">
        <f ca="1">IF(AP166=0,0,MAX(OFFSET(AP168,,-1):$B$168)+1)</f>
        <v>0</v>
      </c>
      <c r="AQ168" s="17">
        <f ca="1">IF(AQ166=0,0,MAX(OFFSET(AQ168,,-1):$B$168)+1)</f>
        <v>0</v>
      </c>
      <c r="AR168" s="17">
        <f ca="1">IF(AR166=0,0,MAX(OFFSET(AR168,,-1):$B$168)+1)</f>
        <v>0</v>
      </c>
      <c r="AS168" s="17">
        <f ca="1">IF(AS166=0,0,MAX(OFFSET(AS168,,-1):$B$168)+1)</f>
        <v>0</v>
      </c>
      <c r="AT168" s="17">
        <f ca="1">IF(AT166=0,0,MAX(OFFSET(AT168,,-1):$B$168)+1)</f>
        <v>0</v>
      </c>
      <c r="AU168" s="17">
        <f ca="1">IF(AU166=0,0,MAX(OFFSET(AU168,,-1):$B$168)+1)</f>
        <v>0</v>
      </c>
      <c r="AV168" s="17">
        <f ca="1">IF(AV166=0,0,MAX(OFFSET(AV168,,-1):$B$168)+1)</f>
        <v>0</v>
      </c>
      <c r="AW168" s="17">
        <f ca="1">IF(AW166=0,0,MAX(OFFSET(AW168,,-1):$B$168)+1)</f>
        <v>0</v>
      </c>
      <c r="AX168" s="17">
        <f ca="1">IF(AX166=0,0,MAX(OFFSET(AX168,,-1):$B$168)+1)</f>
        <v>0</v>
      </c>
      <c r="AY168" s="17">
        <f ca="1">IF(AY166=0,0,MAX(OFFSET(AY168,,-1):$B$168)+1)</f>
        <v>0</v>
      </c>
      <c r="AZ168" s="17">
        <f ca="1">IF(AZ166=0,0,MAX(OFFSET(AZ168,,-1):$B$168)+1)</f>
        <v>0</v>
      </c>
      <c r="BA168" s="17">
        <f ca="1">IF(BA166=0,0,MAX(OFFSET(BA168,,-1):$B$168)+1)</f>
        <v>0</v>
      </c>
      <c r="BB168" s="17">
        <f ca="1">IF(BB166=0,0,MAX(OFFSET(BB168,,-1):$B$168)+1)</f>
        <v>0</v>
      </c>
      <c r="BC168" s="17">
        <f ca="1">IF(BC166=0,0,MAX(OFFSET(BC168,,-1):$B$168)+1)</f>
        <v>0</v>
      </c>
      <c r="BD168" s="17">
        <f ca="1">IF(BD166=0,0,MAX(OFFSET(BD168,,-1):$B$168)+1)</f>
        <v>0</v>
      </c>
      <c r="BE168" s="17">
        <f ca="1">IF(BE166=0,0,MAX(OFFSET(BE168,,-1):$B$168)+1)</f>
        <v>0</v>
      </c>
      <c r="BF168" s="17">
        <f ca="1">IF(BF166=0,0,MAX(OFFSET(BF168,,-1):$B$168)+1)</f>
        <v>0</v>
      </c>
      <c r="BG168" s="17">
        <f ca="1">IF(BG166=0,0,MAX(OFFSET(BG168,,-1):$B$168)+1)</f>
        <v>0</v>
      </c>
      <c r="BH168" s="17">
        <f ca="1">IF(BH166=0,0,MAX(OFFSET(BH168,,-1):$B$168)+1)</f>
        <v>0</v>
      </c>
      <c r="BI168" s="17">
        <f ca="1">IF(BI166=0,0,MAX(OFFSET(BI168,,-1):$B$168)+1)</f>
        <v>0</v>
      </c>
      <c r="BJ168" s="17">
        <f ca="1">IF(BJ166=0,0,MAX(OFFSET(BJ168,,-1):$B$168)+1)</f>
        <v>0</v>
      </c>
      <c r="BK168" s="17">
        <f ca="1">IF(BK166=0,0,MAX(OFFSET(BK168,,-1):$B$168)+1)</f>
        <v>0</v>
      </c>
      <c r="BL168" s="17">
        <f ca="1">IF(BL166=0,0,MAX(OFFSET(BL168,,-1):$B$168)+1)</f>
        <v>0</v>
      </c>
      <c r="BM168" s="17">
        <f ca="1">IF(BM166=0,0,MAX(OFFSET(BM168,,-1):$B$168)+1)</f>
        <v>0</v>
      </c>
      <c r="BN168" s="17">
        <f ca="1">IF(BN166=0,0,MAX(OFFSET(BN168,,-1):$B$168)+1)</f>
        <v>0</v>
      </c>
      <c r="BO168" s="17">
        <f ca="1">IF(BO166=0,0,MAX(OFFSET(BO168,,-1):$B$168)+1)</f>
        <v>0</v>
      </c>
      <c r="BP168" s="17">
        <f ca="1">IF(BP166=0,0,MAX(OFFSET(BP168,,-1):$B$168)+1)</f>
        <v>0</v>
      </c>
      <c r="BQ168" s="17">
        <f ca="1">IF(BQ166=0,0,MAX(OFFSET(BQ168,,-1):$B$168)+1)</f>
        <v>0</v>
      </c>
      <c r="BS168" s="2"/>
      <c r="BT168" s="2"/>
      <c r="BU168" s="2"/>
      <c r="BV168" s="2" t="s">
        <v>386</v>
      </c>
      <c r="BW168" s="2">
        <f>SUM(BV97:BV164)/1000</f>
        <v>3.8151999999999999</v>
      </c>
      <c r="BX168" s="2" t="s">
        <v>395</v>
      </c>
      <c r="BY168" s="2"/>
      <c r="BZ168" s="2"/>
      <c r="CA168" s="2" t="s">
        <v>337</v>
      </c>
      <c r="CB168" s="2">
        <f>SUM(BX103:BX108,BX111,BX135,BX137:BX139,BX143,BX149,BX159,BX161)/1000</f>
        <v>0.95390000000000008</v>
      </c>
      <c r="CC168" s="2" t="s">
        <v>395</v>
      </c>
    </row>
    <row r="169" spans="1:82" x14ac:dyDescent="0.25">
      <c r="BS169" s="2"/>
      <c r="BT169" s="2"/>
      <c r="BU169" s="2" t="s">
        <v>387</v>
      </c>
      <c r="BV169" s="2" t="s">
        <v>386</v>
      </c>
      <c r="BW169" s="25">
        <f>SUM(BW167:BW168)</f>
        <v>525.91520000000003</v>
      </c>
      <c r="BX169" s="2"/>
      <c r="BY169" s="2"/>
      <c r="BZ169" s="2" t="s">
        <v>387</v>
      </c>
      <c r="CA169" s="2" t="s">
        <v>386</v>
      </c>
      <c r="CB169" s="2">
        <f>SUM(CB167:CB168)</f>
        <v>135.58389999999997</v>
      </c>
    </row>
    <row r="170" spans="1:82" x14ac:dyDescent="0.25">
      <c r="BS170" s="2"/>
      <c r="BT170" s="2"/>
      <c r="BU170" s="2" t="s">
        <v>388</v>
      </c>
      <c r="BV170" s="2"/>
      <c r="BW170" s="2">
        <f>SUM(BW169/1000000)*100</f>
        <v>5.2591520000000003E-2</v>
      </c>
      <c r="BX170" s="2"/>
      <c r="BY170" s="2"/>
      <c r="BZ170" s="2" t="s">
        <v>388</v>
      </c>
      <c r="CB170" s="2">
        <f>SUM(CB169/1000000)*100</f>
        <v>1.3558389999999997E-2</v>
      </c>
    </row>
  </sheetData>
  <sheetProtection algorithmName="SHA-512" hashValue="55/ojcOrIYCJy+FEVVKwD1eJVzfOVuVO5JqtYbyxzjBFBRPqpbZ0xu/+CL08Uhr8MVIf42VWUXH8RAZIiPPnsg==" saltValue="VxAMLxUuTQrYmxbD8K0uMg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DE8119-CCF6-4491-83D8-EDCDDEE4C534}">
  <dimension ref="A1:P105"/>
  <sheetViews>
    <sheetView topLeftCell="A64" workbookViewId="0">
      <selection activeCell="P67" sqref="P67"/>
    </sheetView>
  </sheetViews>
  <sheetFormatPr defaultColWidth="8.85546875" defaultRowHeight="15" x14ac:dyDescent="0.25"/>
  <cols>
    <col min="1" max="1" width="35.5703125" style="2" customWidth="1"/>
    <col min="2" max="2" width="8.85546875" style="2"/>
    <col min="3" max="3" width="15.7109375" style="2" customWidth="1"/>
    <col min="4" max="4" width="14.7109375" style="2" customWidth="1"/>
    <col min="5" max="5" width="11.42578125" style="2" customWidth="1"/>
    <col min="6" max="11" width="8.85546875" style="2"/>
    <col min="12" max="12" width="11.42578125" style="2" customWidth="1"/>
    <col min="13" max="13" width="8.85546875" style="2"/>
    <col min="14" max="14" width="14.42578125" style="2" customWidth="1"/>
    <col min="15" max="16384" width="8.85546875" style="2"/>
  </cols>
  <sheetData>
    <row r="1" spans="1:12" x14ac:dyDescent="0.25">
      <c r="A1" s="1" t="s">
        <v>328</v>
      </c>
    </row>
    <row r="2" spans="1:12" x14ac:dyDescent="0.25">
      <c r="A2" s="34" t="s">
        <v>329</v>
      </c>
      <c r="B2" s="34" t="s">
        <v>330</v>
      </c>
      <c r="C2" s="34" t="s">
        <v>331</v>
      </c>
      <c r="D2" s="34" t="s">
        <v>332</v>
      </c>
      <c r="E2" s="34" t="s">
        <v>333</v>
      </c>
      <c r="F2" s="3"/>
      <c r="G2" s="3"/>
      <c r="H2" s="3"/>
      <c r="I2" s="3"/>
      <c r="J2" s="3"/>
      <c r="K2" s="3"/>
      <c r="L2" s="33" t="s">
        <v>393</v>
      </c>
    </row>
    <row r="3" spans="1:12" x14ac:dyDescent="0.25">
      <c r="A3" s="34"/>
      <c r="B3" s="34"/>
      <c r="C3" s="34"/>
      <c r="D3" s="34"/>
      <c r="E3" s="34"/>
      <c r="F3" s="3"/>
      <c r="K3" s="3"/>
      <c r="L3" s="33"/>
    </row>
    <row r="4" spans="1:12" x14ac:dyDescent="0.25">
      <c r="A4" s="34"/>
      <c r="B4" s="34"/>
      <c r="C4" s="34"/>
      <c r="D4" s="34"/>
      <c r="E4" s="34"/>
      <c r="F4" s="3"/>
      <c r="G4" s="4" t="s">
        <v>330</v>
      </c>
      <c r="H4" s="4" t="s">
        <v>334</v>
      </c>
      <c r="I4" s="4" t="s">
        <v>335</v>
      </c>
      <c r="J4" s="4" t="s">
        <v>336</v>
      </c>
      <c r="K4" s="3"/>
      <c r="L4" s="33"/>
    </row>
    <row r="5" spans="1:12" x14ac:dyDescent="0.25">
      <c r="A5" s="5" t="s">
        <v>24</v>
      </c>
      <c r="B5" s="4" t="s">
        <v>337</v>
      </c>
      <c r="C5" s="4">
        <v>25</v>
      </c>
      <c r="D5" s="4" t="s">
        <v>338</v>
      </c>
      <c r="E5" s="4" t="s">
        <v>338</v>
      </c>
      <c r="F5" s="3"/>
      <c r="G5" s="4" t="s">
        <v>337</v>
      </c>
      <c r="H5" s="6">
        <f>Stats!BV23</f>
        <v>17</v>
      </c>
      <c r="I5" s="4">
        <f>Stats!BX23</f>
        <v>5.3</v>
      </c>
      <c r="J5" s="4">
        <f>Stats!CD23</f>
        <v>17</v>
      </c>
      <c r="K5" s="3"/>
      <c r="L5" s="4">
        <v>23</v>
      </c>
    </row>
    <row r="6" spans="1:12" x14ac:dyDescent="0.25">
      <c r="A6" s="5" t="s">
        <v>15</v>
      </c>
      <c r="B6" s="4" t="s">
        <v>337</v>
      </c>
      <c r="C6" s="4">
        <v>50</v>
      </c>
      <c r="D6" s="4">
        <v>1.5</v>
      </c>
      <c r="E6" s="4">
        <v>1.5</v>
      </c>
      <c r="F6" s="3"/>
      <c r="G6" s="4" t="s">
        <v>337</v>
      </c>
      <c r="H6" s="6">
        <f>Stats!BV15</f>
        <v>0.3</v>
      </c>
      <c r="I6" s="4">
        <f>Stats!BX15</f>
        <v>0.2</v>
      </c>
      <c r="J6" s="4">
        <f>Stats!CD15</f>
        <v>0.3</v>
      </c>
      <c r="K6" s="3"/>
      <c r="L6" s="4">
        <v>15</v>
      </c>
    </row>
    <row r="7" spans="1:12" x14ac:dyDescent="0.25">
      <c r="A7" s="5" t="s">
        <v>16</v>
      </c>
      <c r="B7" s="4" t="s">
        <v>337</v>
      </c>
      <c r="C7" s="4">
        <v>25</v>
      </c>
      <c r="D7" s="4">
        <v>100</v>
      </c>
      <c r="E7" s="4">
        <v>100</v>
      </c>
      <c r="F7" s="3"/>
      <c r="G7" s="4" t="s">
        <v>337</v>
      </c>
      <c r="H7" s="6">
        <f>Stats!BV16</f>
        <v>63</v>
      </c>
      <c r="I7" s="4">
        <f>Stats!BX16</f>
        <v>9.4499999999999993</v>
      </c>
      <c r="J7" s="4">
        <f>Stats!CD16</f>
        <v>41.549999999999812</v>
      </c>
      <c r="K7" s="3"/>
      <c r="L7" s="4">
        <v>16</v>
      </c>
    </row>
    <row r="8" spans="1:12" x14ac:dyDescent="0.25">
      <c r="A8" s="5" t="s">
        <v>17</v>
      </c>
      <c r="B8" s="4" t="s">
        <v>337</v>
      </c>
      <c r="C8" s="4">
        <v>40</v>
      </c>
      <c r="D8" s="4">
        <v>200</v>
      </c>
      <c r="E8" s="4">
        <v>200</v>
      </c>
      <c r="F8" s="3"/>
      <c r="G8" s="4" t="s">
        <v>337</v>
      </c>
      <c r="H8" s="6">
        <f>Stats!BV17</f>
        <v>46</v>
      </c>
      <c r="I8" s="4">
        <f>Stats!BX17</f>
        <v>21</v>
      </c>
      <c r="J8" s="4">
        <f>Stats!CD17</f>
        <v>46</v>
      </c>
      <c r="K8" s="3"/>
      <c r="L8" s="4">
        <v>17</v>
      </c>
    </row>
    <row r="9" spans="1:12" x14ac:dyDescent="0.25">
      <c r="A9" s="5" t="s">
        <v>339</v>
      </c>
      <c r="B9" s="4" t="s">
        <v>337</v>
      </c>
      <c r="C9" s="4">
        <v>100</v>
      </c>
      <c r="D9" s="4" t="s">
        <v>338</v>
      </c>
      <c r="E9" s="4" t="s">
        <v>338</v>
      </c>
      <c r="F9" s="3"/>
      <c r="G9" s="4" t="s">
        <v>337</v>
      </c>
      <c r="H9" s="6" t="s">
        <v>338</v>
      </c>
      <c r="I9" s="4" t="s">
        <v>338</v>
      </c>
      <c r="J9" s="4" t="s">
        <v>338</v>
      </c>
      <c r="K9" s="3"/>
      <c r="L9" s="4" t="s">
        <v>338</v>
      </c>
    </row>
    <row r="10" spans="1:12" x14ac:dyDescent="0.25">
      <c r="A10" s="5" t="s">
        <v>340</v>
      </c>
      <c r="B10" s="4" t="s">
        <v>337</v>
      </c>
      <c r="C10" s="4">
        <v>1000</v>
      </c>
      <c r="D10" s="4" t="s">
        <v>338</v>
      </c>
      <c r="E10" s="4" t="s">
        <v>338</v>
      </c>
      <c r="F10" s="3"/>
      <c r="G10" s="4" t="s">
        <v>337</v>
      </c>
      <c r="H10" s="6" t="s">
        <v>338</v>
      </c>
      <c r="I10" s="4" t="s">
        <v>338</v>
      </c>
      <c r="J10" s="4" t="s">
        <v>338</v>
      </c>
      <c r="K10" s="3"/>
      <c r="L10" s="4" t="s">
        <v>338</v>
      </c>
    </row>
    <row r="11" spans="1:12" x14ac:dyDescent="0.25">
      <c r="A11" s="5" t="s">
        <v>18</v>
      </c>
      <c r="B11" s="4" t="s">
        <v>337</v>
      </c>
      <c r="C11" s="4">
        <v>90</v>
      </c>
      <c r="D11" s="4">
        <v>200</v>
      </c>
      <c r="E11" s="4">
        <v>200</v>
      </c>
      <c r="F11" s="3"/>
      <c r="G11" s="4" t="s">
        <v>337</v>
      </c>
      <c r="H11" s="6">
        <f>Stats!BV18</f>
        <v>100</v>
      </c>
      <c r="I11" s="4">
        <f>Stats!BX18</f>
        <v>32</v>
      </c>
      <c r="J11" s="4">
        <f>Stats!CD18</f>
        <v>94.799999999999955</v>
      </c>
      <c r="K11" s="3"/>
      <c r="L11" s="4">
        <v>18</v>
      </c>
    </row>
    <row r="12" spans="1:12" x14ac:dyDescent="0.25">
      <c r="A12" s="5" t="s">
        <v>19</v>
      </c>
      <c r="B12" s="4" t="s">
        <v>337</v>
      </c>
      <c r="C12" s="4">
        <v>25</v>
      </c>
      <c r="D12" s="4">
        <v>1</v>
      </c>
      <c r="E12" s="4">
        <v>1</v>
      </c>
      <c r="F12" s="3"/>
      <c r="G12" s="4" t="s">
        <v>337</v>
      </c>
      <c r="H12" s="6">
        <f>Stats!BV19</f>
        <v>0.6</v>
      </c>
      <c r="I12" s="4">
        <f>Stats!BX19</f>
        <v>0.5</v>
      </c>
      <c r="J12" s="4">
        <f>Stats!CD19</f>
        <v>0.6</v>
      </c>
      <c r="K12" s="3"/>
      <c r="L12" s="4">
        <v>19</v>
      </c>
    </row>
    <row r="13" spans="1:12" x14ac:dyDescent="0.25">
      <c r="A13" s="5" t="s">
        <v>20</v>
      </c>
      <c r="B13" s="4" t="s">
        <v>337</v>
      </c>
      <c r="C13" s="4" t="s">
        <v>338</v>
      </c>
      <c r="D13" s="4">
        <v>50</v>
      </c>
      <c r="E13" s="4">
        <v>50</v>
      </c>
      <c r="F13" s="3"/>
      <c r="G13" s="4" t="s">
        <v>337</v>
      </c>
      <c r="H13" s="6">
        <f>Stats!BV20</f>
        <v>30</v>
      </c>
      <c r="I13" s="4">
        <f>Stats!BX20</f>
        <v>1.5</v>
      </c>
      <c r="J13" s="4">
        <f>Stats!CD20</f>
        <v>24.169999999999987</v>
      </c>
      <c r="K13" s="3"/>
      <c r="L13" s="4">
        <v>20</v>
      </c>
    </row>
    <row r="14" spans="1:12" x14ac:dyDescent="0.25">
      <c r="A14" s="5" t="s">
        <v>21</v>
      </c>
      <c r="B14" s="4" t="s">
        <v>337</v>
      </c>
      <c r="C14" s="4" t="s">
        <v>338</v>
      </c>
      <c r="D14" s="4">
        <v>400</v>
      </c>
      <c r="E14" s="4">
        <v>400</v>
      </c>
      <c r="F14" s="3"/>
      <c r="G14" s="4" t="s">
        <v>337</v>
      </c>
      <c r="H14" s="6">
        <f>Stats!BV21</f>
        <v>170</v>
      </c>
      <c r="I14" s="4">
        <f>Stats!BX21</f>
        <v>39</v>
      </c>
      <c r="J14" s="4">
        <f>Stats!CD21</f>
        <v>130.99999999999966</v>
      </c>
      <c r="K14" s="3"/>
      <c r="L14" s="4">
        <v>21</v>
      </c>
    </row>
    <row r="15" spans="1:12" x14ac:dyDescent="0.25">
      <c r="A15" s="5" t="s">
        <v>341</v>
      </c>
      <c r="B15" s="4" t="s">
        <v>337</v>
      </c>
      <c r="C15" s="4">
        <v>4000</v>
      </c>
      <c r="D15" s="4" t="s">
        <v>342</v>
      </c>
      <c r="E15" s="4" t="s">
        <v>342</v>
      </c>
      <c r="F15" s="3"/>
      <c r="G15" s="4" t="s">
        <v>337</v>
      </c>
      <c r="H15" s="6">
        <v>464.09999999999997</v>
      </c>
      <c r="I15" s="4" t="s">
        <v>352</v>
      </c>
      <c r="J15" s="4" t="s">
        <v>352</v>
      </c>
      <c r="K15" s="3"/>
      <c r="L15" s="4"/>
    </row>
    <row r="16" spans="1:12" x14ac:dyDescent="0.25">
      <c r="A16" s="5" t="s">
        <v>95</v>
      </c>
      <c r="B16" s="4" t="s">
        <v>337</v>
      </c>
      <c r="C16" s="4">
        <v>0.5</v>
      </c>
      <c r="D16" s="4" t="s">
        <v>342</v>
      </c>
      <c r="E16" s="4" t="s">
        <v>342</v>
      </c>
      <c r="F16" s="3"/>
      <c r="G16" s="4" t="s">
        <v>337</v>
      </c>
      <c r="H16" s="6">
        <f>Stats!BV93</f>
        <v>0.48</v>
      </c>
      <c r="I16" s="4">
        <f>Stats!BX93</f>
        <v>0.14000000000000001</v>
      </c>
      <c r="J16" s="4">
        <f>Stats!CD93</f>
        <v>0.46799999999999986</v>
      </c>
      <c r="K16" s="3"/>
      <c r="L16" s="4">
        <v>93</v>
      </c>
    </row>
    <row r="17" spans="1:12" x14ac:dyDescent="0.25">
      <c r="A17" s="5" t="s">
        <v>343</v>
      </c>
      <c r="B17" s="4" t="s">
        <v>337</v>
      </c>
      <c r="C17" s="4">
        <v>5</v>
      </c>
      <c r="D17" s="4" t="s">
        <v>338</v>
      </c>
      <c r="E17" s="4" t="s">
        <v>338</v>
      </c>
      <c r="F17" s="3"/>
      <c r="G17" s="4" t="s">
        <v>337</v>
      </c>
      <c r="H17" s="6">
        <f>Stats!BV78</f>
        <v>0.39</v>
      </c>
      <c r="I17" s="4">
        <f>Stats!BX78</f>
        <v>0.35</v>
      </c>
      <c r="J17" s="4">
        <f>Stats!CD78</f>
        <v>0.38919999999999999</v>
      </c>
      <c r="K17" s="3"/>
      <c r="L17" s="4">
        <v>78</v>
      </c>
    </row>
    <row r="18" spans="1:12" x14ac:dyDescent="0.25">
      <c r="B18" s="3"/>
      <c r="C18" s="3"/>
      <c r="D18" s="3"/>
      <c r="E18" s="3"/>
      <c r="F18" s="3"/>
    </row>
    <row r="19" spans="1:12" x14ac:dyDescent="0.25">
      <c r="A19" s="1" t="s">
        <v>344</v>
      </c>
      <c r="B19" s="3"/>
      <c r="C19" s="3"/>
      <c r="D19" s="3"/>
      <c r="E19" s="3"/>
      <c r="F19" s="3"/>
      <c r="G19" s="4" t="s">
        <v>330</v>
      </c>
      <c r="H19" s="4" t="s">
        <v>334</v>
      </c>
      <c r="I19" s="4" t="s">
        <v>335</v>
      </c>
      <c r="J19" s="4" t="s">
        <v>345</v>
      </c>
      <c r="K19" s="3"/>
      <c r="L19" s="4" t="s">
        <v>346</v>
      </c>
    </row>
    <row r="20" spans="1:12" x14ac:dyDescent="0.25">
      <c r="A20" s="5" t="s">
        <v>66</v>
      </c>
      <c r="B20" s="4" t="s">
        <v>347</v>
      </c>
      <c r="C20" s="4">
        <v>10.029999999999999</v>
      </c>
      <c r="D20" s="3"/>
      <c r="E20" s="3"/>
      <c r="F20" s="3"/>
      <c r="G20" s="4" t="s">
        <v>337</v>
      </c>
      <c r="H20" s="6">
        <f>Stats!BV64</f>
        <v>0.65</v>
      </c>
      <c r="I20" s="4">
        <f>Stats!BX64</f>
        <v>0.24</v>
      </c>
      <c r="J20" s="4">
        <f>Stats!CD64</f>
        <v>0.62900000000000011</v>
      </c>
      <c r="K20" s="3"/>
      <c r="L20" s="4">
        <v>64</v>
      </c>
    </row>
    <row r="21" spans="1:12" x14ac:dyDescent="0.25">
      <c r="A21" s="5" t="s">
        <v>63</v>
      </c>
      <c r="B21" s="4" t="s">
        <v>347</v>
      </c>
      <c r="C21" s="4">
        <v>9</v>
      </c>
      <c r="D21" s="3"/>
      <c r="E21" s="3"/>
      <c r="F21" s="3"/>
      <c r="G21" s="4" t="s">
        <v>337</v>
      </c>
      <c r="H21" s="6">
        <f>Stats!BV61</f>
        <v>0.05</v>
      </c>
      <c r="I21" s="4">
        <f>Stats!BX61</f>
        <v>0.04</v>
      </c>
      <c r="J21" s="4">
        <f>Stats!CD61</f>
        <v>0.05</v>
      </c>
      <c r="K21" s="3"/>
      <c r="L21" s="4">
        <v>61</v>
      </c>
    </row>
    <row r="22" spans="1:12" x14ac:dyDescent="0.25">
      <c r="A22" s="5" t="s">
        <v>82</v>
      </c>
      <c r="B22" s="4" t="s">
        <v>347</v>
      </c>
      <c r="C22" s="4">
        <v>200</v>
      </c>
      <c r="D22" s="3"/>
      <c r="E22" s="3"/>
      <c r="F22" s="3"/>
      <c r="G22" s="4" t="s">
        <v>337</v>
      </c>
      <c r="H22" s="6">
        <f>Stats!BV80</f>
        <v>5.4</v>
      </c>
      <c r="I22" s="4">
        <f>Stats!BX80</f>
        <v>0.32500000000000001</v>
      </c>
      <c r="J22" s="4">
        <f>Stats!CD80</f>
        <v>4.0734999999999948</v>
      </c>
      <c r="K22" s="3"/>
      <c r="L22" s="4">
        <v>80</v>
      </c>
    </row>
    <row r="23" spans="1:12" x14ac:dyDescent="0.25">
      <c r="A23" s="5" t="s">
        <v>90</v>
      </c>
      <c r="B23" s="4" t="s">
        <v>347</v>
      </c>
      <c r="C23" s="4">
        <v>200</v>
      </c>
      <c r="D23" s="3"/>
      <c r="E23" s="3"/>
      <c r="F23" s="3"/>
      <c r="G23" s="4" t="s">
        <v>337</v>
      </c>
      <c r="H23" s="6">
        <f>Stats!BV88</f>
        <v>1.6</v>
      </c>
      <c r="I23" s="4">
        <f>Stats!BX88</f>
        <v>0.44</v>
      </c>
      <c r="J23" s="4">
        <f>Stats!CD88</f>
        <v>1.5383999999999998</v>
      </c>
      <c r="K23" s="3"/>
      <c r="L23" s="4">
        <v>88</v>
      </c>
    </row>
    <row r="24" spans="1:12" x14ac:dyDescent="0.25">
      <c r="A24" s="5" t="s">
        <v>95</v>
      </c>
      <c r="B24" s="4" t="s">
        <v>347</v>
      </c>
      <c r="C24" s="4">
        <v>200</v>
      </c>
      <c r="D24" s="3"/>
      <c r="E24" s="3"/>
      <c r="F24" s="3"/>
      <c r="G24" s="4" t="s">
        <v>337</v>
      </c>
      <c r="H24" s="6">
        <f>Stats!BV93</f>
        <v>0.48</v>
      </c>
      <c r="I24" s="4">
        <f>Stats!BX93</f>
        <v>0.14000000000000001</v>
      </c>
      <c r="J24" s="4">
        <f>Stats!CD93</f>
        <v>0.46799999999999986</v>
      </c>
      <c r="K24" s="3"/>
      <c r="L24" s="4">
        <v>93</v>
      </c>
    </row>
    <row r="25" spans="1:12" x14ac:dyDescent="0.25">
      <c r="A25" s="5" t="s">
        <v>93</v>
      </c>
      <c r="B25" s="4" t="s">
        <v>347</v>
      </c>
      <c r="C25" s="4">
        <v>200</v>
      </c>
      <c r="D25" s="3"/>
      <c r="E25" s="3"/>
      <c r="F25" s="3"/>
      <c r="G25" s="4" t="s">
        <v>337</v>
      </c>
      <c r="H25" s="6">
        <f>Stats!BV91</f>
        <v>0.86</v>
      </c>
      <c r="I25" s="4">
        <f>Stats!BX91</f>
        <v>0.245</v>
      </c>
      <c r="J25" s="4">
        <f>Stats!CD91</f>
        <v>0.83550000000000013</v>
      </c>
      <c r="K25" s="3"/>
      <c r="L25" s="4">
        <v>91</v>
      </c>
    </row>
    <row r="26" spans="1:12" x14ac:dyDescent="0.25">
      <c r="A26" s="5" t="s">
        <v>348</v>
      </c>
      <c r="B26" s="4" t="s">
        <v>347</v>
      </c>
      <c r="C26" s="4">
        <v>10</v>
      </c>
      <c r="D26" s="3"/>
      <c r="E26" s="3"/>
      <c r="F26" s="3"/>
      <c r="G26" s="4" t="s">
        <v>337</v>
      </c>
      <c r="H26" s="6">
        <f>Stats!BV96</f>
        <v>0.17</v>
      </c>
      <c r="I26" s="4">
        <f>Stats!BX96</f>
        <v>0.06</v>
      </c>
      <c r="J26" s="4">
        <f>Stats!CD96</f>
        <v>0.16560000000000002</v>
      </c>
      <c r="K26" s="3"/>
      <c r="L26" s="4">
        <v>96</v>
      </c>
    </row>
    <row r="27" spans="1:12" x14ac:dyDescent="0.25">
      <c r="A27" s="5" t="s">
        <v>94</v>
      </c>
      <c r="B27" s="4" t="s">
        <v>347</v>
      </c>
      <c r="C27" s="4">
        <v>200</v>
      </c>
      <c r="D27" s="3"/>
      <c r="E27" s="3"/>
      <c r="F27" s="3"/>
      <c r="G27" s="4" t="s">
        <v>337</v>
      </c>
      <c r="H27" s="6">
        <f>Stats!BV92</f>
        <v>0.49</v>
      </c>
      <c r="I27" s="4">
        <f>Stats!BX92</f>
        <v>0.20500000000000002</v>
      </c>
      <c r="J27" s="4">
        <f>Stats!CD92</f>
        <v>0.48550000000000004</v>
      </c>
      <c r="K27" s="3"/>
      <c r="L27" s="4">
        <v>92</v>
      </c>
    </row>
    <row r="28" spans="1:12" x14ac:dyDescent="0.25">
      <c r="A28" s="5" t="s">
        <v>91</v>
      </c>
      <c r="B28" s="4" t="s">
        <v>347</v>
      </c>
      <c r="C28" s="4">
        <v>300</v>
      </c>
      <c r="D28" s="3"/>
      <c r="E28" s="3"/>
      <c r="F28" s="3"/>
      <c r="G28" s="4" t="s">
        <v>337</v>
      </c>
      <c r="H28" s="6">
        <f>Stats!BV89</f>
        <v>1.5</v>
      </c>
      <c r="I28" s="4">
        <f>Stats!BX89</f>
        <v>0.42</v>
      </c>
      <c r="J28" s="4">
        <f>Stats!CD89</f>
        <v>1.4453999999999998</v>
      </c>
      <c r="K28" s="3"/>
      <c r="L28" s="4">
        <v>89</v>
      </c>
    </row>
    <row r="29" spans="1:12" x14ac:dyDescent="0.25">
      <c r="A29" s="5" t="s">
        <v>349</v>
      </c>
      <c r="B29" s="4" t="s">
        <v>347</v>
      </c>
      <c r="C29" s="4">
        <v>30</v>
      </c>
      <c r="D29" s="3"/>
      <c r="E29" s="3"/>
      <c r="F29" s="3"/>
      <c r="G29" s="4" t="s">
        <v>337</v>
      </c>
      <c r="H29" s="6">
        <f>Stats!BV95</f>
        <v>0.1</v>
      </c>
      <c r="I29" s="4">
        <f>Stats!BX95</f>
        <v>0.06</v>
      </c>
      <c r="J29" s="4">
        <f>Stats!CD95</f>
        <v>9.8799999999999999E-2</v>
      </c>
      <c r="K29" s="3"/>
      <c r="L29" s="4">
        <v>95</v>
      </c>
    </row>
    <row r="30" spans="1:12" x14ac:dyDescent="0.25">
      <c r="A30" s="5" t="s">
        <v>85</v>
      </c>
      <c r="B30" s="4" t="s">
        <v>347</v>
      </c>
      <c r="C30" s="4">
        <v>200</v>
      </c>
      <c r="D30" s="3"/>
      <c r="E30" s="3"/>
      <c r="F30" s="3"/>
      <c r="G30" s="4" t="s">
        <v>337</v>
      </c>
      <c r="H30" s="6">
        <f>Stats!BV83</f>
        <v>6.7</v>
      </c>
      <c r="I30" s="4">
        <f>Stats!BX83</f>
        <v>1.4</v>
      </c>
      <c r="J30" s="4">
        <f>Stats!CD83</f>
        <v>5.6340999999999992</v>
      </c>
      <c r="K30" s="3"/>
      <c r="L30" s="4">
        <v>83</v>
      </c>
    </row>
    <row r="31" spans="1:12" x14ac:dyDescent="0.25">
      <c r="A31" s="5" t="s">
        <v>73</v>
      </c>
      <c r="B31" s="4" t="s">
        <v>347</v>
      </c>
      <c r="C31" s="4">
        <v>90</v>
      </c>
      <c r="D31" s="3"/>
      <c r="E31" s="3"/>
      <c r="F31" s="3"/>
      <c r="G31" s="4" t="s">
        <v>337</v>
      </c>
      <c r="H31" s="6">
        <f>Stats!BV71</f>
        <v>0.89</v>
      </c>
      <c r="I31" s="4">
        <f>Stats!BX71</f>
        <v>0.3</v>
      </c>
      <c r="J31" s="4">
        <f>Stats!CD71</f>
        <v>0.84040000000000004</v>
      </c>
      <c r="K31" s="3"/>
      <c r="L31" s="4">
        <v>71</v>
      </c>
    </row>
    <row r="32" spans="1:12" x14ac:dyDescent="0.25">
      <c r="A32" s="5" t="s">
        <v>350</v>
      </c>
      <c r="B32" s="4" t="s">
        <v>347</v>
      </c>
      <c r="C32" s="4">
        <v>300</v>
      </c>
      <c r="D32" s="3"/>
      <c r="E32" s="3"/>
      <c r="F32" s="3"/>
      <c r="G32" s="4" t="s">
        <v>337</v>
      </c>
      <c r="H32" s="6">
        <f>Stats!BV94</f>
        <v>0.28000000000000003</v>
      </c>
      <c r="I32" s="4">
        <f>Stats!BX94</f>
        <v>7.0000000000000007E-2</v>
      </c>
      <c r="J32" s="4">
        <f>Stats!CD94</f>
        <v>0.27280000000000004</v>
      </c>
      <c r="K32" s="3"/>
      <c r="L32" s="4">
        <v>94</v>
      </c>
    </row>
    <row r="33" spans="1:12" x14ac:dyDescent="0.25">
      <c r="A33" s="5" t="s">
        <v>48</v>
      </c>
      <c r="B33" s="4" t="s">
        <v>347</v>
      </c>
      <c r="C33" s="4">
        <v>90</v>
      </c>
      <c r="D33" s="3"/>
      <c r="E33" s="3"/>
      <c r="F33" s="3"/>
      <c r="G33" s="4" t="s">
        <v>337</v>
      </c>
      <c r="H33" s="6">
        <f>Stats!BV46</f>
        <v>0.23</v>
      </c>
      <c r="I33" s="4">
        <f>Stats!BX46</f>
        <v>0.11</v>
      </c>
      <c r="J33" s="4">
        <f>Stats!CD46</f>
        <v>0.22600000000000001</v>
      </c>
      <c r="K33" s="3"/>
      <c r="L33" s="4">
        <v>46</v>
      </c>
    </row>
    <row r="34" spans="1:12" x14ac:dyDescent="0.25">
      <c r="A34" s="5" t="s">
        <v>81</v>
      </c>
      <c r="B34" s="4" t="s">
        <v>347</v>
      </c>
      <c r="C34" s="4">
        <v>200</v>
      </c>
      <c r="D34" s="3"/>
      <c r="E34" s="3"/>
      <c r="F34" s="3"/>
      <c r="G34" s="4" t="s">
        <v>337</v>
      </c>
      <c r="H34" s="6">
        <f>Stats!BV79</f>
        <v>6.6</v>
      </c>
      <c r="I34" s="4">
        <f>Stats!BX79</f>
        <v>1.2</v>
      </c>
      <c r="J34" s="4">
        <f>Stats!CD79</f>
        <v>5.5967999999999991</v>
      </c>
      <c r="K34" s="3"/>
      <c r="L34" s="4">
        <v>79</v>
      </c>
    </row>
    <row r="35" spans="1:12" x14ac:dyDescent="0.25">
      <c r="A35" s="5" t="s">
        <v>86</v>
      </c>
      <c r="B35" s="4" t="s">
        <v>347</v>
      </c>
      <c r="C35" s="4">
        <v>200</v>
      </c>
      <c r="D35" s="3"/>
      <c r="E35" s="3"/>
      <c r="F35" s="3"/>
      <c r="G35" s="4" t="s">
        <v>337</v>
      </c>
      <c r="H35" s="6">
        <f>Stats!BV84</f>
        <v>4.5</v>
      </c>
      <c r="I35" s="4">
        <f>Stats!BX84</f>
        <v>0.995</v>
      </c>
      <c r="J35" s="4">
        <f>Stats!CD84</f>
        <v>3.6848999999999994</v>
      </c>
      <c r="K35" s="3"/>
      <c r="L35" s="4">
        <v>84</v>
      </c>
    </row>
    <row r="36" spans="1:12" x14ac:dyDescent="0.25">
      <c r="A36" s="5" t="s">
        <v>351</v>
      </c>
      <c r="B36" s="4" t="s">
        <v>347</v>
      </c>
      <c r="C36" s="4">
        <v>7</v>
      </c>
      <c r="D36" s="3"/>
      <c r="E36" s="3"/>
      <c r="F36" s="3"/>
      <c r="G36" s="4" t="s">
        <v>347</v>
      </c>
      <c r="H36" s="6" t="s">
        <v>194</v>
      </c>
      <c r="I36" s="4" t="s">
        <v>352</v>
      </c>
      <c r="J36" s="4" t="s">
        <v>352</v>
      </c>
      <c r="K36" s="3"/>
      <c r="L36" s="4">
        <v>148</v>
      </c>
    </row>
    <row r="37" spans="1:12" x14ac:dyDescent="0.25">
      <c r="A37" s="5" t="s">
        <v>353</v>
      </c>
      <c r="B37" s="4" t="s">
        <v>347</v>
      </c>
      <c r="C37" s="4">
        <v>7</v>
      </c>
      <c r="D37" s="3"/>
      <c r="E37" s="3"/>
      <c r="F37" s="3"/>
      <c r="G37" s="4" t="s">
        <v>347</v>
      </c>
      <c r="H37" s="6" t="s">
        <v>194</v>
      </c>
      <c r="I37" s="4" t="s">
        <v>352</v>
      </c>
      <c r="J37" s="4" t="s">
        <v>352</v>
      </c>
      <c r="K37" s="3"/>
      <c r="L37" s="4">
        <v>150</v>
      </c>
    </row>
    <row r="38" spans="1:12" x14ac:dyDescent="0.25">
      <c r="A38" s="5" t="s">
        <v>150</v>
      </c>
      <c r="B38" s="4" t="s">
        <v>347</v>
      </c>
      <c r="C38" s="4">
        <v>8</v>
      </c>
      <c r="D38" s="3"/>
      <c r="E38" s="3"/>
      <c r="F38" s="3"/>
      <c r="G38" s="4" t="s">
        <v>347</v>
      </c>
      <c r="H38" s="6" t="s">
        <v>194</v>
      </c>
      <c r="I38" s="4" t="s">
        <v>352</v>
      </c>
      <c r="J38" s="4" t="s">
        <v>352</v>
      </c>
      <c r="K38" s="3"/>
      <c r="L38" s="4">
        <v>147</v>
      </c>
    </row>
    <row r="39" spans="1:12" x14ac:dyDescent="0.25">
      <c r="A39" s="5" t="s">
        <v>354</v>
      </c>
      <c r="B39" s="4" t="s">
        <v>347</v>
      </c>
      <c r="C39" s="4">
        <v>5000</v>
      </c>
      <c r="D39" s="3"/>
      <c r="E39" s="3"/>
      <c r="F39" s="3"/>
      <c r="G39" s="4" t="s">
        <v>347</v>
      </c>
      <c r="H39" s="6">
        <f>Stats!BV53</f>
        <v>0.02</v>
      </c>
      <c r="I39" s="4">
        <f>Stats!BX53</f>
        <v>0.02</v>
      </c>
      <c r="J39" s="4">
        <f>Stats!CD53</f>
        <v>0.02</v>
      </c>
      <c r="K39" s="3"/>
      <c r="L39" s="4">
        <v>53</v>
      </c>
    </row>
    <row r="40" spans="1:12" x14ac:dyDescent="0.25">
      <c r="A40" s="5" t="s">
        <v>56</v>
      </c>
      <c r="B40" s="4" t="s">
        <v>347</v>
      </c>
      <c r="C40" s="4">
        <v>5000</v>
      </c>
      <c r="D40" s="3"/>
      <c r="E40" s="3"/>
      <c r="F40" s="3"/>
      <c r="G40" s="4" t="s">
        <v>337</v>
      </c>
      <c r="H40" s="6" t="s">
        <v>189</v>
      </c>
      <c r="I40" s="4" t="s">
        <v>352</v>
      </c>
      <c r="J40" s="4" t="s">
        <v>352</v>
      </c>
      <c r="K40" s="3"/>
      <c r="L40" s="4">
        <v>54</v>
      </c>
    </row>
    <row r="41" spans="1:12" x14ac:dyDescent="0.25">
      <c r="A41" s="5" t="s">
        <v>46</v>
      </c>
      <c r="B41" s="4" t="s">
        <v>347</v>
      </c>
      <c r="C41" s="4">
        <v>5000</v>
      </c>
      <c r="D41" s="3"/>
      <c r="E41" s="3"/>
      <c r="F41" s="3"/>
      <c r="G41" s="4" t="s">
        <v>337</v>
      </c>
      <c r="H41" s="6" t="s">
        <v>355</v>
      </c>
      <c r="I41" s="4" t="s">
        <v>352</v>
      </c>
      <c r="J41" s="4" t="s">
        <v>352</v>
      </c>
      <c r="K41" s="3"/>
      <c r="L41" s="4">
        <v>44</v>
      </c>
    </row>
    <row r="42" spans="1:12" x14ac:dyDescent="0.25">
      <c r="A42" s="5" t="s">
        <v>51</v>
      </c>
      <c r="B42" s="4" t="s">
        <v>347</v>
      </c>
      <c r="C42" s="4">
        <v>5000</v>
      </c>
      <c r="D42" s="3"/>
      <c r="E42" s="3"/>
      <c r="F42" s="3"/>
      <c r="G42" s="4" t="s">
        <v>337</v>
      </c>
      <c r="H42" s="6" t="s">
        <v>190</v>
      </c>
      <c r="I42" s="4" t="s">
        <v>352</v>
      </c>
      <c r="J42" s="4" t="s">
        <v>352</v>
      </c>
      <c r="K42" s="3"/>
      <c r="L42" s="4">
        <v>49</v>
      </c>
    </row>
    <row r="43" spans="1:12" x14ac:dyDescent="0.25">
      <c r="A43" s="5" t="s">
        <v>356</v>
      </c>
      <c r="B43" s="4" t="s">
        <v>347</v>
      </c>
      <c r="C43" s="4">
        <v>5000</v>
      </c>
      <c r="D43" s="3"/>
      <c r="E43" s="3"/>
      <c r="F43" s="3"/>
      <c r="G43" s="4" t="s">
        <v>337</v>
      </c>
      <c r="H43" s="6">
        <f>Stats!BV36</f>
        <v>0.28999999999999998</v>
      </c>
      <c r="I43" s="4">
        <f>Stats!BX36</f>
        <v>0.18</v>
      </c>
      <c r="J43" s="4">
        <f>Stats!CD36</f>
        <v>0.28559999999999997</v>
      </c>
      <c r="K43" s="3"/>
      <c r="L43" s="4">
        <v>36</v>
      </c>
    </row>
    <row r="44" spans="1:12" x14ac:dyDescent="0.25">
      <c r="A44" s="5" t="s">
        <v>28</v>
      </c>
      <c r="B44" s="4" t="s">
        <v>347</v>
      </c>
      <c r="C44" s="4">
        <v>5000</v>
      </c>
      <c r="D44" s="3"/>
      <c r="E44" s="3"/>
      <c r="F44" s="3"/>
      <c r="G44" s="4" t="s">
        <v>337</v>
      </c>
      <c r="H44" s="6">
        <f>Stats!BV26</f>
        <v>9.1</v>
      </c>
      <c r="I44" s="4">
        <f>Stats!BX26</f>
        <v>1.9</v>
      </c>
      <c r="J44" s="4">
        <f>Stats!CD26</f>
        <v>8.952</v>
      </c>
      <c r="K44" s="3"/>
      <c r="L44" s="4">
        <v>26</v>
      </c>
    </row>
    <row r="45" spans="1:12" x14ac:dyDescent="0.25">
      <c r="A45" s="5" t="s">
        <v>80</v>
      </c>
      <c r="B45" s="4" t="s">
        <v>347</v>
      </c>
      <c r="C45" s="4">
        <v>5000</v>
      </c>
      <c r="D45" s="3"/>
      <c r="E45" s="3"/>
      <c r="F45" s="3"/>
      <c r="G45" s="4" t="s">
        <v>337</v>
      </c>
      <c r="H45" s="6">
        <f>Stats!BV78</f>
        <v>0.39</v>
      </c>
      <c r="I45" s="4">
        <f>Stats!BX78</f>
        <v>0.35</v>
      </c>
      <c r="J45" s="4">
        <f>Stats!CD78</f>
        <v>0.38919999999999999</v>
      </c>
      <c r="K45" s="3"/>
      <c r="L45" s="4">
        <v>78</v>
      </c>
    </row>
    <row r="46" spans="1:12" x14ac:dyDescent="0.25">
      <c r="A46" s="5" t="s">
        <v>357</v>
      </c>
      <c r="B46" s="4" t="s">
        <v>347</v>
      </c>
      <c r="C46" s="4">
        <v>11</v>
      </c>
      <c r="D46" s="3"/>
      <c r="E46" s="3"/>
      <c r="F46" s="3"/>
      <c r="G46" s="4" t="s">
        <v>347</v>
      </c>
      <c r="H46" s="6">
        <f>Stats!BV108</f>
        <v>11</v>
      </c>
      <c r="I46" s="4">
        <f>Stats!BX108</f>
        <v>7.55</v>
      </c>
      <c r="J46" s="4">
        <f>Stats!CD108</f>
        <v>10.931000000000001</v>
      </c>
      <c r="K46" s="3"/>
      <c r="L46" s="4">
        <v>108</v>
      </c>
    </row>
    <row r="47" spans="1:12" x14ac:dyDescent="0.25">
      <c r="A47" s="5" t="s">
        <v>108</v>
      </c>
      <c r="B47" s="4" t="s">
        <v>347</v>
      </c>
      <c r="C47" s="4">
        <v>5</v>
      </c>
      <c r="D47" s="3"/>
      <c r="E47" s="3"/>
      <c r="F47" s="3"/>
      <c r="G47" s="4" t="s">
        <v>347</v>
      </c>
      <c r="H47" s="6">
        <f>Stats!BV104</f>
        <v>55</v>
      </c>
      <c r="I47" s="4">
        <f>Stats!BX104</f>
        <v>29</v>
      </c>
      <c r="J47" s="4">
        <f>Stats!CD104</f>
        <v>54.4</v>
      </c>
      <c r="K47" s="3"/>
      <c r="L47" s="4">
        <v>104</v>
      </c>
    </row>
    <row r="48" spans="1:12" x14ac:dyDescent="0.25">
      <c r="A48" s="5" t="s">
        <v>110</v>
      </c>
      <c r="B48" s="4" t="s">
        <v>347</v>
      </c>
      <c r="C48" s="4">
        <v>5.5</v>
      </c>
      <c r="D48" s="3"/>
      <c r="E48" s="3"/>
      <c r="F48" s="3"/>
      <c r="G48" s="4" t="s">
        <v>347</v>
      </c>
      <c r="H48" s="6">
        <f>Stats!BV106</f>
        <v>75</v>
      </c>
      <c r="I48" s="4">
        <f>Stats!BX106</f>
        <v>16</v>
      </c>
      <c r="J48" s="4">
        <f>Stats!CD106</f>
        <v>70.499999999999986</v>
      </c>
      <c r="K48" s="3"/>
      <c r="L48" s="4">
        <v>106</v>
      </c>
    </row>
    <row r="49" spans="1:14" x14ac:dyDescent="0.25">
      <c r="A49" s="5" t="s">
        <v>109</v>
      </c>
      <c r="B49" s="4" t="s">
        <v>347</v>
      </c>
      <c r="C49" s="4">
        <v>33</v>
      </c>
      <c r="D49" s="3"/>
      <c r="E49" s="3"/>
      <c r="F49" s="3"/>
      <c r="G49" s="4" t="s">
        <v>347</v>
      </c>
      <c r="H49" s="6">
        <f>Stats!BV105</f>
        <v>620</v>
      </c>
      <c r="I49" s="4">
        <f>Stats!BX105</f>
        <v>47</v>
      </c>
      <c r="J49" s="4">
        <f>Stats!CD105</f>
        <v>374.89999999999986</v>
      </c>
      <c r="K49" s="3"/>
      <c r="L49" s="4">
        <v>105</v>
      </c>
    </row>
    <row r="50" spans="1:14" x14ac:dyDescent="0.25"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</row>
    <row r="51" spans="1:14" x14ac:dyDescent="0.25">
      <c r="A51" s="1" t="s">
        <v>358</v>
      </c>
      <c r="B51" s="3"/>
      <c r="C51" s="3"/>
      <c r="D51" s="3"/>
      <c r="E51" s="3"/>
      <c r="F51" s="3"/>
    </row>
    <row r="52" spans="1:14" x14ac:dyDescent="0.25">
      <c r="A52" s="5" t="s">
        <v>359</v>
      </c>
      <c r="B52" s="4" t="s">
        <v>330</v>
      </c>
      <c r="C52" s="4" t="s">
        <v>360</v>
      </c>
      <c r="D52" s="4" t="s">
        <v>361</v>
      </c>
      <c r="E52" s="3"/>
      <c r="F52" s="3"/>
      <c r="G52" s="4" t="s">
        <v>330</v>
      </c>
      <c r="H52" s="4" t="s">
        <v>334</v>
      </c>
      <c r="I52" s="4" t="s">
        <v>335</v>
      </c>
      <c r="J52" s="4" t="s">
        <v>345</v>
      </c>
      <c r="K52" s="3"/>
      <c r="L52" s="4" t="s">
        <v>346</v>
      </c>
    </row>
    <row r="53" spans="1:14" x14ac:dyDescent="0.25">
      <c r="A53" s="5" t="s">
        <v>24</v>
      </c>
      <c r="B53" s="4" t="s">
        <v>337</v>
      </c>
      <c r="C53" s="4">
        <v>18.600000000000001</v>
      </c>
      <c r="D53" s="4">
        <v>8.6</v>
      </c>
      <c r="E53" s="3"/>
      <c r="F53" s="3"/>
      <c r="G53" s="4" t="s">
        <v>337</v>
      </c>
      <c r="H53" s="6">
        <f>Stats!BV23</f>
        <v>17</v>
      </c>
      <c r="I53" s="4">
        <f>Stats!BX23</f>
        <v>5.3</v>
      </c>
      <c r="J53" s="4">
        <f>Stats!CD23</f>
        <v>17</v>
      </c>
      <c r="K53" s="3"/>
      <c r="L53" s="4">
        <v>23</v>
      </c>
    </row>
    <row r="54" spans="1:14" x14ac:dyDescent="0.25">
      <c r="A54" s="5" t="s">
        <v>15</v>
      </c>
      <c r="B54" s="4" t="s">
        <v>337</v>
      </c>
      <c r="C54" s="4">
        <v>30.6</v>
      </c>
      <c r="D54" s="4">
        <v>5.7</v>
      </c>
      <c r="E54" s="3"/>
      <c r="F54" s="3"/>
      <c r="G54" s="4" t="s">
        <v>337</v>
      </c>
      <c r="H54" s="6">
        <f>Stats!BV15</f>
        <v>0.3</v>
      </c>
      <c r="I54" s="4">
        <f>Stats!BX15</f>
        <v>0.2</v>
      </c>
      <c r="J54" s="4">
        <f>Stats!CD15</f>
        <v>0.3</v>
      </c>
      <c r="K54" s="3"/>
      <c r="L54" s="4">
        <v>15</v>
      </c>
    </row>
    <row r="55" spans="1:14" x14ac:dyDescent="0.25">
      <c r="A55" s="5" t="s">
        <v>362</v>
      </c>
      <c r="B55" s="4" t="s">
        <v>337</v>
      </c>
      <c r="C55" s="4">
        <v>9.4</v>
      </c>
      <c r="D55" s="4">
        <v>0.5</v>
      </c>
      <c r="E55" s="3"/>
      <c r="F55" s="3"/>
      <c r="G55" s="4" t="s">
        <v>337</v>
      </c>
      <c r="H55" s="6" t="s">
        <v>338</v>
      </c>
      <c r="I55" s="4" t="s">
        <v>338</v>
      </c>
      <c r="J55" s="4" t="s">
        <v>338</v>
      </c>
      <c r="K55" s="3"/>
      <c r="L55" s="4" t="s">
        <v>338</v>
      </c>
    </row>
    <row r="56" spans="1:14" x14ac:dyDescent="0.25">
      <c r="A56" s="5" t="s">
        <v>16</v>
      </c>
      <c r="B56" s="4" t="s">
        <v>337</v>
      </c>
      <c r="C56" s="4">
        <v>360.3</v>
      </c>
      <c r="D56" s="4">
        <v>37.6</v>
      </c>
      <c r="E56" s="3"/>
      <c r="F56" s="3"/>
      <c r="G56" s="4" t="s">
        <v>337</v>
      </c>
      <c r="H56" s="6">
        <f>Stats!BV16</f>
        <v>63</v>
      </c>
      <c r="I56" s="4">
        <f>Stats!BX16</f>
        <v>9.4499999999999993</v>
      </c>
      <c r="J56" s="4">
        <f>Stats!CD16</f>
        <v>41.549999999999812</v>
      </c>
      <c r="K56" s="3"/>
      <c r="L56" s="4">
        <v>16</v>
      </c>
    </row>
    <row r="57" spans="1:14" x14ac:dyDescent="0.25">
      <c r="A57" s="5" t="s">
        <v>17</v>
      </c>
      <c r="B57" s="4" t="s">
        <v>337</v>
      </c>
      <c r="C57" s="4">
        <v>55.9</v>
      </c>
      <c r="D57" s="4">
        <v>11.6</v>
      </c>
      <c r="E57" s="3"/>
      <c r="F57" s="3"/>
      <c r="G57" s="4" t="s">
        <v>337</v>
      </c>
      <c r="H57" s="6">
        <f>Stats!BV17</f>
        <v>46</v>
      </c>
      <c r="I57" s="4">
        <f>Stats!BX17</f>
        <v>21</v>
      </c>
      <c r="J57" s="4">
        <f>Stats!CD17</f>
        <v>46</v>
      </c>
      <c r="K57" s="3"/>
      <c r="L57" s="4">
        <v>17</v>
      </c>
    </row>
    <row r="58" spans="1:14" x14ac:dyDescent="0.25">
      <c r="A58" s="5" t="s">
        <v>20</v>
      </c>
      <c r="B58" s="4" t="s">
        <v>337</v>
      </c>
      <c r="C58" s="4">
        <v>55.7</v>
      </c>
      <c r="D58" s="4">
        <v>7.7</v>
      </c>
      <c r="E58" s="3"/>
      <c r="F58" s="3"/>
      <c r="G58" s="4" t="s">
        <v>337</v>
      </c>
      <c r="H58" s="6">
        <f>Stats!BV20</f>
        <v>30</v>
      </c>
      <c r="I58" s="4">
        <f>Stats!BX20</f>
        <v>1.5</v>
      </c>
      <c r="J58" s="4">
        <f>Stats!CD20</f>
        <v>24.169999999999987</v>
      </c>
      <c r="K58" s="3"/>
      <c r="L58" s="4">
        <v>20</v>
      </c>
    </row>
    <row r="59" spans="1:14" x14ac:dyDescent="0.25">
      <c r="A59" s="5" t="s">
        <v>18</v>
      </c>
      <c r="B59" s="4" t="s">
        <v>337</v>
      </c>
      <c r="C59" s="4">
        <v>34.700000000000003</v>
      </c>
      <c r="D59" s="4">
        <v>3.6</v>
      </c>
      <c r="E59" s="3"/>
      <c r="F59" s="3"/>
      <c r="G59" s="4" t="s">
        <v>337</v>
      </c>
      <c r="H59" s="6">
        <f>Stats!BV18</f>
        <v>100</v>
      </c>
      <c r="I59" s="4">
        <f>Stats!BX18</f>
        <v>32</v>
      </c>
      <c r="J59" s="4">
        <f>Stats!CD18</f>
        <v>94.799999999999955</v>
      </c>
      <c r="K59" s="3"/>
      <c r="L59" s="4">
        <v>18</v>
      </c>
    </row>
    <row r="60" spans="1:14" x14ac:dyDescent="0.25">
      <c r="A60" s="5" t="s">
        <v>21</v>
      </c>
      <c r="B60" s="4" t="s">
        <v>337</v>
      </c>
      <c r="C60" s="4">
        <v>637.4</v>
      </c>
      <c r="D60" s="4">
        <v>51.9</v>
      </c>
      <c r="E60" s="3"/>
      <c r="F60" s="3"/>
      <c r="G60" s="4" t="s">
        <v>337</v>
      </c>
      <c r="H60" s="6">
        <f>Stats!BV21</f>
        <v>170</v>
      </c>
      <c r="I60" s="4">
        <f>Stats!BX21</f>
        <v>39</v>
      </c>
      <c r="J60" s="4">
        <f>Stats!CD21</f>
        <v>130.99999999999966</v>
      </c>
      <c r="K60" s="3"/>
      <c r="L60" s="4">
        <v>21</v>
      </c>
    </row>
    <row r="62" spans="1:14" x14ac:dyDescent="0.25">
      <c r="A62" s="1" t="s">
        <v>365</v>
      </c>
      <c r="N62" s="5" t="s">
        <v>391</v>
      </c>
    </row>
    <row r="63" spans="1:14" x14ac:dyDescent="0.25">
      <c r="A63" s="5" t="s">
        <v>359</v>
      </c>
      <c r="B63" s="5" t="s">
        <v>330</v>
      </c>
      <c r="C63" s="4" t="s">
        <v>366</v>
      </c>
      <c r="D63" s="4" t="s">
        <v>321</v>
      </c>
      <c r="E63" s="5" t="s">
        <v>367</v>
      </c>
      <c r="G63" s="8" t="s">
        <v>330</v>
      </c>
      <c r="H63" s="8" t="s">
        <v>334</v>
      </c>
      <c r="I63" s="8" t="s">
        <v>335</v>
      </c>
      <c r="J63" s="8" t="s">
        <v>336</v>
      </c>
      <c r="L63" s="8" t="s">
        <v>346</v>
      </c>
      <c r="N63" s="8" t="s">
        <v>388</v>
      </c>
    </row>
    <row r="64" spans="1:14" x14ac:dyDescent="0.25">
      <c r="A64" s="5" t="s">
        <v>368</v>
      </c>
      <c r="B64" s="8" t="s">
        <v>337</v>
      </c>
      <c r="C64" s="9">
        <v>3.3</v>
      </c>
      <c r="D64" s="5">
        <v>1</v>
      </c>
      <c r="E64" s="5">
        <v>1</v>
      </c>
      <c r="G64" s="8" t="s">
        <v>337</v>
      </c>
      <c r="H64" s="10">
        <f>Stats!BV23</f>
        <v>17</v>
      </c>
      <c r="I64" s="11">
        <f>Stats!BX23</f>
        <v>5.3</v>
      </c>
      <c r="J64" s="11">
        <f>Stats!CD23</f>
        <v>17</v>
      </c>
      <c r="L64" s="8">
        <v>23</v>
      </c>
      <c r="N64" s="8">
        <f>SUM(H64/1000000)*100</f>
        <v>1.6999999999999999E-3</v>
      </c>
    </row>
    <row r="65" spans="1:16" x14ac:dyDescent="0.25">
      <c r="A65" s="5" t="s">
        <v>369</v>
      </c>
      <c r="B65" s="8" t="s">
        <v>337</v>
      </c>
      <c r="C65" s="9">
        <v>57</v>
      </c>
      <c r="D65" s="5">
        <v>3</v>
      </c>
      <c r="E65" s="5">
        <v>0.3</v>
      </c>
      <c r="G65" s="8" t="s">
        <v>337</v>
      </c>
      <c r="H65" s="10" t="s">
        <v>383</v>
      </c>
      <c r="I65" s="11" t="s">
        <v>338</v>
      </c>
      <c r="J65" s="11" t="s">
        <v>338</v>
      </c>
      <c r="L65" s="8" t="s">
        <v>338</v>
      </c>
      <c r="N65" s="8" t="s">
        <v>338</v>
      </c>
      <c r="P65" s="2" t="s">
        <v>396</v>
      </c>
    </row>
    <row r="66" spans="1:16" x14ac:dyDescent="0.25">
      <c r="A66" s="5" t="s">
        <v>370</v>
      </c>
      <c r="B66" s="8" t="s">
        <v>337</v>
      </c>
      <c r="C66" s="9">
        <v>1</v>
      </c>
      <c r="D66" s="5">
        <v>0</v>
      </c>
      <c r="E66" s="5">
        <v>0.2</v>
      </c>
      <c r="G66" s="8" t="s">
        <v>337</v>
      </c>
      <c r="H66" s="10">
        <f>Stats!BV15</f>
        <v>0.3</v>
      </c>
      <c r="I66" s="11">
        <f>Stats!BX15</f>
        <v>0.2</v>
      </c>
      <c r="J66" s="11">
        <f>Stats!CD15</f>
        <v>0.3</v>
      </c>
      <c r="L66" s="8">
        <v>15</v>
      </c>
      <c r="N66" s="8">
        <f t="shared" ref="N66:N72" si="0">SUM(H66/1000000)*100</f>
        <v>2.9999999999999997E-5</v>
      </c>
      <c r="P66" s="2" t="s">
        <v>397</v>
      </c>
    </row>
    <row r="67" spans="1:16" x14ac:dyDescent="0.25">
      <c r="A67" s="5" t="s">
        <v>371</v>
      </c>
      <c r="B67" s="8" t="s">
        <v>337</v>
      </c>
      <c r="C67" s="9">
        <v>31</v>
      </c>
      <c r="D67" s="5">
        <v>4</v>
      </c>
      <c r="E67" s="5">
        <v>1</v>
      </c>
      <c r="G67" s="8" t="s">
        <v>337</v>
      </c>
      <c r="H67" s="10">
        <f>Stats!BV16</f>
        <v>63</v>
      </c>
      <c r="I67" s="11">
        <f>Stats!BX16</f>
        <v>9.4499999999999993</v>
      </c>
      <c r="J67" s="11">
        <f>Stats!CD16</f>
        <v>41.549999999999812</v>
      </c>
      <c r="L67" s="8">
        <v>16</v>
      </c>
      <c r="N67" s="8">
        <f t="shared" si="0"/>
        <v>6.3E-3</v>
      </c>
      <c r="P67" s="2" t="s">
        <v>392</v>
      </c>
    </row>
    <row r="68" spans="1:16" x14ac:dyDescent="0.25">
      <c r="A68" s="5" t="s">
        <v>372</v>
      </c>
      <c r="B68" s="8" t="s">
        <v>337</v>
      </c>
      <c r="C68" s="9">
        <v>140</v>
      </c>
      <c r="D68" s="5">
        <v>10</v>
      </c>
      <c r="E68" s="5">
        <v>4.5999999999999996</v>
      </c>
      <c r="G68" s="8" t="s">
        <v>337</v>
      </c>
      <c r="H68" s="10">
        <f>Stats!BV17</f>
        <v>46</v>
      </c>
      <c r="I68" s="11">
        <f>Stats!BX17</f>
        <v>21</v>
      </c>
      <c r="J68" s="11">
        <f>Stats!CD17</f>
        <v>46</v>
      </c>
      <c r="L68" s="8">
        <v>17</v>
      </c>
      <c r="N68" s="8">
        <f t="shared" si="0"/>
        <v>4.5999999999999999E-3</v>
      </c>
    </row>
    <row r="69" spans="1:16" x14ac:dyDescent="0.25">
      <c r="A69" s="5" t="s">
        <v>373</v>
      </c>
      <c r="B69" s="8" t="s">
        <v>337</v>
      </c>
      <c r="C69" s="9">
        <v>28</v>
      </c>
      <c r="D69" s="5">
        <v>4</v>
      </c>
      <c r="E69" s="5">
        <v>1.1000000000000001</v>
      </c>
      <c r="G69" s="8" t="s">
        <v>337</v>
      </c>
      <c r="H69" s="10">
        <f>Stats!BV18</f>
        <v>100</v>
      </c>
      <c r="I69" s="11">
        <f>Stats!BX18</f>
        <v>32</v>
      </c>
      <c r="J69" s="11">
        <f>Stats!CD18</f>
        <v>94.799999999999955</v>
      </c>
      <c r="L69" s="8">
        <v>18</v>
      </c>
      <c r="N69" s="8">
        <f t="shared" si="0"/>
        <v>0.01</v>
      </c>
    </row>
    <row r="70" spans="1:16" x14ac:dyDescent="0.25">
      <c r="A70" s="5" t="s">
        <v>374</v>
      </c>
      <c r="B70" s="8" t="s">
        <v>337</v>
      </c>
      <c r="C70" s="9">
        <v>0.9</v>
      </c>
      <c r="D70" s="5">
        <v>1</v>
      </c>
      <c r="E70" s="5">
        <v>0.5</v>
      </c>
      <c r="G70" s="8" t="s">
        <v>337</v>
      </c>
      <c r="H70" s="10">
        <f>Stats!BV19</f>
        <v>0.6</v>
      </c>
      <c r="I70" s="11">
        <f>Stats!BX19</f>
        <v>0.5</v>
      </c>
      <c r="J70" s="11">
        <f>Stats!CD19</f>
        <v>0.6</v>
      </c>
      <c r="L70" s="8">
        <v>19</v>
      </c>
      <c r="N70" s="8">
        <f t="shared" si="0"/>
        <v>5.9999999999999995E-5</v>
      </c>
    </row>
    <row r="71" spans="1:16" x14ac:dyDescent="0.25">
      <c r="A71" s="5" t="s">
        <v>375</v>
      </c>
      <c r="B71" s="8" t="s">
        <v>337</v>
      </c>
      <c r="C71" s="9">
        <v>22</v>
      </c>
      <c r="D71" s="5">
        <v>3</v>
      </c>
      <c r="E71" s="5">
        <v>1</v>
      </c>
      <c r="G71" s="8" t="s">
        <v>337</v>
      </c>
      <c r="H71" s="10">
        <f>Stats!BV20</f>
        <v>30</v>
      </c>
      <c r="I71" s="11">
        <f>Stats!BX20</f>
        <v>1.5</v>
      </c>
      <c r="J71" s="11">
        <f>Stats!CD20</f>
        <v>24.169999999999987</v>
      </c>
      <c r="L71" s="8">
        <v>20</v>
      </c>
      <c r="N71" s="8">
        <f t="shared" si="0"/>
        <v>3.0000000000000001E-3</v>
      </c>
    </row>
    <row r="72" spans="1:16" x14ac:dyDescent="0.25">
      <c r="A72" s="5" t="s">
        <v>376</v>
      </c>
      <c r="B72" s="8" t="s">
        <v>337</v>
      </c>
      <c r="C72" s="9">
        <v>90</v>
      </c>
      <c r="D72" s="5">
        <v>1</v>
      </c>
      <c r="E72" s="5">
        <v>4.0999999999999996</v>
      </c>
      <c r="G72" s="8" t="s">
        <v>337</v>
      </c>
      <c r="H72" s="10">
        <f>Stats!BV21</f>
        <v>170</v>
      </c>
      <c r="I72" s="11">
        <f>Stats!BX21</f>
        <v>39</v>
      </c>
      <c r="J72" s="11">
        <f>Stats!CD21</f>
        <v>130.99999999999966</v>
      </c>
      <c r="L72" s="8">
        <v>21</v>
      </c>
      <c r="N72" s="8">
        <f t="shared" si="0"/>
        <v>1.7000000000000001E-2</v>
      </c>
    </row>
    <row r="73" spans="1:16" x14ac:dyDescent="0.25">
      <c r="A73" s="5" t="s">
        <v>377</v>
      </c>
      <c r="B73" s="8" t="s">
        <v>347</v>
      </c>
      <c r="C73" s="9">
        <v>27</v>
      </c>
      <c r="D73" s="5">
        <v>22</v>
      </c>
      <c r="E73" s="5">
        <v>16</v>
      </c>
      <c r="G73" s="8" t="s">
        <v>347</v>
      </c>
      <c r="H73" s="10" t="s">
        <v>194</v>
      </c>
      <c r="I73" s="11" t="s">
        <v>352</v>
      </c>
      <c r="J73" s="11" t="s">
        <v>352</v>
      </c>
      <c r="L73" s="8">
        <v>109</v>
      </c>
      <c r="N73" s="8" t="s">
        <v>352</v>
      </c>
    </row>
    <row r="74" spans="1:16" x14ac:dyDescent="0.25">
      <c r="A74" s="5" t="s">
        <v>108</v>
      </c>
      <c r="B74" s="8" t="s">
        <v>347</v>
      </c>
      <c r="C74" s="9">
        <v>110</v>
      </c>
      <c r="D74" s="5">
        <v>60</v>
      </c>
      <c r="E74" s="5">
        <v>9</v>
      </c>
      <c r="G74" s="8" t="s">
        <v>347</v>
      </c>
      <c r="H74" s="10">
        <f>Stats!BV104</f>
        <v>55</v>
      </c>
      <c r="I74" s="11">
        <f>Stats!BX104</f>
        <v>29</v>
      </c>
      <c r="J74" s="11">
        <f>Stats!CD104</f>
        <v>54.4</v>
      </c>
      <c r="K74" s="7"/>
      <c r="L74" s="8">
        <v>104</v>
      </c>
      <c r="N74" s="8">
        <f t="shared" ref="N74:N83" si="1">SUM(H74/1000000000)*100</f>
        <v>5.4999999999999999E-6</v>
      </c>
    </row>
    <row r="75" spans="1:16" x14ac:dyDescent="0.25">
      <c r="A75" s="5" t="s">
        <v>132</v>
      </c>
      <c r="B75" s="8" t="s">
        <v>347</v>
      </c>
      <c r="C75" s="9">
        <v>93</v>
      </c>
      <c r="D75" s="5">
        <v>93</v>
      </c>
      <c r="E75" s="5">
        <v>93</v>
      </c>
      <c r="G75" s="8" t="s">
        <v>347</v>
      </c>
      <c r="H75" s="10" t="s">
        <v>194</v>
      </c>
      <c r="I75" s="11" t="s">
        <v>352</v>
      </c>
      <c r="J75" s="11" t="s">
        <v>352</v>
      </c>
      <c r="L75" s="8">
        <v>128</v>
      </c>
      <c r="N75" s="8" t="s">
        <v>352</v>
      </c>
    </row>
    <row r="76" spans="1:16" x14ac:dyDescent="0.25">
      <c r="A76" s="5" t="s">
        <v>378</v>
      </c>
      <c r="B76" s="8" t="s">
        <v>347</v>
      </c>
      <c r="C76" s="9">
        <v>160</v>
      </c>
      <c r="D76" s="5">
        <v>140</v>
      </c>
      <c r="E76" s="5">
        <v>41</v>
      </c>
      <c r="G76" s="8" t="s">
        <v>347</v>
      </c>
      <c r="H76" s="10" t="s">
        <v>194</v>
      </c>
      <c r="I76" s="11" t="s">
        <v>352</v>
      </c>
      <c r="J76" s="11" t="s">
        <v>352</v>
      </c>
      <c r="L76" s="8">
        <v>114</v>
      </c>
      <c r="N76" s="8" t="s">
        <v>352</v>
      </c>
    </row>
    <row r="77" spans="1:16" x14ac:dyDescent="0.25">
      <c r="A77" s="5" t="s">
        <v>109</v>
      </c>
      <c r="B77" s="8" t="s">
        <v>347</v>
      </c>
      <c r="C77" s="9">
        <v>280</v>
      </c>
      <c r="D77" s="5">
        <v>27</v>
      </c>
      <c r="E77" s="5">
        <v>1.9</v>
      </c>
      <c r="G77" s="8" t="s">
        <v>347</v>
      </c>
      <c r="H77" s="10">
        <f>Stats!BV105</f>
        <v>620</v>
      </c>
      <c r="I77" s="11">
        <f>Stats!BX105</f>
        <v>47</v>
      </c>
      <c r="J77" s="11">
        <f>Stats!CD105</f>
        <v>374.89999999999986</v>
      </c>
      <c r="K77" s="7"/>
      <c r="L77" s="8">
        <v>105</v>
      </c>
      <c r="N77" s="8">
        <f t="shared" si="1"/>
        <v>6.2000000000000003E-5</v>
      </c>
    </row>
    <row r="78" spans="1:16" x14ac:dyDescent="0.25">
      <c r="A78" s="5" t="s">
        <v>110</v>
      </c>
      <c r="B78" s="8" t="s">
        <v>347</v>
      </c>
      <c r="C78" s="9">
        <v>95</v>
      </c>
      <c r="D78" s="5">
        <v>6</v>
      </c>
      <c r="E78" s="5">
        <v>4.2</v>
      </c>
      <c r="G78" s="8" t="s">
        <v>347</v>
      </c>
      <c r="H78" s="10">
        <f>Stats!BV106</f>
        <v>75</v>
      </c>
      <c r="I78" s="11">
        <f>Stats!BX106</f>
        <v>16</v>
      </c>
      <c r="J78" s="11">
        <f>Stats!CD106</f>
        <v>70.499999999999986</v>
      </c>
      <c r="K78" s="7"/>
      <c r="L78" s="8">
        <v>106</v>
      </c>
      <c r="N78" s="8">
        <f t="shared" si="1"/>
        <v>7.4999999999999993E-6</v>
      </c>
    </row>
    <row r="79" spans="1:16" x14ac:dyDescent="0.25">
      <c r="A79" s="5" t="s">
        <v>379</v>
      </c>
      <c r="B79" s="8" t="s">
        <v>347</v>
      </c>
      <c r="C79" s="9">
        <v>280</v>
      </c>
      <c r="D79" s="5">
        <v>13</v>
      </c>
      <c r="E79" s="5">
        <v>5.5</v>
      </c>
      <c r="G79" s="8" t="s">
        <v>347</v>
      </c>
      <c r="H79" s="10">
        <f>Stats!BV107</f>
        <v>31</v>
      </c>
      <c r="I79" s="11">
        <f>Stats!BX107</f>
        <v>13</v>
      </c>
      <c r="J79" s="11">
        <f>Stats!CD107</f>
        <v>30.58</v>
      </c>
      <c r="L79" s="8">
        <v>107</v>
      </c>
      <c r="N79" s="8">
        <f t="shared" si="1"/>
        <v>3.1E-6</v>
      </c>
    </row>
    <row r="80" spans="1:16" x14ac:dyDescent="0.25">
      <c r="A80" s="5" t="s">
        <v>139</v>
      </c>
      <c r="B80" s="8" t="s">
        <v>347</v>
      </c>
      <c r="C80" s="9">
        <v>45</v>
      </c>
      <c r="D80" s="5">
        <v>15</v>
      </c>
      <c r="E80" s="5">
        <v>9.8000000000000007</v>
      </c>
      <c r="G80" s="8" t="s">
        <v>347</v>
      </c>
      <c r="H80" s="10">
        <f>Stats!BV135</f>
        <v>660</v>
      </c>
      <c r="I80" s="11">
        <f>Stats!BX135</f>
        <v>31.5</v>
      </c>
      <c r="J80" s="11">
        <f>Stats!CD135</f>
        <v>463.19999999999823</v>
      </c>
      <c r="L80" s="8">
        <v>135</v>
      </c>
      <c r="N80" s="8">
        <f t="shared" si="1"/>
        <v>6.6000000000000005E-5</v>
      </c>
    </row>
    <row r="81" spans="1:14" x14ac:dyDescent="0.25">
      <c r="A81" s="5" t="s">
        <v>380</v>
      </c>
      <c r="B81" s="8" t="s">
        <v>347</v>
      </c>
      <c r="C81" s="9">
        <v>130</v>
      </c>
      <c r="D81" s="5">
        <v>13</v>
      </c>
      <c r="E81" s="5">
        <v>7.3</v>
      </c>
      <c r="G81" s="8" t="s">
        <v>347</v>
      </c>
      <c r="H81" s="10">
        <f>Stats!BV108</f>
        <v>11</v>
      </c>
      <c r="I81" s="11">
        <f>Stats!BX108</f>
        <v>7.55</v>
      </c>
      <c r="J81" s="11">
        <f>Stats!CD108</f>
        <v>10.931000000000001</v>
      </c>
      <c r="K81" s="7"/>
      <c r="L81" s="8">
        <v>108</v>
      </c>
      <c r="N81" s="8">
        <f t="shared" si="1"/>
        <v>1.0999999999999998E-6</v>
      </c>
    </row>
    <row r="82" spans="1:14" x14ac:dyDescent="0.25">
      <c r="A82" s="5" t="s">
        <v>143</v>
      </c>
      <c r="B82" s="8" t="s">
        <v>347</v>
      </c>
      <c r="C82" s="9">
        <v>32</v>
      </c>
      <c r="D82" s="5">
        <v>32</v>
      </c>
      <c r="E82" s="5">
        <v>32</v>
      </c>
      <c r="G82" s="8" t="s">
        <v>347</v>
      </c>
      <c r="H82" s="10">
        <f>Stats!BV139</f>
        <v>89</v>
      </c>
      <c r="I82" s="11">
        <f>Stats!BX139</f>
        <v>89</v>
      </c>
      <c r="J82" s="11">
        <f>Stats!CD139</f>
        <v>89</v>
      </c>
      <c r="L82" s="8">
        <v>139</v>
      </c>
      <c r="N82" s="8">
        <f t="shared" si="1"/>
        <v>8.8999999999999995E-6</v>
      </c>
    </row>
    <row r="83" spans="1:14" x14ac:dyDescent="0.25">
      <c r="A83" s="5" t="s">
        <v>163</v>
      </c>
      <c r="B83" s="8" t="s">
        <v>347</v>
      </c>
      <c r="C83" s="9">
        <v>840</v>
      </c>
      <c r="D83" s="5">
        <v>130</v>
      </c>
      <c r="E83" s="5">
        <v>7.1</v>
      </c>
      <c r="G83" s="8" t="s">
        <v>347</v>
      </c>
      <c r="H83" s="10">
        <f>Stats!BV161</f>
        <v>1600</v>
      </c>
      <c r="I83" s="11">
        <f>Stats!BX161</f>
        <v>97.5</v>
      </c>
      <c r="J83" s="11">
        <f>Stats!CD161</f>
        <v>945.50000000000341</v>
      </c>
      <c r="L83" s="8">
        <v>161</v>
      </c>
      <c r="N83" s="8">
        <f t="shared" si="1"/>
        <v>1.5999999999999999E-4</v>
      </c>
    </row>
    <row r="84" spans="1:14" x14ac:dyDescent="0.25">
      <c r="A84" s="5" t="s">
        <v>29</v>
      </c>
      <c r="B84" s="8" t="s">
        <v>337</v>
      </c>
      <c r="C84" s="9">
        <v>17</v>
      </c>
      <c r="D84" s="5">
        <v>17</v>
      </c>
      <c r="E84" s="5">
        <v>17</v>
      </c>
      <c r="G84" s="8" t="s">
        <v>337</v>
      </c>
      <c r="H84" s="10">
        <f>Stats!BV27</f>
        <v>2.6</v>
      </c>
      <c r="I84" s="11">
        <f>Stats!BX27</f>
        <v>2.2999999999999998</v>
      </c>
      <c r="J84" s="11">
        <f>Stats!CD27</f>
        <v>2.5940000000000003</v>
      </c>
      <c r="L84" s="8">
        <v>27</v>
      </c>
      <c r="N84" s="8">
        <f t="shared" ref="N84:N102" si="2">SUM(H84/1000000)*100</f>
        <v>2.6000000000000003E-4</v>
      </c>
    </row>
    <row r="85" spans="1:14" x14ac:dyDescent="0.25">
      <c r="A85" s="5" t="s">
        <v>44</v>
      </c>
      <c r="B85" s="8" t="s">
        <v>337</v>
      </c>
      <c r="C85" s="9">
        <v>1</v>
      </c>
      <c r="D85" s="5">
        <v>1</v>
      </c>
      <c r="E85" s="5">
        <v>1</v>
      </c>
      <c r="G85" s="8" t="s">
        <v>337</v>
      </c>
      <c r="H85" s="10">
        <f>Stats!BV42</f>
        <v>0.05</v>
      </c>
      <c r="I85" s="11">
        <f>Stats!BX42</f>
        <v>0.03</v>
      </c>
      <c r="J85" s="11">
        <f>Stats!CD42</f>
        <v>4.9600000000000005E-2</v>
      </c>
      <c r="L85" s="8">
        <v>42</v>
      </c>
      <c r="N85" s="8">
        <f t="shared" si="2"/>
        <v>5.0000000000000004E-6</v>
      </c>
    </row>
    <row r="86" spans="1:14" x14ac:dyDescent="0.25">
      <c r="A86" s="5" t="s">
        <v>52</v>
      </c>
      <c r="B86" s="8" t="s">
        <v>337</v>
      </c>
      <c r="C86" s="9">
        <v>0.7</v>
      </c>
      <c r="D86" s="5">
        <v>1</v>
      </c>
      <c r="E86" s="5">
        <v>0.7</v>
      </c>
      <c r="G86" s="8" t="s">
        <v>337</v>
      </c>
      <c r="H86" s="10">
        <f>Stats!BV50</f>
        <v>0.16</v>
      </c>
      <c r="I86" s="11">
        <f>Stats!BX50</f>
        <v>0.08</v>
      </c>
      <c r="J86" s="11">
        <f>Stats!CD50</f>
        <v>0.15679999999999999</v>
      </c>
      <c r="L86" s="8">
        <v>50</v>
      </c>
      <c r="N86" s="8">
        <f t="shared" si="2"/>
        <v>1.5999999999999999E-5</v>
      </c>
    </row>
    <row r="87" spans="1:14" x14ac:dyDescent="0.25">
      <c r="A87" s="5" t="s">
        <v>381</v>
      </c>
      <c r="B87" s="8" t="s">
        <v>337</v>
      </c>
      <c r="C87" s="9">
        <v>0.7</v>
      </c>
      <c r="D87" s="5">
        <v>1</v>
      </c>
      <c r="E87" s="5">
        <v>0.7</v>
      </c>
      <c r="G87" s="8" t="s">
        <v>337</v>
      </c>
      <c r="H87" s="10" t="s">
        <v>190</v>
      </c>
      <c r="I87" s="11" t="s">
        <v>352</v>
      </c>
      <c r="J87" s="11" t="s">
        <v>352</v>
      </c>
      <c r="L87" s="8">
        <v>55</v>
      </c>
      <c r="N87" s="8" t="s">
        <v>352</v>
      </c>
    </row>
    <row r="88" spans="1:14" x14ac:dyDescent="0.25">
      <c r="A88" s="5" t="s">
        <v>66</v>
      </c>
      <c r="B88" s="8" t="s">
        <v>337</v>
      </c>
      <c r="C88" s="9">
        <v>1.5</v>
      </c>
      <c r="D88" s="5">
        <v>2</v>
      </c>
      <c r="E88" s="5">
        <v>1.5</v>
      </c>
      <c r="G88" s="8" t="s">
        <v>337</v>
      </c>
      <c r="H88" s="10">
        <f>Stats!BV61</f>
        <v>0.05</v>
      </c>
      <c r="I88" s="11">
        <f>Stats!BX61</f>
        <v>0.04</v>
      </c>
      <c r="J88" s="11">
        <f>Stats!CD61</f>
        <v>0.05</v>
      </c>
      <c r="L88" s="8">
        <v>61</v>
      </c>
      <c r="N88" s="8">
        <f t="shared" si="2"/>
        <v>5.0000000000000004E-6</v>
      </c>
    </row>
    <row r="89" spans="1:14" x14ac:dyDescent="0.25">
      <c r="A89" s="5" t="s">
        <v>73</v>
      </c>
      <c r="B89" s="8" t="s">
        <v>337</v>
      </c>
      <c r="C89" s="9">
        <v>2.2999999999999998</v>
      </c>
      <c r="D89" s="5">
        <v>2</v>
      </c>
      <c r="E89" s="5">
        <v>2.2999999999999998</v>
      </c>
      <c r="G89" s="8" t="s">
        <v>337</v>
      </c>
      <c r="H89" s="10">
        <f>Stats!BV71</f>
        <v>0.89</v>
      </c>
      <c r="I89" s="11">
        <f>Stats!BX71</f>
        <v>0.3</v>
      </c>
      <c r="J89" s="11">
        <f>Stats!CD71</f>
        <v>0.84040000000000004</v>
      </c>
      <c r="K89" s="7"/>
      <c r="L89" s="8">
        <v>71</v>
      </c>
      <c r="N89" s="8">
        <f t="shared" si="2"/>
        <v>8.9000000000000008E-5</v>
      </c>
    </row>
    <row r="90" spans="1:14" x14ac:dyDescent="0.25">
      <c r="A90" s="5" t="s">
        <v>81</v>
      </c>
      <c r="B90" s="8" t="s">
        <v>337</v>
      </c>
      <c r="C90" s="9">
        <v>36</v>
      </c>
      <c r="D90" s="5">
        <v>1</v>
      </c>
      <c r="E90" s="5">
        <v>1.2</v>
      </c>
      <c r="G90" s="8" t="s">
        <v>337</v>
      </c>
      <c r="H90" s="10">
        <f>Stats!BV79</f>
        <v>6.6</v>
      </c>
      <c r="I90" s="11">
        <f>Stats!BX79</f>
        <v>1.2</v>
      </c>
      <c r="J90" s="11">
        <f>Stats!CD79</f>
        <v>5.5967999999999991</v>
      </c>
      <c r="K90" s="7"/>
      <c r="L90" s="8">
        <v>79</v>
      </c>
      <c r="N90" s="8">
        <f t="shared" si="2"/>
        <v>6.6E-4</v>
      </c>
    </row>
    <row r="91" spans="1:14" x14ac:dyDescent="0.25">
      <c r="A91" s="5" t="s">
        <v>82</v>
      </c>
      <c r="B91" s="8" t="s">
        <v>337</v>
      </c>
      <c r="C91" s="9">
        <v>12</v>
      </c>
      <c r="D91" s="5">
        <v>0</v>
      </c>
      <c r="E91" s="5">
        <v>0.41</v>
      </c>
      <c r="G91" s="8" t="s">
        <v>337</v>
      </c>
      <c r="H91" s="10">
        <f>Stats!BV80</f>
        <v>5.4</v>
      </c>
      <c r="I91" s="11">
        <f>Stats!BX80</f>
        <v>0.32500000000000001</v>
      </c>
      <c r="J91" s="11">
        <f>Stats!CD80</f>
        <v>4.0734999999999948</v>
      </c>
      <c r="K91" s="7"/>
      <c r="L91" s="8">
        <v>80</v>
      </c>
      <c r="N91" s="8">
        <f t="shared" si="2"/>
        <v>5.4000000000000001E-4</v>
      </c>
    </row>
    <row r="92" spans="1:14" x14ac:dyDescent="0.25">
      <c r="A92" s="5" t="s">
        <v>83</v>
      </c>
      <c r="B92" s="8" t="s">
        <v>337</v>
      </c>
      <c r="C92" s="9">
        <v>4.3</v>
      </c>
      <c r="D92" s="5">
        <v>4</v>
      </c>
      <c r="E92" s="5">
        <v>4.3</v>
      </c>
      <c r="G92" s="8" t="s">
        <v>337</v>
      </c>
      <c r="H92" s="10">
        <f>Stats!BV81</f>
        <v>0.34</v>
      </c>
      <c r="I92" s="11">
        <f>Stats!BX81</f>
        <v>0.14000000000000001</v>
      </c>
      <c r="J92" s="11">
        <f>Stats!CD81</f>
        <v>0.33240000000000003</v>
      </c>
      <c r="L92" s="8">
        <v>81</v>
      </c>
      <c r="N92" s="8">
        <f t="shared" si="2"/>
        <v>3.4E-5</v>
      </c>
    </row>
    <row r="93" spans="1:14" x14ac:dyDescent="0.25">
      <c r="A93" s="5" t="s">
        <v>85</v>
      </c>
      <c r="B93" s="8" t="s">
        <v>337</v>
      </c>
      <c r="C93" s="9">
        <v>65</v>
      </c>
      <c r="D93" s="5">
        <v>2</v>
      </c>
      <c r="E93" s="5">
        <v>0.3</v>
      </c>
      <c r="G93" s="8" t="s">
        <v>337</v>
      </c>
      <c r="H93" s="10">
        <f>Stats!BV83</f>
        <v>6.7</v>
      </c>
      <c r="I93" s="11">
        <f>Stats!BX83</f>
        <v>1.4</v>
      </c>
      <c r="J93" s="11">
        <f>Stats!CD83</f>
        <v>5.6340999999999992</v>
      </c>
      <c r="K93" s="7"/>
      <c r="L93" s="8">
        <v>83</v>
      </c>
      <c r="N93" s="8">
        <f t="shared" si="2"/>
        <v>6.7000000000000002E-4</v>
      </c>
    </row>
    <row r="94" spans="1:14" x14ac:dyDescent="0.25">
      <c r="A94" s="5" t="s">
        <v>86</v>
      </c>
      <c r="B94" s="8" t="s">
        <v>337</v>
      </c>
      <c r="C94" s="9">
        <v>53</v>
      </c>
      <c r="D94" s="5">
        <v>2</v>
      </c>
      <c r="E94" s="5">
        <v>0.32</v>
      </c>
      <c r="G94" s="8" t="s">
        <v>337</v>
      </c>
      <c r="H94" s="10">
        <f>Stats!BV84</f>
        <v>4.5</v>
      </c>
      <c r="I94" s="11">
        <f>Stats!BX84</f>
        <v>0.995</v>
      </c>
      <c r="J94" s="11">
        <f>Stats!CD84</f>
        <v>3.6848999999999994</v>
      </c>
      <c r="K94" s="7"/>
      <c r="L94" s="8">
        <v>84</v>
      </c>
      <c r="N94" s="8">
        <f t="shared" si="2"/>
        <v>4.4999999999999999E-4</v>
      </c>
    </row>
    <row r="95" spans="1:14" x14ac:dyDescent="0.25">
      <c r="A95" s="5" t="s">
        <v>90</v>
      </c>
      <c r="B95" s="8" t="s">
        <v>337</v>
      </c>
      <c r="C95" s="9">
        <v>30</v>
      </c>
      <c r="D95" s="5">
        <v>1</v>
      </c>
      <c r="E95" s="5">
        <v>0.88</v>
      </c>
      <c r="G95" s="8" t="s">
        <v>337</v>
      </c>
      <c r="H95" s="10">
        <f>Stats!BV88</f>
        <v>1.6</v>
      </c>
      <c r="I95" s="11">
        <f>Stats!BX88</f>
        <v>0.44</v>
      </c>
      <c r="J95" s="11">
        <f>Stats!CD88</f>
        <v>1.5383999999999998</v>
      </c>
      <c r="K95" s="7"/>
      <c r="L95" s="8">
        <v>88</v>
      </c>
      <c r="N95" s="8">
        <f t="shared" si="2"/>
        <v>1.6000000000000001E-4</v>
      </c>
    </row>
    <row r="96" spans="1:14" x14ac:dyDescent="0.25">
      <c r="A96" s="5" t="s">
        <v>91</v>
      </c>
      <c r="B96" s="8" t="s">
        <v>337</v>
      </c>
      <c r="C96" s="9">
        <v>22</v>
      </c>
      <c r="D96" s="5">
        <v>1</v>
      </c>
      <c r="E96" s="5">
        <v>0.64</v>
      </c>
      <c r="G96" s="8" t="s">
        <v>337</v>
      </c>
      <c r="H96" s="10">
        <f>Stats!BV89</f>
        <v>1.5</v>
      </c>
      <c r="I96" s="11">
        <f>Stats!BX89</f>
        <v>0.42</v>
      </c>
      <c r="J96" s="11">
        <f>Stats!CD89</f>
        <v>1.4453999999999998</v>
      </c>
      <c r="K96" s="7"/>
      <c r="L96" s="8">
        <v>89</v>
      </c>
      <c r="N96" s="8">
        <f t="shared" si="2"/>
        <v>1.5000000000000001E-4</v>
      </c>
    </row>
    <row r="97" spans="1:14" x14ac:dyDescent="0.25">
      <c r="A97" s="5" t="s">
        <v>93</v>
      </c>
      <c r="B97" s="8" t="s">
        <v>337</v>
      </c>
      <c r="C97" s="9">
        <v>21</v>
      </c>
      <c r="D97" s="5">
        <v>1</v>
      </c>
      <c r="E97" s="5">
        <v>0.72</v>
      </c>
      <c r="G97" s="8" t="s">
        <v>337</v>
      </c>
      <c r="H97" s="10">
        <f>Stats!BV91</f>
        <v>0.86</v>
      </c>
      <c r="I97" s="11">
        <f>Stats!BX91</f>
        <v>0.245</v>
      </c>
      <c r="J97" s="11">
        <f>Stats!CD91</f>
        <v>0.83550000000000013</v>
      </c>
      <c r="K97" s="7"/>
      <c r="L97" s="8">
        <v>91</v>
      </c>
      <c r="N97" s="8">
        <f t="shared" si="2"/>
        <v>8.6000000000000003E-5</v>
      </c>
    </row>
    <row r="98" spans="1:14" x14ac:dyDescent="0.25">
      <c r="A98" s="5" t="s">
        <v>94</v>
      </c>
      <c r="B98" s="8" t="s">
        <v>337</v>
      </c>
      <c r="C98" s="9">
        <v>12</v>
      </c>
      <c r="D98" s="5">
        <v>0</v>
      </c>
      <c r="E98" s="5">
        <v>0.37</v>
      </c>
      <c r="G98" s="8" t="s">
        <v>337</v>
      </c>
      <c r="H98" s="10">
        <f>Stats!BV92</f>
        <v>0.49</v>
      </c>
      <c r="I98" s="11">
        <f>Stats!BX92</f>
        <v>0.20500000000000002</v>
      </c>
      <c r="J98" s="11">
        <f>Stats!CD92</f>
        <v>0.48550000000000004</v>
      </c>
      <c r="K98" s="7"/>
      <c r="L98" s="8">
        <v>92</v>
      </c>
      <c r="N98" s="8">
        <f t="shared" si="2"/>
        <v>4.8999999999999998E-5</v>
      </c>
    </row>
    <row r="99" spans="1:14" x14ac:dyDescent="0.25">
      <c r="A99" s="5" t="s">
        <v>95</v>
      </c>
      <c r="B99" s="8" t="s">
        <v>337</v>
      </c>
      <c r="C99" s="9">
        <v>20</v>
      </c>
      <c r="D99" s="5">
        <v>1</v>
      </c>
      <c r="E99" s="5">
        <v>0.87</v>
      </c>
      <c r="G99" s="8" t="s">
        <v>337</v>
      </c>
      <c r="H99" s="10">
        <f>Stats!BV93</f>
        <v>0.48</v>
      </c>
      <c r="I99" s="11">
        <f>Stats!BX93</f>
        <v>0.14000000000000001</v>
      </c>
      <c r="J99" s="11">
        <f>Stats!CD93</f>
        <v>0.46799999999999986</v>
      </c>
      <c r="K99" s="7"/>
      <c r="L99" s="8">
        <v>93</v>
      </c>
      <c r="N99" s="8">
        <f t="shared" si="2"/>
        <v>4.7999999999999994E-5</v>
      </c>
    </row>
    <row r="100" spans="1:14" x14ac:dyDescent="0.25">
      <c r="A100" s="5" t="s">
        <v>96</v>
      </c>
      <c r="B100" s="8" t="s">
        <v>337</v>
      </c>
      <c r="C100" s="9">
        <v>9.6</v>
      </c>
      <c r="D100" s="5">
        <v>0</v>
      </c>
      <c r="E100" s="5">
        <v>0.39</v>
      </c>
      <c r="G100" s="8" t="s">
        <v>337</v>
      </c>
      <c r="H100" s="10">
        <f>Stats!BV94</f>
        <v>0.28000000000000003</v>
      </c>
      <c r="I100" s="11">
        <f>Stats!BX94</f>
        <v>7.0000000000000007E-2</v>
      </c>
      <c r="J100" s="11">
        <f>Stats!CD94</f>
        <v>0.27280000000000004</v>
      </c>
      <c r="K100" s="7"/>
      <c r="L100" s="8">
        <v>94</v>
      </c>
      <c r="N100" s="8">
        <f t="shared" si="2"/>
        <v>2.8000000000000003E-5</v>
      </c>
    </row>
    <row r="101" spans="1:14" x14ac:dyDescent="0.25">
      <c r="A101" s="5" t="s">
        <v>382</v>
      </c>
      <c r="B101" s="8" t="s">
        <v>337</v>
      </c>
      <c r="C101" s="9">
        <v>2.6</v>
      </c>
      <c r="D101" s="5">
        <v>3</v>
      </c>
      <c r="E101" s="5">
        <v>2.6</v>
      </c>
      <c r="G101" s="8" t="s">
        <v>337</v>
      </c>
      <c r="H101" s="10">
        <f>Stats!BV95</f>
        <v>0.1</v>
      </c>
      <c r="I101" s="11">
        <f>Stats!BX95</f>
        <v>0.06</v>
      </c>
      <c r="J101" s="11">
        <f>Stats!CD95</f>
        <v>9.8799999999999999E-2</v>
      </c>
      <c r="K101" s="7"/>
      <c r="L101" s="8">
        <v>95</v>
      </c>
      <c r="N101" s="8">
        <f t="shared" si="2"/>
        <v>1.0000000000000001E-5</v>
      </c>
    </row>
    <row r="102" spans="1:14" x14ac:dyDescent="0.25">
      <c r="A102" s="5" t="s">
        <v>348</v>
      </c>
      <c r="B102" s="8" t="s">
        <v>337</v>
      </c>
      <c r="C102" s="9">
        <v>10</v>
      </c>
      <c r="D102" s="5">
        <v>0</v>
      </c>
      <c r="E102" s="5">
        <v>0.41</v>
      </c>
      <c r="G102" s="8" t="s">
        <v>337</v>
      </c>
      <c r="H102" s="10">
        <f>Stats!BV96</f>
        <v>0.17</v>
      </c>
      <c r="I102" s="11">
        <f>Stats!BX96</f>
        <v>0.06</v>
      </c>
      <c r="J102" s="11">
        <f>Stats!CD96</f>
        <v>0.16560000000000002</v>
      </c>
      <c r="K102" s="7"/>
      <c r="L102" s="8">
        <v>96</v>
      </c>
      <c r="N102" s="8">
        <f t="shared" si="2"/>
        <v>1.7E-5</v>
      </c>
    </row>
    <row r="104" spans="1:14" x14ac:dyDescent="0.25">
      <c r="A104" s="5" t="s">
        <v>389</v>
      </c>
      <c r="B104" s="8" t="s">
        <v>388</v>
      </c>
      <c r="C104" s="8">
        <v>7.0000000000000007E-2</v>
      </c>
      <c r="D104" s="8" t="s">
        <v>338</v>
      </c>
      <c r="G104" s="8" t="s">
        <v>388</v>
      </c>
      <c r="H104" s="5">
        <f>Stats!BW170</f>
        <v>5.2591520000000003E-2</v>
      </c>
      <c r="I104" s="8" t="s">
        <v>338</v>
      </c>
    </row>
    <row r="105" spans="1:14" x14ac:dyDescent="0.25">
      <c r="A105" s="5" t="s">
        <v>390</v>
      </c>
      <c r="B105" s="8" t="s">
        <v>388</v>
      </c>
      <c r="C105" s="8" t="s">
        <v>338</v>
      </c>
      <c r="D105" s="8">
        <v>8.5000000000000006E-3</v>
      </c>
      <c r="G105" s="8" t="s">
        <v>388</v>
      </c>
      <c r="H105" s="8" t="s">
        <v>338</v>
      </c>
      <c r="I105" s="5">
        <f>Stats!CB170</f>
        <v>1.3558389999999997E-2</v>
      </c>
    </row>
  </sheetData>
  <sheetProtection algorithmName="SHA-512" hashValue="4dhEKaUZVDyFsPK6qAT3h+VmS/A/u00PUVSYFDlC9/npdFfWOPB/mvXYJ3n6f7OzUmW+FY+CImUI54pfvrA4oQ==" saltValue="9FBrlwTi3KwT+Z2ByLYEsg==" spinCount="100000" sheet="1" objects="1" scenarios="1"/>
  <mergeCells count="6">
    <mergeCell ref="L2:L4"/>
    <mergeCell ref="A2:A4"/>
    <mergeCell ref="B2:B4"/>
    <mergeCell ref="C2:C4"/>
    <mergeCell ref="D2:D4"/>
    <mergeCell ref="E2:E4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614DF11ADA2F0C49BD4360B2CC643CB8" ma:contentTypeVersion="773" ma:contentTypeDescription="Permitting &amp; Compliance Word Document" ma:contentTypeScope="" ma:versionID="11117439693febbca6f5c5954358f3fc">
  <xsd:schema xmlns:xsd="http://www.w3.org/2001/XMLSchema" xmlns:xs="http://www.w3.org/2001/XMLSchema" xmlns:p="http://schemas.microsoft.com/office/2006/metadata/properties" xmlns:ns2="859f7ad6-93f6-4205-b62b-a17f28acbbac" xmlns:ns4="a7197930-178b-4914-93ce-e1fe9bf0246c" xmlns:ns5="005db27c-c37f-4c3b-898d-3fee1249b087" xmlns:ns6="6e121689-de5b-41b9-a751-bfeda7fa2b07" xmlns:ns7="9be56660-2c31-41ef-bc00-23e72f632f2a" targetNamespace="http://schemas.microsoft.com/office/2006/metadata/properties" ma:root="true" ma:fieldsID="5a5cff00935c6b9f8fe7e63e6e7b9eaf" ns2:_="" ns4:_="" ns5:_="" ns6:_="" ns7:_="">
    <xsd:import namespace="859f7ad6-93f6-4205-b62b-a17f28acbbac"/>
    <xsd:import namespace="a7197930-178b-4914-93ce-e1fe9bf0246c"/>
    <xsd:import namespace="005db27c-c37f-4c3b-898d-3fee1249b087"/>
    <xsd:import namespace="6e121689-de5b-41b9-a751-bfeda7fa2b0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FastMetadata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AutoTags" minOccurs="0"/>
                <xsd:element ref="ns5:LastSharedByUser" minOccurs="0"/>
                <xsd:element ref="ns6:LastSharedByTime" minOccurs="0"/>
                <xsd:element ref="ns4:MediaServiceOCR" minOccurs="0"/>
                <xsd:element ref="ns4:MediaServiceAutoKeyPoints" minOccurs="0"/>
                <xsd:element ref="ns4:MediaServiceKeyPoints" minOccurs="0"/>
                <xsd:element ref="ns4:MediaServiceMetadata" minOccurs="0"/>
                <xsd:element ref="ns7:_dlc_DocId" minOccurs="0"/>
                <xsd:element ref="ns7:_dlc_DocIdUrl" minOccurs="0"/>
                <xsd:element ref="ns7:_dlc_DocIdPersistId" minOccurs="0"/>
                <xsd:element ref="ns4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197930-178b-4914-93ce-e1fe9bf0246c" elementFormDefault="qualified">
    <xsd:import namespace="http://schemas.microsoft.com/office/2006/documentManagement/types"/>
    <xsd:import namespace="http://schemas.microsoft.com/office/infopath/2007/PartnerControls"/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7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28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3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Metadata" ma:index="3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Location" ma:index="38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29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30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5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6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7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Platts Agriculture Processing Facility</Site_x0020_Name>
    <Internal_x002f_External xmlns="859f7ad6-93f6-4205-b62b-a17f28acbbac">Incoming document</Internal_x002f_External>
    <Post_x0020_code xmlns="859f7ad6-93f6-4205-b62b-a17f28acbbac">LL12 0PJ</Post_x0020_code>
    <Document_x0020_Type xmlns="859f7ad6-93f6-4205-b62b-a17f28acbbac">Report</Document_x0020_Type>
    <Welsh_x0020_Local_x0020_Authority xmlns="859f7ad6-93f6-4205-b62b-a17f28acbbac">Wrexham CBC</Welsh_x0020_Local_x0020_Authority>
    <Disclosure_x0020_Status xmlns="859f7ad6-93f6-4205-b62b-a17f28acbbac">Public register</Disclosure_x0020_Status>
    <Addressee xmlns="859f7ad6-93f6-4205-b62b-a17f28acbbac">Miners Rd, Llay Industrial Estate, Llay, Wrexham LL12 0PJ</Addressee>
    <Process_x0020_Type xmlns="859f7ad6-93f6-4205-b62b-a17f28acbbac">Application</Process_x0020_Type>
    <License_x002f_Activity_x0020_Type xmlns="859f7ad6-93f6-4205-b62b-a17f28acbbac">1. EPR Waste Facility</License_x002f_Activity_x0020_Type>
    <Surrendered_x002f_Expired xmlns="859f7ad6-93f6-4205-b62b-a17f28acbbac" xsi:nil="true"/>
    <Document_x0020_Date xmlns="859f7ad6-93f6-4205-b62b-a17f28acbbac">2022-09-15T23:00:00+00:00</Document_x0020_Date>
    <Facility_x0020_Address xmlns="859f7ad6-93f6-4205-b62b-a17f28acbbac">Miners Park, Llay Industrial Estate, Llay, Wrexham, </Facility_x0020_Address>
    <Environment_x0020_Sub_x0020_Folder xmlns="859f7ad6-93f6-4205-b62b-a17f28acbbac">Licences applications</Environment_x0020_Sub_x0020_Folder>
    <Customer_x0020_Name xmlns="859f7ad6-93f6-4205-b62b-a17f28acbbac">Platts Agriculture Limited</Customer_x0020_Name>
    <Surrendered_x002f_Expired_x0020_Date xmlns="859f7ad6-93f6-4205-b62b-a17f28acbbac" xsi:nil="true"/>
    <_dlc_DocId xmlns="9be56660-2c31-41ef-bc00-23e72f632f2a">REGU-106-6555266</_dlc_DocId>
    <_dlc_DocIdUrl xmlns="9be56660-2c31-41ef-bc00-23e72f632f2a">
      <Url>https://cyfoethnaturiolcymru.sharepoint.com/teams/Regulatory/Permitting/_layouts/15/DocIdRedir.aspx?ID=REGU-106-6555266</Url>
      <Description>REGU-106-6555266</Description>
    </_dlc_DocIdUrl>
  </documentManagement>
</p:propertie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43D33921-2341-4656-84E2-9837F91007B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FAB48B8-7FBD-4EF0-9617-77FA36A0800D}"/>
</file>

<file path=customXml/itemProps3.xml><?xml version="1.0" encoding="utf-8"?>
<ds:datastoreItem xmlns:ds="http://schemas.openxmlformats.org/officeDocument/2006/customXml" ds:itemID="{80D278AB-8CA9-4F9D-99A2-3C3B42C19566}">
  <ds:schemaRefs>
    <ds:schemaRef ds:uri="http://purl.org/dc/elements/1.1/"/>
    <ds:schemaRef ds:uri="http://schemas.microsoft.com/office/2006/metadata/properties"/>
    <ds:schemaRef ds:uri="http://schemas.microsoft.com/office/infopath/2007/PartnerControls"/>
    <ds:schemaRef ds:uri="99cebd46-5a8b-4bd9-a4db-4764164de6de"/>
    <ds:schemaRef ds:uri="http://purl.org/dc/terms/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7447023b-070f-4efc-9e7b-b42e2584f509"/>
    <ds:schemaRef ds:uri="http://www.w3.org/XML/1998/namespace"/>
  </ds:schemaRefs>
</ds:datastoreItem>
</file>

<file path=customXml/itemProps4.xml><?xml version="1.0" encoding="utf-8"?>
<ds:datastoreItem xmlns:ds="http://schemas.openxmlformats.org/officeDocument/2006/customXml" ds:itemID="{F9216C94-00D0-43A5-A53E-8957F810ED9C}"/>
</file>

<file path=customXml/itemProps5.xml><?xml version="1.0" encoding="utf-8"?>
<ds:datastoreItem xmlns:ds="http://schemas.openxmlformats.org/officeDocument/2006/customXml" ds:itemID="{77373D37-5535-424B-B9B4-08790DB0F5E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Stats</vt:lpstr>
      <vt:lpstr>Comparators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PAN-016818 - Supplier I (66 Samples)</dc:title>
  <dc:creator>H.Richardson</dc:creator>
  <cp:lastModifiedBy>Oliver Matthews</cp:lastModifiedBy>
  <dcterms:created xsi:type="dcterms:W3CDTF">2022-08-23T10:46:31Z</dcterms:created>
  <dcterms:modified xsi:type="dcterms:W3CDTF">2022-09-15T11:32:38Z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0x01010067EB80C5FE939D4A9B3D8BA62129B7F5010200614DF11ADA2F0C49BD4360B2CC643CB8</vt:lpwstr>
  </property>
  <property fmtid="{D5CDD505-2E9C-101B-9397-08002B2CF9AE}" pid="3" name="MediaServiceImageTags">
    <vt:lpwstr/>
  </property>
  <property fmtid="{D5CDD505-2E9C-101B-9397-08002B2CF9AE}" pid="4" name="_dlc_DocIdItemGuid">
    <vt:lpwstr>e1e2074e-dccf-4adb-8390-5e921e94abea</vt:lpwstr>
  </property>
</Properties>
</file>