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0448/determination/"/>
    </mc:Choice>
  </mc:AlternateContent>
  <xr:revisionPtr revIDLastSave="0" documentId="8_{3F742A93-401F-457D-8F02-AE39A02DE07F}" xr6:coauthVersionLast="47" xr6:coauthVersionMax="47" xr10:uidLastSave="{00000000-0000-0000-0000-000000000000}"/>
  <bookViews>
    <workbookView xWindow="28680" yWindow="-120" windowWidth="29040" windowHeight="15840" tabRatio="870" xr2:uid="{00000000-000D-0000-FFFF-FFFF00000000}"/>
  </bookViews>
  <sheets>
    <sheet name="Field data and Court Farm" sheetId="1" r:id="rId1"/>
    <sheet name="Ponsticl cake" sheetId="21" r:id="rId2"/>
    <sheet name="Ponsticl liquid" sheetId="27" r:id="rId3"/>
    <sheet name="Hirwaun" sheetId="28" r:id="rId4"/>
    <sheet name="Andigestion"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L65" i="2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9"/>
  <c r="M65" i="29"/>
  <c r="N65" i="29"/>
  <c r="O65" i="29"/>
  <c r="P65" i="29"/>
  <c r="Q65" i="29"/>
  <c r="R65" i="29"/>
  <c r="S65" i="29"/>
  <c r="T65" i="29"/>
  <c r="U65" i="29"/>
  <c r="L65" i="23"/>
  <c r="M65" i="23"/>
  <c r="N65" i="23"/>
  <c r="O65" i="23"/>
  <c r="P65" i="23"/>
  <c r="Q65" i="23"/>
  <c r="R65" i="23"/>
  <c r="S65" i="23"/>
  <c r="T65" i="23"/>
  <c r="U65" i="23"/>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I22" i="30"/>
  <c r="V20" i="30"/>
  <c r="U20" i="30"/>
  <c r="T20" i="30"/>
  <c r="S20" i="30"/>
  <c r="R20" i="30"/>
  <c r="Q20" i="30"/>
  <c r="P20" i="30"/>
  <c r="O20" i="30"/>
  <c r="N20" i="30"/>
  <c r="M20" i="30"/>
  <c r="P18" i="30"/>
  <c r="N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S20" i="28"/>
  <c r="R20" i="28"/>
  <c r="Q20" i="28"/>
  <c r="P20" i="28"/>
  <c r="O20" i="28"/>
  <c r="N20" i="28"/>
  <c r="M20" i="28"/>
  <c r="V18" i="28"/>
  <c r="U18" i="28"/>
  <c r="P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O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G12" i="20"/>
  <c r="H12" i="19"/>
  <c r="H26" i="19" s="1"/>
  <c r="J4" i="20"/>
  <c r="K4" i="19"/>
  <c r="K18" i="19" s="1"/>
  <c r="U63" i="21"/>
  <c r="N63" i="21"/>
  <c r="F63" i="21"/>
  <c r="P59" i="21"/>
  <c r="Q21" i="21"/>
  <c r="Q23" i="21" s="1"/>
  <c r="Q24" i="21" s="1"/>
  <c r="Q17" i="21"/>
  <c r="I17" i="21"/>
  <c r="I21" i="21"/>
  <c r="D59" i="22"/>
  <c r="E21" i="22"/>
  <c r="E23" i="22" s="1"/>
  <c r="E17" i="22"/>
  <c r="E19" i="22" s="1"/>
  <c r="L59" i="22"/>
  <c r="M21" i="22"/>
  <c r="M23" i="22" s="1"/>
  <c r="M17" i="22"/>
  <c r="T59" i="22"/>
  <c r="U21" i="22"/>
  <c r="U17" i="22"/>
  <c r="U19" i="22" s="1"/>
  <c r="D59" i="27"/>
  <c r="E17" i="27"/>
  <c r="E19" i="27" s="1"/>
  <c r="E20"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19" i="29" s="1"/>
  <c r="J21" i="29"/>
  <c r="Q59" i="29"/>
  <c r="R21" i="29"/>
  <c r="R23"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19" i="29" s="1"/>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K19" i="24" s="1"/>
  <c r="R59" i="24"/>
  <c r="S21" i="24"/>
  <c r="S23" i="24" s="1"/>
  <c r="S17" i="24"/>
  <c r="G21" i="26"/>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1" i="29"/>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19" i="22" s="1"/>
  <c r="G21" i="22"/>
  <c r="G23" i="22" s="1"/>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P21" i="26"/>
  <c r="P17" i="26"/>
  <c r="F59" i="28"/>
  <c r="G17" i="28"/>
  <c r="G19" i="28" s="1"/>
  <c r="G20" i="28" s="1"/>
  <c r="G21" i="28"/>
  <c r="G23" i="28" s="1"/>
  <c r="G24" i="28" s="1"/>
  <c r="N59" i="28"/>
  <c r="O17" i="28"/>
  <c r="O19" i="28" s="1"/>
  <c r="O21" i="28"/>
  <c r="E59" i="29"/>
  <c r="F17" i="29"/>
  <c r="F21" i="29"/>
  <c r="F23" i="29" s="1"/>
  <c r="M59" i="29"/>
  <c r="N17" i="29"/>
  <c r="N21" i="29"/>
  <c r="U59" i="29"/>
  <c r="V17" i="29"/>
  <c r="V21" i="29"/>
  <c r="V23"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17" i="23"/>
  <c r="J19" i="23" s="1"/>
  <c r="Q59" i="23"/>
  <c r="R21" i="23"/>
  <c r="R17" i="23"/>
  <c r="D59" i="24"/>
  <c r="E17" i="24"/>
  <c r="E19" i="24" s="1"/>
  <c r="E21" i="24"/>
  <c r="E23" i="24" s="1"/>
  <c r="L59" i="24"/>
  <c r="M17" i="24"/>
  <c r="M19" i="24" s="1"/>
  <c r="M21" i="24"/>
  <c r="M23" i="24" s="1"/>
  <c r="T59" i="24"/>
  <c r="U21" i="24"/>
  <c r="U17" i="24"/>
  <c r="H59" i="26"/>
  <c r="I17" i="26"/>
  <c r="I21" i="26"/>
  <c r="I23" i="26" s="1"/>
  <c r="P59" i="26"/>
  <c r="Q17" i="26"/>
  <c r="Q19" i="26" s="1"/>
  <c r="Q21" i="26"/>
  <c r="E63" i="26"/>
  <c r="H17" i="27"/>
  <c r="P17" i="27"/>
  <c r="P19" i="27" s="1"/>
  <c r="H21" i="28"/>
  <c r="H23" i="28" s="1"/>
  <c r="H24" i="28" s="1"/>
  <c r="H17" i="28"/>
  <c r="H19" i="28" s="1"/>
  <c r="H20" i="28" s="1"/>
  <c r="P21" i="28"/>
  <c r="P17" i="28"/>
  <c r="P19" i="28" s="1"/>
  <c r="G17" i="29"/>
  <c r="G19" i="29" s="1"/>
  <c r="G21" i="29"/>
  <c r="G23"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F19" i="23"/>
  <c r="I58" i="23"/>
  <c r="I61" i="23" s="1"/>
  <c r="I64" i="23" s="1"/>
  <c r="I65" i="23" s="1"/>
  <c r="Q58" i="23"/>
  <c r="Q61" i="23" s="1"/>
  <c r="L58" i="29"/>
  <c r="L61" i="29" s="1"/>
  <c r="T58" i="29"/>
  <c r="T61" i="29" s="1"/>
  <c r="T64" i="29" s="1"/>
  <c r="Q23" i="30"/>
  <c r="Q24" i="30" s="1"/>
  <c r="U23" i="30"/>
  <c r="U24" i="30" s="1"/>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R58" i="30"/>
  <c r="R61" i="30" s="1"/>
  <c r="R64" i="30" s="1"/>
  <c r="P57" i="30"/>
  <c r="J57" i="21"/>
  <c r="H59" i="21"/>
  <c r="Q23" i="22"/>
  <c r="R21" i="27"/>
  <c r="R23" i="27" s="1"/>
  <c r="R24"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H64" i="30" s="1"/>
  <c r="N59" i="30"/>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3" i="22"/>
  <c r="C58" i="22"/>
  <c r="C61" i="22" s="1"/>
  <c r="C64" i="22" s="1"/>
  <c r="C65" i="22" s="1"/>
  <c r="K58" i="22"/>
  <c r="K61" i="22" s="1"/>
  <c r="K64" i="22" s="1"/>
  <c r="K65" i="22" s="1"/>
  <c r="S58" i="22"/>
  <c r="S61" i="22" s="1"/>
  <c r="S64" i="22" s="1"/>
  <c r="F57" i="23"/>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E58" i="22"/>
  <c r="E61" i="22" s="1"/>
  <c r="E64" i="22" s="1"/>
  <c r="E65" i="22" s="1"/>
  <c r="M58" i="22"/>
  <c r="M61" i="22" s="1"/>
  <c r="M64" i="22" s="1"/>
  <c r="U58" i="22"/>
  <c r="U61" i="22" s="1"/>
  <c r="A45" i="22"/>
  <c r="O57" i="22"/>
  <c r="H58" i="23"/>
  <c r="H61" i="23" s="1"/>
  <c r="P58" i="23"/>
  <c r="P61" i="23" s="1"/>
  <c r="P64" i="23" s="1"/>
  <c r="I58" i="24"/>
  <c r="I61" i="24" s="1"/>
  <c r="Q58" i="24"/>
  <c r="Q61" i="24" s="1"/>
  <c r="Q64" i="24" s="1"/>
  <c r="E58" i="26"/>
  <c r="E61" i="26" s="1"/>
  <c r="M58" i="26"/>
  <c r="M61" i="26" s="1"/>
  <c r="M64" i="26" s="1"/>
  <c r="M66" i="26" s="1"/>
  <c r="U58" i="26"/>
  <c r="U61" i="26" s="1"/>
  <c r="N57" i="26"/>
  <c r="P59" i="27"/>
  <c r="I58" i="28"/>
  <c r="I61"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E19" i="30"/>
  <c r="E20" i="30" s="1"/>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O23" i="29"/>
  <c r="T19" i="29"/>
  <c r="P63" i="29"/>
  <c r="R19" i="29"/>
  <c r="J23" i="29"/>
  <c r="F57" i="29"/>
  <c r="N57" i="29"/>
  <c r="F59" i="29"/>
  <c r="N59" i="29"/>
  <c r="F63" i="29"/>
  <c r="N63" i="29"/>
  <c r="H63" i="29"/>
  <c r="S19" i="29"/>
  <c r="K23" i="29"/>
  <c r="S23" i="29"/>
  <c r="A31" i="29"/>
  <c r="A33" i="29"/>
  <c r="A39" i="29"/>
  <c r="A41" i="29"/>
  <c r="A47" i="29"/>
  <c r="A49" i="29"/>
  <c r="G57" i="29"/>
  <c r="O57" i="29"/>
  <c r="G59" i="29"/>
  <c r="O59" i="29"/>
  <c r="G63" i="29"/>
  <c r="O63" i="29"/>
  <c r="M19" i="29"/>
  <c r="U19" i="29"/>
  <c r="E23" i="29"/>
  <c r="M23" i="29"/>
  <c r="U23" i="29"/>
  <c r="I57" i="29"/>
  <c r="Q57" i="29"/>
  <c r="I63" i="29"/>
  <c r="Q63" i="29"/>
  <c r="F19" i="29"/>
  <c r="N19" i="29"/>
  <c r="V19" i="29"/>
  <c r="N23" i="29"/>
  <c r="B63" i="29"/>
  <c r="J63" i="29"/>
  <c r="R63" i="29"/>
  <c r="L19" i="29"/>
  <c r="O19" i="29"/>
  <c r="A32" i="29"/>
  <c r="A34" i="29"/>
  <c r="A40" i="29"/>
  <c r="A42" i="29"/>
  <c r="A48" i="29"/>
  <c r="A50" i="29"/>
  <c r="C63" i="29"/>
  <c r="K63" i="29"/>
  <c r="S63" i="29"/>
  <c r="H19"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L19" i="28"/>
  <c r="L20" i="28" s="1"/>
  <c r="L23" i="28"/>
  <c r="L24" i="28" s="1"/>
  <c r="T23" i="28"/>
  <c r="T24" i="28" s="1"/>
  <c r="H59" i="28"/>
  <c r="P59" i="28"/>
  <c r="H63" i="28"/>
  <c r="P63" i="28"/>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S19" i="24"/>
  <c r="K23" i="24"/>
  <c r="A31" i="24"/>
  <c r="A33" i="24"/>
  <c r="A37" i="24"/>
  <c r="A39" i="24"/>
  <c r="A41" i="24"/>
  <c r="A45" i="24"/>
  <c r="A47" i="24"/>
  <c r="A49" i="24"/>
  <c r="G57" i="24"/>
  <c r="O57" i="24"/>
  <c r="G59" i="24"/>
  <c r="O59" i="24"/>
  <c r="G63" i="24"/>
  <c r="O63" i="24"/>
  <c r="H59" i="24"/>
  <c r="P59" i="24"/>
  <c r="H63" i="24"/>
  <c r="P63" i="24"/>
  <c r="U19"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T23" i="22"/>
  <c r="K23" i="22"/>
  <c r="A31" i="22"/>
  <c r="A33" i="22"/>
  <c r="A41" i="22"/>
  <c r="A47" i="22"/>
  <c r="M19" i="22"/>
  <c r="U23" i="22"/>
  <c r="I57" i="22"/>
  <c r="Q57" i="22"/>
  <c r="K19" i="22"/>
  <c r="A39" i="22"/>
  <c r="A49" i="22"/>
  <c r="N19" i="22"/>
  <c r="V19" i="22"/>
  <c r="V23"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H65" i="30"/>
  <c r="C65" i="30"/>
  <c r="J65" i="28"/>
  <c r="K65" i="28"/>
  <c r="J65" i="27"/>
  <c r="K65" i="27"/>
  <c r="D65" i="21"/>
  <c r="K65" i="21"/>
  <c r="C65" i="21"/>
  <c r="K64" i="30"/>
  <c r="K65" i="30" s="1"/>
  <c r="J64" i="30"/>
  <c r="J65" i="30" s="1"/>
  <c r="I64" i="28"/>
  <c r="I65" i="28" s="1"/>
  <c r="I64" i="27"/>
  <c r="I65" i="27" s="1"/>
  <c r="I64" i="30"/>
  <c r="I65" i="30" s="1"/>
  <c r="H64" i="23"/>
  <c r="H65" i="23" s="1"/>
  <c r="H64" i="22"/>
  <c r="H65" i="22" s="1"/>
  <c r="G64" i="30"/>
  <c r="G65" i="30" s="1"/>
  <c r="F64" i="26"/>
  <c r="F66" i="26" s="1"/>
  <c r="E64" i="27"/>
  <c r="E65" i="27" s="1"/>
  <c r="D64" i="30"/>
  <c r="D65" i="30" s="1"/>
  <c r="D64" i="27"/>
  <c r="D65" i="27" s="1"/>
  <c r="D64" i="24"/>
  <c r="D65" i="24" s="1"/>
  <c r="C64" i="27"/>
  <c r="C65" i="27" s="1"/>
  <c r="C64" i="23"/>
  <c r="C65" i="23"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G64" i="24"/>
  <c r="H64" i="24"/>
  <c r="D64" i="23"/>
  <c r="D65" i="23" s="1"/>
  <c r="K64" i="24"/>
  <c r="K65" i="24" s="1"/>
  <c r="P64" i="24"/>
  <c r="U64" i="29"/>
  <c r="U66" i="29" s="1"/>
  <c r="O66" i="21"/>
  <c r="M64" i="30"/>
  <c r="M66" i="30" s="1"/>
  <c r="K64" i="26"/>
  <c r="C64" i="28"/>
  <c r="C64" i="24"/>
  <c r="L64" i="27"/>
  <c r="L66" i="27" s="1"/>
  <c r="R64" i="24"/>
  <c r="R66" i="24" s="1"/>
  <c r="K64" i="29"/>
  <c r="J64" i="29"/>
  <c r="E64" i="29"/>
  <c r="M64" i="21"/>
  <c r="P64" i="28"/>
  <c r="P66" i="28" s="1"/>
  <c r="I64" i="21"/>
  <c r="U64" i="28"/>
  <c r="U66" i="28" s="1"/>
  <c r="U64" i="24"/>
  <c r="U66" i="24" s="1"/>
  <c r="F64" i="23"/>
  <c r="U64" i="27"/>
  <c r="U66" i="27" s="1"/>
  <c r="C19" i="22"/>
  <c r="C20" i="22" s="1"/>
  <c r="S66" i="27"/>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E66" i="22"/>
  <c r="T66" i="23"/>
  <c r="Q66" i="21"/>
  <c r="P66" i="21"/>
  <c r="K66" i="27"/>
  <c r="G64" i="23"/>
  <c r="Q66" i="24"/>
  <c r="R66" i="27"/>
  <c r="J66" i="27"/>
  <c r="G64" i="27"/>
  <c r="J66" i="30"/>
  <c r="F64" i="27"/>
  <c r="T66" i="27"/>
  <c r="L66" i="29"/>
  <c r="Q66" i="22"/>
  <c r="C66" i="22"/>
  <c r="T66" i="21"/>
  <c r="S66" i="23"/>
  <c r="H66" i="30"/>
  <c r="E66" i="30"/>
  <c r="S66" i="24"/>
  <c r="L66" i="21"/>
  <c r="S66" i="26"/>
  <c r="L66" i="28"/>
  <c r="L66" i="26"/>
  <c r="T66" i="30"/>
  <c r="C66" i="29"/>
  <c r="R66" i="28"/>
  <c r="N64" i="26"/>
  <c r="N66" i="26" s="1"/>
  <c r="O64" i="29"/>
  <c r="O66" i="29" s="1"/>
  <c r="P64" i="29"/>
  <c r="P66" i="29" s="1"/>
  <c r="S64" i="1"/>
  <c r="R66" i="26"/>
  <c r="N64" i="29"/>
  <c r="N66" i="29" s="1"/>
  <c r="R66" i="30"/>
  <c r="L66" i="23"/>
  <c r="O66" i="22"/>
  <c r="R64" i="1"/>
  <c r="J66" i="23"/>
  <c r="Q64" i="1"/>
  <c r="U64" i="1"/>
  <c r="P64" i="1"/>
  <c r="J66" i="24"/>
  <c r="Q66" i="29"/>
  <c r="F64" i="29"/>
  <c r="O64" i="23"/>
  <c r="O66" i="23" s="1"/>
  <c r="O64" i="30"/>
  <c r="O66" i="30" s="1"/>
  <c r="N64" i="24"/>
  <c r="N66" i="24" s="1"/>
  <c r="B66" i="30"/>
  <c r="B66" i="24"/>
  <c r="C66" i="30"/>
  <c r="R66" i="29"/>
  <c r="M66" i="29"/>
  <c r="I66" i="29"/>
  <c r="S66" i="29"/>
  <c r="T66" i="28"/>
  <c r="D66" i="28"/>
  <c r="M66" i="28"/>
  <c r="Q66" i="28"/>
  <c r="I66" i="28"/>
  <c r="S66" i="28"/>
  <c r="K66" i="28"/>
  <c r="Q66" i="27"/>
  <c r="I66" i="27"/>
  <c r="P66" i="27"/>
  <c r="Q66" i="26"/>
  <c r="P66" i="26"/>
  <c r="C66" i="26"/>
  <c r="I66" i="26"/>
  <c r="H66" i="26"/>
  <c r="L66" i="24"/>
  <c r="P66" i="24"/>
  <c r="D66" i="24"/>
  <c r="M66" i="24"/>
  <c r="I66" i="23"/>
  <c r="N66" i="23"/>
  <c r="E66" i="23"/>
  <c r="I66" i="22"/>
  <c r="M66" i="22"/>
  <c r="S66" i="22"/>
  <c r="K66" i="22"/>
  <c r="T66" i="22"/>
  <c r="M66" i="21"/>
  <c r="K66" i="21"/>
  <c r="C66" i="21"/>
  <c r="D66" i="21"/>
  <c r="R66" i="21"/>
  <c r="N64" i="1"/>
  <c r="M64" i="1"/>
  <c r="T64" i="1"/>
  <c r="L64" i="1"/>
  <c r="J64" i="1"/>
  <c r="J65" i="1" s="1"/>
  <c r="K64" i="1"/>
  <c r="O64" i="1"/>
  <c r="C64" i="1"/>
  <c r="C65" i="1" s="1"/>
  <c r="I64" i="1"/>
  <c r="H64" i="1"/>
  <c r="G64" i="1"/>
  <c r="F64" i="1"/>
  <c r="E64" i="1"/>
  <c r="D64" i="1"/>
  <c r="B64" i="1"/>
  <c r="D63" i="1"/>
  <c r="L63" i="1"/>
  <c r="L65" i="1" s="1"/>
  <c r="F63" i="1"/>
  <c r="R63" i="1"/>
  <c r="J63" i="1"/>
  <c r="Q63" i="1"/>
  <c r="Q66" i="1" s="1"/>
  <c r="I63" i="1"/>
  <c r="C63" i="1"/>
  <c r="K63" i="1"/>
  <c r="P63" i="1"/>
  <c r="H63" i="1"/>
  <c r="T63" i="1"/>
  <c r="T66" i="1" s="1"/>
  <c r="S63" i="1"/>
  <c r="O63" i="1"/>
  <c r="G63" i="1"/>
  <c r="N63" i="1"/>
  <c r="E63" i="1"/>
  <c r="B63" i="1"/>
  <c r="U63" i="1"/>
  <c r="M63" i="1"/>
  <c r="K65" i="1" l="1"/>
  <c r="I65" i="1"/>
  <c r="H65" i="1"/>
  <c r="G65" i="1"/>
  <c r="F65" i="1"/>
  <c r="E65" i="1"/>
  <c r="D65" i="1"/>
  <c r="B65" i="1"/>
  <c r="K66" i="30"/>
  <c r="H66" i="22"/>
  <c r="G66" i="30"/>
  <c r="E66" i="27"/>
  <c r="D66" i="27"/>
  <c r="D66" i="30"/>
  <c r="K66" i="24"/>
  <c r="J66" i="26"/>
  <c r="I66" i="30"/>
  <c r="I66" i="24"/>
  <c r="H66" i="23"/>
  <c r="F65" i="26"/>
  <c r="C66" i="27"/>
  <c r="C66" i="23"/>
  <c r="K66" i="29"/>
  <c r="K65" i="29"/>
  <c r="K66" i="23"/>
  <c r="K65" i="23"/>
  <c r="K66" i="26"/>
  <c r="K65" i="26"/>
  <c r="J66" i="29"/>
  <c r="J65" i="29"/>
  <c r="J66" i="21"/>
  <c r="J65" i="21"/>
  <c r="J66" i="22"/>
  <c r="J65" i="22"/>
  <c r="I66" i="21"/>
  <c r="I65" i="21"/>
  <c r="H66" i="27"/>
  <c r="H65" i="27"/>
  <c r="H66" i="28"/>
  <c r="H65" i="28"/>
  <c r="H66" i="24"/>
  <c r="H65" i="24"/>
  <c r="H66" i="29"/>
  <c r="H65" i="29"/>
  <c r="H66" i="21"/>
  <c r="G66" i="22"/>
  <c r="G65" i="22"/>
  <c r="G66" i="28"/>
  <c r="G65" i="28"/>
  <c r="G66" i="21"/>
  <c r="G65" i="21"/>
  <c r="G66" i="26"/>
  <c r="G65" i="26"/>
  <c r="G66" i="23"/>
  <c r="G65" i="23"/>
  <c r="G66" i="24"/>
  <c r="G65" i="24"/>
  <c r="G66" i="29"/>
  <c r="G65" i="29"/>
  <c r="G66" i="27"/>
  <c r="G65" i="27"/>
  <c r="F66" i="29"/>
  <c r="F65" i="29"/>
  <c r="F66" i="30"/>
  <c r="F65" i="30"/>
  <c r="F66" i="21"/>
  <c r="F65" i="21"/>
  <c r="F66" i="23"/>
  <c r="F65" i="23"/>
  <c r="F66" i="22"/>
  <c r="F65" i="22"/>
  <c r="F66" i="27"/>
  <c r="F65" i="27"/>
  <c r="F66" i="28"/>
  <c r="F65" i="28"/>
  <c r="F66" i="24"/>
  <c r="F65" i="24"/>
  <c r="E66" i="24"/>
  <c r="E65" i="24"/>
  <c r="E66" i="28"/>
  <c r="E65" i="28"/>
  <c r="E66" i="26"/>
  <c r="E65" i="26"/>
  <c r="E66" i="29"/>
  <c r="E65" i="29"/>
  <c r="E66" i="21"/>
  <c r="E65" i="21"/>
  <c r="D66" i="23"/>
  <c r="D66" i="22"/>
  <c r="D66" i="26"/>
  <c r="D66" i="29"/>
  <c r="C66" i="28"/>
  <c r="C65" i="28"/>
  <c r="C66" i="24"/>
  <c r="C65" i="24"/>
  <c r="B66" i="26"/>
  <c r="B65" i="26"/>
  <c r="B66" i="28"/>
  <c r="B65" i="28"/>
  <c r="B66" i="29"/>
  <c r="B65" i="29"/>
  <c r="B66" i="23"/>
  <c r="B65" i="23"/>
  <c r="B66" i="27"/>
  <c r="B65" i="27"/>
  <c r="B66" i="22"/>
  <c r="B65" i="22"/>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<sst xmlns="http://schemas.openxmlformats.org/spreadsheetml/2006/main" count="2147" uniqueCount="169">
  <si>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</si>
  <si>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</si>
  <si>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</si>
  <si>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</si>
  <si>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</si>
  <si>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</si>
  <si>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</si>
  <si>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</si>
  <si>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</si>
  <si>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</si>
  <si>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</si>
  <si>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</si>
  <si>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</si>
  <si>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</si>
  <si>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</si>
  <si>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</si>
  <si>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</si>
  <si>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</si>
  <si>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</si>
  <si>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</si>
  <si>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</si>
  <si>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</si>
  <si>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</si>
  <si>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</si>
  <si>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</si>
  <si>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</si>
  <si>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</si>
  <si>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</si>
  <si>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</si>
  <si>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</si>
  <si>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</si>
  <si>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</si>
  <si>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</si>
  <si>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</si>
  <si>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</si>
  <si>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</si>
  <si>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</si>
  <si>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</si>
  <si>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</si>
  <si>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</si>
  <si>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</si>
  <si>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</si>
  <si>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</si>
  <si>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</si>
  <si>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</si>
  <si>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</si>
  <si>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</si>
  <si>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</si>
  <si>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</si>
  <si>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</si>
  <si>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</si>
  <si>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</si>
  <si>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</si>
  <si>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</si>
  <si>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</si>
  <si>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</si>
  <si>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</si>
  <si>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</si>
  <si>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</si>
  <si>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</si>
  <si>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</si>
  <si>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</si>
  <si>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</si>
  <si>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</si>
  <si>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</si>
  <si>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</si>
  <si>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</si>
  <si>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</si>
  <si>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</si>
  <si>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</si>
  <si>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</si>
  <si>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</si>
  <si>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</si>
  <si>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</si>
  <si>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</si>
  <si>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</si>
  <si>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</si>
  <si>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</si>
  <si>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</si>
  <si>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</si>
  <si>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</si>
  <si>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</si>
  <si>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</si>
  <si>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</si>
  <si>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</si>
  <si>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</si>
  <si>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</si>
  <si>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</si>
  <si>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</si>
  <si>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</si>
  <si>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</si>
  <si>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</si>
  <si>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</si>
  <si>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</si>
  <si>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</si>
  <si>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</si>
  <si>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</si>
  <si>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</si>
  <si>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</si>
  <si>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</si>
  <si>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</si>
  <si>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</si>
  <si>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</si>
  <si>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</si>
  <si>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</si>
  <si>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</si>
  <si>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</si>
  <si>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</si>
  <si>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</si>
  <si>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</si>
  <si>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</si>
  <si>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</si>
  <si>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</si>
  <si>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</si>
  <si>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</si>
  <si>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</si>
  <si>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</si>
  <si>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</si>
  <si>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</si>
  <si>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</si>
  <si>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</si>
  <si>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</si>
  <si>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</si>
  <si>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</si>
  <si>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</si>
  <si>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</si>
  <si>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</si>
  <si>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</si>
  <si>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</si>
  <si>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</si>
  <si>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</si>
  <si>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</si>
  <si>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</si>
  <si>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</si>
  <si>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</si>
  <si>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</si>
  <si>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</si>
  <si>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</si>
  <si>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</si>
  <si>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</si>
  <si>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</si>
  <si>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</si>
  <si>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</si>
  <si>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</si>
  <si>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</si>
  <si>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</si>
  <si>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</si>
  <si>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</si>
  <si>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</si>
  <si>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</si>
  <si>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</si>
  <si>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</si>
  <si>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</si>
  <si>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</si>
  <si>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</si>
  <si>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</si>
  <si>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</si>
  <si>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</si>
  <si>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</si>
  <si>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</si>
  <si>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PAN-020448</t>
  </si>
  <si>
    <t>EPR/GP3792SK</t>
  </si>
  <si>
    <t>ByProduct Recovery Ltd</t>
  </si>
  <si>
    <t>Park Farm, Malthouse Lane, Caerleon, NP18 3PD</t>
  </si>
  <si>
    <t>Bryan Burn</t>
  </si>
  <si>
    <t>Potable water treatment sludge (Ferric)</t>
  </si>
  <si>
    <t>Potable water treatment sludge (Alum)</t>
  </si>
  <si>
    <t>Liquid whole digestate from source separated food waste</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</si>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</sst>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S27" sqref="S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1" t="s">
        <v>41</v>
      </c>
      <c r="B1" s="121"/>
      <c r="C1" s="137" t="s">
        <v>160</v>
      </c>
      <c r="D1" s="138"/>
      <c r="E1" s="93" t="s">
        <v>45</v>
      </c>
      <c r="F1" s="96">
        <v>46</v>
      </c>
      <c r="G1" s="122" t="s">
        <v>43</v>
      </c>
      <c r="H1" s="123"/>
      <c r="I1" s="96">
        <v>7.2</v>
      </c>
      <c r="J1" s="121" t="s">
        <v>153</v>
      </c>
      <c r="K1" s="121"/>
      <c r="L1" s="96">
        <v>57.9</v>
      </c>
      <c r="AB1" s="18"/>
      <c r="AC1" s="18"/>
      <c r="AD1" s="30" t="s">
        <v>126</v>
      </c>
      <c r="AE1" s="17"/>
      <c r="AF1" s="17"/>
      <c r="AG1" s="18"/>
      <c r="AH1" s="18"/>
      <c r="AI1" s="40" t="s">
        <v>79</v>
      </c>
      <c r="AJ1" s="41" t="s">
        <v>94</v>
      </c>
      <c r="AK1" s="42" t="s">
        <v>95</v>
      </c>
      <c r="AL1" s="43" t="s">
        <v>125</v>
      </c>
      <c r="AM1" s="43" t="s">
        <v>131</v>
      </c>
      <c r="AN1" s="43" t="s">
        <v>111</v>
      </c>
    </row>
    <row r="2" spans="1:40" ht="13" x14ac:dyDescent="0.3">
      <c r="A2" s="121" t="s">
        <v>87</v>
      </c>
      <c r="B2" s="121"/>
      <c r="C2" s="135" t="s">
        <v>161</v>
      </c>
      <c r="D2" s="136"/>
      <c r="E2" s="93" t="s">
        <v>109</v>
      </c>
      <c r="F2" s="96">
        <v>190902</v>
      </c>
      <c r="G2" s="140" t="s">
        <v>110</v>
      </c>
      <c r="H2" s="141"/>
      <c r="I2" s="96"/>
      <c r="J2" s="121" t="s">
        <v>158</v>
      </c>
      <c r="K2" s="121"/>
      <c r="L2" s="96">
        <v>0.69899999999999995</v>
      </c>
      <c r="AB2" s="30" t="s">
        <v>56</v>
      </c>
      <c r="AC2" s="17"/>
      <c r="AD2" s="30" t="s">
        <v>70</v>
      </c>
      <c r="AE2" s="17"/>
      <c r="AF2" s="17"/>
      <c r="AG2" s="44" t="s">
        <v>76</v>
      </c>
      <c r="AH2" s="18"/>
      <c r="AI2" s="45" t="s">
        <v>126</v>
      </c>
      <c r="AJ2" s="46">
        <v>0</v>
      </c>
      <c r="AK2" s="47">
        <v>0</v>
      </c>
      <c r="AL2" s="10">
        <v>0</v>
      </c>
      <c r="AM2" s="11">
        <v>0</v>
      </c>
      <c r="AN2" s="11">
        <v>0</v>
      </c>
    </row>
    <row r="3" spans="1:40" ht="13" x14ac:dyDescent="0.25">
      <c r="A3" s="122" t="s">
        <v>42</v>
      </c>
      <c r="B3" s="123"/>
      <c r="C3" s="135" t="s">
        <v>162</v>
      </c>
      <c r="D3" s="136"/>
      <c r="E3" s="93" t="s">
        <v>108</v>
      </c>
      <c r="F3" s="31" t="s">
        <v>104</v>
      </c>
      <c r="G3" s="121" t="s">
        <v>159</v>
      </c>
      <c r="H3" s="121"/>
      <c r="I3" s="96"/>
      <c r="J3" s="122" t="s">
        <v>154</v>
      </c>
      <c r="K3" s="123"/>
      <c r="L3" s="96">
        <f>(L1/(L2*10000))*100</f>
        <v>0.8283261802575107</v>
      </c>
      <c r="AB3" s="30" t="s">
        <v>57</v>
      </c>
      <c r="AC3" s="17"/>
      <c r="AD3" s="30" t="s">
        <v>71</v>
      </c>
      <c r="AE3" s="17"/>
      <c r="AF3" s="17"/>
      <c r="AG3" s="44" t="s">
        <v>77</v>
      </c>
      <c r="AH3" s="18"/>
      <c r="AI3" s="48" t="s">
        <v>113</v>
      </c>
      <c r="AJ3" s="49">
        <v>1.7</v>
      </c>
      <c r="AK3" s="50">
        <v>6</v>
      </c>
      <c r="AL3" s="51">
        <v>1</v>
      </c>
      <c r="AM3" s="11">
        <v>6.2</v>
      </c>
      <c r="AN3" s="11" t="s">
        <v>112</v>
      </c>
    </row>
    <row r="4" spans="1:40" ht="13" x14ac:dyDescent="0.25">
      <c r="A4" s="121" t="s">
        <v>0</v>
      </c>
      <c r="B4" s="121"/>
      <c r="C4" s="137" t="s">
        <v>163</v>
      </c>
      <c r="D4" s="138"/>
      <c r="E4" s="94" t="s">
        <v>1</v>
      </c>
      <c r="F4" s="119" t="s">
        <v>165</v>
      </c>
      <c r="G4" s="121"/>
      <c r="H4" s="121"/>
      <c r="I4" s="96"/>
      <c r="J4" s="122"/>
      <c r="K4" s="123"/>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1" t="s">
        <v>47</v>
      </c>
      <c r="B5" s="121"/>
      <c r="C5" s="139" t="s">
        <v>164</v>
      </c>
      <c r="D5" s="139"/>
      <c r="E5" s="94"/>
      <c r="F5" s="95"/>
      <c r="G5" s="121"/>
      <c r="H5" s="121"/>
      <c r="I5" s="96"/>
      <c r="J5" s="122"/>
      <c r="K5" s="123"/>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1" t="s">
        <v>2</v>
      </c>
      <c r="B8" s="121"/>
      <c r="C8" s="15">
        <v>1</v>
      </c>
      <c r="D8" s="15">
        <v>2</v>
      </c>
      <c r="E8" s="15">
        <v>3</v>
      </c>
      <c r="F8" s="15">
        <v>4</v>
      </c>
      <c r="G8" s="15">
        <v>6</v>
      </c>
      <c r="H8" s="15">
        <v>7</v>
      </c>
      <c r="I8" s="15">
        <v>8</v>
      </c>
      <c r="J8" s="15">
        <v>9</v>
      </c>
      <c r="K8" s="15">
        <v>10</v>
      </c>
      <c r="L8" s="15">
        <v>11</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1" t="s">
        <v>3</v>
      </c>
      <c r="B9" s="121"/>
      <c r="C9" s="15" t="s">
        <v>168</v>
      </c>
      <c r="D9" s="15" t="s">
        <v>168</v>
      </c>
      <c r="E9" s="15" t="s">
        <v>168</v>
      </c>
      <c r="F9" s="15" t="s">
        <v>168</v>
      </c>
      <c r="G9" s="15" t="s">
        <v>168</v>
      </c>
      <c r="H9" s="15" t="s">
        <v>168</v>
      </c>
      <c r="I9" s="15" t="s">
        <v>168</v>
      </c>
      <c r="J9" s="15" t="s">
        <v>168</v>
      </c>
      <c r="K9" s="15" t="s">
        <v>168</v>
      </c>
      <c r="L9" s="15" t="s">
        <v>168</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1" t="s">
        <v>4</v>
      </c>
      <c r="B10" s="121"/>
      <c r="C10" s="15">
        <v>6.1</v>
      </c>
      <c r="D10" s="15">
        <v>6</v>
      </c>
      <c r="E10" s="15">
        <v>5.9</v>
      </c>
      <c r="F10" s="15">
        <v>5.8</v>
      </c>
      <c r="G10" s="15">
        <v>5.9</v>
      </c>
      <c r="H10" s="15">
        <v>5.9</v>
      </c>
      <c r="I10" s="15">
        <v>5.9</v>
      </c>
      <c r="J10" s="15">
        <v>6.5</v>
      </c>
      <c r="K10" s="15">
        <v>6.4</v>
      </c>
      <c r="L10" s="15">
        <v>6.6</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1" t="s">
        <v>5</v>
      </c>
      <c r="B11" s="121"/>
      <c r="C11" s="15">
        <v>2</v>
      </c>
      <c r="D11" s="15">
        <v>1</v>
      </c>
      <c r="E11" s="15">
        <v>2</v>
      </c>
      <c r="F11" s="15">
        <v>1</v>
      </c>
      <c r="G11" s="15">
        <v>1</v>
      </c>
      <c r="H11" s="15">
        <v>1</v>
      </c>
      <c r="I11" s="15">
        <v>1</v>
      </c>
      <c r="J11" s="15">
        <v>0</v>
      </c>
      <c r="K11" s="15">
        <v>0</v>
      </c>
      <c r="L11" s="15">
        <v>0</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1" t="s">
        <v>6</v>
      </c>
      <c r="B12" s="121"/>
      <c r="C12" s="15">
        <v>2</v>
      </c>
      <c r="D12" s="15">
        <v>2</v>
      </c>
      <c r="E12" s="15">
        <v>2</v>
      </c>
      <c r="F12" s="15">
        <v>2</v>
      </c>
      <c r="G12" s="15">
        <v>2</v>
      </c>
      <c r="H12" s="15">
        <v>2</v>
      </c>
      <c r="I12" s="15">
        <v>2</v>
      </c>
      <c r="J12" s="15">
        <v>0</v>
      </c>
      <c r="K12" s="15">
        <v>0</v>
      </c>
      <c r="L12" s="15">
        <v>0</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1" t="s">
        <v>7</v>
      </c>
      <c r="B13" s="121"/>
      <c r="C13" s="15">
        <v>3</v>
      </c>
      <c r="D13" s="15">
        <v>3</v>
      </c>
      <c r="E13" s="15">
        <v>3</v>
      </c>
      <c r="F13" s="15">
        <v>3</v>
      </c>
      <c r="G13" s="15">
        <v>3</v>
      </c>
      <c r="H13" s="15">
        <v>3</v>
      </c>
      <c r="I13" s="15">
        <v>3</v>
      </c>
      <c r="J13" s="15">
        <v>3</v>
      </c>
      <c r="K13" s="15">
        <v>3</v>
      </c>
      <c r="L13" s="15">
        <v>3</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3" t="s">
        <v>8</v>
      </c>
      <c r="B14" s="133"/>
      <c r="C14" s="100" t="s">
        <v>114</v>
      </c>
      <c r="D14" s="100" t="s">
        <v>114</v>
      </c>
      <c r="E14" s="100" t="s">
        <v>114</v>
      </c>
      <c r="F14" s="100" t="s">
        <v>114</v>
      </c>
      <c r="G14" s="100" t="s">
        <v>114</v>
      </c>
      <c r="H14" s="100" t="s">
        <v>114</v>
      </c>
      <c r="I14" s="100" t="s">
        <v>114</v>
      </c>
      <c r="J14" s="100" t="s">
        <v>114</v>
      </c>
      <c r="K14" s="100" t="s">
        <v>114</v>
      </c>
      <c r="L14" s="100" t="s">
        <v>114</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2" t="s">
        <v>9</v>
      </c>
      <c r="B15" s="132"/>
      <c r="C15" s="15">
        <v>38</v>
      </c>
      <c r="D15" s="15">
        <v>38</v>
      </c>
      <c r="E15" s="15">
        <v>38</v>
      </c>
      <c r="F15" s="15">
        <v>38</v>
      </c>
      <c r="G15" s="15">
        <v>38</v>
      </c>
      <c r="H15" s="15">
        <v>38</v>
      </c>
      <c r="I15" s="15">
        <v>38</v>
      </c>
      <c r="J15" s="15">
        <v>38</v>
      </c>
      <c r="K15" s="15">
        <v>38</v>
      </c>
      <c r="L15" s="15">
        <v>38</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4" t="s">
        <v>44</v>
      </c>
      <c r="B16" s="134"/>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64.938303359999992</v>
      </c>
      <c r="D18" s="16">
        <f>$D32</f>
        <v>81.172879199999997</v>
      </c>
      <c r="E18" s="16">
        <f>$D33</f>
        <v>64.938303359999992</v>
      </c>
      <c r="F18" s="16">
        <f>$D34</f>
        <v>81.172879199999997</v>
      </c>
      <c r="G18" s="16">
        <f>$D35</f>
        <v>81.172879199999997</v>
      </c>
      <c r="H18" s="16">
        <f>$D36</f>
        <v>81.172879199999997</v>
      </c>
      <c r="I18" s="16">
        <f>$D37</f>
        <v>81.172879199999997</v>
      </c>
      <c r="J18" s="16">
        <f>$D38</f>
        <v>81.172879199999997</v>
      </c>
      <c r="K18" s="16">
        <f>$D39</f>
        <v>81.172879199999997</v>
      </c>
      <c r="L18" s="16">
        <f>$D40</f>
        <v>81.172879199999997</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-14.861696640000005</v>
      </c>
      <c r="D19" s="16">
        <f t="shared" ref="D19:V19" si="1">D18-D17</f>
        <v>1.3728791999999999</v>
      </c>
      <c r="E19" s="16">
        <f t="shared" si="1"/>
        <v>-14.861696640000005</v>
      </c>
      <c r="F19" s="16">
        <f t="shared" si="1"/>
        <v>1.3728791999999999</v>
      </c>
      <c r="G19" s="16">
        <f t="shared" si="1"/>
        <v>1.3728791999999999</v>
      </c>
      <c r="H19" s="16">
        <f t="shared" si="1"/>
        <v>1.3728791999999999</v>
      </c>
      <c r="I19" s="16">
        <f t="shared" si="1"/>
        <v>1.3728791999999999</v>
      </c>
      <c r="J19" s="16">
        <f t="shared" si="1"/>
        <v>1.3728791999999999</v>
      </c>
      <c r="K19" s="16">
        <f t="shared" si="1"/>
        <v>1.3728791999999999</v>
      </c>
      <c r="L19" s="16">
        <f t="shared" si="1"/>
        <v>1.3728791999999999</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INCREASE</v>
      </c>
      <c r="E20" s="26" t="str">
        <f>IF($B33="","",IF(E$19&gt;=0,"INCREASE","DECREASE"))</f>
        <v>DECREASE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14.963439360000001</v>
      </c>
      <c r="D22" s="16">
        <f>$E32</f>
        <v>18.704299200000005</v>
      </c>
      <c r="E22" s="16">
        <f>$E33</f>
        <v>14.963439360000001</v>
      </c>
      <c r="F22" s="16">
        <f>$E34</f>
        <v>18.704299200000005</v>
      </c>
      <c r="G22" s="16">
        <f>$E35</f>
        <v>18.704299200000005</v>
      </c>
      <c r="H22" s="16">
        <f>$E36</f>
        <v>18.704299200000005</v>
      </c>
      <c r="I22" s="16">
        <f>$E37</f>
        <v>18.704299200000005</v>
      </c>
      <c r="J22" s="16">
        <f>$E38</f>
        <v>18.704299200000005</v>
      </c>
      <c r="K22" s="16">
        <f>$E39</f>
        <v>18.704299200000005</v>
      </c>
      <c r="L22" s="16">
        <f>$E40</f>
        <v>18.704299200000005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-258.63656064000003</v>
      </c>
      <c r="D23" s="16">
        <f t="shared" ref="D23:V23" si="3">D22-D21</f>
        <v>-254.89570080000001</v>
      </c>
      <c r="E23" s="16">
        <f t="shared" si="3"/>
        <v>-258.63656064000003</v>
      </c>
      <c r="F23" s="16">
        <f t="shared" si="3"/>
        <v>-254.89570080000001</v>
      </c>
      <c r="G23" s="16">
        <f t="shared" si="3"/>
        <v>-254.89570080000001</v>
      </c>
      <c r="H23" s="16">
        <f t="shared" si="3"/>
        <v>-254.89570080000001</v>
      </c>
      <c r="I23" s="16">
        <f t="shared" si="3"/>
        <v>-254.89570080000001</v>
      </c>
      <c r="J23" s="16">
        <f t="shared" si="3"/>
        <v>-254.89570080000001</v>
      </c>
      <c r="K23" s="16">
        <f t="shared" si="3"/>
        <v>-254.89570080000001</v>
      </c>
      <c r="L23" s="16">
        <f t="shared" si="3"/>
        <v>-254.89570080000001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55</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15.2</v>
      </c>
      <c r="C28" s="15">
        <v>57.9</v>
      </c>
      <c r="D28" s="15">
        <v>0.126</v>
      </c>
      <c r="E28" s="15">
        <v>5.5199999999999999E-2</v>
      </c>
      <c r="F28" s="15">
        <v>1210</v>
      </c>
      <c r="G28" s="15">
        <v>7.8</v>
      </c>
      <c r="H28" s="15">
        <v>85.4</v>
      </c>
      <c r="I28" s="15">
        <v>23.1</v>
      </c>
      <c r="J28" s="15">
        <v>0.41</v>
      </c>
      <c r="K28" s="23">
        <v>0.34</v>
      </c>
      <c r="L28" s="15">
        <v>24.3</v>
      </c>
      <c r="M28" s="15">
        <v>15.1</v>
      </c>
      <c r="N28" s="15">
        <v>3480</v>
      </c>
      <c r="O28" s="15">
        <v>459000</v>
      </c>
      <c r="P28" s="15"/>
      <c r="Q28" s="15">
        <v>1530</v>
      </c>
      <c r="R28" s="15"/>
      <c r="S28" s="15">
        <v>25</v>
      </c>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148</v>
      </c>
      <c r="C31" s="77">
        <f>IF(C$27="%w/w SAR",((C$28*10)*$B31),IF(C$27="%w/w DM",(((C$28*10)*($B$28/100))*$B31),IF(C$27="kg/t SAR",(C$28*$B31),IF(C$27="kg/t DM",((C$28*($B$28/100))*$B31),IF(C$27="mg/kg SAR",((C$28*0.001)*$B31),IF(C$27="mg/kg DM",(((C$28*0.001)*($B$28/100))*$B31),0))))))</f>
        <v>1.3025183999999999</v>
      </c>
      <c r="D31" s="77">
        <f>(IF(D$27="%w/w SAR",((D$28*10)*$B31),IF(D$27="%w/w DM",(((D$28*10)*($B$28/100))*$B31),IF(D$27="kg/t SAR",(D$28*$B31),IF(D$27="kg/t DM",((D$28*($B$28/100))*$B31),IF(D$27="mg/kg SAR",((D$28*0.001)*$B31),IF(D$27="mg/kg DM",(((D$28*0.001)*($B$28/100))*$B31),"0")))))))*2.291</f>
        <v>64.938303359999992</v>
      </c>
      <c r="E31" s="77">
        <f>(IF(E$27="%w/w SAR",((E$28*10)*$B31),IF(E$27="%w/w DM",(((E$28*10)*($B$28/100))*$B31),IF(E$27="kg/t SAR",(E$28*$B31),IF(E$27="kg/t DM",((E$28*($B$28/100))*$B31),IF(E$27="mg/kg SAR",((E$28*0.001)*$B31),IF(E$27="mg/kg DM",(((E$28*0.001)*($B$28/100))*$B31),"0")))))))*1.205</f>
        <v>14.963439360000001</v>
      </c>
      <c r="F31" s="77">
        <f>(IF(F$27="%w/w SAR",((F$28*10)*$B31),IF(F$27="%w/w DM",(((F$28*10)*($B$28/100))*$B31),IF(F$27="kg/t SAR",(F$28*$B31),IF(F$27="kg/t DM",((F$28*($B$28/100))*$B31),IF(F$27="mg/kg SAR",((F$28*0.001)*$B31),IF(F$27="mg/kg DM",(((F$28*0.001)*($B$28/100))*$B31),"0")))))))*1.658</f>
        <v>45.131025279999996</v>
      </c>
      <c r="G31" s="77">
        <f t="shared" ref="G31:P31" si="5">IF(G$27="%w/w SAR",((G$28*10)*$B31),IF(G$27="%w/w DM",(((G$28*10)*($B$28/100))*$B31),IF(G$27="kg/t SAR",(G$28*$B31),IF(G$27="kg/t DM",((G$28*($B$28/100))*$B31),IF(G$27="mg/kg SAR",((G$28*0.001)*$B31),IF(G$27="mg/kg DM",(((G$28*0.001)*($B$28/100))*$B31),0))))))</f>
        <v>0.17546880000000001</v>
      </c>
      <c r="H31" s="77">
        <f t="shared" si="5"/>
        <v>1.9211584000000002</v>
      </c>
      <c r="I31" s="77">
        <f t="shared" si="5"/>
        <v>0.51965760000000005</v>
      </c>
      <c r="J31" s="77">
        <f t="shared" si="5"/>
        <v>9.2233599999999999E-3</v>
      </c>
      <c r="K31" s="77">
        <f t="shared" si="5"/>
        <v>7.64864E-3</v>
      </c>
      <c r="L31" s="77">
        <f t="shared" si="5"/>
        <v>0.54665280000000005</v>
      </c>
      <c r="M31" s="77">
        <f t="shared" si="5"/>
        <v>0.33968959999999998</v>
      </c>
      <c r="N31" s="77">
        <f t="shared" si="5"/>
        <v>78.286079999999998</v>
      </c>
      <c r="O31" s="77">
        <f t="shared" si="5"/>
        <v>10325.664000000001</v>
      </c>
      <c r="P31" s="77">
        <f t="shared" si="5"/>
        <v>0</v>
      </c>
      <c r="Q31" s="77">
        <f>(IF(Q$27="%w/w SAR",((Q$28*10)*$B31),IF(Q$27="%w/w DM",(((Q$28*10)*($B$28/100))*$B31),IF(Q$27="kg/t SAR",(Q$28*$B31),IF(Q$27="kg/t DM",((Q$28*($B$28/100))*$B31),IF(Q$27="mg/kg SAR",((Q$28*0.001)*$B31),IF(Q$27="mg/kg DM",(((Q$28*0.001)*($B$28/100))*$B31),0)))))))*2.5</f>
        <v>86.047200000000004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0.56240000000000001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185</v>
      </c>
      <c r="C32" s="77">
        <f t="shared" ref="C32:C50" si="6">IF(C$27="%w/w SAR",((C$28*10)*$B32),IF(C$27="%w/w DM",(((C$28*10)*($B$28/100))*$B32),IF(C$27="kg/t SAR",(C$28*$B32),IF(C$27="kg/t DM",((C$28*($B$28/100))*$B32),IF(C$27="mg/kg SAR",((C$28*0.001)*$B32),IF(C$27="mg/kg DM",(((C$28*0.001)*($B$28/100))*$B32),0))))))</f>
        <v>1.6281479999999999</v>
      </c>
      <c r="D32" s="77">
        <f t="shared" ref="D32:D50" si="7">(IF(D$27="%w/w SAR",((D$28*10)*$B32),IF(D$27="%w/w DM",(((D$28*10)*($B$28/100))*$B32),IF(D$27="kg/t SAR",(D$28*$B32),IF(D$27="kg/t DM",((D$28*($B$28/100))*$B32),IF(D$27="mg/kg SAR",((D$28*0.001)*$B32),IF(D$27="mg/kg DM",(((D$28*0.001)*($B$28/100))*$B32),"0")))))))*2.291</f>
        <v>81.172879199999997</v>
      </c>
      <c r="E32" s="77">
        <f t="shared" ref="E32:E50" si="8">(IF(E$27="%w/w SAR",((E$28*10)*$B32),IF(E$27="%w/w DM",(((E$28*10)*($B$28/100))*$B32),IF(E$27="kg/t SAR",(E$28*$B32),IF(E$27="kg/t DM",((E$28*($B$28/100))*$B32),IF(E$27="mg/kg SAR",((E$28*0.001)*$B32),IF(E$27="mg/kg DM",(((E$28*0.001)*($B$28/100))*$B32),"0")))))))*1.205</f>
        <v>18.704299200000005</v>
      </c>
      <c r="F32" s="77">
        <f t="shared" ref="F32:F50" si="9">(IF(F$27="%w/w SAR",((F$28*10)*$B32),IF(F$27="%w/w DM",(((F$28*10)*($B$28/100))*$B32),IF(F$27="kg/t SAR",(F$28*$B32),IF(F$27="kg/t DM",((F$28*($B$28/100))*$B32),IF(F$27="mg/kg SAR",((F$28*0.001)*$B32),IF(F$27="mg/kg DM",(((F$28*0.001)*($B$28/100))*$B32),"0")))))))*1.658</f>
        <v>56.413781599999993</v>
      </c>
      <c r="G32" s="77">
        <f t="shared" ref="G32:P50" si="10">IF(G$27="%w/w SAR",((G$28*10)*$B32),IF(G$27="%w/w DM",(((G$28*10)*($B$28/100))*$B32),IF(G$27="kg/t SAR",(G$28*$B32),IF(G$27="kg/t DM",((G$28*($B$28/100))*$B32),IF(G$27="mg/kg SAR",((G$28*0.001)*$B32),IF(G$27="mg/kg DM",(((G$28*0.001)*($B$28/100))*$B32),0))))))</f>
        <v>0.219336</v>
      </c>
      <c r="H32" s="77">
        <f t="shared" si="10"/>
        <v>2.4014480000000002</v>
      </c>
      <c r="I32" s="77">
        <f t="shared" si="10"/>
        <v>0.64957200000000004</v>
      </c>
      <c r="J32" s="77">
        <f t="shared" si="10"/>
        <v>1.15292E-2</v>
      </c>
      <c r="K32" s="77">
        <f t="shared" si="10"/>
        <v>9.5607999999999995E-3</v>
      </c>
      <c r="L32" s="77">
        <f t="shared" si="10"/>
        <v>0.68331600000000003</v>
      </c>
      <c r="M32" s="77">
        <f t="shared" si="10"/>
        <v>0.42461199999999999</v>
      </c>
      <c r="N32" s="77">
        <f t="shared" si="10"/>
        <v>97.857599999999991</v>
      </c>
      <c r="O32" s="77">
        <f t="shared" si="10"/>
        <v>12907.08</v>
      </c>
      <c r="P32" s="77">
        <f t="shared" si="10"/>
        <v>0</v>
      </c>
      <c r="Q32" s="77">
        <f t="shared" ref="Q32:Q50" si="11">(IF(Q$27="%w/w SAR",((Q$28*10)*$B32),IF(Q$27="%w/w DM",(((Q$28*10)*($B$28/100))*$B32),IF(Q$27="kg/t SAR",(Q$28*$B32),IF(Q$27="kg/t DM",((Q$28*($B$28/100))*$B32),IF(Q$27="mg/kg SAR",((Q$28*0.001)*$B32),IF(Q$27="mg/kg DM",(((Q$28*0.001)*($B$28/100))*$B32),0)))))))*2.5</f>
        <v>107.55899999999998</v>
      </c>
      <c r="R32" s="77">
        <f t="shared" ref="R32:U50" si="12">IF(R$27="%w/w SAR",((R$28*10)*$B32),IF(R$27="%w/w DM",(((R$28*10)*($B$28/100))*$B32),IF(R$27="kg/t SAR",(R$28*$B32),IF(R$27="kg/t DM",((R$28*($B$28/100))*$B32),IF(R$27="mg/kg SAR",((R$28*0.001)*$B32),IF(R$27="mg/kg DM",(((R$28*0.001)*($B$28/100))*$B32),0))))))</f>
        <v>0</v>
      </c>
      <c r="S32" s="77">
        <f t="shared" si="12"/>
        <v>0.70299999999999996</v>
      </c>
      <c r="T32" s="77">
        <f t="shared" si="12"/>
        <v>0</v>
      </c>
      <c r="U32" s="77">
        <f t="shared" si="12"/>
        <v>0</v>
      </c>
      <c r="AB32" s="59"/>
      <c r="AC32" s="59"/>
      <c r="AD32" s="59"/>
      <c r="AE32" s="59"/>
      <c r="AF32" s="59"/>
      <c r="AG32" s="59"/>
      <c r="AH32" s="59"/>
      <c r="AI32" s="59"/>
    </row>
    <row r="33" spans="1:35" s="72" customFormat="1" ht="13" x14ac:dyDescent="0.35">
      <c r="A33" s="13">
        <f>E8</f>
        <v>3</v>
      </c>
      <c r="B33" s="15">
        <v>148</v>
      </c>
      <c r="C33" s="77">
        <f t="shared" si="6"/>
        <v>1.3025183999999999</v>
      </c>
      <c r="D33" s="77">
        <f t="shared" si="7"/>
        <v>64.938303359999992</v>
      </c>
      <c r="E33" s="77">
        <f t="shared" si="8"/>
        <v>14.963439360000001</v>
      </c>
      <c r="F33" s="77">
        <f t="shared" si="9"/>
        <v>45.131025279999996</v>
      </c>
      <c r="G33" s="77">
        <f t="shared" si="10"/>
        <v>0.17546880000000001</v>
      </c>
      <c r="H33" s="77">
        <f t="shared" si="10"/>
        <v>1.9211584000000002</v>
      </c>
      <c r="I33" s="77">
        <f t="shared" si="10"/>
        <v>0.51965760000000005</v>
      </c>
      <c r="J33" s="77">
        <f t="shared" si="10"/>
        <v>9.2233599999999999E-3</v>
      </c>
      <c r="K33" s="77">
        <f t="shared" si="10"/>
        <v>7.64864E-3</v>
      </c>
      <c r="L33" s="77">
        <f t="shared" si="10"/>
        <v>0.54665280000000005</v>
      </c>
      <c r="M33" s="77">
        <f t="shared" si="10"/>
        <v>0.33968959999999998</v>
      </c>
      <c r="N33" s="77">
        <f t="shared" si="10"/>
        <v>78.286079999999998</v>
      </c>
      <c r="O33" s="77">
        <f t="shared" si="10"/>
        <v>10325.664000000001</v>
      </c>
      <c r="P33" s="77">
        <f t="shared" si="10"/>
        <v>0</v>
      </c>
      <c r="Q33" s="77">
        <f t="shared" si="11"/>
        <v>86.047200000000004</v>
      </c>
      <c r="R33" s="77">
        <f t="shared" si="12"/>
        <v>0</v>
      </c>
      <c r="S33" s="77">
        <f t="shared" si="12"/>
        <v>0.56240000000000001</v>
      </c>
      <c r="T33" s="77">
        <f t="shared" si="12"/>
        <v>0</v>
      </c>
      <c r="U33" s="77">
        <f t="shared" si="12"/>
        <v>0</v>
      </c>
      <c r="AB33" s="59"/>
      <c r="AC33" s="59"/>
      <c r="AD33" s="59"/>
      <c r="AE33" s="59"/>
      <c r="AF33" s="59"/>
      <c r="AG33" s="59"/>
      <c r="AH33" s="59"/>
      <c r="AI33" s="59"/>
    </row>
    <row r="34" spans="1:35" s="72" customFormat="1" ht="13" x14ac:dyDescent="0.35">
      <c r="A34" s="13">
        <f>F8</f>
        <v>4</v>
      </c>
      <c r="B34" s="15">
        <v>185</v>
      </c>
      <c r="C34" s="77">
        <f t="shared" si="6"/>
        <v>1.6281479999999999</v>
      </c>
      <c r="D34" s="77">
        <f t="shared" si="7"/>
        <v>81.172879199999997</v>
      </c>
      <c r="E34" s="77">
        <f t="shared" si="8"/>
        <v>18.704299200000005</v>
      </c>
      <c r="F34" s="77">
        <f t="shared" si="9"/>
        <v>56.413781599999993</v>
      </c>
      <c r="G34" s="77">
        <f t="shared" si="10"/>
        <v>0.219336</v>
      </c>
      <c r="H34" s="77">
        <f t="shared" si="10"/>
        <v>2.4014480000000002</v>
      </c>
      <c r="I34" s="77">
        <f t="shared" si="10"/>
        <v>0.64957200000000004</v>
      </c>
      <c r="J34" s="77">
        <f t="shared" si="10"/>
        <v>1.15292E-2</v>
      </c>
      <c r="K34" s="77">
        <f t="shared" si="10"/>
        <v>9.5607999999999995E-3</v>
      </c>
      <c r="L34" s="77">
        <f t="shared" si="10"/>
        <v>0.68331600000000003</v>
      </c>
      <c r="M34" s="77">
        <f t="shared" si="10"/>
        <v>0.42461199999999999</v>
      </c>
      <c r="N34" s="77">
        <f t="shared" si="10"/>
        <v>97.857599999999991</v>
      </c>
      <c r="O34" s="77">
        <f t="shared" si="10"/>
        <v>12907.08</v>
      </c>
      <c r="P34" s="77">
        <f t="shared" si="10"/>
        <v>0</v>
      </c>
      <c r="Q34" s="77">
        <f t="shared" si="11"/>
        <v>107.55899999999998</v>
      </c>
      <c r="R34" s="77">
        <f t="shared" si="12"/>
        <v>0</v>
      </c>
      <c r="S34" s="77">
        <f t="shared" si="12"/>
        <v>0.70299999999999996</v>
      </c>
      <c r="T34" s="77">
        <f t="shared" si="12"/>
        <v>0</v>
      </c>
      <c r="U34" s="77">
        <f t="shared" si="12"/>
        <v>0</v>
      </c>
      <c r="AB34" s="59"/>
      <c r="AC34" s="59"/>
      <c r="AD34" s="59"/>
      <c r="AE34" s="59"/>
      <c r="AF34" s="59"/>
      <c r="AG34" s="59"/>
      <c r="AH34" s="59"/>
      <c r="AI34" s="59"/>
    </row>
    <row r="35" spans="1:35" s="72" customFormat="1" ht="13" x14ac:dyDescent="0.35">
      <c r="A35" s="13">
        <f>G8</f>
        <v>6</v>
      </c>
      <c r="B35" s="15">
        <v>185</v>
      </c>
      <c r="C35" s="77">
        <f t="shared" si="6"/>
        <v>1.6281479999999999</v>
      </c>
      <c r="D35" s="77">
        <f t="shared" si="7"/>
        <v>81.172879199999997</v>
      </c>
      <c r="E35" s="77">
        <f t="shared" si="8"/>
        <v>18.704299200000005</v>
      </c>
      <c r="F35" s="77">
        <f t="shared" si="9"/>
        <v>56.413781599999993</v>
      </c>
      <c r="G35" s="77">
        <f t="shared" si="10"/>
        <v>0.219336</v>
      </c>
      <c r="H35" s="77">
        <f t="shared" si="10"/>
        <v>2.4014480000000002</v>
      </c>
      <c r="I35" s="77">
        <f t="shared" si="10"/>
        <v>0.64957200000000004</v>
      </c>
      <c r="J35" s="77">
        <f t="shared" si="10"/>
        <v>1.15292E-2</v>
      </c>
      <c r="K35" s="77">
        <f t="shared" si="10"/>
        <v>9.5607999999999995E-3</v>
      </c>
      <c r="L35" s="77">
        <f t="shared" si="10"/>
        <v>0.68331600000000003</v>
      </c>
      <c r="M35" s="77">
        <f t="shared" si="10"/>
        <v>0.42461199999999999</v>
      </c>
      <c r="N35" s="77">
        <f t="shared" si="10"/>
        <v>97.857599999999991</v>
      </c>
      <c r="O35" s="77">
        <f t="shared" si="10"/>
        <v>12907.08</v>
      </c>
      <c r="P35" s="77">
        <f t="shared" si="10"/>
        <v>0</v>
      </c>
      <c r="Q35" s="77">
        <f t="shared" si="11"/>
        <v>107.55899999999998</v>
      </c>
      <c r="R35" s="77">
        <f t="shared" si="12"/>
        <v>0</v>
      </c>
      <c r="S35" s="77">
        <f t="shared" si="12"/>
        <v>0.70299999999999996</v>
      </c>
      <c r="T35" s="77">
        <f t="shared" si="12"/>
        <v>0</v>
      </c>
      <c r="U35" s="77">
        <f t="shared" si="12"/>
        <v>0</v>
      </c>
      <c r="AB35" s="59"/>
      <c r="AC35" s="59"/>
      <c r="AD35" s="59"/>
      <c r="AE35" s="59"/>
      <c r="AF35" s="59"/>
      <c r="AG35" s="59"/>
      <c r="AH35" s="59"/>
      <c r="AI35" s="59"/>
    </row>
    <row r="36" spans="1:35" s="72" customFormat="1" ht="13" x14ac:dyDescent="0.35">
      <c r="A36" s="13">
        <f>H8</f>
        <v>7</v>
      </c>
      <c r="B36" s="15">
        <v>185</v>
      </c>
      <c r="C36" s="77">
        <f t="shared" si="6"/>
        <v>1.6281479999999999</v>
      </c>
      <c r="D36" s="77">
        <f t="shared" si="7"/>
        <v>81.172879199999997</v>
      </c>
      <c r="E36" s="77">
        <f t="shared" si="8"/>
        <v>18.704299200000005</v>
      </c>
      <c r="F36" s="77">
        <f t="shared" si="9"/>
        <v>56.413781599999993</v>
      </c>
      <c r="G36" s="77">
        <f t="shared" si="10"/>
        <v>0.219336</v>
      </c>
      <c r="H36" s="77">
        <f t="shared" si="10"/>
        <v>2.4014480000000002</v>
      </c>
      <c r="I36" s="77">
        <f t="shared" si="10"/>
        <v>0.64957200000000004</v>
      </c>
      <c r="J36" s="77">
        <f t="shared" si="10"/>
        <v>1.15292E-2</v>
      </c>
      <c r="K36" s="77">
        <f t="shared" si="10"/>
        <v>9.5607999999999995E-3</v>
      </c>
      <c r="L36" s="77">
        <f t="shared" si="10"/>
        <v>0.68331600000000003</v>
      </c>
      <c r="M36" s="77">
        <f t="shared" si="10"/>
        <v>0.42461199999999999</v>
      </c>
      <c r="N36" s="77">
        <f t="shared" si="10"/>
        <v>97.857599999999991</v>
      </c>
      <c r="O36" s="77">
        <f t="shared" si="10"/>
        <v>12907.08</v>
      </c>
      <c r="P36" s="77">
        <f t="shared" si="10"/>
        <v>0</v>
      </c>
      <c r="Q36" s="77">
        <f t="shared" si="11"/>
        <v>107.55899999999998</v>
      </c>
      <c r="R36" s="77">
        <f t="shared" si="12"/>
        <v>0</v>
      </c>
      <c r="S36" s="77">
        <f t="shared" si="12"/>
        <v>0.70299999999999996</v>
      </c>
      <c r="T36" s="77">
        <f t="shared" si="12"/>
        <v>0</v>
      </c>
      <c r="U36" s="77">
        <f t="shared" si="12"/>
        <v>0</v>
      </c>
      <c r="AB36" s="59"/>
      <c r="AC36" s="59"/>
      <c r="AD36" s="59"/>
      <c r="AE36" s="59"/>
      <c r="AF36" s="59"/>
      <c r="AG36" s="59"/>
      <c r="AH36" s="59"/>
      <c r="AI36" s="59"/>
    </row>
    <row r="37" spans="1:35" s="72" customFormat="1" ht="13" x14ac:dyDescent="0.35">
      <c r="A37" s="13">
        <f>I8</f>
        <v>8</v>
      </c>
      <c r="B37" s="15">
        <v>185</v>
      </c>
      <c r="C37" s="77">
        <f t="shared" si="6"/>
        <v>1.6281479999999999</v>
      </c>
      <c r="D37" s="77">
        <f t="shared" si="7"/>
        <v>81.172879199999997</v>
      </c>
      <c r="E37" s="77">
        <f t="shared" si="8"/>
        <v>18.704299200000005</v>
      </c>
      <c r="F37" s="77">
        <f t="shared" si="9"/>
        <v>56.413781599999993</v>
      </c>
      <c r="G37" s="77">
        <f t="shared" si="10"/>
        <v>0.219336</v>
      </c>
      <c r="H37" s="77">
        <f t="shared" si="10"/>
        <v>2.4014480000000002</v>
      </c>
      <c r="I37" s="77">
        <f t="shared" si="10"/>
        <v>0.64957200000000004</v>
      </c>
      <c r="J37" s="77">
        <f t="shared" si="10"/>
        <v>1.15292E-2</v>
      </c>
      <c r="K37" s="77">
        <f t="shared" si="10"/>
        <v>9.5607999999999995E-3</v>
      </c>
      <c r="L37" s="77">
        <f t="shared" si="10"/>
        <v>0.68331600000000003</v>
      </c>
      <c r="M37" s="77">
        <f t="shared" si="10"/>
        <v>0.42461199999999999</v>
      </c>
      <c r="N37" s="77">
        <f t="shared" si="10"/>
        <v>97.857599999999991</v>
      </c>
      <c r="O37" s="77">
        <f t="shared" si="10"/>
        <v>12907.08</v>
      </c>
      <c r="P37" s="77">
        <f t="shared" si="10"/>
        <v>0</v>
      </c>
      <c r="Q37" s="77">
        <f t="shared" si="11"/>
        <v>107.55899999999998</v>
      </c>
      <c r="R37" s="77">
        <f t="shared" si="12"/>
        <v>0</v>
      </c>
      <c r="S37" s="77">
        <f t="shared" si="12"/>
        <v>0.70299999999999996</v>
      </c>
      <c r="T37" s="77">
        <f t="shared" si="12"/>
        <v>0</v>
      </c>
      <c r="U37" s="77">
        <f t="shared" si="12"/>
        <v>0</v>
      </c>
      <c r="AB37" s="59"/>
      <c r="AC37" s="59"/>
      <c r="AD37" s="59"/>
      <c r="AE37" s="59"/>
      <c r="AF37" s="59"/>
      <c r="AG37" s="59"/>
      <c r="AH37" s="59"/>
      <c r="AI37" s="59"/>
    </row>
    <row r="38" spans="1:35" s="72" customFormat="1" ht="13" x14ac:dyDescent="0.35">
      <c r="A38" s="13">
        <f>J8</f>
        <v>9</v>
      </c>
      <c r="B38" s="15">
        <v>185</v>
      </c>
      <c r="C38" s="77">
        <f t="shared" si="6"/>
        <v>1.6281479999999999</v>
      </c>
      <c r="D38" s="77">
        <f t="shared" si="7"/>
        <v>81.172879199999997</v>
      </c>
      <c r="E38" s="77">
        <f t="shared" si="8"/>
        <v>18.704299200000005</v>
      </c>
      <c r="F38" s="77">
        <f t="shared" si="9"/>
        <v>56.413781599999993</v>
      </c>
      <c r="G38" s="77">
        <f t="shared" si="10"/>
        <v>0.219336</v>
      </c>
      <c r="H38" s="77">
        <f t="shared" si="10"/>
        <v>2.4014480000000002</v>
      </c>
      <c r="I38" s="77">
        <f t="shared" si="10"/>
        <v>0.64957200000000004</v>
      </c>
      <c r="J38" s="77">
        <f t="shared" si="10"/>
        <v>1.15292E-2</v>
      </c>
      <c r="K38" s="77">
        <f t="shared" si="10"/>
        <v>9.5607999999999995E-3</v>
      </c>
      <c r="L38" s="77">
        <f t="shared" si="10"/>
        <v>0.68331600000000003</v>
      </c>
      <c r="M38" s="77">
        <f t="shared" si="10"/>
        <v>0.42461199999999999</v>
      </c>
      <c r="N38" s="77">
        <f t="shared" si="10"/>
        <v>97.857599999999991</v>
      </c>
      <c r="O38" s="77">
        <f t="shared" si="10"/>
        <v>12907.08</v>
      </c>
      <c r="P38" s="77">
        <f t="shared" si="10"/>
        <v>0</v>
      </c>
      <c r="Q38" s="77">
        <f t="shared" si="11"/>
        <v>107.55899999999998</v>
      </c>
      <c r="R38" s="77">
        <f t="shared" si="12"/>
        <v>0</v>
      </c>
      <c r="S38" s="77">
        <f t="shared" si="12"/>
        <v>0.70299999999999996</v>
      </c>
      <c r="T38" s="77">
        <f t="shared" si="12"/>
        <v>0</v>
      </c>
      <c r="U38" s="77">
        <f t="shared" si="12"/>
        <v>0</v>
      </c>
      <c r="AB38" s="59"/>
      <c r="AC38" s="59"/>
      <c r="AD38" s="59"/>
      <c r="AE38" s="59"/>
      <c r="AF38" s="59"/>
      <c r="AG38" s="59"/>
      <c r="AH38" s="59"/>
      <c r="AI38" s="59"/>
    </row>
    <row r="39" spans="1:35" s="72" customFormat="1" ht="13" x14ac:dyDescent="0.35">
      <c r="A39" s="13">
        <f>K8</f>
        <v>10</v>
      </c>
      <c r="B39" s="15">
        <v>185</v>
      </c>
      <c r="C39" s="77">
        <f t="shared" si="6"/>
        <v>1.6281479999999999</v>
      </c>
      <c r="D39" s="77">
        <f t="shared" si="7"/>
        <v>81.172879199999997</v>
      </c>
      <c r="E39" s="77">
        <f t="shared" si="8"/>
        <v>18.704299200000005</v>
      </c>
      <c r="F39" s="77">
        <f t="shared" si="9"/>
        <v>56.413781599999993</v>
      </c>
      <c r="G39" s="77">
        <f t="shared" si="10"/>
        <v>0.219336</v>
      </c>
      <c r="H39" s="77">
        <f t="shared" si="10"/>
        <v>2.4014480000000002</v>
      </c>
      <c r="I39" s="77">
        <f t="shared" si="10"/>
        <v>0.64957200000000004</v>
      </c>
      <c r="J39" s="77">
        <f t="shared" si="10"/>
        <v>1.15292E-2</v>
      </c>
      <c r="K39" s="77">
        <f t="shared" si="10"/>
        <v>9.5607999999999995E-3</v>
      </c>
      <c r="L39" s="77">
        <f t="shared" si="10"/>
        <v>0.68331600000000003</v>
      </c>
      <c r="M39" s="77">
        <f t="shared" si="10"/>
        <v>0.42461199999999999</v>
      </c>
      <c r="N39" s="77">
        <f t="shared" si="10"/>
        <v>97.857599999999991</v>
      </c>
      <c r="O39" s="77">
        <f t="shared" si="10"/>
        <v>12907.08</v>
      </c>
      <c r="P39" s="77">
        <f t="shared" si="10"/>
        <v>0</v>
      </c>
      <c r="Q39" s="77">
        <f t="shared" si="11"/>
        <v>107.55899999999998</v>
      </c>
      <c r="R39" s="77">
        <f t="shared" si="12"/>
        <v>0</v>
      </c>
      <c r="S39" s="77">
        <f t="shared" si="12"/>
        <v>0.70299999999999996</v>
      </c>
      <c r="T39" s="77">
        <f t="shared" si="12"/>
        <v>0</v>
      </c>
      <c r="U39" s="77">
        <f t="shared" si="12"/>
        <v>0</v>
      </c>
      <c r="AB39" s="59"/>
      <c r="AC39" s="59"/>
      <c r="AD39" s="59"/>
      <c r="AE39" s="59"/>
      <c r="AF39" s="59"/>
      <c r="AG39" s="59"/>
      <c r="AH39" s="59"/>
      <c r="AI39" s="59"/>
    </row>
    <row r="40" spans="1:35" s="72" customFormat="1" ht="13" x14ac:dyDescent="0.35">
      <c r="A40" s="13">
        <f>L8</f>
        <v>11</v>
      </c>
      <c r="B40" s="15">
        <v>185</v>
      </c>
      <c r="C40" s="77">
        <f t="shared" si="6"/>
        <v>1.6281479999999999</v>
      </c>
      <c r="D40" s="77">
        <f t="shared" si="7"/>
        <v>81.172879199999997</v>
      </c>
      <c r="E40" s="77">
        <f t="shared" si="8"/>
        <v>18.704299200000005</v>
      </c>
      <c r="F40" s="77">
        <f t="shared" si="9"/>
        <v>56.413781599999993</v>
      </c>
      <c r="G40" s="77">
        <f t="shared" si="10"/>
        <v>0.219336</v>
      </c>
      <c r="H40" s="77">
        <f t="shared" si="10"/>
        <v>2.4014480000000002</v>
      </c>
      <c r="I40" s="77">
        <f t="shared" si="10"/>
        <v>0.64957200000000004</v>
      </c>
      <c r="J40" s="77">
        <f t="shared" si="10"/>
        <v>1.15292E-2</v>
      </c>
      <c r="K40" s="77">
        <f t="shared" si="10"/>
        <v>9.5607999999999995E-3</v>
      </c>
      <c r="L40" s="77">
        <f t="shared" si="10"/>
        <v>0.68331600000000003</v>
      </c>
      <c r="M40" s="77">
        <f t="shared" si="10"/>
        <v>0.42461199999999999</v>
      </c>
      <c r="N40" s="77">
        <f t="shared" si="10"/>
        <v>97.857599999999991</v>
      </c>
      <c r="O40" s="77">
        <f t="shared" si="10"/>
        <v>12907.08</v>
      </c>
      <c r="P40" s="77">
        <f t="shared" si="10"/>
        <v>0</v>
      </c>
      <c r="Q40" s="77">
        <f t="shared" si="11"/>
        <v>107.55899999999998</v>
      </c>
      <c r="R40" s="77">
        <f t="shared" si="12"/>
        <v>0</v>
      </c>
      <c r="S40" s="77">
        <f t="shared" si="12"/>
        <v>0.70299999999999996</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6.5</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148</v>
      </c>
      <c r="C62" s="77">
        <f>B32</f>
        <v>185</v>
      </c>
      <c r="D62" s="77">
        <f>B33</f>
        <v>148</v>
      </c>
      <c r="E62" s="77">
        <f>B34</f>
        <v>185</v>
      </c>
      <c r="F62" s="77">
        <f>B35</f>
        <v>185</v>
      </c>
      <c r="G62" s="77">
        <f>B36</f>
        <v>185</v>
      </c>
      <c r="H62" s="77">
        <f>B37</f>
        <v>185</v>
      </c>
      <c r="I62" s="77">
        <f>B38</f>
        <v>185</v>
      </c>
      <c r="J62" s="77">
        <f>B39</f>
        <v>185</v>
      </c>
      <c r="K62" s="77">
        <f>B40</f>
        <v>185</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V31" sqref="V3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Court Farm'!C1:D1</f>
        <v>PAN-020448</v>
      </c>
      <c r="D1" s="143"/>
      <c r="E1" s="93" t="s">
        <v>45</v>
      </c>
      <c r="F1" s="39">
        <f>'Field data and Court Farm'!F1</f>
        <v>46</v>
      </c>
      <c r="G1" s="122" t="s">
        <v>43</v>
      </c>
      <c r="H1" s="123"/>
      <c r="I1" s="118">
        <v>6.7</v>
      </c>
      <c r="J1" s="121" t="s">
        <v>153</v>
      </c>
      <c r="K1" s="121"/>
      <c r="L1" s="97">
        <v>63.9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Court Farm'!C2:D2</f>
        <v>EPR/GP3792SK</v>
      </c>
      <c r="D2" s="145"/>
      <c r="E2" s="93" t="s">
        <v>109</v>
      </c>
      <c r="F2" s="96">
        <v>190902</v>
      </c>
      <c r="G2" s="140" t="s">
        <v>110</v>
      </c>
      <c r="H2" s="141"/>
      <c r="I2" s="118"/>
      <c r="J2" s="121" t="s">
        <v>158</v>
      </c>
      <c r="K2" s="121"/>
      <c r="L2" s="97">
        <v>0.93200000000000005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Court Farm'!C3:D3</f>
        <v>ByProduct Recovery Ltd</v>
      </c>
      <c r="D3" s="145"/>
      <c r="E3" s="93" t="s">
        <v>108</v>
      </c>
      <c r="F3" s="31" t="s">
        <v>104</v>
      </c>
      <c r="G3" s="121" t="s">
        <v>159</v>
      </c>
      <c r="H3" s="121"/>
      <c r="I3" s="118"/>
      <c r="J3" s="122" t="s">
        <v>154</v>
      </c>
      <c r="K3" s="123"/>
      <c r="L3" s="97">
        <f>(L1/(L2*10000))*100</f>
        <v>0.68562231759656656</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Court Farm'!C4:D4</f>
        <v>Park Farm, Malthouse Lane, Caerleon, NP18 3PD</v>
      </c>
      <c r="D4" s="143"/>
      <c r="E4" s="94" t="s">
        <v>1</v>
      </c>
      <c r="F4" s="120" t="s">
        <v>166</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t="str">
        <f>'Field data and Court Farm'!C5:D5</f>
        <v>Bryan Burn</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Court Farm'!C8</f>
        <v>1</v>
      </c>
      <c r="D8" s="60">
        <f>'Field data and Court Farm'!D8</f>
        <v>2</v>
      </c>
      <c r="E8" s="60">
        <f>'Field data and Court Farm'!E8</f>
        <v>3</v>
      </c>
      <c r="F8" s="60">
        <f>'Field data and Court Farm'!F8</f>
        <v>4</v>
      </c>
      <c r="G8" s="60">
        <f>'Field data and Court Farm'!G8</f>
        <v>6</v>
      </c>
      <c r="H8" s="60">
        <f>'Field data and Court Farm'!H8</f>
        <v>7</v>
      </c>
      <c r="I8" s="60">
        <f>'Field data and Court Farm'!I8</f>
        <v>8</v>
      </c>
      <c r="J8" s="60">
        <f>'Field data and Court Farm'!J8</f>
        <v>9</v>
      </c>
      <c r="K8" s="60">
        <f>'Field data and Court Farm'!K8</f>
        <v>10</v>
      </c>
      <c r="L8" s="60">
        <f>'Field data and Court Farm'!L8</f>
        <v>11</v>
      </c>
      <c r="M8" s="60">
        <f>'Field data and Court Farm'!M8</f>
        <v>0</v>
      </c>
      <c r="N8" s="60">
        <f>'Field data and Court Farm'!N8</f>
        <v>0</v>
      </c>
      <c r="O8" s="60">
        <f>'Field data and Court Farm'!O8</f>
        <v>0</v>
      </c>
      <c r="P8" s="60">
        <f>'Field data and Court Farm'!P8</f>
        <v>0</v>
      </c>
      <c r="Q8" s="60">
        <f>'Field data and Court Farm'!Q8</f>
        <v>0</v>
      </c>
      <c r="R8" s="60">
        <f>'Field data and Court Farm'!R8</f>
        <v>0</v>
      </c>
      <c r="S8" s="60">
        <f>'Field data and Court Farm'!S8</f>
        <v>0</v>
      </c>
      <c r="T8" s="60">
        <f>'Field data and Court Farm'!T8</f>
        <v>0</v>
      </c>
      <c r="U8" s="60">
        <f>'Field data and Court Farm'!U8</f>
        <v>0</v>
      </c>
      <c r="V8" s="60">
        <f>'Field data and Court Farm'!V8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'Field data and Court Farm'!C9</f>
        <v>mod</v>
      </c>
      <c r="D9" s="60" t="str">
        <f>'Field data and Court Farm'!D9</f>
        <v>mod</v>
      </c>
      <c r="E9" s="60" t="str">
        <f>'Field data and Court Farm'!E9</f>
        <v>mod</v>
      </c>
      <c r="F9" s="60" t="str">
        <f>'Field data and Court Farm'!F9</f>
        <v>mod</v>
      </c>
      <c r="G9" s="60" t="str">
        <f>'Field data and Court Farm'!G9</f>
        <v>mod</v>
      </c>
      <c r="H9" s="60" t="str">
        <f>'Field data and Court Farm'!H9</f>
        <v>mod</v>
      </c>
      <c r="I9" s="60" t="str">
        <f>'Field data and Court Farm'!I9</f>
        <v>mod</v>
      </c>
      <c r="J9" s="60" t="str">
        <f>'Field data and Court Farm'!J9</f>
        <v>mod</v>
      </c>
      <c r="K9" s="60" t="str">
        <f>'Field data and Court Farm'!K9</f>
        <v>mod</v>
      </c>
      <c r="L9" s="60" t="str">
        <f>'Field data and Court Farm'!L9</f>
        <v>mod</v>
      </c>
      <c r="M9" s="60">
        <f>'Field data and Court Farm'!M9</f>
        <v>0</v>
      </c>
      <c r="N9" s="60">
        <f>'Field data and Court Farm'!N9</f>
        <v>0</v>
      </c>
      <c r="O9" s="60">
        <f>'Field data and Court Farm'!O9</f>
        <v>0</v>
      </c>
      <c r="P9" s="60">
        <f>'Field data and Court Farm'!P9</f>
        <v>0</v>
      </c>
      <c r="Q9" s="60">
        <f>'Field data and Court Farm'!Q9</f>
        <v>0</v>
      </c>
      <c r="R9" s="60">
        <f>'Field data and Court Farm'!R9</f>
        <v>0</v>
      </c>
      <c r="S9" s="60">
        <f>'Field data and Court Farm'!S9</f>
        <v>0</v>
      </c>
      <c r="T9" s="60">
        <f>'Field data and Court Farm'!T9</f>
        <v>0</v>
      </c>
      <c r="U9" s="60">
        <f>'Field data and Court Farm'!U9</f>
        <v>0</v>
      </c>
      <c r="V9" s="60">
        <f>'Field data and Court Farm'!V9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Court Farm'!C10</f>
        <v>6.1</v>
      </c>
      <c r="D10" s="60">
        <f>'Field data and Court Farm'!D10</f>
        <v>6</v>
      </c>
      <c r="E10" s="60">
        <f>'Field data and Court Farm'!E10</f>
        <v>5.9</v>
      </c>
      <c r="F10" s="60">
        <f>'Field data and Court Farm'!F10</f>
        <v>5.8</v>
      </c>
      <c r="G10" s="60">
        <f>'Field data and Court Farm'!G10</f>
        <v>5.9</v>
      </c>
      <c r="H10" s="60">
        <f>'Field data and Court Farm'!H10</f>
        <v>5.9</v>
      </c>
      <c r="I10" s="60">
        <f>'Field data and Court Farm'!I10</f>
        <v>5.9</v>
      </c>
      <c r="J10" s="60">
        <f>'Field data and Court Farm'!J10</f>
        <v>6.5</v>
      </c>
      <c r="K10" s="60">
        <f>'Field data and Court Farm'!K10</f>
        <v>6.4</v>
      </c>
      <c r="L10" s="60">
        <f>'Field data and Court Farm'!L10</f>
        <v>6.6</v>
      </c>
      <c r="M10" s="60">
        <f>'Field data and Court Farm'!M10</f>
        <v>0</v>
      </c>
      <c r="N10" s="60">
        <f>'Field data and Court Farm'!N10</f>
        <v>0</v>
      </c>
      <c r="O10" s="60">
        <f>'Field data and Court Farm'!O10</f>
        <v>0</v>
      </c>
      <c r="P10" s="60">
        <f>'Field data and Court Farm'!P10</f>
        <v>0</v>
      </c>
      <c r="Q10" s="60">
        <f>'Field data and Court Farm'!Q10</f>
        <v>0</v>
      </c>
      <c r="R10" s="60">
        <f>'Field data and Court Farm'!R10</f>
        <v>0</v>
      </c>
      <c r="S10" s="60">
        <f>'Field data and Court Farm'!S10</f>
        <v>0</v>
      </c>
      <c r="T10" s="60">
        <f>'Field data and Court Farm'!T10</f>
        <v>0</v>
      </c>
      <c r="U10" s="60">
        <f>'Field data and Court Farm'!U10</f>
        <v>0</v>
      </c>
      <c r="V10" s="60">
        <f>'Field data and Court Farm'!V10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Court Farm'!C11</f>
        <v>2</v>
      </c>
      <c r="D11" s="60">
        <f>'Field data and Court Farm'!D11</f>
        <v>1</v>
      </c>
      <c r="E11" s="60">
        <f>'Field data and Court Farm'!E11</f>
        <v>2</v>
      </c>
      <c r="F11" s="60">
        <f>'Field data and Court Farm'!F11</f>
        <v>1</v>
      </c>
      <c r="G11" s="60">
        <f>'Field data and Court Farm'!G11</f>
        <v>1</v>
      </c>
      <c r="H11" s="60">
        <f>'Field data and Court Farm'!H11</f>
        <v>1</v>
      </c>
      <c r="I11" s="60">
        <f>'Field data and Court Farm'!I11</f>
        <v>1</v>
      </c>
      <c r="J11" s="60">
        <f>'Field data and Court Farm'!J11</f>
        <v>0</v>
      </c>
      <c r="K11" s="60">
        <f>'Field data and Court Farm'!K11</f>
        <v>0</v>
      </c>
      <c r="L11" s="60">
        <f>'Field data and Court Farm'!L11</f>
        <v>0</v>
      </c>
      <c r="M11" s="60">
        <f>'Field data and Court Farm'!M11</f>
        <v>0</v>
      </c>
      <c r="N11" s="60">
        <f>'Field data and Court Farm'!N11</f>
        <v>0</v>
      </c>
      <c r="O11" s="60">
        <f>'Field data and Court Farm'!O11</f>
        <v>0</v>
      </c>
      <c r="P11" s="60">
        <f>'Field data and Court Farm'!P11</f>
        <v>0</v>
      </c>
      <c r="Q11" s="60">
        <f>'Field data and Court Farm'!Q11</f>
        <v>0</v>
      </c>
      <c r="R11" s="60">
        <f>'Field data and Court Farm'!R11</f>
        <v>0</v>
      </c>
      <c r="S11" s="60">
        <f>'Field data and Court Farm'!S11</f>
        <v>0</v>
      </c>
      <c r="T11" s="60">
        <f>'Field data and Court Farm'!T11</f>
        <v>0</v>
      </c>
      <c r="U11" s="60">
        <f>'Field data and Court Farm'!U11</f>
        <v>0</v>
      </c>
      <c r="V11" s="60">
        <f>'Field data and Court Farm'!V11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Court Farm'!C12</f>
        <v>2</v>
      </c>
      <c r="D12" s="60">
        <f>'Field data and Court Farm'!D12</f>
        <v>2</v>
      </c>
      <c r="E12" s="60">
        <f>'Field data and Court Farm'!E12</f>
        <v>2</v>
      </c>
      <c r="F12" s="60">
        <f>'Field data and Court Farm'!F12</f>
        <v>2</v>
      </c>
      <c r="G12" s="60">
        <f>'Field data and Court Farm'!G12</f>
        <v>2</v>
      </c>
      <c r="H12" s="60">
        <f>'Field data and Court Farm'!H12</f>
        <v>2</v>
      </c>
      <c r="I12" s="60">
        <f>'Field data and Court Farm'!I12</f>
        <v>2</v>
      </c>
      <c r="J12" s="60">
        <f>'Field data and Court Farm'!J12</f>
        <v>0</v>
      </c>
      <c r="K12" s="60">
        <f>'Field data and Court Farm'!K12</f>
        <v>0</v>
      </c>
      <c r="L12" s="60">
        <f>'Field data and Court Farm'!L12</f>
        <v>0</v>
      </c>
      <c r="M12" s="60">
        <f>'Field data and Court Farm'!M12</f>
        <v>0</v>
      </c>
      <c r="N12" s="60">
        <f>'Field data and Court Farm'!N12</f>
        <v>0</v>
      </c>
      <c r="O12" s="60">
        <f>'Field data and Court Farm'!O12</f>
        <v>0</v>
      </c>
      <c r="P12" s="60">
        <f>'Field data and Court Farm'!P12</f>
        <v>0</v>
      </c>
      <c r="Q12" s="60">
        <f>'Field data and Court Farm'!Q12</f>
        <v>0</v>
      </c>
      <c r="R12" s="60">
        <f>'Field data and Court Farm'!R12</f>
        <v>0</v>
      </c>
      <c r="S12" s="60">
        <f>'Field data and Court Farm'!S12</f>
        <v>0</v>
      </c>
      <c r="T12" s="60">
        <f>'Field data and Court Farm'!T12</f>
        <v>0</v>
      </c>
      <c r="U12" s="60">
        <f>'Field data and Court Farm'!U12</f>
        <v>0</v>
      </c>
      <c r="V12" s="60">
        <f>'Field data and Court Farm'!V12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Court Farm'!C13</f>
        <v>3</v>
      </c>
      <c r="D13" s="60">
        <f>'Field data and Court Farm'!D13</f>
        <v>3</v>
      </c>
      <c r="E13" s="60">
        <f>'Field data and Court Farm'!E13</f>
        <v>3</v>
      </c>
      <c r="F13" s="60">
        <f>'Field data and Court Farm'!F13</f>
        <v>3</v>
      </c>
      <c r="G13" s="60">
        <f>'Field data and Court Farm'!G13</f>
        <v>3</v>
      </c>
      <c r="H13" s="60">
        <f>'Field data and Court Farm'!H13</f>
        <v>3</v>
      </c>
      <c r="I13" s="60">
        <f>'Field data and Court Farm'!I13</f>
        <v>3</v>
      </c>
      <c r="J13" s="60">
        <f>'Field data and Court Farm'!J13</f>
        <v>3</v>
      </c>
      <c r="K13" s="60">
        <f>'Field data and Court Farm'!K13</f>
        <v>3</v>
      </c>
      <c r="L13" s="60">
        <f>'Field data and Court Farm'!L13</f>
        <v>3</v>
      </c>
      <c r="M13" s="60">
        <f>'Field data and Court Farm'!M13</f>
        <v>0</v>
      </c>
      <c r="N13" s="60">
        <f>'Field data and Court Farm'!N13</f>
        <v>0</v>
      </c>
      <c r="O13" s="60">
        <f>'Field data and Court Farm'!O13</f>
        <v>0</v>
      </c>
      <c r="P13" s="60">
        <f>'Field data and Court Farm'!P13</f>
        <v>0</v>
      </c>
      <c r="Q13" s="60">
        <f>'Field data and Court Farm'!Q13</f>
        <v>0</v>
      </c>
      <c r="R13" s="60">
        <f>'Field data and Court Farm'!R13</f>
        <v>0</v>
      </c>
      <c r="S13" s="60">
        <f>'Field data and Court Farm'!S13</f>
        <v>0</v>
      </c>
      <c r="T13" s="60">
        <f>'Field data and Court Farm'!T13</f>
        <v>0</v>
      </c>
      <c r="U13" s="60">
        <f>'Field data and Court Farm'!U13</f>
        <v>0</v>
      </c>
      <c r="V13" s="60">
        <f>'Field data and Court Farm'!V13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Court Farm'!C14</f>
        <v xml:space="preserve">Grass Silage (30% DM) </v>
      </c>
      <c r="D14" s="102" t="str">
        <f>'Field data and Court Farm'!D14</f>
        <v xml:space="preserve">Grass Silage (30% DM) </v>
      </c>
      <c r="E14" s="102" t="str">
        <f>'Field data and Court Farm'!E14</f>
        <v xml:space="preserve">Grass Silage (30% DM) </v>
      </c>
      <c r="F14" s="102" t="str">
        <f>'Field data and Court Farm'!F14</f>
        <v xml:space="preserve">Grass Silage (30% DM) </v>
      </c>
      <c r="G14" s="102" t="str">
        <f>'Field data and Court Farm'!G14</f>
        <v xml:space="preserve">Grass Silage (30% DM) </v>
      </c>
      <c r="H14" s="102" t="str">
        <f>'Field data and Court Farm'!H14</f>
        <v xml:space="preserve">Grass Silage (30% DM) </v>
      </c>
      <c r="I14" s="102" t="str">
        <f>'Field data and Court Farm'!I14</f>
        <v xml:space="preserve">Grass Silage (30% DM) </v>
      </c>
      <c r="J14" s="102" t="str">
        <f>'Field data and Court Farm'!J14</f>
        <v xml:space="preserve">Grass Silage (30% DM) </v>
      </c>
      <c r="K14" s="102" t="str">
        <f>'Field data and Court Farm'!K14</f>
        <v xml:space="preserve">Grass Silage (30% DM) </v>
      </c>
      <c r="L14" s="102" t="str">
        <f>'Field data and Court Farm'!L14</f>
        <v xml:space="preserve">Grass Silage (30% DM) </v>
      </c>
      <c r="M14" s="102">
        <f>'Field data and Court Farm'!M14</f>
        <v>0</v>
      </c>
      <c r="N14" s="102">
        <f>'Field data and Court Farm'!N14</f>
        <v>0</v>
      </c>
      <c r="O14" s="102">
        <f>'Field data and Court Farm'!O14</f>
        <v>0</v>
      </c>
      <c r="P14" s="102">
        <f>'Field data and Court Farm'!P14</f>
        <v>0</v>
      </c>
      <c r="Q14" s="102">
        <f>'Field data and Court Farm'!Q14</f>
        <v>0</v>
      </c>
      <c r="R14" s="102">
        <f>'Field data and Court Farm'!R14</f>
        <v>0</v>
      </c>
      <c r="S14" s="102">
        <f>'Field data and Court Farm'!S14</f>
        <v>0</v>
      </c>
      <c r="T14" s="102">
        <f>'Field data and Court Farm'!T14</f>
        <v>0</v>
      </c>
      <c r="U14" s="102">
        <f>'Field data and Court Farm'!U14</f>
        <v>0</v>
      </c>
      <c r="V14" s="102">
        <f>'Field data and Court Farm'!V14</f>
        <v>0</v>
      </c>
      <c r="AD14" s="30" t="s">
        <v>138</v>
      </c>
      <c r="AE14" s="30">
        <v>6</v>
      </c>
      <c r="AI14" s="53" t="s">
        <v>119</v>
      </c>
      <c r="AJ14" s="54">
        <v>0.8</v>
      </c>
      <c r="AK14" s="55">
        <v>1.7</v>
      </c>
      <c r="AL14" s="11">
        <v>12</v>
      </c>
      <c r="AM14" s="11">
        <v>6.7</v>
      </c>
      <c r="AN14" s="11" t="s">
        <v>135</v>
      </c>
    </row>
    <row r="15" spans="1:41" ht="13" x14ac:dyDescent="0.25">
      <c r="A15" s="132" t="s">
        <v>9</v>
      </c>
      <c r="B15" s="132"/>
      <c r="C15" s="60">
        <f>'Field data and Court Farm'!C15</f>
        <v>38</v>
      </c>
      <c r="D15" s="60">
        <f>'Field data and Court Farm'!D15</f>
        <v>38</v>
      </c>
      <c r="E15" s="60">
        <f>'Field data and Court Farm'!E15</f>
        <v>38</v>
      </c>
      <c r="F15" s="60">
        <f>'Field data and Court Farm'!F15</f>
        <v>38</v>
      </c>
      <c r="G15" s="60">
        <f>'Field data and Court Farm'!G15</f>
        <v>38</v>
      </c>
      <c r="H15" s="60">
        <f>'Field data and Court Farm'!H15</f>
        <v>38</v>
      </c>
      <c r="I15" s="60">
        <f>'Field data and Court Farm'!I15</f>
        <v>38</v>
      </c>
      <c r="J15" s="60">
        <f>'Field data and Court Farm'!J15</f>
        <v>38</v>
      </c>
      <c r="K15" s="60">
        <f>'Field data and Court Farm'!K15</f>
        <v>38</v>
      </c>
      <c r="L15" s="60">
        <f>'Field data and Court Farm'!L15</f>
        <v>38</v>
      </c>
      <c r="M15" s="60">
        <f>'Field data and Court Farm'!M15</f>
        <v>0</v>
      </c>
      <c r="N15" s="60">
        <f>'Field data and Court Farm'!N15</f>
        <v>0</v>
      </c>
      <c r="O15" s="60">
        <f>'Field data and Court Farm'!O15</f>
        <v>0</v>
      </c>
      <c r="P15" s="60">
        <f>'Field data and Court Farm'!P15</f>
        <v>0</v>
      </c>
      <c r="Q15" s="60">
        <f>'Field data and Court Farm'!Q15</f>
        <v>0</v>
      </c>
      <c r="R15" s="60">
        <f>'Field data and Court Farm'!R15</f>
        <v>0</v>
      </c>
      <c r="S15" s="60">
        <f>'Field data and Court Farm'!S15</f>
        <v>0</v>
      </c>
      <c r="T15" s="60">
        <f>'Field data and Court Farm'!T15</f>
        <v>0</v>
      </c>
      <c r="U15" s="60">
        <f>'Field data and Court Farm'!U15</f>
        <v>0</v>
      </c>
      <c r="V15" s="60">
        <f>'Field data and Court Farm'!V15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Court Farm'!C16</f>
        <v>Medium/Clay</v>
      </c>
      <c r="D16" s="103" t="str">
        <f>'Field data and Court Farm'!D16</f>
        <v>Medium/Clay</v>
      </c>
      <c r="E16" s="103" t="str">
        <f>'Field data and Court Farm'!E16</f>
        <v>Medium/Clay</v>
      </c>
      <c r="F16" s="103" t="str">
        <f>'Field data and Court Farm'!F16</f>
        <v>Medium/Clay</v>
      </c>
      <c r="G16" s="103" t="str">
        <f>'Field data and Court Farm'!G16</f>
        <v>Medium/Clay</v>
      </c>
      <c r="H16" s="103" t="str">
        <f>'Field data and Court Farm'!H16</f>
        <v>Medium/Clay</v>
      </c>
      <c r="I16" s="103" t="str">
        <f>'Field data and Court Farm'!I16</f>
        <v>Medium/Clay</v>
      </c>
      <c r="J16" s="103" t="str">
        <f>'Field data and Court Farm'!J16</f>
        <v>Medium/Clay</v>
      </c>
      <c r="K16" s="103" t="str">
        <f>'Field data and Court Farm'!K16</f>
        <v>Medium/Clay</v>
      </c>
      <c r="L16" s="103" t="str">
        <f>'Field data and Court Farm'!L16</f>
        <v>Medium/Clay</v>
      </c>
      <c r="M16" s="103">
        <f>'Field data and Court Farm'!M16</f>
        <v>0</v>
      </c>
      <c r="N16" s="103">
        <f>'Field data and Court Farm'!N16</f>
        <v>0</v>
      </c>
      <c r="O16" s="103">
        <f>'Field data and Court Farm'!O16</f>
        <v>0</v>
      </c>
      <c r="P16" s="103">
        <f>'Field data and Court Farm'!P16</f>
        <v>0</v>
      </c>
      <c r="Q16" s="103">
        <f>'Field data and Court Farm'!Q16</f>
        <v>0</v>
      </c>
      <c r="R16" s="103">
        <f>'Field data and Court Farm'!R16</f>
        <v>0</v>
      </c>
      <c r="S16" s="103">
        <f>'Field data and Court Farm'!S16</f>
        <v>0</v>
      </c>
      <c r="T16" s="103">
        <f>'Field data and Court Farm'!T16</f>
        <v>0</v>
      </c>
      <c r="U16" s="103">
        <f>'Field data and Court Farm'!U16</f>
        <v>0</v>
      </c>
      <c r="V16" s="103">
        <f>'Field data and Court Farm'!V16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84.996099999999998</v>
      </c>
      <c r="D18" s="16">
        <f>$D32</f>
        <v>84.996099999999998</v>
      </c>
      <c r="E18" s="16">
        <f>$D33</f>
        <v>0</v>
      </c>
      <c r="F18" s="16">
        <f>$D34</f>
        <v>0</v>
      </c>
      <c r="G18" s="16">
        <f>$D35</f>
        <v>0</v>
      </c>
      <c r="H18" s="16">
        <f>$D36</f>
        <v>0</v>
      </c>
      <c r="I18" s="16">
        <f>$D37</f>
        <v>0</v>
      </c>
      <c r="J18" s="16">
        <f>$D38</f>
        <v>84.996099999999998</v>
      </c>
      <c r="K18" s="16">
        <f>$D39</f>
        <v>84.996099999999998</v>
      </c>
      <c r="L18" s="16">
        <f>$D40</f>
        <v>84.996099999999998</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5.1961000000000013</v>
      </c>
      <c r="D19" s="16">
        <f t="shared" ref="D19:V19" si="1">D18-D17</f>
        <v>5.1961000000000013</v>
      </c>
      <c r="E19" s="16">
        <f t="shared" si="1"/>
        <v>-79.8</v>
      </c>
      <c r="F19" s="16">
        <f t="shared" si="1"/>
        <v>-79.8</v>
      </c>
      <c r="G19" s="16">
        <f t="shared" si="1"/>
        <v>-79.8</v>
      </c>
      <c r="H19" s="16">
        <f t="shared" si="1"/>
        <v>-79.8</v>
      </c>
      <c r="I19" s="16">
        <f t="shared" si="1"/>
        <v>-79.8</v>
      </c>
      <c r="J19" s="16">
        <f t="shared" si="1"/>
        <v>5.1961000000000013</v>
      </c>
      <c r="K19" s="16">
        <f t="shared" si="1"/>
        <v>5.1961000000000013</v>
      </c>
      <c r="L19" s="16">
        <f t="shared" si="1"/>
        <v>5.1961000000000013</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INCREASE</v>
      </c>
      <c r="D20" s="26" t="str">
        <f>IF($B32="","",IF(D$19&gt;=0,"INCREASE","DECREASE"))</f>
        <v>INCREASE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4.4621150000000007</v>
      </c>
      <c r="D22" s="16">
        <f>$E32</f>
        <v>4.4621150000000007</v>
      </c>
      <c r="E22" s="16">
        <f>$E33</f>
        <v>0</v>
      </c>
      <c r="F22" s="16">
        <f>$E34</f>
        <v>0</v>
      </c>
      <c r="G22" s="16">
        <f>$E35</f>
        <v>0</v>
      </c>
      <c r="H22" s="16">
        <f>$E36</f>
        <v>0</v>
      </c>
      <c r="I22" s="16">
        <f>$E37</f>
        <v>0</v>
      </c>
      <c r="J22" s="16">
        <f>$E38</f>
        <v>4.4621150000000007</v>
      </c>
      <c r="K22" s="16">
        <f>$E39</f>
        <v>4.4621150000000007</v>
      </c>
      <c r="L22" s="16">
        <f>$E40</f>
        <v>4.4621150000000007</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-269.13788500000004</v>
      </c>
      <c r="D23" s="16">
        <f t="shared" ref="D23:V23" si="3">D22-D21</f>
        <v>-269.13788500000004</v>
      </c>
      <c r="E23" s="16">
        <f t="shared" si="3"/>
        <v>-273.60000000000002</v>
      </c>
      <c r="F23" s="16">
        <f t="shared" si="3"/>
        <v>-273.60000000000002</v>
      </c>
      <c r="G23" s="16">
        <f t="shared" si="3"/>
        <v>-273.60000000000002</v>
      </c>
      <c r="H23" s="16">
        <f t="shared" si="3"/>
        <v>-273.60000000000002</v>
      </c>
      <c r="I23" s="16">
        <f t="shared" si="3"/>
        <v>-273.60000000000002</v>
      </c>
      <c r="J23" s="16">
        <f t="shared" si="3"/>
        <v>-269.13788500000004</v>
      </c>
      <c r="K23" s="16">
        <f t="shared" si="3"/>
        <v>-269.13788500000004</v>
      </c>
      <c r="L23" s="16">
        <f t="shared" si="3"/>
        <v>-269.13788500000004</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55</v>
      </c>
      <c r="D27" s="107" t="s">
        <v>56</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20</v>
      </c>
      <c r="C28" s="15">
        <v>63.9</v>
      </c>
      <c r="D28" s="15">
        <v>0.106</v>
      </c>
      <c r="E28" s="15">
        <v>5.2900000000000003E-2</v>
      </c>
      <c r="F28" s="15">
        <v>983</v>
      </c>
      <c r="G28" s="15">
        <v>84.7</v>
      </c>
      <c r="H28" s="15">
        <v>82.6</v>
      </c>
      <c r="I28" s="15">
        <v>10.3</v>
      </c>
      <c r="J28" s="15">
        <v>0.93</v>
      </c>
      <c r="K28" s="23">
        <v>0.26</v>
      </c>
      <c r="L28" s="15">
        <v>20.5</v>
      </c>
      <c r="M28" s="15">
        <v>8.66</v>
      </c>
      <c r="N28" s="15">
        <v>135000</v>
      </c>
      <c r="O28" s="15">
        <v>8530</v>
      </c>
      <c r="P28" s="15"/>
      <c r="Q28" s="15">
        <v>6090</v>
      </c>
      <c r="R28" s="15"/>
      <c r="S28" s="15">
        <v>89.4</v>
      </c>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35</v>
      </c>
      <c r="C31" s="77">
        <f>IF(C$27="%w/w SAR",((C$28*10)*$B31),IF(C$27="%w/w DM",(((C$28*10)*($B$28/100))*$B31),IF(C$27="kg/t SAR",(C$28*$B31),IF(C$27="kg/t DM",((C$28*($B$28/100))*$B31),IF(C$27="mg/kg SAR",((C$28*0.001)*$B31),IF(C$27="mg/kg DM",(((C$28*0.001)*($B$28/100))*$B31),0))))))</f>
        <v>0.44729999999999998</v>
      </c>
      <c r="D31" s="77">
        <f>(IF(D$27="%w/w SAR",((D$28*10)*$B31),IF(D$27="%w/w DM",(((D$28*10)*($B$28/100))*$B31),IF(D$27="kg/t SAR",(D$28*$B31),IF(D$27="kg/t DM",((D$28*($B$28/100))*$B31),IF(D$27="mg/kg SAR",((D$28*0.001)*$B31),IF(D$27="mg/kg DM",(((D$28*0.001)*($B$28/100))*$B31),"0")))))))*2.291</f>
        <v>84.996099999999998</v>
      </c>
      <c r="E31" s="77">
        <f>(IF(E$27="%w/w SAR",((E$28*10)*$B31),IF(E$27="%w/w DM",(((E$28*10)*($B$28/100))*$B31),IF(E$27="kg/t SAR",(E$28*$B31),IF(E$27="kg/t DM",((E$28*($B$28/100))*$B31),IF(E$27="mg/kg SAR",((E$28*0.001)*$B31),IF(E$27="mg/kg DM",(((E$28*0.001)*($B$28/100))*$B31),"0")))))))*1.205</f>
        <v>4.4621150000000007</v>
      </c>
      <c r="F31" s="77">
        <f>(IF(F$27="%w/w SAR",((F$28*10)*$B31),IF(F$27="%w/w DM",(((F$28*10)*($B$28/100))*$B31),IF(F$27="kg/t SAR",(F$28*$B31),IF(F$27="kg/t DM",((F$28*($B$28/100))*$B31),IF(F$27="mg/kg SAR",((F$28*0.001)*$B31),IF(F$27="mg/kg DM",(((F$28*0.001)*($B$28/100))*$B31),"0")))))))*1.658</f>
        <v>11.408697999999999</v>
      </c>
      <c r="G31" s="77">
        <f t="shared" ref="G31:P46" si="5">IF(G$27="%w/w SAR",((G$28*10)*$B31),IF(G$27="%w/w DM",(((G$28*10)*($B$28/100))*$B31),IF(G$27="kg/t SAR",(G$28*$B31),IF(G$27="kg/t DM",((G$28*($B$28/100))*$B31),IF(G$27="mg/kg SAR",((G$28*0.001)*$B31),IF(G$27="mg/kg DM",(((G$28*0.001)*($B$28/100))*$B31),0))))))</f>
        <v>0.59290000000000009</v>
      </c>
      <c r="H31" s="77">
        <f t="shared" si="5"/>
        <v>0.57820000000000005</v>
      </c>
      <c r="I31" s="77">
        <f t="shared" si="5"/>
        <v>7.2100000000000011E-2</v>
      </c>
      <c r="J31" s="77">
        <f t="shared" si="5"/>
        <v>6.510000000000001E-3</v>
      </c>
      <c r="K31" s="77">
        <f t="shared" si="5"/>
        <v>1.8200000000000004E-3</v>
      </c>
      <c r="L31" s="77">
        <f t="shared" si="5"/>
        <v>0.14350000000000002</v>
      </c>
      <c r="M31" s="77">
        <f t="shared" si="5"/>
        <v>6.0620000000000007E-2</v>
      </c>
      <c r="N31" s="77">
        <f t="shared" si="5"/>
        <v>945</v>
      </c>
      <c r="O31" s="77">
        <f t="shared" si="5"/>
        <v>59.71</v>
      </c>
      <c r="P31" s="77">
        <f t="shared" si="5"/>
        <v>0</v>
      </c>
      <c r="Q31" s="77">
        <f>(IF(Q$27="%w/w SAR",((Q$28*10)*$B31),IF(Q$27="%w/w DM",(((Q$28*10)*($B$28/100))*$B31),IF(Q$27="kg/t SAR",(Q$28*$B31),IF(Q$27="kg/t DM",((Q$28*($B$28/100))*$B31),IF(Q$27="mg/kg SAR",((Q$28*0.001)*$B31),IF(Q$27="mg/kg DM",(((Q$28*0.001)*($B$28/100))*$B31),0)))))))*2.5</f>
        <v>106.57499999999999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0.62580000000000013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35</v>
      </c>
      <c r="C32" s="77">
        <f t="shared" ref="C32:C50" si="6">IF(C$27="%w/w SAR",((C$28*10)*$B32),IF(C$27="%w/w DM",(((C$28*10)*($B$28/100))*$B32),IF(C$27="kg/t SAR",(C$28*$B32),IF(C$27="kg/t DM",((C$28*($B$28/100))*$B32),IF(C$27="mg/kg SAR",((C$28*0.001)*$B32),IF(C$27="mg/kg DM",(((C$28*0.001)*($B$28/100))*$B32),0))))))</f>
        <v>0.44729999999999998</v>
      </c>
      <c r="D32" s="77">
        <f t="shared" ref="D32:D50" si="7">(IF(D$27="%w/w SAR",((D$28*10)*$B32),IF(D$27="%w/w DM",(((D$28*10)*($B$28/100))*$B32),IF(D$27="kg/t SAR",(D$28*$B32),IF(D$27="kg/t DM",((D$28*($B$28/100))*$B32),IF(D$27="mg/kg SAR",((D$28*0.001)*$B32),IF(D$27="mg/kg DM",(((D$28*0.001)*($B$28/100))*$B32),"0")))))))*2.291</f>
        <v>84.996099999999998</v>
      </c>
      <c r="E32" s="77">
        <f t="shared" ref="E32:E50" si="8">(IF(E$27="%w/w SAR",((E$28*10)*$B32),IF(E$27="%w/w DM",(((E$28*10)*($B$28/100))*$B32),IF(E$27="kg/t SAR",(E$28*$B32),IF(E$27="kg/t DM",((E$28*($B$28/100))*$B32),IF(E$27="mg/kg SAR",((E$28*0.001)*$B32),IF(E$27="mg/kg DM",(((E$28*0.001)*($B$28/100))*$B32),"0")))))))*1.205</f>
        <v>4.4621150000000007</v>
      </c>
      <c r="F32" s="77">
        <f t="shared" ref="F32:F50" si="9">(IF(F$27="%w/w SAR",((F$28*10)*$B32),IF(F$27="%w/w DM",(((F$28*10)*($B$28/100))*$B32),IF(F$27="kg/t SAR",(F$28*$B32),IF(F$27="kg/t DM",((F$28*($B$28/100))*$B32),IF(F$27="mg/kg SAR",((F$28*0.001)*$B32),IF(F$27="mg/kg DM",(((F$28*0.001)*($B$28/100))*$B32),"0")))))))*1.658</f>
        <v>11.408697999999999</v>
      </c>
      <c r="G32" s="77">
        <f t="shared" si="5"/>
        <v>0.59290000000000009</v>
      </c>
      <c r="H32" s="77">
        <f t="shared" si="5"/>
        <v>0.57820000000000005</v>
      </c>
      <c r="I32" s="77">
        <f t="shared" si="5"/>
        <v>7.2100000000000011E-2</v>
      </c>
      <c r="J32" s="77">
        <f t="shared" si="5"/>
        <v>6.510000000000001E-3</v>
      </c>
      <c r="K32" s="77">
        <f t="shared" si="5"/>
        <v>1.8200000000000004E-3</v>
      </c>
      <c r="L32" s="77">
        <f t="shared" si="5"/>
        <v>0.14350000000000002</v>
      </c>
      <c r="M32" s="77">
        <f t="shared" si="5"/>
        <v>6.0620000000000007E-2</v>
      </c>
      <c r="N32" s="77">
        <f t="shared" si="5"/>
        <v>945</v>
      </c>
      <c r="O32" s="77">
        <f t="shared" si="5"/>
        <v>59.71</v>
      </c>
      <c r="P32" s="77">
        <f t="shared" si="5"/>
        <v>0</v>
      </c>
      <c r="Q32" s="77">
        <f t="shared" ref="Q32:Q50" si="10">(IF(Q$27="%w/w SAR",((Q$28*10)*$B32),IF(Q$27="%w/w DM",(((Q$28*10)*($B$28/100))*$B32),IF(Q$27="kg/t SAR",(Q$28*$B32),IF(Q$27="kg/t DM",((Q$28*($B$28/100))*$B32),IF(Q$27="mg/kg SAR",((Q$28*0.001)*$B32),IF(Q$27="mg/kg DM",(((Q$28*0.001)*($B$28/100))*$B32),0)))))))*2.5</f>
        <v>106.57499999999999</v>
      </c>
      <c r="R32" s="77">
        <f t="shared" ref="R32:U50" si="11">IF(R$27="%w/w SAR",((R$28*10)*$B32),IF(R$27="%w/w DM",(((R$28*10)*($B$28/100))*$B32),IF(R$27="kg/t SAR",(R$28*$B32),IF(R$27="kg/t DM",((R$28*($B$28/100))*$B32),IF(R$27="mg/kg SAR",((R$28*0.001)*$B32),IF(R$27="mg/kg DM",(((R$28*0.001)*($B$28/100))*$B32),0))))))</f>
        <v>0</v>
      </c>
      <c r="S32" s="77">
        <f t="shared" si="11"/>
        <v>0.62580000000000013</v>
      </c>
      <c r="T32" s="77">
        <f t="shared" si="11"/>
        <v>0</v>
      </c>
      <c r="U32" s="77">
        <f t="shared" si="11"/>
        <v>0</v>
      </c>
      <c r="AB32" s="59"/>
      <c r="AC32" s="59"/>
      <c r="AD32" s="59"/>
      <c r="AE32" s="59"/>
      <c r="AF32" s="59"/>
      <c r="AG32" s="59"/>
      <c r="AH32" s="59"/>
      <c r="AI32" s="59"/>
    </row>
    <row r="33" spans="1:35" s="72" customFormat="1" ht="13" x14ac:dyDescent="0.35">
      <c r="A33" s="13">
        <f>E8</f>
        <v>3</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35</v>
      </c>
      <c r="C38" s="77">
        <f t="shared" si="6"/>
        <v>0.44729999999999998</v>
      </c>
      <c r="D38" s="77">
        <f t="shared" si="7"/>
        <v>84.996099999999998</v>
      </c>
      <c r="E38" s="77">
        <f t="shared" si="8"/>
        <v>4.4621150000000007</v>
      </c>
      <c r="F38" s="77">
        <f t="shared" si="9"/>
        <v>11.408697999999999</v>
      </c>
      <c r="G38" s="77">
        <f t="shared" si="5"/>
        <v>0.59290000000000009</v>
      </c>
      <c r="H38" s="77">
        <f t="shared" si="5"/>
        <v>0.57820000000000005</v>
      </c>
      <c r="I38" s="77">
        <f t="shared" si="5"/>
        <v>7.2100000000000011E-2</v>
      </c>
      <c r="J38" s="77">
        <f t="shared" si="5"/>
        <v>6.510000000000001E-3</v>
      </c>
      <c r="K38" s="77">
        <f t="shared" si="5"/>
        <v>1.8200000000000004E-3</v>
      </c>
      <c r="L38" s="77">
        <f t="shared" si="5"/>
        <v>0.14350000000000002</v>
      </c>
      <c r="M38" s="77">
        <f t="shared" si="5"/>
        <v>6.0620000000000007E-2</v>
      </c>
      <c r="N38" s="77">
        <f t="shared" si="5"/>
        <v>945</v>
      </c>
      <c r="O38" s="77">
        <f t="shared" si="5"/>
        <v>59.71</v>
      </c>
      <c r="P38" s="77">
        <f t="shared" si="5"/>
        <v>0</v>
      </c>
      <c r="Q38" s="77">
        <f t="shared" si="10"/>
        <v>106.57499999999999</v>
      </c>
      <c r="R38" s="77">
        <f t="shared" si="11"/>
        <v>0</v>
      </c>
      <c r="S38" s="77">
        <f t="shared" si="11"/>
        <v>0.62580000000000013</v>
      </c>
      <c r="T38" s="77">
        <f t="shared" si="11"/>
        <v>0</v>
      </c>
      <c r="U38" s="77">
        <f t="shared" si="11"/>
        <v>0</v>
      </c>
      <c r="AB38" s="59"/>
      <c r="AC38" s="59"/>
      <c r="AD38" s="59"/>
      <c r="AE38" s="59"/>
      <c r="AF38" s="59"/>
      <c r="AG38" s="59"/>
      <c r="AH38" s="59"/>
      <c r="AI38" s="59"/>
    </row>
    <row r="39" spans="1:35" s="72" customFormat="1" ht="13" x14ac:dyDescent="0.35">
      <c r="A39" s="13">
        <f>K8</f>
        <v>10</v>
      </c>
      <c r="B39" s="15">
        <v>35</v>
      </c>
      <c r="C39" s="77">
        <f t="shared" si="6"/>
        <v>0.44729999999999998</v>
      </c>
      <c r="D39" s="77">
        <f t="shared" si="7"/>
        <v>84.996099999999998</v>
      </c>
      <c r="E39" s="77">
        <f t="shared" si="8"/>
        <v>4.4621150000000007</v>
      </c>
      <c r="F39" s="77">
        <f t="shared" si="9"/>
        <v>11.408697999999999</v>
      </c>
      <c r="G39" s="77">
        <f t="shared" si="5"/>
        <v>0.59290000000000009</v>
      </c>
      <c r="H39" s="77">
        <f t="shared" si="5"/>
        <v>0.57820000000000005</v>
      </c>
      <c r="I39" s="77">
        <f t="shared" si="5"/>
        <v>7.2100000000000011E-2</v>
      </c>
      <c r="J39" s="77">
        <f t="shared" si="5"/>
        <v>6.510000000000001E-3</v>
      </c>
      <c r="K39" s="77">
        <f t="shared" si="5"/>
        <v>1.8200000000000004E-3</v>
      </c>
      <c r="L39" s="77">
        <f t="shared" si="5"/>
        <v>0.14350000000000002</v>
      </c>
      <c r="M39" s="77">
        <f t="shared" si="5"/>
        <v>6.0620000000000007E-2</v>
      </c>
      <c r="N39" s="77">
        <f t="shared" si="5"/>
        <v>945</v>
      </c>
      <c r="O39" s="77">
        <f t="shared" si="5"/>
        <v>59.71</v>
      </c>
      <c r="P39" s="77">
        <f t="shared" si="5"/>
        <v>0</v>
      </c>
      <c r="Q39" s="77">
        <f t="shared" si="10"/>
        <v>106.57499999999999</v>
      </c>
      <c r="R39" s="77">
        <f t="shared" si="11"/>
        <v>0</v>
      </c>
      <c r="S39" s="77">
        <f t="shared" si="11"/>
        <v>0.62580000000000013</v>
      </c>
      <c r="T39" s="77">
        <f t="shared" si="11"/>
        <v>0</v>
      </c>
      <c r="U39" s="77">
        <f t="shared" si="11"/>
        <v>0</v>
      </c>
      <c r="AB39" s="59"/>
      <c r="AC39" s="59"/>
      <c r="AD39" s="59"/>
      <c r="AE39" s="59"/>
      <c r="AF39" s="59"/>
      <c r="AG39" s="59"/>
      <c r="AH39" s="59"/>
      <c r="AI39" s="59"/>
    </row>
    <row r="40" spans="1:35" s="72" customFormat="1" ht="13" x14ac:dyDescent="0.35">
      <c r="A40" s="13">
        <f>L8</f>
        <v>11</v>
      </c>
      <c r="B40" s="15">
        <v>35</v>
      </c>
      <c r="C40" s="77">
        <f t="shared" si="6"/>
        <v>0.44729999999999998</v>
      </c>
      <c r="D40" s="77">
        <f t="shared" si="7"/>
        <v>84.996099999999998</v>
      </c>
      <c r="E40" s="77">
        <f t="shared" si="8"/>
        <v>4.4621150000000007</v>
      </c>
      <c r="F40" s="77">
        <f t="shared" si="9"/>
        <v>11.408697999999999</v>
      </c>
      <c r="G40" s="77">
        <f t="shared" si="5"/>
        <v>0.59290000000000009</v>
      </c>
      <c r="H40" s="77">
        <f t="shared" si="5"/>
        <v>0.57820000000000005</v>
      </c>
      <c r="I40" s="77">
        <f t="shared" si="5"/>
        <v>7.2100000000000011E-2</v>
      </c>
      <c r="J40" s="77">
        <f t="shared" si="5"/>
        <v>6.510000000000001E-3</v>
      </c>
      <c r="K40" s="77">
        <f t="shared" si="5"/>
        <v>1.8200000000000004E-3</v>
      </c>
      <c r="L40" s="77">
        <f t="shared" si="5"/>
        <v>0.14350000000000002</v>
      </c>
      <c r="M40" s="77">
        <f t="shared" si="5"/>
        <v>6.0620000000000007E-2</v>
      </c>
      <c r="N40" s="77">
        <f t="shared" si="5"/>
        <v>945</v>
      </c>
      <c r="O40" s="77">
        <f t="shared" si="5"/>
        <v>59.71</v>
      </c>
      <c r="P40" s="77">
        <f t="shared" si="5"/>
        <v>0</v>
      </c>
      <c r="Q40" s="77">
        <f t="shared" si="10"/>
        <v>106.57499999999999</v>
      </c>
      <c r="R40" s="77">
        <f t="shared" si="11"/>
        <v>0</v>
      </c>
      <c r="S40" s="77">
        <f t="shared" si="11"/>
        <v>0.62580000000000013</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6.5</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35</v>
      </c>
      <c r="C62" s="77">
        <f>B32</f>
        <v>35</v>
      </c>
      <c r="D62" s="77">
        <f>B33</f>
        <v>0</v>
      </c>
      <c r="E62" s="77">
        <f>B34</f>
        <v>0</v>
      </c>
      <c r="F62" s="77">
        <f>B35</f>
        <v>0</v>
      </c>
      <c r="G62" s="77">
        <f>B36</f>
        <v>0</v>
      </c>
      <c r="H62" s="77">
        <f>B37</f>
        <v>0</v>
      </c>
      <c r="I62" s="77">
        <f>B38</f>
        <v>35</v>
      </c>
      <c r="J62" s="77">
        <f>B39</f>
        <v>35</v>
      </c>
      <c r="K62" s="77">
        <f>B40</f>
        <v>35</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T53" sqref="T5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Court Farm'!C1:D1</f>
        <v>PAN-020448</v>
      </c>
      <c r="D1" s="143"/>
      <c r="E1" s="93" t="s">
        <v>45</v>
      </c>
      <c r="F1" s="39">
        <f>'Field data and Court Farm'!F1</f>
        <v>46</v>
      </c>
      <c r="G1" s="122" t="s">
        <v>43</v>
      </c>
      <c r="H1" s="123"/>
      <c r="I1" s="118">
        <v>5.4</v>
      </c>
      <c r="J1" s="121" t="s">
        <v>153</v>
      </c>
      <c r="K1" s="121"/>
      <c r="L1" s="97">
        <v>11800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Court Farm'!C2:D2</f>
        <v>EPR/GP3792SK</v>
      </c>
      <c r="D2" s="145"/>
      <c r="E2" s="93" t="s">
        <v>109</v>
      </c>
      <c r="F2" s="96">
        <v>190902</v>
      </c>
      <c r="G2" s="140" t="s">
        <v>110</v>
      </c>
      <c r="H2" s="141"/>
      <c r="I2" s="118"/>
      <c r="J2" s="121" t="s">
        <v>158</v>
      </c>
      <c r="K2" s="121"/>
      <c r="L2" s="97">
        <v>1.41</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Court Farm'!C3:D3</f>
        <v>ByProduct Recovery Ltd</v>
      </c>
      <c r="D3" s="145"/>
      <c r="E3" s="93" t="s">
        <v>108</v>
      </c>
      <c r="F3" s="31" t="s">
        <v>78</v>
      </c>
      <c r="G3" s="121" t="s">
        <v>159</v>
      </c>
      <c r="H3" s="121"/>
      <c r="I3" s="118"/>
      <c r="J3" s="122" t="s">
        <v>154</v>
      </c>
      <c r="K3" s="123"/>
      <c r="L3" s="97">
        <f>(L1/(L2*10000))*100</f>
        <v>83.687943262411352</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Court Farm'!C4:D4</f>
        <v>Park Farm, Malthouse Lane, Caerleon, NP18 3PD</v>
      </c>
      <c r="D4" s="143"/>
      <c r="E4" s="94" t="s">
        <v>1</v>
      </c>
      <c r="F4" s="120" t="s">
        <v>166</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t="str">
        <f>'Field data and Court Farm'!C5:D5</f>
        <v>Bryan Burn</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Court Farm'!C8</f>
        <v>1</v>
      </c>
      <c r="D8" s="60">
        <f>'Field data and Court Farm'!D8</f>
        <v>2</v>
      </c>
      <c r="E8" s="60">
        <f>'Field data and Court Farm'!E8</f>
        <v>3</v>
      </c>
      <c r="F8" s="60">
        <f>'Field data and Court Farm'!F8</f>
        <v>4</v>
      </c>
      <c r="G8" s="60">
        <f>'Field data and Court Farm'!G8</f>
        <v>6</v>
      </c>
      <c r="H8" s="60">
        <f>'Field data and Court Farm'!H8</f>
        <v>7</v>
      </c>
      <c r="I8" s="60">
        <f>'Field data and Court Farm'!I8</f>
        <v>8</v>
      </c>
      <c r="J8" s="60">
        <f>'Field data and Court Farm'!J8</f>
        <v>9</v>
      </c>
      <c r="K8" s="60">
        <f>'Field data and Court Farm'!K8</f>
        <v>10</v>
      </c>
      <c r="L8" s="60">
        <f>'Field data and Court Farm'!L8</f>
        <v>11</v>
      </c>
      <c r="M8" s="60">
        <f>'Field data and Court Farm'!M8</f>
        <v>0</v>
      </c>
      <c r="N8" s="60">
        <f>'Field data and Court Farm'!N8</f>
        <v>0</v>
      </c>
      <c r="O8" s="60">
        <f>'Field data and Court Farm'!O8</f>
        <v>0</v>
      </c>
      <c r="P8" s="60">
        <f>'Field data and Court Farm'!P8</f>
        <v>0</v>
      </c>
      <c r="Q8" s="60">
        <f>'Field data and Court Farm'!Q8</f>
        <v>0</v>
      </c>
      <c r="R8" s="60">
        <f>'Field data and Court Farm'!R8</f>
        <v>0</v>
      </c>
      <c r="S8" s="60">
        <f>'Field data and Court Farm'!S8</f>
        <v>0</v>
      </c>
      <c r="T8" s="60">
        <f>'Field data and Court Farm'!T8</f>
        <v>0</v>
      </c>
      <c r="U8" s="60">
        <f>'Field data and Court Farm'!U8</f>
        <v>0</v>
      </c>
      <c r="V8" s="60">
        <f>'Field data and Court Farm'!V8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'Field data and Court Farm'!C9</f>
        <v>mod</v>
      </c>
      <c r="D9" s="60" t="str">
        <f>'Field data and Court Farm'!D9</f>
        <v>mod</v>
      </c>
      <c r="E9" s="60" t="str">
        <f>'Field data and Court Farm'!E9</f>
        <v>mod</v>
      </c>
      <c r="F9" s="60" t="str">
        <f>'Field data and Court Farm'!F9</f>
        <v>mod</v>
      </c>
      <c r="G9" s="60" t="str">
        <f>'Field data and Court Farm'!G9</f>
        <v>mod</v>
      </c>
      <c r="H9" s="60" t="str">
        <f>'Field data and Court Farm'!H9</f>
        <v>mod</v>
      </c>
      <c r="I9" s="60" t="str">
        <f>'Field data and Court Farm'!I9</f>
        <v>mod</v>
      </c>
      <c r="J9" s="60" t="str">
        <f>'Field data and Court Farm'!J9</f>
        <v>mod</v>
      </c>
      <c r="K9" s="60" t="str">
        <f>'Field data and Court Farm'!K9</f>
        <v>mod</v>
      </c>
      <c r="L9" s="60" t="str">
        <f>'Field data and Court Farm'!L9</f>
        <v>mod</v>
      </c>
      <c r="M9" s="60">
        <f>'Field data and Court Farm'!M9</f>
        <v>0</v>
      </c>
      <c r="N9" s="60">
        <f>'Field data and Court Farm'!N9</f>
        <v>0</v>
      </c>
      <c r="O9" s="60">
        <f>'Field data and Court Farm'!O9</f>
        <v>0</v>
      </c>
      <c r="P9" s="60">
        <f>'Field data and Court Farm'!P9</f>
        <v>0</v>
      </c>
      <c r="Q9" s="60">
        <f>'Field data and Court Farm'!Q9</f>
        <v>0</v>
      </c>
      <c r="R9" s="60">
        <f>'Field data and Court Farm'!R9</f>
        <v>0</v>
      </c>
      <c r="S9" s="60">
        <f>'Field data and Court Farm'!S9</f>
        <v>0</v>
      </c>
      <c r="T9" s="60">
        <f>'Field data and Court Farm'!T9</f>
        <v>0</v>
      </c>
      <c r="U9" s="60">
        <f>'Field data and Court Farm'!U9</f>
        <v>0</v>
      </c>
      <c r="V9" s="60">
        <f>'Field data and Court Farm'!V9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Court Farm'!C10</f>
        <v>6.1</v>
      </c>
      <c r="D10" s="60">
        <f>'Field data and Court Farm'!D10</f>
        <v>6</v>
      </c>
      <c r="E10" s="60">
        <f>'Field data and Court Farm'!E10</f>
        <v>5.9</v>
      </c>
      <c r="F10" s="60">
        <f>'Field data and Court Farm'!F10</f>
        <v>5.8</v>
      </c>
      <c r="G10" s="60">
        <f>'Field data and Court Farm'!G10</f>
        <v>5.9</v>
      </c>
      <c r="H10" s="60">
        <f>'Field data and Court Farm'!H10</f>
        <v>5.9</v>
      </c>
      <c r="I10" s="60">
        <f>'Field data and Court Farm'!I10</f>
        <v>5.9</v>
      </c>
      <c r="J10" s="60">
        <f>'Field data and Court Farm'!J10</f>
        <v>6.5</v>
      </c>
      <c r="K10" s="60">
        <f>'Field data and Court Farm'!K10</f>
        <v>6.4</v>
      </c>
      <c r="L10" s="60">
        <f>'Field data and Court Farm'!L10</f>
        <v>6.6</v>
      </c>
      <c r="M10" s="60">
        <f>'Field data and Court Farm'!M10</f>
        <v>0</v>
      </c>
      <c r="N10" s="60">
        <f>'Field data and Court Farm'!N10</f>
        <v>0</v>
      </c>
      <c r="O10" s="60">
        <f>'Field data and Court Farm'!O10</f>
        <v>0</v>
      </c>
      <c r="P10" s="60">
        <f>'Field data and Court Farm'!P10</f>
        <v>0</v>
      </c>
      <c r="Q10" s="60">
        <f>'Field data and Court Farm'!Q10</f>
        <v>0</v>
      </c>
      <c r="R10" s="60">
        <f>'Field data and Court Farm'!R10</f>
        <v>0</v>
      </c>
      <c r="S10" s="60">
        <f>'Field data and Court Farm'!S10</f>
        <v>0</v>
      </c>
      <c r="T10" s="60">
        <f>'Field data and Court Farm'!T10</f>
        <v>0</v>
      </c>
      <c r="U10" s="60">
        <f>'Field data and Court Farm'!U10</f>
        <v>0</v>
      </c>
      <c r="V10" s="60">
        <f>'Field data and Court Farm'!V10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Court Farm'!C11</f>
        <v>2</v>
      </c>
      <c r="D11" s="60">
        <f>'Field data and Court Farm'!D11</f>
        <v>1</v>
      </c>
      <c r="E11" s="60">
        <f>'Field data and Court Farm'!E11</f>
        <v>2</v>
      </c>
      <c r="F11" s="60">
        <f>'Field data and Court Farm'!F11</f>
        <v>1</v>
      </c>
      <c r="G11" s="60">
        <f>'Field data and Court Farm'!G11</f>
        <v>1</v>
      </c>
      <c r="H11" s="60">
        <f>'Field data and Court Farm'!H11</f>
        <v>1</v>
      </c>
      <c r="I11" s="60">
        <f>'Field data and Court Farm'!I11</f>
        <v>1</v>
      </c>
      <c r="J11" s="60">
        <f>'Field data and Court Farm'!J11</f>
        <v>0</v>
      </c>
      <c r="K11" s="60">
        <f>'Field data and Court Farm'!K11</f>
        <v>0</v>
      </c>
      <c r="L11" s="60">
        <f>'Field data and Court Farm'!L11</f>
        <v>0</v>
      </c>
      <c r="M11" s="60">
        <f>'Field data and Court Farm'!M11</f>
        <v>0</v>
      </c>
      <c r="N11" s="60">
        <f>'Field data and Court Farm'!N11</f>
        <v>0</v>
      </c>
      <c r="O11" s="60">
        <f>'Field data and Court Farm'!O11</f>
        <v>0</v>
      </c>
      <c r="P11" s="60">
        <f>'Field data and Court Farm'!P11</f>
        <v>0</v>
      </c>
      <c r="Q11" s="60">
        <f>'Field data and Court Farm'!Q11</f>
        <v>0</v>
      </c>
      <c r="R11" s="60">
        <f>'Field data and Court Farm'!R11</f>
        <v>0</v>
      </c>
      <c r="S11" s="60">
        <f>'Field data and Court Farm'!S11</f>
        <v>0</v>
      </c>
      <c r="T11" s="60">
        <f>'Field data and Court Farm'!T11</f>
        <v>0</v>
      </c>
      <c r="U11" s="60">
        <f>'Field data and Court Farm'!U11</f>
        <v>0</v>
      </c>
      <c r="V11" s="60">
        <f>'Field data and Court Farm'!V11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Court Farm'!C12</f>
        <v>2</v>
      </c>
      <c r="D12" s="60">
        <f>'Field data and Court Farm'!D12</f>
        <v>2</v>
      </c>
      <c r="E12" s="60">
        <f>'Field data and Court Farm'!E12</f>
        <v>2</v>
      </c>
      <c r="F12" s="60">
        <f>'Field data and Court Farm'!F12</f>
        <v>2</v>
      </c>
      <c r="G12" s="60">
        <f>'Field data and Court Farm'!G12</f>
        <v>2</v>
      </c>
      <c r="H12" s="60">
        <f>'Field data and Court Farm'!H12</f>
        <v>2</v>
      </c>
      <c r="I12" s="60">
        <f>'Field data and Court Farm'!I12</f>
        <v>2</v>
      </c>
      <c r="J12" s="60">
        <f>'Field data and Court Farm'!J12</f>
        <v>0</v>
      </c>
      <c r="K12" s="60">
        <f>'Field data and Court Farm'!K12</f>
        <v>0</v>
      </c>
      <c r="L12" s="60">
        <f>'Field data and Court Farm'!L12</f>
        <v>0</v>
      </c>
      <c r="M12" s="60">
        <f>'Field data and Court Farm'!M12</f>
        <v>0</v>
      </c>
      <c r="N12" s="60">
        <f>'Field data and Court Farm'!N12</f>
        <v>0</v>
      </c>
      <c r="O12" s="60">
        <f>'Field data and Court Farm'!O12</f>
        <v>0</v>
      </c>
      <c r="P12" s="60">
        <f>'Field data and Court Farm'!P12</f>
        <v>0</v>
      </c>
      <c r="Q12" s="60">
        <f>'Field data and Court Farm'!Q12</f>
        <v>0</v>
      </c>
      <c r="R12" s="60">
        <f>'Field data and Court Farm'!R12</f>
        <v>0</v>
      </c>
      <c r="S12" s="60">
        <f>'Field data and Court Farm'!S12</f>
        <v>0</v>
      </c>
      <c r="T12" s="60">
        <f>'Field data and Court Farm'!T12</f>
        <v>0</v>
      </c>
      <c r="U12" s="60">
        <f>'Field data and Court Farm'!U12</f>
        <v>0</v>
      </c>
      <c r="V12" s="60">
        <f>'Field data and Court Farm'!V12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Court Farm'!C13</f>
        <v>3</v>
      </c>
      <c r="D13" s="60">
        <f>'Field data and Court Farm'!D13</f>
        <v>3</v>
      </c>
      <c r="E13" s="60">
        <f>'Field data and Court Farm'!E13</f>
        <v>3</v>
      </c>
      <c r="F13" s="60">
        <f>'Field data and Court Farm'!F13</f>
        <v>3</v>
      </c>
      <c r="G13" s="60">
        <f>'Field data and Court Farm'!G13</f>
        <v>3</v>
      </c>
      <c r="H13" s="60">
        <f>'Field data and Court Farm'!H13</f>
        <v>3</v>
      </c>
      <c r="I13" s="60">
        <f>'Field data and Court Farm'!I13</f>
        <v>3</v>
      </c>
      <c r="J13" s="60">
        <f>'Field data and Court Farm'!J13</f>
        <v>3</v>
      </c>
      <c r="K13" s="60">
        <f>'Field data and Court Farm'!K13</f>
        <v>3</v>
      </c>
      <c r="L13" s="60">
        <f>'Field data and Court Farm'!L13</f>
        <v>3</v>
      </c>
      <c r="M13" s="60">
        <f>'Field data and Court Farm'!M13</f>
        <v>0</v>
      </c>
      <c r="N13" s="60">
        <f>'Field data and Court Farm'!N13</f>
        <v>0</v>
      </c>
      <c r="O13" s="60">
        <f>'Field data and Court Farm'!O13</f>
        <v>0</v>
      </c>
      <c r="P13" s="60">
        <f>'Field data and Court Farm'!P13</f>
        <v>0</v>
      </c>
      <c r="Q13" s="60">
        <f>'Field data and Court Farm'!Q13</f>
        <v>0</v>
      </c>
      <c r="R13" s="60">
        <f>'Field data and Court Farm'!R13</f>
        <v>0</v>
      </c>
      <c r="S13" s="60">
        <f>'Field data and Court Farm'!S13</f>
        <v>0</v>
      </c>
      <c r="T13" s="60">
        <f>'Field data and Court Farm'!T13</f>
        <v>0</v>
      </c>
      <c r="U13" s="60">
        <f>'Field data and Court Farm'!U13</f>
        <v>0</v>
      </c>
      <c r="V13" s="60">
        <f>'Field data and Court Farm'!V13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Court Farm'!C14</f>
        <v xml:space="preserve">Grass Silage (30% DM) </v>
      </c>
      <c r="D14" s="102" t="str">
        <f>'Field data and Court Farm'!D14</f>
        <v xml:space="preserve">Grass Silage (30% DM) </v>
      </c>
      <c r="E14" s="102" t="str">
        <f>'Field data and Court Farm'!E14</f>
        <v xml:space="preserve">Grass Silage (30% DM) </v>
      </c>
      <c r="F14" s="102" t="str">
        <f>'Field data and Court Farm'!F14</f>
        <v xml:space="preserve">Grass Silage (30% DM) </v>
      </c>
      <c r="G14" s="102" t="str">
        <f>'Field data and Court Farm'!G14</f>
        <v xml:space="preserve">Grass Silage (30% DM) </v>
      </c>
      <c r="H14" s="102" t="str">
        <f>'Field data and Court Farm'!H14</f>
        <v xml:space="preserve">Grass Silage (30% DM) </v>
      </c>
      <c r="I14" s="102" t="str">
        <f>'Field data and Court Farm'!I14</f>
        <v xml:space="preserve">Grass Silage (30% DM) </v>
      </c>
      <c r="J14" s="102" t="str">
        <f>'Field data and Court Farm'!J14</f>
        <v xml:space="preserve">Grass Silage (30% DM) </v>
      </c>
      <c r="K14" s="102" t="str">
        <f>'Field data and Court Farm'!K14</f>
        <v xml:space="preserve">Grass Silage (30% DM) </v>
      </c>
      <c r="L14" s="102" t="str">
        <f>'Field data and Court Farm'!L14</f>
        <v xml:space="preserve">Grass Silage (30% DM) </v>
      </c>
      <c r="M14" s="102">
        <f>'Field data and Court Farm'!M14</f>
        <v>0</v>
      </c>
      <c r="N14" s="102">
        <f>'Field data and Court Farm'!N14</f>
        <v>0</v>
      </c>
      <c r="O14" s="102">
        <f>'Field data and Court Farm'!O14</f>
        <v>0</v>
      </c>
      <c r="P14" s="102">
        <f>'Field data and Court Farm'!P14</f>
        <v>0</v>
      </c>
      <c r="Q14" s="102">
        <f>'Field data and Court Farm'!Q14</f>
        <v>0</v>
      </c>
      <c r="R14" s="102">
        <f>'Field data and Court Farm'!R14</f>
        <v>0</v>
      </c>
      <c r="S14" s="102">
        <f>'Field data and Court Farm'!S14</f>
        <v>0</v>
      </c>
      <c r="T14" s="102">
        <f>'Field data and Court Farm'!T14</f>
        <v>0</v>
      </c>
      <c r="U14" s="102">
        <f>'Field data and Court Farm'!U14</f>
        <v>0</v>
      </c>
      <c r="V14" s="102">
        <f>'Field data and Court Farm'!V14</f>
        <v>0</v>
      </c>
      <c r="AD14" s="30" t="s">
        <v>138</v>
      </c>
      <c r="AE14" s="30">
        <v>6</v>
      </c>
      <c r="AI14" s="53" t="s">
        <v>119</v>
      </c>
      <c r="AJ14" s="54">
        <v>0.8</v>
      </c>
      <c r="AK14" s="55">
        <v>1.7</v>
      </c>
      <c r="AL14" s="11">
        <v>12</v>
      </c>
      <c r="AM14" s="11">
        <v>6.7</v>
      </c>
      <c r="AN14" s="11" t="s">
        <v>135</v>
      </c>
    </row>
    <row r="15" spans="1:41" ht="13" x14ac:dyDescent="0.25">
      <c r="A15" s="132" t="s">
        <v>9</v>
      </c>
      <c r="B15" s="132"/>
      <c r="C15" s="60">
        <f>'Field data and Court Farm'!C15</f>
        <v>38</v>
      </c>
      <c r="D15" s="60">
        <f>'Field data and Court Farm'!D15</f>
        <v>38</v>
      </c>
      <c r="E15" s="60">
        <f>'Field data and Court Farm'!E15</f>
        <v>38</v>
      </c>
      <c r="F15" s="60">
        <f>'Field data and Court Farm'!F15</f>
        <v>38</v>
      </c>
      <c r="G15" s="60">
        <f>'Field data and Court Farm'!G15</f>
        <v>38</v>
      </c>
      <c r="H15" s="60">
        <f>'Field data and Court Farm'!H15</f>
        <v>38</v>
      </c>
      <c r="I15" s="60">
        <f>'Field data and Court Farm'!I15</f>
        <v>38</v>
      </c>
      <c r="J15" s="60">
        <f>'Field data and Court Farm'!J15</f>
        <v>38</v>
      </c>
      <c r="K15" s="60">
        <f>'Field data and Court Farm'!K15</f>
        <v>38</v>
      </c>
      <c r="L15" s="60">
        <f>'Field data and Court Farm'!L15</f>
        <v>38</v>
      </c>
      <c r="M15" s="60">
        <f>'Field data and Court Farm'!M15</f>
        <v>0</v>
      </c>
      <c r="N15" s="60">
        <f>'Field data and Court Farm'!N15</f>
        <v>0</v>
      </c>
      <c r="O15" s="60">
        <f>'Field data and Court Farm'!O15</f>
        <v>0</v>
      </c>
      <c r="P15" s="60">
        <f>'Field data and Court Farm'!P15</f>
        <v>0</v>
      </c>
      <c r="Q15" s="60">
        <f>'Field data and Court Farm'!Q15</f>
        <v>0</v>
      </c>
      <c r="R15" s="60">
        <f>'Field data and Court Farm'!R15</f>
        <v>0</v>
      </c>
      <c r="S15" s="60">
        <f>'Field data and Court Farm'!S15</f>
        <v>0</v>
      </c>
      <c r="T15" s="60">
        <f>'Field data and Court Farm'!T15</f>
        <v>0</v>
      </c>
      <c r="U15" s="60">
        <f>'Field data and Court Farm'!U15</f>
        <v>0</v>
      </c>
      <c r="V15" s="60">
        <f>'Field data and Court Farm'!V15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Court Farm'!C16</f>
        <v>Medium/Clay</v>
      </c>
      <c r="D16" s="103" t="str">
        <f>'Field data and Court Farm'!D16</f>
        <v>Medium/Clay</v>
      </c>
      <c r="E16" s="103" t="str">
        <f>'Field data and Court Farm'!E16</f>
        <v>Medium/Clay</v>
      </c>
      <c r="F16" s="103" t="str">
        <f>'Field data and Court Farm'!F16</f>
        <v>Medium/Clay</v>
      </c>
      <c r="G16" s="103" t="str">
        <f>'Field data and Court Farm'!G16</f>
        <v>Medium/Clay</v>
      </c>
      <c r="H16" s="103" t="str">
        <f>'Field data and Court Farm'!H16</f>
        <v>Medium/Clay</v>
      </c>
      <c r="I16" s="103" t="str">
        <f>'Field data and Court Farm'!I16</f>
        <v>Medium/Clay</v>
      </c>
      <c r="J16" s="103" t="str">
        <f>'Field data and Court Farm'!J16</f>
        <v>Medium/Clay</v>
      </c>
      <c r="K16" s="103" t="str">
        <f>'Field data and Court Farm'!K16</f>
        <v>Medium/Clay</v>
      </c>
      <c r="L16" s="103" t="str">
        <f>'Field data and Court Farm'!L16</f>
        <v>Medium/Clay</v>
      </c>
      <c r="M16" s="103">
        <f>'Field data and Court Farm'!M16</f>
        <v>0</v>
      </c>
      <c r="N16" s="103">
        <f>'Field data and Court Farm'!N16</f>
        <v>0</v>
      </c>
      <c r="O16" s="103">
        <f>'Field data and Court Farm'!O16</f>
        <v>0</v>
      </c>
      <c r="P16" s="103">
        <f>'Field data and Court Farm'!P16</f>
        <v>0</v>
      </c>
      <c r="Q16" s="103">
        <f>'Field data and Court Farm'!Q16</f>
        <v>0</v>
      </c>
      <c r="R16" s="103">
        <f>'Field data and Court Farm'!R16</f>
        <v>0</v>
      </c>
      <c r="S16" s="103">
        <f>'Field data and Court Farm'!S16</f>
        <v>0</v>
      </c>
      <c r="T16" s="103">
        <f>'Field data and Court Farm'!T16</f>
        <v>0</v>
      </c>
      <c r="U16" s="103">
        <f>'Field data and Court Farm'!U16</f>
        <v>0</v>
      </c>
      <c r="V16" s="103">
        <f>'Field data and Court Farm'!V16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36.8741032</v>
      </c>
      <c r="D18" s="16">
        <f>$D32</f>
        <v>36.8741032</v>
      </c>
      <c r="E18" s="16">
        <f>$D33</f>
        <v>0</v>
      </c>
      <c r="F18" s="16">
        <f>$D34</f>
        <v>0</v>
      </c>
      <c r="G18" s="16">
        <f>$D35</f>
        <v>0</v>
      </c>
      <c r="H18" s="16">
        <f>$D36</f>
        <v>0</v>
      </c>
      <c r="I18" s="16">
        <f>$D37</f>
        <v>0</v>
      </c>
      <c r="J18" s="16">
        <f>$D38</f>
        <v>36.8741032</v>
      </c>
      <c r="K18" s="16">
        <f>$D39</f>
        <v>36.8741032</v>
      </c>
      <c r="L18" s="16">
        <f>$D40</f>
        <v>36.8741032</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-42.925896799999997</v>
      </c>
      <c r="D19" s="16">
        <f t="shared" ref="D19:V19" si="1">D18-D17</f>
        <v>-42.925896799999997</v>
      </c>
      <c r="E19" s="16">
        <f t="shared" si="1"/>
        <v>-79.8</v>
      </c>
      <c r="F19" s="16">
        <f t="shared" si="1"/>
        <v>-79.8</v>
      </c>
      <c r="G19" s="16">
        <f t="shared" si="1"/>
        <v>-79.8</v>
      </c>
      <c r="H19" s="16">
        <f t="shared" si="1"/>
        <v>-79.8</v>
      </c>
      <c r="I19" s="16">
        <f t="shared" si="1"/>
        <v>-79.8</v>
      </c>
      <c r="J19" s="16">
        <f t="shared" si="1"/>
        <v>-42.925896799999997</v>
      </c>
      <c r="K19" s="16">
        <f t="shared" si="1"/>
        <v>-42.925896799999997</v>
      </c>
      <c r="L19" s="16">
        <f t="shared" si="1"/>
        <v>-42.925896799999997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273.60000000000002</v>
      </c>
      <c r="D21" s="28">
        <f t="shared" ref="D21:V21" si="2">(VLOOKUP(D$14,$AI2:$AK24,3,FALSE))*D$15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5.3374571250000002</v>
      </c>
      <c r="D22" s="16">
        <f>$E32</f>
        <v>5.3374571250000002</v>
      </c>
      <c r="E22" s="16">
        <f>$E33</f>
        <v>0</v>
      </c>
      <c r="F22" s="16">
        <f>$E34</f>
        <v>0</v>
      </c>
      <c r="G22" s="16">
        <f>$E35</f>
        <v>0</v>
      </c>
      <c r="H22" s="16">
        <f>$E36</f>
        <v>0</v>
      </c>
      <c r="I22" s="16">
        <f>$E37</f>
        <v>0</v>
      </c>
      <c r="J22" s="16">
        <f>$E38</f>
        <v>5.3374571250000002</v>
      </c>
      <c r="K22" s="16">
        <f>$E39</f>
        <v>5.3374571250000002</v>
      </c>
      <c r="L22" s="16">
        <f>$E40</f>
        <v>5.3374571250000002</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-268.26254287500001</v>
      </c>
      <c r="D23" s="16">
        <f t="shared" ref="D23:V23" si="3">D22-D21</f>
        <v>-268.26254287500001</v>
      </c>
      <c r="E23" s="16">
        <f t="shared" si="3"/>
        <v>-273.60000000000002</v>
      </c>
      <c r="F23" s="16">
        <f t="shared" si="3"/>
        <v>-273.60000000000002</v>
      </c>
      <c r="G23" s="16">
        <f t="shared" si="3"/>
        <v>-273.60000000000002</v>
      </c>
      <c r="H23" s="16">
        <f t="shared" si="3"/>
        <v>-273.60000000000002</v>
      </c>
      <c r="I23" s="16">
        <f t="shared" si="3"/>
        <v>-273.60000000000002</v>
      </c>
      <c r="J23" s="16">
        <f t="shared" si="3"/>
        <v>-268.26254287500001</v>
      </c>
      <c r="K23" s="16">
        <f t="shared" si="3"/>
        <v>-268.26254287500001</v>
      </c>
      <c r="L23" s="16">
        <f t="shared" si="3"/>
        <v>-268.26254287500001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6.49</v>
      </c>
      <c r="C28" s="15">
        <v>1.41</v>
      </c>
      <c r="D28" s="15">
        <v>9.9199999999999997E-2</v>
      </c>
      <c r="E28" s="15">
        <v>2.7300000000000001E-2</v>
      </c>
      <c r="F28" s="15">
        <v>366</v>
      </c>
      <c r="G28" s="15">
        <v>80.8</v>
      </c>
      <c r="H28" s="15">
        <v>77.5</v>
      </c>
      <c r="I28" s="15">
        <v>2.0099999999999998</v>
      </c>
      <c r="J28" s="15">
        <v>0.26</v>
      </c>
      <c r="K28" s="23">
        <v>0.31</v>
      </c>
      <c r="L28" s="15">
        <v>22.4</v>
      </c>
      <c r="M28" s="15">
        <v>4.3</v>
      </c>
      <c r="N28" s="15">
        <v>43900</v>
      </c>
      <c r="O28" s="15">
        <v>2920</v>
      </c>
      <c r="P28" s="15"/>
      <c r="Q28" s="15">
        <v>6060</v>
      </c>
      <c r="R28" s="15"/>
      <c r="S28" s="15">
        <v>24.6</v>
      </c>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228.77249999999998</v>
      </c>
      <c r="D31" s="77">
        <f>(IF(D$27="%w/w SAR",((D$28*10)*$B31),IF(D$27="%w/w DM",(((D$28*10)*($B$28/100))*$B31),IF(D$27="kg/t SAR",(D$28*$B31),IF(D$27="kg/t DM",((D$28*($B$28/100))*$B31),IF(D$27="mg/kg SAR",((D$28*0.001)*$B31),IF(D$27="mg/kg DM",(((D$28*0.001)*($B$28/100))*$B31),"0")))))))*2.291</f>
        <v>36.8741032</v>
      </c>
      <c r="E31" s="77">
        <f>(IF(E$27="%w/w SAR",((E$28*10)*$B31),IF(E$27="%w/w DM",(((E$28*10)*($B$28/100))*$B31),IF(E$27="kg/t SAR",(E$28*$B31),IF(E$27="kg/t DM",((E$28*($B$28/100))*$B31),IF(E$27="mg/kg SAR",((E$28*0.001)*$B31),IF(E$27="mg/kg DM",(((E$28*0.001)*($B$28/100))*$B31),"0")))))))*1.205</f>
        <v>5.3374571250000002</v>
      </c>
      <c r="F31" s="77">
        <f>(IF(F$27="%w/w SAR",((F$28*10)*$B31),IF(F$27="%w/w DM",(((F$28*10)*($B$28/100))*$B31),IF(F$27="kg/t SAR",(F$28*$B31),IF(F$27="kg/t DM",((F$28*($B$28/100))*$B31),IF(F$27="mg/kg SAR",((F$28*0.001)*$B31),IF(F$27="mg/kg DM",(((F$28*0.001)*($B$28/100))*$B31),"0")))))))*1.658</f>
        <v>9.8457843</v>
      </c>
      <c r="G31" s="77">
        <f t="shared" ref="G31:P46" si="5">IF(G$27="%w/w SAR",((G$28*10)*$B31),IF(G$27="%w/w DM",(((G$28*10)*($B$28/100))*$B31),IF(G$27="kg/t SAR",(G$28*$B31),IF(G$27="kg/t DM",((G$28*($B$28/100))*$B31),IF(G$27="mg/kg SAR",((G$28*0.001)*$B31),IF(G$27="mg/kg DM",(((G$28*0.001)*($B$28/100))*$B31),0))))))</f>
        <v>1.31098</v>
      </c>
      <c r="H31" s="77">
        <f t="shared" si="5"/>
        <v>1.2574375</v>
      </c>
      <c r="I31" s="77">
        <f t="shared" si="5"/>
        <v>3.2612249999999995E-2</v>
      </c>
      <c r="J31" s="77">
        <f t="shared" si="5"/>
        <v>4.2185E-3</v>
      </c>
      <c r="K31" s="77">
        <f t="shared" si="5"/>
        <v>5.0297499999999995E-3</v>
      </c>
      <c r="L31" s="77">
        <f t="shared" si="5"/>
        <v>0.36343999999999999</v>
      </c>
      <c r="M31" s="77">
        <f t="shared" si="5"/>
        <v>6.976750000000001E-2</v>
      </c>
      <c r="N31" s="77">
        <f t="shared" si="5"/>
        <v>712.27750000000003</v>
      </c>
      <c r="O31" s="77">
        <f t="shared" si="5"/>
        <v>47.376999999999995</v>
      </c>
      <c r="P31" s="77">
        <f t="shared" si="5"/>
        <v>0</v>
      </c>
      <c r="Q31" s="77">
        <f>(IF(Q$27="%w/w SAR",((Q$28*10)*$B31),IF(Q$27="%w/w DM",(((Q$28*10)*($B$28/100))*$B31),IF(Q$27="kg/t SAR",(Q$28*$B31),IF(Q$27="kg/t DM",((Q$28*($B$28/100))*$B31),IF(Q$27="mg/kg SAR",((Q$28*0.001)*$B31),IF(Q$27="mg/kg DM",(((Q$28*0.001)*($B$28/100))*$B31),0)))))))*2.5</f>
        <v>245.80875000000003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0.39913500000000002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228.77249999999998</v>
      </c>
      <c r="D32" s="77">
        <f t="shared" ref="D32:D50" si="7">(IF(D$27="%w/w SAR",((D$28*10)*$B32),IF(D$27="%w/w DM",(((D$28*10)*($B$28/100))*$B32),IF(D$27="kg/t SAR",(D$28*$B32),IF(D$27="kg/t DM",((D$28*($B$28/100))*$B32),IF(D$27="mg/kg SAR",((D$28*0.001)*$B32),IF(D$27="mg/kg DM",(((D$28*0.001)*($B$28/100))*$B32),"0")))))))*2.291</f>
        <v>36.8741032</v>
      </c>
      <c r="E32" s="77">
        <f t="shared" ref="E32:E50" si="8">(IF(E$27="%w/w SAR",((E$28*10)*$B32),IF(E$27="%w/w DM",(((E$28*10)*($B$28/100))*$B32),IF(E$27="kg/t SAR",(E$28*$B32),IF(E$27="kg/t DM",((E$28*($B$28/100))*$B32),IF(E$27="mg/kg SAR",((E$28*0.001)*$B32),IF(E$27="mg/kg DM",(((E$28*0.001)*($B$28/100))*$B32),"0")))))))*1.205</f>
        <v>5.3374571250000002</v>
      </c>
      <c r="F32" s="77">
        <f t="shared" ref="F32:F50" si="9">(IF(F$27="%w/w SAR",((F$28*10)*$B32),IF(F$27="%w/w DM",(((F$28*10)*($B$28/100))*$B32),IF(F$27="kg/t SAR",(F$28*$B32),IF(F$27="kg/t DM",((F$28*($B$28/100))*$B32),IF(F$27="mg/kg SAR",((F$28*0.001)*$B32),IF(F$27="mg/kg DM",(((F$28*0.001)*($B$28/100))*$B32),"0")))))))*1.658</f>
        <v>9.8457843</v>
      </c>
      <c r="G32" s="77">
        <f t="shared" si="5"/>
        <v>1.31098</v>
      </c>
      <c r="H32" s="77">
        <f t="shared" si="5"/>
        <v>1.2574375</v>
      </c>
      <c r="I32" s="77">
        <f t="shared" si="5"/>
        <v>3.2612249999999995E-2</v>
      </c>
      <c r="J32" s="77">
        <f t="shared" si="5"/>
        <v>4.2185E-3</v>
      </c>
      <c r="K32" s="77">
        <f t="shared" si="5"/>
        <v>5.0297499999999995E-3</v>
      </c>
      <c r="L32" s="77">
        <f t="shared" si="5"/>
        <v>0.36343999999999999</v>
      </c>
      <c r="M32" s="77">
        <f t="shared" si="5"/>
        <v>6.976750000000001E-2</v>
      </c>
      <c r="N32" s="77">
        <f t="shared" si="5"/>
        <v>712.27750000000003</v>
      </c>
      <c r="O32" s="77">
        <f t="shared" si="5"/>
        <v>47.376999999999995</v>
      </c>
      <c r="P32" s="77">
        <f t="shared" si="5"/>
        <v>0</v>
      </c>
      <c r="Q32" s="77">
        <f t="shared" ref="Q32:Q50" si="10">(IF(Q$27="%w/w SAR",((Q$28*10)*$B32),IF(Q$27="%w/w DM",(((Q$28*10)*($B$28/100))*$B32),IF(Q$27="kg/t SAR",(Q$28*$B32),IF(Q$27="kg/t DM",((Q$28*($B$28/100))*$B32),IF(Q$27="mg/kg SAR",((Q$28*0.001)*$B32),IF(Q$27="mg/kg DM",(((Q$28*0.001)*($B$28/100))*$B32),0)))))))*2.5</f>
        <v>245.80875000000003</v>
      </c>
      <c r="R32" s="77">
        <f t="shared" ref="R32:U50" si="11">IF(R$27="%w/w SAR",((R$28*10)*$B32),IF(R$27="%w/w DM",(((R$28*10)*($B$28/100))*$B32),IF(R$27="kg/t SAR",(R$28*$B32),IF(R$27="kg/t DM",((R$28*($B$28/100))*$B32),IF(R$27="mg/kg SAR",((R$28*0.001)*$B32),IF(R$27="mg/kg DM",(((R$28*0.001)*($B$28/100))*$B32),0))))))</f>
        <v>0</v>
      </c>
      <c r="S32" s="77">
        <f t="shared" si="11"/>
        <v>0.39913500000000002</v>
      </c>
      <c r="T32" s="77">
        <f t="shared" si="11"/>
        <v>0</v>
      </c>
      <c r="U32" s="77">
        <f t="shared" si="11"/>
        <v>0</v>
      </c>
      <c r="AB32" s="59"/>
      <c r="AC32" s="59"/>
      <c r="AD32" s="59"/>
      <c r="AE32" s="59"/>
      <c r="AF32" s="59"/>
      <c r="AG32" s="59"/>
      <c r="AH32" s="59"/>
      <c r="AI32" s="59"/>
    </row>
    <row r="33" spans="1:35" s="72" customFormat="1" ht="13" x14ac:dyDescent="0.35">
      <c r="A33" s="13">
        <f>E8</f>
        <v>3</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250</v>
      </c>
      <c r="C38" s="77">
        <f t="shared" si="6"/>
        <v>228.77249999999998</v>
      </c>
      <c r="D38" s="77">
        <f t="shared" si="7"/>
        <v>36.8741032</v>
      </c>
      <c r="E38" s="77">
        <f t="shared" si="8"/>
        <v>5.3374571250000002</v>
      </c>
      <c r="F38" s="77">
        <f t="shared" si="9"/>
        <v>9.8457843</v>
      </c>
      <c r="G38" s="77">
        <f t="shared" si="5"/>
        <v>1.31098</v>
      </c>
      <c r="H38" s="77">
        <f t="shared" si="5"/>
        <v>1.2574375</v>
      </c>
      <c r="I38" s="77">
        <f t="shared" si="5"/>
        <v>3.2612249999999995E-2</v>
      </c>
      <c r="J38" s="77">
        <f t="shared" si="5"/>
        <v>4.2185E-3</v>
      </c>
      <c r="K38" s="77">
        <f t="shared" si="5"/>
        <v>5.0297499999999995E-3</v>
      </c>
      <c r="L38" s="77">
        <f t="shared" si="5"/>
        <v>0.36343999999999999</v>
      </c>
      <c r="M38" s="77">
        <f t="shared" si="5"/>
        <v>6.976750000000001E-2</v>
      </c>
      <c r="N38" s="77">
        <f t="shared" si="5"/>
        <v>712.27750000000003</v>
      </c>
      <c r="O38" s="77">
        <f t="shared" si="5"/>
        <v>47.376999999999995</v>
      </c>
      <c r="P38" s="77">
        <f t="shared" si="5"/>
        <v>0</v>
      </c>
      <c r="Q38" s="77">
        <f t="shared" si="10"/>
        <v>245.80875000000003</v>
      </c>
      <c r="R38" s="77">
        <f t="shared" si="11"/>
        <v>0</v>
      </c>
      <c r="S38" s="77">
        <f t="shared" si="11"/>
        <v>0.39913500000000002</v>
      </c>
      <c r="T38" s="77">
        <f t="shared" si="11"/>
        <v>0</v>
      </c>
      <c r="U38" s="77">
        <f t="shared" si="11"/>
        <v>0</v>
      </c>
      <c r="AB38" s="59"/>
      <c r="AC38" s="59"/>
      <c r="AD38" s="59"/>
      <c r="AE38" s="59"/>
      <c r="AF38" s="59"/>
      <c r="AG38" s="59"/>
      <c r="AH38" s="59"/>
      <c r="AI38" s="59"/>
    </row>
    <row r="39" spans="1:35" s="72" customFormat="1" ht="13" x14ac:dyDescent="0.35">
      <c r="A39" s="13">
        <f>K8</f>
        <v>10</v>
      </c>
      <c r="B39" s="15">
        <v>250</v>
      </c>
      <c r="C39" s="77">
        <f t="shared" si="6"/>
        <v>228.77249999999998</v>
      </c>
      <c r="D39" s="77">
        <f t="shared" si="7"/>
        <v>36.8741032</v>
      </c>
      <c r="E39" s="77">
        <f t="shared" si="8"/>
        <v>5.3374571250000002</v>
      </c>
      <c r="F39" s="77">
        <f t="shared" si="9"/>
        <v>9.8457843</v>
      </c>
      <c r="G39" s="77">
        <f t="shared" si="5"/>
        <v>1.31098</v>
      </c>
      <c r="H39" s="77">
        <f t="shared" si="5"/>
        <v>1.2574375</v>
      </c>
      <c r="I39" s="77">
        <f t="shared" si="5"/>
        <v>3.2612249999999995E-2</v>
      </c>
      <c r="J39" s="77">
        <f t="shared" si="5"/>
        <v>4.2185E-3</v>
      </c>
      <c r="K39" s="77">
        <f t="shared" si="5"/>
        <v>5.0297499999999995E-3</v>
      </c>
      <c r="L39" s="77">
        <f t="shared" si="5"/>
        <v>0.36343999999999999</v>
      </c>
      <c r="M39" s="77">
        <f t="shared" si="5"/>
        <v>6.976750000000001E-2</v>
      </c>
      <c r="N39" s="77">
        <f t="shared" si="5"/>
        <v>712.27750000000003</v>
      </c>
      <c r="O39" s="77">
        <f t="shared" si="5"/>
        <v>47.376999999999995</v>
      </c>
      <c r="P39" s="77">
        <f t="shared" si="5"/>
        <v>0</v>
      </c>
      <c r="Q39" s="77">
        <f t="shared" si="10"/>
        <v>245.80875000000003</v>
      </c>
      <c r="R39" s="77">
        <f t="shared" si="11"/>
        <v>0</v>
      </c>
      <c r="S39" s="77">
        <f t="shared" si="11"/>
        <v>0.39913500000000002</v>
      </c>
      <c r="T39" s="77">
        <f t="shared" si="11"/>
        <v>0</v>
      </c>
      <c r="U39" s="77">
        <f t="shared" si="11"/>
        <v>0</v>
      </c>
      <c r="AB39" s="59"/>
      <c r="AC39" s="59"/>
      <c r="AD39" s="59"/>
      <c r="AE39" s="59"/>
      <c r="AF39" s="59"/>
      <c r="AG39" s="59"/>
      <c r="AH39" s="59"/>
      <c r="AI39" s="59"/>
    </row>
    <row r="40" spans="1:35" s="72" customFormat="1" ht="13" x14ac:dyDescent="0.35">
      <c r="A40" s="13">
        <f>L8</f>
        <v>11</v>
      </c>
      <c r="B40" s="15">
        <v>250</v>
      </c>
      <c r="C40" s="77">
        <f t="shared" si="6"/>
        <v>228.77249999999998</v>
      </c>
      <c r="D40" s="77">
        <f t="shared" si="7"/>
        <v>36.8741032</v>
      </c>
      <c r="E40" s="77">
        <f t="shared" si="8"/>
        <v>5.3374571250000002</v>
      </c>
      <c r="F40" s="77">
        <f t="shared" si="9"/>
        <v>9.8457843</v>
      </c>
      <c r="G40" s="77">
        <f t="shared" si="5"/>
        <v>1.31098</v>
      </c>
      <c r="H40" s="77">
        <f t="shared" si="5"/>
        <v>1.2574375</v>
      </c>
      <c r="I40" s="77">
        <f t="shared" si="5"/>
        <v>3.2612249999999995E-2</v>
      </c>
      <c r="J40" s="77">
        <f t="shared" si="5"/>
        <v>4.2185E-3</v>
      </c>
      <c r="K40" s="77">
        <f t="shared" si="5"/>
        <v>5.0297499999999995E-3</v>
      </c>
      <c r="L40" s="77">
        <f t="shared" si="5"/>
        <v>0.36343999999999999</v>
      </c>
      <c r="M40" s="77">
        <f t="shared" si="5"/>
        <v>6.976750000000001E-2</v>
      </c>
      <c r="N40" s="77">
        <f t="shared" si="5"/>
        <v>712.27750000000003</v>
      </c>
      <c r="O40" s="77">
        <f t="shared" si="5"/>
        <v>47.376999999999995</v>
      </c>
      <c r="P40" s="77">
        <f t="shared" si="5"/>
        <v>0</v>
      </c>
      <c r="Q40" s="77">
        <f t="shared" si="10"/>
        <v>245.80875000000003</v>
      </c>
      <c r="R40" s="77">
        <f t="shared" si="11"/>
        <v>0</v>
      </c>
      <c r="S40" s="77">
        <f t="shared" si="11"/>
        <v>0.39913500000000002</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6.5</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0</v>
      </c>
      <c r="E62" s="77">
        <f>B34</f>
        <v>0</v>
      </c>
      <c r="F62" s="77">
        <f>B35</f>
        <v>0</v>
      </c>
      <c r="G62" s="77">
        <f>B36</f>
        <v>0</v>
      </c>
      <c r="H62" s="77">
        <f>B37</f>
        <v>0</v>
      </c>
      <c r="I62" s="77">
        <f>B38</f>
        <v>250</v>
      </c>
      <c r="J62" s="77">
        <f>B39</f>
        <v>250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T28" sqref="T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Court Farm'!C1:D1</f>
        <v>PAN-020448</v>
      </c>
      <c r="D1" s="143"/>
      <c r="E1" s="93" t="s">
        <v>45</v>
      </c>
      <c r="F1" s="39">
        <f>'Field data and Court Farm'!F1</f>
        <v>46</v>
      </c>
      <c r="G1" s="122" t="s">
        <v>43</v>
      </c>
      <c r="H1" s="123"/>
      <c r="I1" s="118">
        <v>7.4</v>
      </c>
      <c r="J1" s="121" t="s">
        <v>153</v>
      </c>
      <c r="K1" s="121"/>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Court Farm'!C2:D2</f>
        <v>EPR/GP3792SK</v>
      </c>
      <c r="D2" s="145"/>
      <c r="E2" s="93" t="s">
        <v>109</v>
      </c>
      <c r="F2" s="96">
        <v>190902</v>
      </c>
      <c r="G2" s="140" t="s">
        <v>110</v>
      </c>
      <c r="H2" s="141"/>
      <c r="I2" s="118"/>
      <c r="J2" s="121" t="s">
        <v>158</v>
      </c>
      <c r="K2" s="121"/>
      <c r="L2" s="97">
        <v>1.1100000000000001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Court Farm'!C3:D3</f>
        <v>ByProduct Recovery Ltd</v>
      </c>
      <c r="D3" s="145"/>
      <c r="E3" s="93" t="s">
        <v>108</v>
      </c>
      <c r="F3" s="31" t="s">
        <v>78</v>
      </c>
      <c r="G3" s="121" t="s">
        <v>159</v>
      </c>
      <c r="H3" s="121"/>
      <c r="I3" s="118"/>
      <c r="J3" s="122" t="s">
        <v>154</v>
      </c>
      <c r="K3" s="123"/>
      <c r="L3" s="97">
        <f>(L1/(L2*10000))*100</f>
        <v>5.4054054054054043E-2</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Court Farm'!C4:D4</f>
        <v>Park Farm, Malthouse Lane, Caerleon, NP18 3PD</v>
      </c>
      <c r="D4" s="143"/>
      <c r="E4" s="94" t="s">
        <v>1</v>
      </c>
      <c r="F4" s="120" t="s">
        <v>165</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t="str">
        <f>'Field data and Court Farm'!C5:D5</f>
        <v>Bryan Burn</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Court Farm'!C8</f>
        <v>1</v>
      </c>
      <c r="D8" s="60">
        <f>'Field data and Court Farm'!D8</f>
        <v>2</v>
      </c>
      <c r="E8" s="60">
        <f>'Field data and Court Farm'!E8</f>
        <v>3</v>
      </c>
      <c r="F8" s="60">
        <f>'Field data and Court Farm'!F8</f>
        <v>4</v>
      </c>
      <c r="G8" s="60">
        <f>'Field data and Court Farm'!G8</f>
        <v>6</v>
      </c>
      <c r="H8" s="60">
        <f>'Field data and Court Farm'!H8</f>
        <v>7</v>
      </c>
      <c r="I8" s="60">
        <f>'Field data and Court Farm'!I8</f>
        <v>8</v>
      </c>
      <c r="J8" s="60">
        <f>'Field data and Court Farm'!J8</f>
        <v>9</v>
      </c>
      <c r="K8" s="60">
        <f>'Field data and Court Farm'!K8</f>
        <v>10</v>
      </c>
      <c r="L8" s="60">
        <f>'Field data and Court Farm'!L8</f>
        <v>11</v>
      </c>
      <c r="M8" s="60">
        <f>'Field data and Court Farm'!M8</f>
        <v>0</v>
      </c>
      <c r="N8" s="60">
        <f>'Field data and Court Farm'!N8</f>
        <v>0</v>
      </c>
      <c r="O8" s="60">
        <f>'Field data and Court Farm'!O8</f>
        <v>0</v>
      </c>
      <c r="P8" s="60">
        <f>'Field data and Court Farm'!P8</f>
        <v>0</v>
      </c>
      <c r="Q8" s="60">
        <f>'Field data and Court Farm'!Q8</f>
        <v>0</v>
      </c>
      <c r="R8" s="60">
        <f>'Field data and Court Farm'!R8</f>
        <v>0</v>
      </c>
      <c r="S8" s="60">
        <f>'Field data and Court Farm'!S8</f>
        <v>0</v>
      </c>
      <c r="T8" s="60">
        <f>'Field data and Court Farm'!T8</f>
        <v>0</v>
      </c>
      <c r="U8" s="60">
        <f>'Field data and Court Farm'!U8</f>
        <v>0</v>
      </c>
      <c r="V8" s="60">
        <f>'Field data and Court Farm'!V8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'Field data and Court Farm'!C9</f>
        <v>mod</v>
      </c>
      <c r="D9" s="60" t="str">
        <f>'Field data and Court Farm'!D9</f>
        <v>mod</v>
      </c>
      <c r="E9" s="60" t="str">
        <f>'Field data and Court Farm'!E9</f>
        <v>mod</v>
      </c>
      <c r="F9" s="60" t="str">
        <f>'Field data and Court Farm'!F9</f>
        <v>mod</v>
      </c>
      <c r="G9" s="60" t="str">
        <f>'Field data and Court Farm'!G9</f>
        <v>mod</v>
      </c>
      <c r="H9" s="60" t="str">
        <f>'Field data and Court Farm'!H9</f>
        <v>mod</v>
      </c>
      <c r="I9" s="60" t="str">
        <f>'Field data and Court Farm'!I9</f>
        <v>mod</v>
      </c>
      <c r="J9" s="60" t="str">
        <f>'Field data and Court Farm'!J9</f>
        <v>mod</v>
      </c>
      <c r="K9" s="60" t="str">
        <f>'Field data and Court Farm'!K9</f>
        <v>mod</v>
      </c>
      <c r="L9" s="60" t="str">
        <f>'Field data and Court Farm'!L9</f>
        <v>mod</v>
      </c>
      <c r="M9" s="60">
        <f>'Field data and Court Farm'!M9</f>
        <v>0</v>
      </c>
      <c r="N9" s="60">
        <f>'Field data and Court Farm'!N9</f>
        <v>0</v>
      </c>
      <c r="O9" s="60">
        <f>'Field data and Court Farm'!O9</f>
        <v>0</v>
      </c>
      <c r="P9" s="60">
        <f>'Field data and Court Farm'!P9</f>
        <v>0</v>
      </c>
      <c r="Q9" s="60">
        <f>'Field data and Court Farm'!Q9</f>
        <v>0</v>
      </c>
      <c r="R9" s="60">
        <f>'Field data and Court Farm'!R9</f>
        <v>0</v>
      </c>
      <c r="S9" s="60">
        <f>'Field data and Court Farm'!S9</f>
        <v>0</v>
      </c>
      <c r="T9" s="60">
        <f>'Field data and Court Farm'!T9</f>
        <v>0</v>
      </c>
      <c r="U9" s="60">
        <f>'Field data and Court Farm'!U9</f>
        <v>0</v>
      </c>
      <c r="V9" s="60">
        <f>'Field data and Court Farm'!V9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Court Farm'!C10</f>
        <v>6.1</v>
      </c>
      <c r="D10" s="60">
        <f>'Field data and Court Farm'!D10</f>
        <v>6</v>
      </c>
      <c r="E10" s="60">
        <f>'Field data and Court Farm'!E10</f>
        <v>5.9</v>
      </c>
      <c r="F10" s="60">
        <f>'Field data and Court Farm'!F10</f>
        <v>5.8</v>
      </c>
      <c r="G10" s="60">
        <f>'Field data and Court Farm'!G10</f>
        <v>5.9</v>
      </c>
      <c r="H10" s="60">
        <f>'Field data and Court Farm'!H10</f>
        <v>5.9</v>
      </c>
      <c r="I10" s="60">
        <f>'Field data and Court Farm'!I10</f>
        <v>5.9</v>
      </c>
      <c r="J10" s="60">
        <f>'Field data and Court Farm'!J10</f>
        <v>6.5</v>
      </c>
      <c r="K10" s="60">
        <f>'Field data and Court Farm'!K10</f>
        <v>6.4</v>
      </c>
      <c r="L10" s="60">
        <f>'Field data and Court Farm'!L10</f>
        <v>6.6</v>
      </c>
      <c r="M10" s="60">
        <f>'Field data and Court Farm'!M10</f>
        <v>0</v>
      </c>
      <c r="N10" s="60">
        <f>'Field data and Court Farm'!N10</f>
        <v>0</v>
      </c>
      <c r="O10" s="60">
        <f>'Field data and Court Farm'!O10</f>
        <v>0</v>
      </c>
      <c r="P10" s="60">
        <f>'Field data and Court Farm'!P10</f>
        <v>0</v>
      </c>
      <c r="Q10" s="60">
        <f>'Field data and Court Farm'!Q10</f>
        <v>0</v>
      </c>
      <c r="R10" s="60">
        <f>'Field data and Court Farm'!R10</f>
        <v>0</v>
      </c>
      <c r="S10" s="60">
        <f>'Field data and Court Farm'!S10</f>
        <v>0</v>
      </c>
      <c r="T10" s="60">
        <f>'Field data and Court Farm'!T10</f>
        <v>0</v>
      </c>
      <c r="U10" s="60">
        <f>'Field data and Court Farm'!U10</f>
        <v>0</v>
      </c>
      <c r="V10" s="60">
        <f>'Field data and Court Farm'!V10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Court Farm'!C11</f>
        <v>2</v>
      </c>
      <c r="D11" s="60">
        <f>'Field data and Court Farm'!D11</f>
        <v>1</v>
      </c>
      <c r="E11" s="60">
        <f>'Field data and Court Farm'!E11</f>
        <v>2</v>
      </c>
      <c r="F11" s="60">
        <f>'Field data and Court Farm'!F11</f>
        <v>1</v>
      </c>
      <c r="G11" s="60">
        <f>'Field data and Court Farm'!G11</f>
        <v>1</v>
      </c>
      <c r="H11" s="60">
        <f>'Field data and Court Farm'!H11</f>
        <v>1</v>
      </c>
      <c r="I11" s="60">
        <f>'Field data and Court Farm'!I11</f>
        <v>1</v>
      </c>
      <c r="J11" s="60">
        <f>'Field data and Court Farm'!J11</f>
        <v>0</v>
      </c>
      <c r="K11" s="60">
        <f>'Field data and Court Farm'!K11</f>
        <v>0</v>
      </c>
      <c r="L11" s="60">
        <f>'Field data and Court Farm'!L11</f>
        <v>0</v>
      </c>
      <c r="M11" s="60">
        <f>'Field data and Court Farm'!M11</f>
        <v>0</v>
      </c>
      <c r="N11" s="60">
        <f>'Field data and Court Farm'!N11</f>
        <v>0</v>
      </c>
      <c r="O11" s="60">
        <f>'Field data and Court Farm'!O11</f>
        <v>0</v>
      </c>
      <c r="P11" s="60">
        <f>'Field data and Court Farm'!P11</f>
        <v>0</v>
      </c>
      <c r="Q11" s="60">
        <f>'Field data and Court Farm'!Q11</f>
        <v>0</v>
      </c>
      <c r="R11" s="60">
        <f>'Field data and Court Farm'!R11</f>
        <v>0</v>
      </c>
      <c r="S11" s="60">
        <f>'Field data and Court Farm'!S11</f>
        <v>0</v>
      </c>
      <c r="T11" s="60">
        <f>'Field data and Court Farm'!T11</f>
        <v>0</v>
      </c>
      <c r="U11" s="60">
        <f>'Field data and Court Farm'!U11</f>
        <v>0</v>
      </c>
      <c r="V11" s="60">
        <f>'Field data and Court Farm'!V11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Court Farm'!C12</f>
        <v>2</v>
      </c>
      <c r="D12" s="60">
        <f>'Field data and Court Farm'!D12</f>
        <v>2</v>
      </c>
      <c r="E12" s="60">
        <f>'Field data and Court Farm'!E12</f>
        <v>2</v>
      </c>
      <c r="F12" s="60">
        <f>'Field data and Court Farm'!F12</f>
        <v>2</v>
      </c>
      <c r="G12" s="60">
        <f>'Field data and Court Farm'!G12</f>
        <v>2</v>
      </c>
      <c r="H12" s="60">
        <f>'Field data and Court Farm'!H12</f>
        <v>2</v>
      </c>
      <c r="I12" s="60">
        <f>'Field data and Court Farm'!I12</f>
        <v>2</v>
      </c>
      <c r="J12" s="60">
        <f>'Field data and Court Farm'!J12</f>
        <v>0</v>
      </c>
      <c r="K12" s="60">
        <f>'Field data and Court Farm'!K12</f>
        <v>0</v>
      </c>
      <c r="L12" s="60">
        <f>'Field data and Court Farm'!L12</f>
        <v>0</v>
      </c>
      <c r="M12" s="60">
        <f>'Field data and Court Farm'!M12</f>
        <v>0</v>
      </c>
      <c r="N12" s="60">
        <f>'Field data and Court Farm'!N12</f>
        <v>0</v>
      </c>
      <c r="O12" s="60">
        <f>'Field data and Court Farm'!O12</f>
        <v>0</v>
      </c>
      <c r="P12" s="60">
        <f>'Field data and Court Farm'!P12</f>
        <v>0</v>
      </c>
      <c r="Q12" s="60">
        <f>'Field data and Court Farm'!Q12</f>
        <v>0</v>
      </c>
      <c r="R12" s="60">
        <f>'Field data and Court Farm'!R12</f>
        <v>0</v>
      </c>
      <c r="S12" s="60">
        <f>'Field data and Court Farm'!S12</f>
        <v>0</v>
      </c>
      <c r="T12" s="60">
        <f>'Field data and Court Farm'!T12</f>
        <v>0</v>
      </c>
      <c r="U12" s="60">
        <f>'Field data and Court Farm'!U12</f>
        <v>0</v>
      </c>
      <c r="V12" s="60">
        <f>'Field data and Court Farm'!V12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Court Farm'!C13</f>
        <v>3</v>
      </c>
      <c r="D13" s="60">
        <f>'Field data and Court Farm'!D13</f>
        <v>3</v>
      </c>
      <c r="E13" s="60">
        <f>'Field data and Court Farm'!E13</f>
        <v>3</v>
      </c>
      <c r="F13" s="60">
        <f>'Field data and Court Farm'!F13</f>
        <v>3</v>
      </c>
      <c r="G13" s="60">
        <f>'Field data and Court Farm'!G13</f>
        <v>3</v>
      </c>
      <c r="H13" s="60">
        <f>'Field data and Court Farm'!H13</f>
        <v>3</v>
      </c>
      <c r="I13" s="60">
        <f>'Field data and Court Farm'!I13</f>
        <v>3</v>
      </c>
      <c r="J13" s="60">
        <f>'Field data and Court Farm'!J13</f>
        <v>3</v>
      </c>
      <c r="K13" s="60">
        <f>'Field data and Court Farm'!K13</f>
        <v>3</v>
      </c>
      <c r="L13" s="60">
        <f>'Field data and Court Farm'!L13</f>
        <v>3</v>
      </c>
      <c r="M13" s="60">
        <f>'Field data and Court Farm'!M13</f>
        <v>0</v>
      </c>
      <c r="N13" s="60">
        <f>'Field data and Court Farm'!N13</f>
        <v>0</v>
      </c>
      <c r="O13" s="60">
        <f>'Field data and Court Farm'!O13</f>
        <v>0</v>
      </c>
      <c r="P13" s="60">
        <f>'Field data and Court Farm'!P13</f>
        <v>0</v>
      </c>
      <c r="Q13" s="60">
        <f>'Field data and Court Farm'!Q13</f>
        <v>0</v>
      </c>
      <c r="R13" s="60">
        <f>'Field data and Court Farm'!R13</f>
        <v>0</v>
      </c>
      <c r="S13" s="60">
        <f>'Field data and Court Farm'!S13</f>
        <v>0</v>
      </c>
      <c r="T13" s="60">
        <f>'Field data and Court Farm'!T13</f>
        <v>0</v>
      </c>
      <c r="U13" s="60">
        <f>'Field data and Court Farm'!U13</f>
        <v>0</v>
      </c>
      <c r="V13" s="60">
        <f>'Field data and Court Farm'!V13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Court Farm'!C14</f>
        <v xml:space="preserve">Grass Silage (30% DM) </v>
      </c>
      <c r="D14" s="102" t="str">
        <f>'Field data and Court Farm'!D14</f>
        <v xml:space="preserve">Grass Silage (30% DM) </v>
      </c>
      <c r="E14" s="102" t="str">
        <f>'Field data and Court Farm'!E14</f>
        <v xml:space="preserve">Grass Silage (30% DM) </v>
      </c>
      <c r="F14" s="102" t="str">
        <f>'Field data and Court Farm'!F14</f>
        <v xml:space="preserve">Grass Silage (30% DM) </v>
      </c>
      <c r="G14" s="102" t="str">
        <f>'Field data and Court Farm'!G14</f>
        <v xml:space="preserve">Grass Silage (30% DM) </v>
      </c>
      <c r="H14" s="102" t="str">
        <f>'Field data and Court Farm'!H14</f>
        <v xml:space="preserve">Grass Silage (30% DM) </v>
      </c>
      <c r="I14" s="102" t="str">
        <f>'Field data and Court Farm'!I14</f>
        <v xml:space="preserve">Grass Silage (30% DM) </v>
      </c>
      <c r="J14" s="102" t="str">
        <f>'Field data and Court Farm'!J14</f>
        <v xml:space="preserve">Grass Silage (30% DM) </v>
      </c>
      <c r="K14" s="102" t="str">
        <f>'Field data and Court Farm'!K14</f>
        <v xml:space="preserve">Grass Silage (30% DM) </v>
      </c>
      <c r="L14" s="102" t="str">
        <f>'Field data and Court Farm'!L14</f>
        <v xml:space="preserve">Grass Silage (30% DM) </v>
      </c>
      <c r="M14" s="102">
        <f>'Field data and Court Farm'!M14</f>
        <v>0</v>
      </c>
      <c r="N14" s="102">
        <f>'Field data and Court Farm'!N14</f>
        <v>0</v>
      </c>
      <c r="O14" s="102">
        <f>'Field data and Court Farm'!O14</f>
        <v>0</v>
      </c>
      <c r="P14" s="102">
        <f>'Field data and Court Farm'!P14</f>
        <v>0</v>
      </c>
      <c r="Q14" s="102">
        <f>'Field data and Court Farm'!Q14</f>
        <v>0</v>
      </c>
      <c r="R14" s="102">
        <f>'Field data and Court Farm'!R14</f>
        <v>0</v>
      </c>
      <c r="S14" s="102">
        <f>'Field data and Court Farm'!S14</f>
        <v>0</v>
      </c>
      <c r="T14" s="102">
        <f>'Field data and Court Farm'!T14</f>
        <v>0</v>
      </c>
      <c r="U14" s="102">
        <f>'Field data and Court Farm'!U14</f>
        <v>0</v>
      </c>
      <c r="V14" s="102">
        <f>'Field data and Court Farm'!V14</f>
        <v>0</v>
      </c>
      <c r="AD14" s="30" t="s">
        <v>138</v>
      </c>
      <c r="AE14" s="30">
        <v>6</v>
      </c>
      <c r="AI14" s="53" t="s">
        <v>119</v>
      </c>
      <c r="AJ14" s="54">
        <v>0.8</v>
      </c>
      <c r="AK14" s="55">
        <v>1.7</v>
      </c>
      <c r="AL14" s="11">
        <v>12</v>
      </c>
      <c r="AM14" s="11">
        <v>6.7</v>
      </c>
      <c r="AN14" s="11" t="s">
        <v>135</v>
      </c>
    </row>
    <row r="15" spans="1:41" ht="13" x14ac:dyDescent="0.25">
      <c r="A15" s="132" t="s">
        <v>9</v>
      </c>
      <c r="B15" s="132"/>
      <c r="C15" s="60">
        <f>'Field data and Court Farm'!C15</f>
        <v>38</v>
      </c>
      <c r="D15" s="60">
        <f>'Field data and Court Farm'!D15</f>
        <v>38</v>
      </c>
      <c r="E15" s="60">
        <f>'Field data and Court Farm'!E15</f>
        <v>38</v>
      </c>
      <c r="F15" s="60">
        <f>'Field data and Court Farm'!F15</f>
        <v>38</v>
      </c>
      <c r="G15" s="60">
        <f>'Field data and Court Farm'!G15</f>
        <v>38</v>
      </c>
      <c r="H15" s="60">
        <f>'Field data and Court Farm'!H15</f>
        <v>38</v>
      </c>
      <c r="I15" s="60">
        <f>'Field data and Court Farm'!I15</f>
        <v>38</v>
      </c>
      <c r="J15" s="60">
        <f>'Field data and Court Farm'!J15</f>
        <v>38</v>
      </c>
      <c r="K15" s="60">
        <f>'Field data and Court Farm'!K15</f>
        <v>38</v>
      </c>
      <c r="L15" s="60">
        <f>'Field data and Court Farm'!L15</f>
        <v>38</v>
      </c>
      <c r="M15" s="60">
        <f>'Field data and Court Farm'!M15</f>
        <v>0</v>
      </c>
      <c r="N15" s="60">
        <f>'Field data and Court Farm'!N15</f>
        <v>0</v>
      </c>
      <c r="O15" s="60">
        <f>'Field data and Court Farm'!O15</f>
        <v>0</v>
      </c>
      <c r="P15" s="60">
        <f>'Field data and Court Farm'!P15</f>
        <v>0</v>
      </c>
      <c r="Q15" s="60">
        <f>'Field data and Court Farm'!Q15</f>
        <v>0</v>
      </c>
      <c r="R15" s="60">
        <f>'Field data and Court Farm'!R15</f>
        <v>0</v>
      </c>
      <c r="S15" s="60">
        <f>'Field data and Court Farm'!S15</f>
        <v>0</v>
      </c>
      <c r="T15" s="60">
        <f>'Field data and Court Farm'!T15</f>
        <v>0</v>
      </c>
      <c r="U15" s="60">
        <f>'Field data and Court Farm'!U15</f>
        <v>0</v>
      </c>
      <c r="V15" s="60">
        <f>'Field data and Court Farm'!V15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Court Farm'!C16</f>
        <v>Medium/Clay</v>
      </c>
      <c r="D16" s="103" t="str">
        <f>'Field data and Court Farm'!D16</f>
        <v>Medium/Clay</v>
      </c>
      <c r="E16" s="103" t="str">
        <f>'Field data and Court Farm'!E16</f>
        <v>Medium/Clay</v>
      </c>
      <c r="F16" s="103" t="str">
        <f>'Field data and Court Farm'!F16</f>
        <v>Medium/Clay</v>
      </c>
      <c r="G16" s="103" t="str">
        <f>'Field data and Court Farm'!G16</f>
        <v>Medium/Clay</v>
      </c>
      <c r="H16" s="103" t="str">
        <f>'Field data and Court Farm'!H16</f>
        <v>Medium/Clay</v>
      </c>
      <c r="I16" s="103" t="str">
        <f>'Field data and Court Farm'!I16</f>
        <v>Medium/Clay</v>
      </c>
      <c r="J16" s="103" t="str">
        <f>'Field data and Court Farm'!J16</f>
        <v>Medium/Clay</v>
      </c>
      <c r="K16" s="103" t="str">
        <f>'Field data and Court Farm'!K16</f>
        <v>Medium/Clay</v>
      </c>
      <c r="L16" s="103" t="str">
        <f>'Field data and Court Farm'!L16</f>
        <v>Medium/Clay</v>
      </c>
      <c r="M16" s="103">
        <f>'Field data and Court Farm'!M16</f>
        <v>0</v>
      </c>
      <c r="N16" s="103">
        <f>'Field data and Court Farm'!N16</f>
        <v>0</v>
      </c>
      <c r="O16" s="103">
        <f>'Field data and Court Farm'!O16</f>
        <v>0</v>
      </c>
      <c r="P16" s="103">
        <f>'Field data and Court Farm'!P16</f>
        <v>0</v>
      </c>
      <c r="Q16" s="103">
        <f>'Field data and Court Farm'!Q16</f>
        <v>0</v>
      </c>
      <c r="R16" s="103">
        <f>'Field data and Court Farm'!R16</f>
        <v>0</v>
      </c>
      <c r="S16" s="103">
        <f>'Field data and Court Farm'!S16</f>
        <v>0</v>
      </c>
      <c r="T16" s="103">
        <f>'Field data and Court Farm'!T16</f>
        <v>0</v>
      </c>
      <c r="U16" s="103">
        <f>'Field data and Court Farm'!U16</f>
        <v>0</v>
      </c>
      <c r="V16" s="103">
        <f>'Field data and Court Farm'!V16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35.407405000000004</v>
      </c>
      <c r="D18" s="16">
        <f>$D32</f>
        <v>35.407405000000004</v>
      </c>
      <c r="E18" s="16">
        <f>$D33</f>
        <v>35.407405000000004</v>
      </c>
      <c r="F18" s="16">
        <f>$D34</f>
        <v>35.407405000000004</v>
      </c>
      <c r="G18" s="16">
        <f>$D35</f>
        <v>35.407405000000004</v>
      </c>
      <c r="H18" s="16">
        <f>$D36</f>
        <v>35.407405000000004</v>
      </c>
      <c r="I18" s="16">
        <f>$D37</f>
        <v>35.407405000000004</v>
      </c>
      <c r="J18" s="16">
        <f>$D38</f>
        <v>35.407405000000004</v>
      </c>
      <c r="K18" s="16">
        <f>$D39</f>
        <v>35.407405000000004</v>
      </c>
      <c r="L18" s="16">
        <f>$D40</f>
        <v>35.407405000000004</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-44.392594999999993</v>
      </c>
      <c r="D19" s="16">
        <f t="shared" ref="D19:V19" si="1">D18-D17</f>
        <v>-44.392594999999993</v>
      </c>
      <c r="E19" s="16">
        <f t="shared" si="1"/>
        <v>-44.392594999999993</v>
      </c>
      <c r="F19" s="16">
        <f t="shared" si="1"/>
        <v>-44.392594999999993</v>
      </c>
      <c r="G19" s="16">
        <f t="shared" si="1"/>
        <v>-44.392594999999993</v>
      </c>
      <c r="H19" s="16">
        <f t="shared" si="1"/>
        <v>-44.392594999999993</v>
      </c>
      <c r="I19" s="16">
        <f t="shared" si="1"/>
        <v>-44.392594999999993</v>
      </c>
      <c r="J19" s="16">
        <f t="shared" si="1"/>
        <v>-44.392594999999993</v>
      </c>
      <c r="K19" s="16">
        <f t="shared" si="1"/>
        <v>-44.392594999999993</v>
      </c>
      <c r="L19" s="16">
        <f t="shared" si="1"/>
        <v>-44.392594999999993</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2.6580492499999999E-3</v>
      </c>
      <c r="D22" s="16">
        <f>$E32</f>
        <v>2.6580492499999999E-3</v>
      </c>
      <c r="E22" s="16">
        <f>$E33</f>
        <v>2.6580492499999999E-3</v>
      </c>
      <c r="F22" s="16">
        <f>$E34</f>
        <v>2.6580492499999999E-3</v>
      </c>
      <c r="G22" s="16">
        <f>$E35</f>
        <v>2.6580492499999999E-3</v>
      </c>
      <c r="H22" s="16">
        <f>$E36</f>
        <v>2.6580492499999999E-3</v>
      </c>
      <c r="I22" s="16">
        <f>$E37</f>
        <v>2.6580492499999999E-3</v>
      </c>
      <c r="J22" s="16">
        <f>$E38</f>
        <v>2.6580492499999999E-3</v>
      </c>
      <c r="K22" s="16">
        <f>$E39</f>
        <v>2.6580492499999999E-3</v>
      </c>
      <c r="L22" s="16">
        <f>$E40</f>
        <v>2.6580492499999999E-3</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-273.59734195075004</v>
      </c>
      <c r="D23" s="16">
        <f t="shared" ref="D23:V23" si="3">D22-D21</f>
        <v>-273.59734195075004</v>
      </c>
      <c r="E23" s="16">
        <f t="shared" si="3"/>
        <v>-273.59734195075004</v>
      </c>
      <c r="F23" s="16">
        <f t="shared" si="3"/>
        <v>-273.59734195075004</v>
      </c>
      <c r="G23" s="16">
        <f t="shared" si="3"/>
        <v>-273.59734195075004</v>
      </c>
      <c r="H23" s="16">
        <f t="shared" si="3"/>
        <v>-273.59734195075004</v>
      </c>
      <c r="I23" s="16">
        <f t="shared" si="3"/>
        <v>-273.59734195075004</v>
      </c>
      <c r="J23" s="16">
        <f t="shared" si="3"/>
        <v>-273.59734195075004</v>
      </c>
      <c r="K23" s="16">
        <f t="shared" si="3"/>
        <v>-273.59734195075004</v>
      </c>
      <c r="L23" s="16">
        <f t="shared" si="3"/>
        <v>-273.59734195075004</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5.62</v>
      </c>
      <c r="C28" s="15">
        <v>1.1100000000000001</v>
      </c>
      <c r="D28" s="15">
        <v>0.11</v>
      </c>
      <c r="E28" s="15">
        <v>0.157</v>
      </c>
      <c r="F28" s="15">
        <v>2280</v>
      </c>
      <c r="G28" s="15">
        <v>34.5</v>
      </c>
      <c r="H28" s="15">
        <v>165</v>
      </c>
      <c r="I28" s="15">
        <v>22.2</v>
      </c>
      <c r="J28" s="15">
        <v>0.28999999999999998</v>
      </c>
      <c r="K28" s="23">
        <v>0.36</v>
      </c>
      <c r="L28" s="15">
        <v>22.2</v>
      </c>
      <c r="M28" s="15">
        <v>20.6</v>
      </c>
      <c r="N28" s="15">
        <v>4230</v>
      </c>
      <c r="O28" s="15">
        <v>30100</v>
      </c>
      <c r="P28" s="15"/>
      <c r="Q28" s="15">
        <v>2710</v>
      </c>
      <c r="R28" s="15"/>
      <c r="S28" s="15">
        <v>16.7</v>
      </c>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155.95500000000001</v>
      </c>
      <c r="D31" s="77">
        <f>(IF(D$27="%w/w SAR",((D$28*10)*$B31),IF(D$27="%w/w DM",(((D$28*10)*($B$28/100))*$B31),IF(D$27="kg/t SAR",(D$28*$B31),IF(D$27="kg/t DM",((D$28*($B$28/100))*$B31),IF(D$27="mg/kg SAR",((D$28*0.001)*$B31),IF(D$27="mg/kg DM",(((D$28*0.001)*($B$28/100))*$B31),"0")))))))*2.291</f>
        <v>35.407405000000004</v>
      </c>
      <c r="E31" s="77">
        <f>(IF(E$27="%w/w SAR",((E$28*10)*$B31),IF(E$27="%w/w DM",(((E$28*10)*($B$28/100))*$B31),IF(E$27="kg/t SAR",(E$28*$B31),IF(E$27="kg/t DM",((E$28*($B$28/100))*$B31),IF(E$27="mg/kg SAR",((E$28*0.001)*$B31),IF(E$27="mg/kg DM",(((E$28*0.001)*($B$28/100))*$B31),"0")))))))*1.205</f>
        <v>2.6580492499999999E-3</v>
      </c>
      <c r="F31" s="77">
        <f>(IF(F$27="%w/w SAR",((F$28*10)*$B31),IF(F$27="%w/w DM",(((F$28*10)*($B$28/100))*$B31),IF(F$27="kg/t SAR",(F$28*$B31),IF(F$27="kg/t DM",((F$28*($B$28/100))*$B31),IF(F$27="mg/kg SAR",((F$28*0.001)*$B31),IF(F$27="mg/kg DM",(((F$28*0.001)*($B$28/100))*$B31),"0")))))))*1.658</f>
        <v>53.112372000000008</v>
      </c>
      <c r="G31" s="77">
        <f t="shared" ref="G31:P46" si="5">IF(G$27="%w/w SAR",((G$28*10)*$B31),IF(G$27="%w/w DM",(((G$28*10)*($B$28/100))*$B31),IF(G$27="kg/t SAR",(G$28*$B31),IF(G$27="kg/t DM",((G$28*($B$28/100))*$B31),IF(G$27="mg/kg SAR",((G$28*0.001)*$B31),IF(G$27="mg/kg DM",(((G$28*0.001)*($B$28/100))*$B31),0))))))</f>
        <v>0.48472500000000002</v>
      </c>
      <c r="H31" s="77">
        <f t="shared" si="5"/>
        <v>2.3182499999999999</v>
      </c>
      <c r="I31" s="77">
        <f t="shared" si="5"/>
        <v>0.31190999999999997</v>
      </c>
      <c r="J31" s="77">
        <f t="shared" si="5"/>
        <v>4.0745E-3</v>
      </c>
      <c r="K31" s="77">
        <f t="shared" si="5"/>
        <v>5.058E-3</v>
      </c>
      <c r="L31" s="77">
        <f t="shared" si="5"/>
        <v>0.31190999999999997</v>
      </c>
      <c r="M31" s="77">
        <f t="shared" si="5"/>
        <v>0.28943000000000002</v>
      </c>
      <c r="N31" s="77">
        <f t="shared" si="5"/>
        <v>59.431500000000007</v>
      </c>
      <c r="O31" s="77">
        <f t="shared" si="5"/>
        <v>422.90500000000003</v>
      </c>
      <c r="P31" s="77">
        <f t="shared" si="5"/>
        <v>0</v>
      </c>
      <c r="Q31" s="77">
        <f>(IF(Q$27="%w/w SAR",((Q$28*10)*$B31),IF(Q$27="%w/w DM",(((Q$28*10)*($B$28/100))*$B31),IF(Q$27="kg/t SAR",(Q$28*$B31),IF(Q$27="kg/t DM",((Q$28*($B$28/100))*$B31),IF(Q$27="mg/kg SAR",((Q$28*0.001)*$B31),IF(Q$27="mg/kg DM",(((Q$28*0.001)*($B$28/100))*$B31),0)))))))*2.5</f>
        <v>95.188749999999999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0.23463499999999998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155.95500000000001</v>
      </c>
      <c r="D32" s="77">
        <f t="shared" ref="D32:D50" si="7">(IF(D$27="%w/w SAR",((D$28*10)*$B32),IF(D$27="%w/w DM",(((D$28*10)*($B$28/100))*$B32),IF(D$27="kg/t SAR",(D$28*$B32),IF(D$27="kg/t DM",((D$28*($B$28/100))*$B32),IF(D$27="mg/kg SAR",((D$28*0.001)*$B32),IF(D$27="mg/kg DM",(((D$28*0.001)*($B$28/100))*$B32),"0")))))))*2.291</f>
        <v>35.407405000000004</v>
      </c>
      <c r="E32" s="77">
        <f t="shared" ref="E32:E50" si="8">(IF(E$27="%w/w SAR",((E$28*10)*$B32),IF(E$27="%w/w DM",(((E$28*10)*($B$28/100))*$B32),IF(E$27="kg/t SAR",(E$28*$B32),IF(E$27="kg/t DM",((E$28*($B$28/100))*$B32),IF(E$27="mg/kg SAR",((E$28*0.001)*$B32),IF(E$27="mg/kg DM",(((E$28*0.001)*($B$28/100))*$B32),"0")))))))*1.205</f>
        <v>2.6580492499999999E-3</v>
      </c>
      <c r="F32" s="77">
        <f t="shared" ref="F32:F50" si="9">(IF(F$27="%w/w SAR",((F$28*10)*$B32),IF(F$27="%w/w DM",(((F$28*10)*($B$28/100))*$B32),IF(F$27="kg/t SAR",(F$28*$B32),IF(F$27="kg/t DM",((F$28*($B$28/100))*$B32),IF(F$27="mg/kg SAR",((F$28*0.001)*$B32),IF(F$27="mg/kg DM",(((F$28*0.001)*($B$28/100))*$B32),"0")))))))*1.658</f>
        <v>53.112372000000008</v>
      </c>
      <c r="G32" s="77">
        <f t="shared" si="5"/>
        <v>0.48472500000000002</v>
      </c>
      <c r="H32" s="77">
        <f t="shared" si="5"/>
        <v>2.3182499999999999</v>
      </c>
      <c r="I32" s="77">
        <f t="shared" si="5"/>
        <v>0.31190999999999997</v>
      </c>
      <c r="J32" s="77">
        <f t="shared" si="5"/>
        <v>4.0745E-3</v>
      </c>
      <c r="K32" s="77">
        <f t="shared" si="5"/>
        <v>5.058E-3</v>
      </c>
      <c r="L32" s="77">
        <f t="shared" si="5"/>
        <v>0.31190999999999997</v>
      </c>
      <c r="M32" s="77">
        <f t="shared" si="5"/>
        <v>0.28943000000000002</v>
      </c>
      <c r="N32" s="77">
        <f t="shared" si="5"/>
        <v>59.431500000000007</v>
      </c>
      <c r="O32" s="77">
        <f t="shared" si="5"/>
        <v>422.90500000000003</v>
      </c>
      <c r="P32" s="77">
        <f t="shared" si="5"/>
        <v>0</v>
      </c>
      <c r="Q32" s="77">
        <f t="shared" ref="Q32:Q50" si="10">(IF(Q$27="%w/w SAR",((Q$28*10)*$B32),IF(Q$27="%w/w DM",(((Q$28*10)*($B$28/100))*$B32),IF(Q$27="kg/t SAR",(Q$28*$B32),IF(Q$27="kg/t DM",((Q$28*($B$28/100))*$B32),IF(Q$27="mg/kg SAR",((Q$28*0.001)*$B32),IF(Q$27="mg/kg DM",(((Q$28*0.001)*($B$28/100))*$B32),0)))))))*2.5</f>
        <v>95.188749999999999</v>
      </c>
      <c r="R32" s="77">
        <f t="shared" ref="R32:U50" si="11">IF(R$27="%w/w SAR",((R$28*10)*$B32),IF(R$27="%w/w DM",(((R$28*10)*($B$28/100))*$B32),IF(R$27="kg/t SAR",(R$28*$B32),IF(R$27="kg/t DM",((R$28*($B$28/100))*$B32),IF(R$27="mg/kg SAR",((R$28*0.001)*$B32),IF(R$27="mg/kg DM",(((R$28*0.001)*($B$28/100))*$B32),0))))))</f>
        <v>0</v>
      </c>
      <c r="S32" s="77">
        <f t="shared" si="11"/>
        <v>0.23463499999999998</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155.95500000000001</v>
      </c>
      <c r="D33" s="77">
        <f t="shared" si="7"/>
        <v>35.407405000000004</v>
      </c>
      <c r="E33" s="77">
        <f t="shared" si="8"/>
        <v>2.6580492499999999E-3</v>
      </c>
      <c r="F33" s="77">
        <f t="shared" si="9"/>
        <v>53.112372000000008</v>
      </c>
      <c r="G33" s="77">
        <f t="shared" si="5"/>
        <v>0.48472500000000002</v>
      </c>
      <c r="H33" s="77">
        <f t="shared" si="5"/>
        <v>2.3182499999999999</v>
      </c>
      <c r="I33" s="77">
        <f t="shared" si="5"/>
        <v>0.31190999999999997</v>
      </c>
      <c r="J33" s="77">
        <f t="shared" si="5"/>
        <v>4.0745E-3</v>
      </c>
      <c r="K33" s="77">
        <f t="shared" si="5"/>
        <v>5.058E-3</v>
      </c>
      <c r="L33" s="77">
        <f t="shared" si="5"/>
        <v>0.31190999999999997</v>
      </c>
      <c r="M33" s="77">
        <f t="shared" si="5"/>
        <v>0.28943000000000002</v>
      </c>
      <c r="N33" s="77">
        <f t="shared" si="5"/>
        <v>59.431500000000007</v>
      </c>
      <c r="O33" s="77">
        <f t="shared" si="5"/>
        <v>422.90500000000003</v>
      </c>
      <c r="P33" s="77">
        <f t="shared" si="5"/>
        <v>0</v>
      </c>
      <c r="Q33" s="77">
        <f t="shared" si="10"/>
        <v>95.188749999999999</v>
      </c>
      <c r="R33" s="77">
        <f t="shared" si="11"/>
        <v>0</v>
      </c>
      <c r="S33" s="77">
        <f t="shared" si="11"/>
        <v>0.23463499999999998</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155.95500000000001</v>
      </c>
      <c r="D34" s="77">
        <f t="shared" si="7"/>
        <v>35.407405000000004</v>
      </c>
      <c r="E34" s="77">
        <f t="shared" si="8"/>
        <v>2.6580492499999999E-3</v>
      </c>
      <c r="F34" s="77">
        <f t="shared" si="9"/>
        <v>53.112372000000008</v>
      </c>
      <c r="G34" s="77">
        <f t="shared" si="5"/>
        <v>0.48472500000000002</v>
      </c>
      <c r="H34" s="77">
        <f t="shared" si="5"/>
        <v>2.3182499999999999</v>
      </c>
      <c r="I34" s="77">
        <f t="shared" si="5"/>
        <v>0.31190999999999997</v>
      </c>
      <c r="J34" s="77">
        <f t="shared" si="5"/>
        <v>4.0745E-3</v>
      </c>
      <c r="K34" s="77">
        <f t="shared" si="5"/>
        <v>5.058E-3</v>
      </c>
      <c r="L34" s="77">
        <f t="shared" si="5"/>
        <v>0.31190999999999997</v>
      </c>
      <c r="M34" s="77">
        <f t="shared" si="5"/>
        <v>0.28943000000000002</v>
      </c>
      <c r="N34" s="77">
        <f t="shared" si="5"/>
        <v>59.431500000000007</v>
      </c>
      <c r="O34" s="77">
        <f t="shared" si="5"/>
        <v>422.90500000000003</v>
      </c>
      <c r="P34" s="77">
        <f t="shared" si="5"/>
        <v>0</v>
      </c>
      <c r="Q34" s="77">
        <f t="shared" si="10"/>
        <v>95.188749999999999</v>
      </c>
      <c r="R34" s="77">
        <f t="shared" si="11"/>
        <v>0</v>
      </c>
      <c r="S34" s="77">
        <f t="shared" si="11"/>
        <v>0.23463499999999998</v>
      </c>
      <c r="T34" s="77">
        <f t="shared" si="11"/>
        <v>0</v>
      </c>
      <c r="U34" s="77">
        <f t="shared" si="11"/>
        <v>0</v>
      </c>
      <c r="AB34" s="59"/>
      <c r="AC34" s="59"/>
      <c r="AD34" s="59"/>
      <c r="AE34" s="59"/>
      <c r="AF34" s="59"/>
      <c r="AG34" s="59"/>
      <c r="AH34" s="59"/>
      <c r="AI34" s="59"/>
    </row>
    <row r="35" spans="1:35" s="72" customFormat="1" ht="13" x14ac:dyDescent="0.35">
      <c r="A35" s="13">
        <f>G8</f>
        <v>6</v>
      </c>
      <c r="B35" s="15">
        <v>250</v>
      </c>
      <c r="C35" s="77">
        <f t="shared" si="6"/>
        <v>155.95500000000001</v>
      </c>
      <c r="D35" s="77">
        <f t="shared" si="7"/>
        <v>35.407405000000004</v>
      </c>
      <c r="E35" s="77">
        <f t="shared" si="8"/>
        <v>2.6580492499999999E-3</v>
      </c>
      <c r="F35" s="77">
        <f t="shared" si="9"/>
        <v>53.112372000000008</v>
      </c>
      <c r="G35" s="77">
        <f t="shared" si="5"/>
        <v>0.48472500000000002</v>
      </c>
      <c r="H35" s="77">
        <f t="shared" si="5"/>
        <v>2.3182499999999999</v>
      </c>
      <c r="I35" s="77">
        <f t="shared" si="5"/>
        <v>0.31190999999999997</v>
      </c>
      <c r="J35" s="77">
        <f t="shared" si="5"/>
        <v>4.0745E-3</v>
      </c>
      <c r="K35" s="77">
        <f t="shared" si="5"/>
        <v>5.058E-3</v>
      </c>
      <c r="L35" s="77">
        <f t="shared" si="5"/>
        <v>0.31190999999999997</v>
      </c>
      <c r="M35" s="77">
        <f t="shared" si="5"/>
        <v>0.28943000000000002</v>
      </c>
      <c r="N35" s="77">
        <f t="shared" si="5"/>
        <v>59.431500000000007</v>
      </c>
      <c r="O35" s="77">
        <f t="shared" si="5"/>
        <v>422.90500000000003</v>
      </c>
      <c r="P35" s="77">
        <f t="shared" si="5"/>
        <v>0</v>
      </c>
      <c r="Q35" s="77">
        <f t="shared" si="10"/>
        <v>95.188749999999999</v>
      </c>
      <c r="R35" s="77">
        <f t="shared" si="11"/>
        <v>0</v>
      </c>
      <c r="S35" s="77">
        <f t="shared" si="11"/>
        <v>0.23463499999999998</v>
      </c>
      <c r="T35" s="77">
        <f t="shared" si="11"/>
        <v>0</v>
      </c>
      <c r="U35" s="77">
        <f t="shared" si="11"/>
        <v>0</v>
      </c>
      <c r="AB35" s="59"/>
      <c r="AC35" s="59"/>
      <c r="AD35" s="59"/>
      <c r="AE35" s="59"/>
      <c r="AF35" s="59"/>
      <c r="AG35" s="59"/>
      <c r="AH35" s="59"/>
      <c r="AI35" s="59"/>
    </row>
    <row r="36" spans="1:35" s="72" customFormat="1" ht="13" x14ac:dyDescent="0.35">
      <c r="A36" s="13">
        <f>H8</f>
        <v>7</v>
      </c>
      <c r="B36" s="15">
        <v>250</v>
      </c>
      <c r="C36" s="77">
        <f t="shared" si="6"/>
        <v>155.95500000000001</v>
      </c>
      <c r="D36" s="77">
        <f t="shared" si="7"/>
        <v>35.407405000000004</v>
      </c>
      <c r="E36" s="77">
        <f t="shared" si="8"/>
        <v>2.6580492499999999E-3</v>
      </c>
      <c r="F36" s="77">
        <f t="shared" si="9"/>
        <v>53.112372000000008</v>
      </c>
      <c r="G36" s="77">
        <f t="shared" si="5"/>
        <v>0.48472500000000002</v>
      </c>
      <c r="H36" s="77">
        <f t="shared" si="5"/>
        <v>2.3182499999999999</v>
      </c>
      <c r="I36" s="77">
        <f t="shared" si="5"/>
        <v>0.31190999999999997</v>
      </c>
      <c r="J36" s="77">
        <f t="shared" si="5"/>
        <v>4.0745E-3</v>
      </c>
      <c r="K36" s="77">
        <f t="shared" si="5"/>
        <v>5.058E-3</v>
      </c>
      <c r="L36" s="77">
        <f t="shared" si="5"/>
        <v>0.31190999999999997</v>
      </c>
      <c r="M36" s="77">
        <f t="shared" si="5"/>
        <v>0.28943000000000002</v>
      </c>
      <c r="N36" s="77">
        <f t="shared" si="5"/>
        <v>59.431500000000007</v>
      </c>
      <c r="O36" s="77">
        <f t="shared" si="5"/>
        <v>422.90500000000003</v>
      </c>
      <c r="P36" s="77">
        <f t="shared" si="5"/>
        <v>0</v>
      </c>
      <c r="Q36" s="77">
        <f t="shared" si="10"/>
        <v>95.188749999999999</v>
      </c>
      <c r="R36" s="77">
        <f t="shared" si="11"/>
        <v>0</v>
      </c>
      <c r="S36" s="77">
        <f t="shared" si="11"/>
        <v>0.23463499999999998</v>
      </c>
      <c r="T36" s="77">
        <f t="shared" si="11"/>
        <v>0</v>
      </c>
      <c r="U36" s="77">
        <f t="shared" si="11"/>
        <v>0</v>
      </c>
      <c r="AB36" s="59"/>
      <c r="AC36" s="59"/>
      <c r="AD36" s="59"/>
      <c r="AE36" s="59"/>
      <c r="AF36" s="59"/>
      <c r="AG36" s="59"/>
      <c r="AH36" s="59"/>
      <c r="AI36" s="59"/>
    </row>
    <row r="37" spans="1:35" s="72" customFormat="1" ht="13" x14ac:dyDescent="0.35">
      <c r="A37" s="13">
        <f>I8</f>
        <v>8</v>
      </c>
      <c r="B37" s="15">
        <v>250</v>
      </c>
      <c r="C37" s="77">
        <f t="shared" si="6"/>
        <v>155.95500000000001</v>
      </c>
      <c r="D37" s="77">
        <f t="shared" si="7"/>
        <v>35.407405000000004</v>
      </c>
      <c r="E37" s="77">
        <f t="shared" si="8"/>
        <v>2.6580492499999999E-3</v>
      </c>
      <c r="F37" s="77">
        <f t="shared" si="9"/>
        <v>53.112372000000008</v>
      </c>
      <c r="G37" s="77">
        <f t="shared" si="5"/>
        <v>0.48472500000000002</v>
      </c>
      <c r="H37" s="77">
        <f t="shared" si="5"/>
        <v>2.3182499999999999</v>
      </c>
      <c r="I37" s="77">
        <f t="shared" si="5"/>
        <v>0.31190999999999997</v>
      </c>
      <c r="J37" s="77">
        <f t="shared" si="5"/>
        <v>4.0745E-3</v>
      </c>
      <c r="K37" s="77">
        <f t="shared" si="5"/>
        <v>5.058E-3</v>
      </c>
      <c r="L37" s="77">
        <f t="shared" si="5"/>
        <v>0.31190999999999997</v>
      </c>
      <c r="M37" s="77">
        <f t="shared" si="5"/>
        <v>0.28943000000000002</v>
      </c>
      <c r="N37" s="77">
        <f t="shared" si="5"/>
        <v>59.431500000000007</v>
      </c>
      <c r="O37" s="77">
        <f t="shared" si="5"/>
        <v>422.90500000000003</v>
      </c>
      <c r="P37" s="77">
        <f t="shared" si="5"/>
        <v>0</v>
      </c>
      <c r="Q37" s="77">
        <f t="shared" si="10"/>
        <v>95.188749999999999</v>
      </c>
      <c r="R37" s="77">
        <f t="shared" si="11"/>
        <v>0</v>
      </c>
      <c r="S37" s="77">
        <f t="shared" si="11"/>
        <v>0.23463499999999998</v>
      </c>
      <c r="T37" s="77">
        <f t="shared" si="11"/>
        <v>0</v>
      </c>
      <c r="U37" s="77">
        <f t="shared" si="11"/>
        <v>0</v>
      </c>
      <c r="AB37" s="59"/>
      <c r="AC37" s="59"/>
      <c r="AD37" s="59"/>
      <c r="AE37" s="59"/>
      <c r="AF37" s="59"/>
      <c r="AG37" s="59"/>
      <c r="AH37" s="59"/>
      <c r="AI37" s="59"/>
    </row>
    <row r="38" spans="1:35" s="72" customFormat="1" ht="13" x14ac:dyDescent="0.35">
      <c r="A38" s="13">
        <f>J8</f>
        <v>9</v>
      </c>
      <c r="B38" s="15">
        <v>250</v>
      </c>
      <c r="C38" s="77">
        <f t="shared" si="6"/>
        <v>155.95500000000001</v>
      </c>
      <c r="D38" s="77">
        <f t="shared" si="7"/>
        <v>35.407405000000004</v>
      </c>
      <c r="E38" s="77">
        <f t="shared" si="8"/>
        <v>2.6580492499999999E-3</v>
      </c>
      <c r="F38" s="77">
        <f t="shared" si="9"/>
        <v>53.112372000000008</v>
      </c>
      <c r="G38" s="77">
        <f t="shared" si="5"/>
        <v>0.48472500000000002</v>
      </c>
      <c r="H38" s="77">
        <f t="shared" si="5"/>
        <v>2.3182499999999999</v>
      </c>
      <c r="I38" s="77">
        <f t="shared" si="5"/>
        <v>0.31190999999999997</v>
      </c>
      <c r="J38" s="77">
        <f t="shared" si="5"/>
        <v>4.0745E-3</v>
      </c>
      <c r="K38" s="77">
        <f t="shared" si="5"/>
        <v>5.058E-3</v>
      </c>
      <c r="L38" s="77">
        <f t="shared" si="5"/>
        <v>0.31190999999999997</v>
      </c>
      <c r="M38" s="77">
        <f t="shared" si="5"/>
        <v>0.28943000000000002</v>
      </c>
      <c r="N38" s="77">
        <f t="shared" si="5"/>
        <v>59.431500000000007</v>
      </c>
      <c r="O38" s="77">
        <f t="shared" si="5"/>
        <v>422.90500000000003</v>
      </c>
      <c r="P38" s="77">
        <f t="shared" si="5"/>
        <v>0</v>
      </c>
      <c r="Q38" s="77">
        <f t="shared" si="10"/>
        <v>95.188749999999999</v>
      </c>
      <c r="R38" s="77">
        <f t="shared" si="11"/>
        <v>0</v>
      </c>
      <c r="S38" s="77">
        <f t="shared" si="11"/>
        <v>0.23463499999999998</v>
      </c>
      <c r="T38" s="77">
        <f t="shared" si="11"/>
        <v>0</v>
      </c>
      <c r="U38" s="77">
        <f t="shared" si="11"/>
        <v>0</v>
      </c>
      <c r="AB38" s="59"/>
      <c r="AC38" s="59"/>
      <c r="AD38" s="59"/>
      <c r="AE38" s="59"/>
      <c r="AF38" s="59"/>
      <c r="AG38" s="59"/>
      <c r="AH38" s="59"/>
      <c r="AI38" s="59"/>
    </row>
    <row r="39" spans="1:35" s="72" customFormat="1" ht="13" x14ac:dyDescent="0.35">
      <c r="A39" s="13">
        <f>K8</f>
        <v>10</v>
      </c>
      <c r="B39" s="15">
        <v>250</v>
      </c>
      <c r="C39" s="77">
        <f t="shared" si="6"/>
        <v>155.95500000000001</v>
      </c>
      <c r="D39" s="77">
        <f t="shared" si="7"/>
        <v>35.407405000000004</v>
      </c>
      <c r="E39" s="77">
        <f t="shared" si="8"/>
        <v>2.6580492499999999E-3</v>
      </c>
      <c r="F39" s="77">
        <f t="shared" si="9"/>
        <v>53.112372000000008</v>
      </c>
      <c r="G39" s="77">
        <f t="shared" si="5"/>
        <v>0.48472500000000002</v>
      </c>
      <c r="H39" s="77">
        <f t="shared" si="5"/>
        <v>2.3182499999999999</v>
      </c>
      <c r="I39" s="77">
        <f t="shared" si="5"/>
        <v>0.31190999999999997</v>
      </c>
      <c r="J39" s="77">
        <f t="shared" si="5"/>
        <v>4.0745E-3</v>
      </c>
      <c r="K39" s="77">
        <f t="shared" si="5"/>
        <v>5.058E-3</v>
      </c>
      <c r="L39" s="77">
        <f t="shared" si="5"/>
        <v>0.31190999999999997</v>
      </c>
      <c r="M39" s="77">
        <f t="shared" si="5"/>
        <v>0.28943000000000002</v>
      </c>
      <c r="N39" s="77">
        <f t="shared" si="5"/>
        <v>59.431500000000007</v>
      </c>
      <c r="O39" s="77">
        <f t="shared" si="5"/>
        <v>422.90500000000003</v>
      </c>
      <c r="P39" s="77">
        <f t="shared" si="5"/>
        <v>0</v>
      </c>
      <c r="Q39" s="77">
        <f t="shared" si="10"/>
        <v>95.188749999999999</v>
      </c>
      <c r="R39" s="77">
        <f t="shared" si="11"/>
        <v>0</v>
      </c>
      <c r="S39" s="77">
        <f t="shared" si="11"/>
        <v>0.23463499999999998</v>
      </c>
      <c r="T39" s="77">
        <f t="shared" si="11"/>
        <v>0</v>
      </c>
      <c r="U39" s="77">
        <f t="shared" si="11"/>
        <v>0</v>
      </c>
      <c r="AB39" s="59"/>
      <c r="AC39" s="59"/>
      <c r="AD39" s="59"/>
      <c r="AE39" s="59"/>
      <c r="AF39" s="59"/>
      <c r="AG39" s="59"/>
      <c r="AH39" s="59"/>
      <c r="AI39" s="59"/>
    </row>
    <row r="40" spans="1:35" s="72" customFormat="1" ht="13" x14ac:dyDescent="0.35">
      <c r="A40" s="13">
        <f>L8</f>
        <v>11</v>
      </c>
      <c r="B40" s="15">
        <v>250</v>
      </c>
      <c r="C40" s="77">
        <f t="shared" si="6"/>
        <v>155.95500000000001</v>
      </c>
      <c r="D40" s="77">
        <f t="shared" si="7"/>
        <v>35.407405000000004</v>
      </c>
      <c r="E40" s="77">
        <f t="shared" si="8"/>
        <v>2.6580492499999999E-3</v>
      </c>
      <c r="F40" s="77">
        <f t="shared" si="9"/>
        <v>53.112372000000008</v>
      </c>
      <c r="G40" s="77">
        <f t="shared" si="5"/>
        <v>0.48472500000000002</v>
      </c>
      <c r="H40" s="77">
        <f t="shared" si="5"/>
        <v>2.3182499999999999</v>
      </c>
      <c r="I40" s="77">
        <f t="shared" si="5"/>
        <v>0.31190999999999997</v>
      </c>
      <c r="J40" s="77">
        <f t="shared" si="5"/>
        <v>4.0745E-3</v>
      </c>
      <c r="K40" s="77">
        <f t="shared" si="5"/>
        <v>5.058E-3</v>
      </c>
      <c r="L40" s="77">
        <f t="shared" si="5"/>
        <v>0.31190999999999997</v>
      </c>
      <c r="M40" s="77">
        <f t="shared" si="5"/>
        <v>0.28943000000000002</v>
      </c>
      <c r="N40" s="77">
        <f t="shared" si="5"/>
        <v>59.431500000000007</v>
      </c>
      <c r="O40" s="77">
        <f t="shared" si="5"/>
        <v>422.90500000000003</v>
      </c>
      <c r="P40" s="77">
        <f t="shared" si="5"/>
        <v>0</v>
      </c>
      <c r="Q40" s="77">
        <f t="shared" si="10"/>
        <v>95.188749999999999</v>
      </c>
      <c r="R40" s="77">
        <f t="shared" si="11"/>
        <v>0</v>
      </c>
      <c r="S40" s="77">
        <f t="shared" si="11"/>
        <v>0.23463499999999998</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6.5</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R28" sqref="R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1" t="s">
        <v>41</v>
      </c>
      <c r="B1" s="121"/>
      <c r="C1" s="142" t="str">
        <f>'Field data and Court Farm'!C1:D1</f>
        <v>PAN-020448</v>
      </c>
      <c r="D1" s="143"/>
      <c r="E1" s="93" t="s">
        <v>45</v>
      </c>
      <c r="F1" s="39">
        <f>'Field data and Court Farm'!F1</f>
        <v>46</v>
      </c>
      <c r="G1" s="122" t="s">
        <v>43</v>
      </c>
      <c r="H1" s="123"/>
      <c r="I1" s="118">
        <v>8.1</v>
      </c>
      <c r="J1" s="121" t="s">
        <v>153</v>
      </c>
      <c r="K1" s="121"/>
      <c r="L1" s="97">
        <v>3512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Court Farm'!C2:D2</f>
        <v>EPR/GP3792SK</v>
      </c>
      <c r="D2" s="145"/>
      <c r="E2" s="93" t="s">
        <v>109</v>
      </c>
      <c r="F2" s="96">
        <v>190606</v>
      </c>
      <c r="G2" s="140" t="s">
        <v>110</v>
      </c>
      <c r="H2" s="141"/>
      <c r="I2" s="118"/>
      <c r="J2" s="121" t="s">
        <v>158</v>
      </c>
      <c r="K2" s="121"/>
      <c r="L2" s="97">
        <v>0.57999999999999996</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Court Farm'!C3:D3</f>
        <v>ByProduct Recovery Ltd</v>
      </c>
      <c r="D3" s="145"/>
      <c r="E3" s="93" t="s">
        <v>108</v>
      </c>
      <c r="F3" s="31" t="s">
        <v>78</v>
      </c>
      <c r="G3" s="121" t="s">
        <v>159</v>
      </c>
      <c r="H3" s="121"/>
      <c r="I3" s="118"/>
      <c r="J3" s="122" t="s">
        <v>154</v>
      </c>
      <c r="K3" s="123"/>
      <c r="L3" s="97">
        <f>(L1/(L2*10000))*100</f>
        <v>60.551724137931039</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Court Farm'!C4:D4</f>
        <v>Park Farm, Malthouse Lane, Caerleon, NP18 3PD</v>
      </c>
      <c r="D4" s="143"/>
      <c r="E4" s="94" t="s">
        <v>1</v>
      </c>
      <c r="F4" s="120" t="s">
        <v>167</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t="str">
        <f>'Field data and Court Farm'!C5:D5</f>
        <v>Bryan Burn</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Court Farm'!C8</f>
        <v>1</v>
      </c>
      <c r="D8" s="60">
        <f>'Field data and Court Farm'!D8</f>
        <v>2</v>
      </c>
      <c r="E8" s="60">
        <f>'Field data and Court Farm'!E8</f>
        <v>3</v>
      </c>
      <c r="F8" s="60">
        <f>'Field data and Court Farm'!F8</f>
        <v>4</v>
      </c>
      <c r="G8" s="60">
        <f>'Field data and Court Farm'!G8</f>
        <v>6</v>
      </c>
      <c r="H8" s="60">
        <f>'Field data and Court Farm'!H8</f>
        <v>7</v>
      </c>
      <c r="I8" s="60">
        <f>'Field data and Court Farm'!I8</f>
        <v>8</v>
      </c>
      <c r="J8" s="60">
        <f>'Field data and Court Farm'!J8</f>
        <v>9</v>
      </c>
      <c r="K8" s="60">
        <f>'Field data and Court Farm'!K8</f>
        <v>10</v>
      </c>
      <c r="L8" s="60">
        <f>'Field data and Court Farm'!L8</f>
        <v>11</v>
      </c>
      <c r="M8" s="60">
        <f>'Field data and Court Farm'!M8</f>
        <v>0</v>
      </c>
      <c r="N8" s="60">
        <f>'Field data and Court Farm'!N8</f>
        <v>0</v>
      </c>
      <c r="O8" s="60">
        <f>'Field data and Court Farm'!O8</f>
        <v>0</v>
      </c>
      <c r="P8" s="60">
        <f>'Field data and Court Farm'!P8</f>
        <v>0</v>
      </c>
      <c r="Q8" s="60">
        <f>'Field data and Court Farm'!Q8</f>
        <v>0</v>
      </c>
      <c r="R8" s="60">
        <f>'Field data and Court Farm'!R8</f>
        <v>0</v>
      </c>
      <c r="S8" s="60">
        <f>'Field data and Court Farm'!S8</f>
        <v>0</v>
      </c>
      <c r="T8" s="60">
        <f>'Field data and Court Farm'!T8</f>
        <v>0</v>
      </c>
      <c r="U8" s="60">
        <f>'Field data and Court Farm'!U8</f>
        <v>0</v>
      </c>
      <c r="V8" s="60">
        <f>'Field data and Court Farm'!V8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'Field data and Court Farm'!C9</f>
        <v>mod</v>
      </c>
      <c r="D9" s="60" t="str">
        <f>'Field data and Court Farm'!D9</f>
        <v>mod</v>
      </c>
      <c r="E9" s="60" t="str">
        <f>'Field data and Court Farm'!E9</f>
        <v>mod</v>
      </c>
      <c r="F9" s="60" t="str">
        <f>'Field data and Court Farm'!F9</f>
        <v>mod</v>
      </c>
      <c r="G9" s="60" t="str">
        <f>'Field data and Court Farm'!G9</f>
        <v>mod</v>
      </c>
      <c r="H9" s="60" t="str">
        <f>'Field data and Court Farm'!H9</f>
        <v>mod</v>
      </c>
      <c r="I9" s="60" t="str">
        <f>'Field data and Court Farm'!I9</f>
        <v>mod</v>
      </c>
      <c r="J9" s="60" t="str">
        <f>'Field data and Court Farm'!J9</f>
        <v>mod</v>
      </c>
      <c r="K9" s="60" t="str">
        <f>'Field data and Court Farm'!K9</f>
        <v>mod</v>
      </c>
      <c r="L9" s="60" t="str">
        <f>'Field data and Court Farm'!L9</f>
        <v>mod</v>
      </c>
      <c r="M9" s="60">
        <f>'Field data and Court Farm'!M9</f>
        <v>0</v>
      </c>
      <c r="N9" s="60">
        <f>'Field data and Court Farm'!N9</f>
        <v>0</v>
      </c>
      <c r="O9" s="60">
        <f>'Field data and Court Farm'!O9</f>
        <v>0</v>
      </c>
      <c r="P9" s="60">
        <f>'Field data and Court Farm'!P9</f>
        <v>0</v>
      </c>
      <c r="Q9" s="60">
        <f>'Field data and Court Farm'!Q9</f>
        <v>0</v>
      </c>
      <c r="R9" s="60">
        <f>'Field data and Court Farm'!R9</f>
        <v>0</v>
      </c>
      <c r="S9" s="60">
        <f>'Field data and Court Farm'!S9</f>
        <v>0</v>
      </c>
      <c r="T9" s="60">
        <f>'Field data and Court Farm'!T9</f>
        <v>0</v>
      </c>
      <c r="U9" s="60">
        <f>'Field data and Court Farm'!U9</f>
        <v>0</v>
      </c>
      <c r="V9" s="60">
        <f>'Field data and Court Farm'!V9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Court Farm'!C10</f>
        <v>6.1</v>
      </c>
      <c r="D10" s="60">
        <f>'Field data and Court Farm'!D10</f>
        <v>6</v>
      </c>
      <c r="E10" s="60">
        <f>'Field data and Court Farm'!E10</f>
        <v>5.9</v>
      </c>
      <c r="F10" s="60">
        <f>'Field data and Court Farm'!F10</f>
        <v>5.8</v>
      </c>
      <c r="G10" s="60">
        <f>'Field data and Court Farm'!G10</f>
        <v>5.9</v>
      </c>
      <c r="H10" s="60">
        <f>'Field data and Court Farm'!H10</f>
        <v>5.9</v>
      </c>
      <c r="I10" s="60">
        <f>'Field data and Court Farm'!I10</f>
        <v>5.9</v>
      </c>
      <c r="J10" s="60">
        <f>'Field data and Court Farm'!J10</f>
        <v>6.5</v>
      </c>
      <c r="K10" s="60">
        <f>'Field data and Court Farm'!K10</f>
        <v>6.4</v>
      </c>
      <c r="L10" s="60">
        <f>'Field data and Court Farm'!L10</f>
        <v>6.6</v>
      </c>
      <c r="M10" s="60">
        <f>'Field data and Court Farm'!M10</f>
        <v>0</v>
      </c>
      <c r="N10" s="60">
        <f>'Field data and Court Farm'!N10</f>
        <v>0</v>
      </c>
      <c r="O10" s="60">
        <f>'Field data and Court Farm'!O10</f>
        <v>0</v>
      </c>
      <c r="P10" s="60">
        <f>'Field data and Court Farm'!P10</f>
        <v>0</v>
      </c>
      <c r="Q10" s="60">
        <f>'Field data and Court Farm'!Q10</f>
        <v>0</v>
      </c>
      <c r="R10" s="60">
        <f>'Field data and Court Farm'!R10</f>
        <v>0</v>
      </c>
      <c r="S10" s="60">
        <f>'Field data and Court Farm'!S10</f>
        <v>0</v>
      </c>
      <c r="T10" s="60">
        <f>'Field data and Court Farm'!T10</f>
        <v>0</v>
      </c>
      <c r="U10" s="60">
        <f>'Field data and Court Farm'!U10</f>
        <v>0</v>
      </c>
      <c r="V10" s="60">
        <f>'Field data and Court Farm'!V10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Court Farm'!C11</f>
        <v>2</v>
      </c>
      <c r="D11" s="60">
        <f>'Field data and Court Farm'!D11</f>
        <v>1</v>
      </c>
      <c r="E11" s="60">
        <f>'Field data and Court Farm'!E11</f>
        <v>2</v>
      </c>
      <c r="F11" s="60">
        <f>'Field data and Court Farm'!F11</f>
        <v>1</v>
      </c>
      <c r="G11" s="60">
        <f>'Field data and Court Farm'!G11</f>
        <v>1</v>
      </c>
      <c r="H11" s="60">
        <f>'Field data and Court Farm'!H11</f>
        <v>1</v>
      </c>
      <c r="I11" s="60">
        <f>'Field data and Court Farm'!I11</f>
        <v>1</v>
      </c>
      <c r="J11" s="60">
        <f>'Field data and Court Farm'!J11</f>
        <v>0</v>
      </c>
      <c r="K11" s="60">
        <f>'Field data and Court Farm'!K11</f>
        <v>0</v>
      </c>
      <c r="L11" s="60">
        <f>'Field data and Court Farm'!L11</f>
        <v>0</v>
      </c>
      <c r="M11" s="60">
        <f>'Field data and Court Farm'!M11</f>
        <v>0</v>
      </c>
      <c r="N11" s="60">
        <f>'Field data and Court Farm'!N11</f>
        <v>0</v>
      </c>
      <c r="O11" s="60">
        <f>'Field data and Court Farm'!O11</f>
        <v>0</v>
      </c>
      <c r="P11" s="60">
        <f>'Field data and Court Farm'!P11</f>
        <v>0</v>
      </c>
      <c r="Q11" s="60">
        <f>'Field data and Court Farm'!Q11</f>
        <v>0</v>
      </c>
      <c r="R11" s="60">
        <f>'Field data and Court Farm'!R11</f>
        <v>0</v>
      </c>
      <c r="S11" s="60">
        <f>'Field data and Court Farm'!S11</f>
        <v>0</v>
      </c>
      <c r="T11" s="60">
        <f>'Field data and Court Farm'!T11</f>
        <v>0</v>
      </c>
      <c r="U11" s="60">
        <f>'Field data and Court Farm'!U11</f>
        <v>0</v>
      </c>
      <c r="V11" s="60">
        <f>'Field data and Court Farm'!V11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Court Farm'!C12</f>
        <v>2</v>
      </c>
      <c r="D12" s="60">
        <f>'Field data and Court Farm'!D12</f>
        <v>2</v>
      </c>
      <c r="E12" s="60">
        <f>'Field data and Court Farm'!E12</f>
        <v>2</v>
      </c>
      <c r="F12" s="60">
        <f>'Field data and Court Farm'!F12</f>
        <v>2</v>
      </c>
      <c r="G12" s="60">
        <f>'Field data and Court Farm'!G12</f>
        <v>2</v>
      </c>
      <c r="H12" s="60">
        <f>'Field data and Court Farm'!H12</f>
        <v>2</v>
      </c>
      <c r="I12" s="60">
        <f>'Field data and Court Farm'!I12</f>
        <v>2</v>
      </c>
      <c r="J12" s="60">
        <f>'Field data and Court Farm'!J12</f>
        <v>0</v>
      </c>
      <c r="K12" s="60">
        <f>'Field data and Court Farm'!K12</f>
        <v>0</v>
      </c>
      <c r="L12" s="60">
        <f>'Field data and Court Farm'!L12</f>
        <v>0</v>
      </c>
      <c r="M12" s="60">
        <f>'Field data and Court Farm'!M12</f>
        <v>0</v>
      </c>
      <c r="N12" s="60">
        <f>'Field data and Court Farm'!N12</f>
        <v>0</v>
      </c>
      <c r="O12" s="60">
        <f>'Field data and Court Farm'!O12</f>
        <v>0</v>
      </c>
      <c r="P12" s="60">
        <f>'Field data and Court Farm'!P12</f>
        <v>0</v>
      </c>
      <c r="Q12" s="60">
        <f>'Field data and Court Farm'!Q12</f>
        <v>0</v>
      </c>
      <c r="R12" s="60">
        <f>'Field data and Court Farm'!R12</f>
        <v>0</v>
      </c>
      <c r="S12" s="60">
        <f>'Field data and Court Farm'!S12</f>
        <v>0</v>
      </c>
      <c r="T12" s="60">
        <f>'Field data and Court Farm'!T12</f>
        <v>0</v>
      </c>
      <c r="U12" s="60">
        <f>'Field data and Court Farm'!U12</f>
        <v>0</v>
      </c>
      <c r="V12" s="60">
        <f>'Field data and Court Farm'!V12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Court Farm'!C13</f>
        <v>3</v>
      </c>
      <c r="D13" s="60">
        <f>'Field data and Court Farm'!D13</f>
        <v>3</v>
      </c>
      <c r="E13" s="60">
        <f>'Field data and Court Farm'!E13</f>
        <v>3</v>
      </c>
      <c r="F13" s="60">
        <f>'Field data and Court Farm'!F13</f>
        <v>3</v>
      </c>
      <c r="G13" s="60">
        <f>'Field data and Court Farm'!G13</f>
        <v>3</v>
      </c>
      <c r="H13" s="60">
        <f>'Field data and Court Farm'!H13</f>
        <v>3</v>
      </c>
      <c r="I13" s="60">
        <f>'Field data and Court Farm'!I13</f>
        <v>3</v>
      </c>
      <c r="J13" s="60">
        <f>'Field data and Court Farm'!J13</f>
        <v>3</v>
      </c>
      <c r="K13" s="60">
        <f>'Field data and Court Farm'!K13</f>
        <v>3</v>
      </c>
      <c r="L13" s="60">
        <f>'Field data and Court Farm'!L13</f>
        <v>3</v>
      </c>
      <c r="M13" s="60">
        <f>'Field data and Court Farm'!M13</f>
        <v>0</v>
      </c>
      <c r="N13" s="60">
        <f>'Field data and Court Farm'!N13</f>
        <v>0</v>
      </c>
      <c r="O13" s="60">
        <f>'Field data and Court Farm'!O13</f>
        <v>0</v>
      </c>
      <c r="P13" s="60">
        <f>'Field data and Court Farm'!P13</f>
        <v>0</v>
      </c>
      <c r="Q13" s="60">
        <f>'Field data and Court Farm'!Q13</f>
        <v>0</v>
      </c>
      <c r="R13" s="60">
        <f>'Field data and Court Farm'!R13</f>
        <v>0</v>
      </c>
      <c r="S13" s="60">
        <f>'Field data and Court Farm'!S13</f>
        <v>0</v>
      </c>
      <c r="T13" s="60">
        <f>'Field data and Court Farm'!T13</f>
        <v>0</v>
      </c>
      <c r="U13" s="60">
        <f>'Field data and Court Farm'!U13</f>
        <v>0</v>
      </c>
      <c r="V13" s="60">
        <f>'Field data and Court Farm'!V13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Court Farm'!C14</f>
        <v xml:space="preserve">Grass Silage (30% DM) </v>
      </c>
      <c r="D14" s="102" t="str">
        <f>'Field data and Court Farm'!D14</f>
        <v xml:space="preserve">Grass Silage (30% DM) </v>
      </c>
      <c r="E14" s="102" t="str">
        <f>'Field data and Court Farm'!E14</f>
        <v xml:space="preserve">Grass Silage (30% DM) </v>
      </c>
      <c r="F14" s="102" t="str">
        <f>'Field data and Court Farm'!F14</f>
        <v xml:space="preserve">Grass Silage (30% DM) </v>
      </c>
      <c r="G14" s="102" t="str">
        <f>'Field data and Court Farm'!G14</f>
        <v xml:space="preserve">Grass Silage (30% DM) </v>
      </c>
      <c r="H14" s="102" t="str">
        <f>'Field data and Court Farm'!H14</f>
        <v xml:space="preserve">Grass Silage (30% DM) </v>
      </c>
      <c r="I14" s="102" t="str">
        <f>'Field data and Court Farm'!I14</f>
        <v xml:space="preserve">Grass Silage (30% DM) </v>
      </c>
      <c r="J14" s="102" t="str">
        <f>'Field data and Court Farm'!J14</f>
        <v xml:space="preserve">Grass Silage (30% DM) </v>
      </c>
      <c r="K14" s="102" t="str">
        <f>'Field data and Court Farm'!K14</f>
        <v xml:space="preserve">Grass Silage (30% DM) </v>
      </c>
      <c r="L14" s="102" t="str">
        <f>'Field data and Court Farm'!L14</f>
        <v xml:space="preserve">Grass Silage (30% DM) </v>
      </c>
      <c r="M14" s="102">
        <f>'Field data and Court Farm'!M14</f>
        <v>0</v>
      </c>
      <c r="N14" s="102">
        <f>'Field data and Court Farm'!N14</f>
        <v>0</v>
      </c>
      <c r="O14" s="102">
        <f>'Field data and Court Farm'!O14</f>
        <v>0</v>
      </c>
      <c r="P14" s="102">
        <f>'Field data and Court Farm'!P14</f>
        <v>0</v>
      </c>
      <c r="Q14" s="102">
        <f>'Field data and Court Farm'!Q14</f>
        <v>0</v>
      </c>
      <c r="R14" s="102">
        <f>'Field data and Court Farm'!R14</f>
        <v>0</v>
      </c>
      <c r="S14" s="102">
        <f>'Field data and Court Farm'!S14</f>
        <v>0</v>
      </c>
      <c r="T14" s="102">
        <f>'Field data and Court Farm'!T14</f>
        <v>0</v>
      </c>
      <c r="U14" s="102">
        <f>'Field data and Court Farm'!U14</f>
        <v>0</v>
      </c>
      <c r="V14" s="102">
        <f>'Field data and Court Farm'!V14</f>
        <v>0</v>
      </c>
      <c r="AD14" s="30" t="s">
        <v>138</v>
      </c>
      <c r="AE14" s="30">
        <v>6</v>
      </c>
      <c r="AI14" s="53" t="s">
        <v>119</v>
      </c>
      <c r="AJ14" s="54">
        <v>0.8</v>
      </c>
      <c r="AK14" s="55">
        <v>1.7</v>
      </c>
      <c r="AL14" s="11">
        <v>12</v>
      </c>
      <c r="AM14" s="11">
        <v>6.7</v>
      </c>
      <c r="AN14" s="11" t="s">
        <v>135</v>
      </c>
    </row>
    <row r="15" spans="1:41" ht="13" x14ac:dyDescent="0.25">
      <c r="A15" s="132" t="s">
        <v>9</v>
      </c>
      <c r="B15" s="132"/>
      <c r="C15" s="60">
        <f>'Field data and Court Farm'!C15</f>
        <v>38</v>
      </c>
      <c r="D15" s="60">
        <f>'Field data and Court Farm'!D15</f>
        <v>38</v>
      </c>
      <c r="E15" s="60">
        <f>'Field data and Court Farm'!E15</f>
        <v>38</v>
      </c>
      <c r="F15" s="60">
        <f>'Field data and Court Farm'!F15</f>
        <v>38</v>
      </c>
      <c r="G15" s="60">
        <f>'Field data and Court Farm'!G15</f>
        <v>38</v>
      </c>
      <c r="H15" s="60">
        <f>'Field data and Court Farm'!H15</f>
        <v>38</v>
      </c>
      <c r="I15" s="60">
        <f>'Field data and Court Farm'!I15</f>
        <v>38</v>
      </c>
      <c r="J15" s="60">
        <f>'Field data and Court Farm'!J15</f>
        <v>38</v>
      </c>
      <c r="K15" s="60">
        <f>'Field data and Court Farm'!K15</f>
        <v>38</v>
      </c>
      <c r="L15" s="60">
        <f>'Field data and Court Farm'!L15</f>
        <v>38</v>
      </c>
      <c r="M15" s="60">
        <f>'Field data and Court Farm'!M15</f>
        <v>0</v>
      </c>
      <c r="N15" s="60">
        <f>'Field data and Court Farm'!N15</f>
        <v>0</v>
      </c>
      <c r="O15" s="60">
        <f>'Field data and Court Farm'!O15</f>
        <v>0</v>
      </c>
      <c r="P15" s="60">
        <f>'Field data and Court Farm'!P15</f>
        <v>0</v>
      </c>
      <c r="Q15" s="60">
        <f>'Field data and Court Farm'!Q15</f>
        <v>0</v>
      </c>
      <c r="R15" s="60">
        <f>'Field data and Court Farm'!R15</f>
        <v>0</v>
      </c>
      <c r="S15" s="60">
        <f>'Field data and Court Farm'!S15</f>
        <v>0</v>
      </c>
      <c r="T15" s="60">
        <f>'Field data and Court Farm'!T15</f>
        <v>0</v>
      </c>
      <c r="U15" s="60">
        <f>'Field data and Court Farm'!U15</f>
        <v>0</v>
      </c>
      <c r="V15" s="60">
        <f>'Field data and Court Farm'!V15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Court Farm'!C16</f>
        <v>Medium/Clay</v>
      </c>
      <c r="D16" s="103" t="str">
        <f>'Field data and Court Farm'!D16</f>
        <v>Medium/Clay</v>
      </c>
      <c r="E16" s="103" t="str">
        <f>'Field data and Court Farm'!E16</f>
        <v>Medium/Clay</v>
      </c>
      <c r="F16" s="103" t="str">
        <f>'Field data and Court Farm'!F16</f>
        <v>Medium/Clay</v>
      </c>
      <c r="G16" s="103" t="str">
        <f>'Field data and Court Farm'!G16</f>
        <v>Medium/Clay</v>
      </c>
      <c r="H16" s="103" t="str">
        <f>'Field data and Court Farm'!H16</f>
        <v>Medium/Clay</v>
      </c>
      <c r="I16" s="103" t="str">
        <f>'Field data and Court Farm'!I16</f>
        <v>Medium/Clay</v>
      </c>
      <c r="J16" s="103" t="str">
        <f>'Field data and Court Farm'!J16</f>
        <v>Medium/Clay</v>
      </c>
      <c r="K16" s="103" t="str">
        <f>'Field data and Court Farm'!K16</f>
        <v>Medium/Clay</v>
      </c>
      <c r="L16" s="103" t="str">
        <f>'Field data and Court Farm'!L16</f>
        <v>Medium/Clay</v>
      </c>
      <c r="M16" s="103">
        <f>'Field data and Court Farm'!M16</f>
        <v>0</v>
      </c>
      <c r="N16" s="103">
        <f>'Field data and Court Farm'!N16</f>
        <v>0</v>
      </c>
      <c r="O16" s="103">
        <f>'Field data and Court Farm'!O16</f>
        <v>0</v>
      </c>
      <c r="P16" s="103">
        <f>'Field data and Court Farm'!P16</f>
        <v>0</v>
      </c>
      <c r="Q16" s="103">
        <f>'Field data and Court Farm'!Q16</f>
        <v>0</v>
      </c>
      <c r="R16" s="103">
        <f>'Field data and Court Farm'!R16</f>
        <v>0</v>
      </c>
      <c r="S16" s="103">
        <f>'Field data and Court Farm'!S16</f>
        <v>0</v>
      </c>
      <c r="T16" s="103">
        <f>'Field data and Court Farm'!T16</f>
        <v>0</v>
      </c>
      <c r="U16" s="103">
        <f>'Field data and Court Farm'!U16</f>
        <v>0</v>
      </c>
      <c r="V16" s="103">
        <f>'Field data and Court Farm'!V16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1.8857587559999995</v>
      </c>
      <c r="D18" s="16">
        <f>$D32</f>
        <v>1.8857587559999995</v>
      </c>
      <c r="E18" s="16">
        <f>$D33</f>
        <v>1.8857587559999995</v>
      </c>
      <c r="F18" s="16">
        <f>$D34</f>
        <v>1.8857587559999995</v>
      </c>
      <c r="G18" s="16">
        <f>$D35</f>
        <v>1.8857587559999995</v>
      </c>
      <c r="H18" s="16">
        <f>$D36</f>
        <v>1.8857587559999995</v>
      </c>
      <c r="I18" s="16">
        <f>$D37</f>
        <v>1.8857587559999995</v>
      </c>
      <c r="J18" s="16">
        <f>$D38</f>
        <v>1.8857587559999995</v>
      </c>
      <c r="K18" s="16">
        <f>$D39</f>
        <v>1.8857587559999995</v>
      </c>
      <c r="L18" s="16">
        <f>$D40</f>
        <v>1.8857587559999995</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-77.914241243999996</v>
      </c>
      <c r="D19" s="16">
        <f t="shared" ref="D19:V19" si="1">D18-D17</f>
        <v>-77.914241243999996</v>
      </c>
      <c r="E19" s="16">
        <f t="shared" si="1"/>
        <v>-77.914241243999996</v>
      </c>
      <c r="F19" s="16">
        <f t="shared" si="1"/>
        <v>-77.914241243999996</v>
      </c>
      <c r="G19" s="16">
        <f t="shared" si="1"/>
        <v>-77.914241243999996</v>
      </c>
      <c r="H19" s="16">
        <f t="shared" si="1"/>
        <v>-77.914241243999996</v>
      </c>
      <c r="I19" s="16">
        <f t="shared" si="1"/>
        <v>-77.914241243999996</v>
      </c>
      <c r="J19" s="16">
        <f t="shared" si="1"/>
        <v>-77.914241243999996</v>
      </c>
      <c r="K19" s="16">
        <f t="shared" si="1"/>
        <v>-77.914241243999996</v>
      </c>
      <c r="L19" s="16">
        <f t="shared" si="1"/>
        <v>-77.914241243999996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4.0732446300000005</v>
      </c>
      <c r="D22" s="16">
        <f>$E32</f>
        <v>4.0732446300000005</v>
      </c>
      <c r="E22" s="16">
        <f>$E33</f>
        <v>4.0732446300000005</v>
      </c>
      <c r="F22" s="16">
        <f>$E34</f>
        <v>4.0732446300000005</v>
      </c>
      <c r="G22" s="16">
        <f>$E35</f>
        <v>4.0732446300000005</v>
      </c>
      <c r="H22" s="16">
        <f>$E36</f>
        <v>4.0732446300000005</v>
      </c>
      <c r="I22" s="16">
        <f>$E37</f>
        <v>4.0732446300000005</v>
      </c>
      <c r="J22" s="16">
        <f>$E38</f>
        <v>4.0732446300000005</v>
      </c>
      <c r="K22" s="16">
        <f>$E39</f>
        <v>4.0732446300000005</v>
      </c>
      <c r="L22" s="16">
        <f>$E40</f>
        <v>4.0732446300000005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-269.52675537000005</v>
      </c>
      <c r="D23" s="16">
        <f t="shared" ref="D23:V23" si="3">D22-D21</f>
        <v>-269.52675537000005</v>
      </c>
      <c r="E23" s="16">
        <f t="shared" si="3"/>
        <v>-269.52675537000005</v>
      </c>
      <c r="F23" s="16">
        <f t="shared" si="3"/>
        <v>-269.52675537000005</v>
      </c>
      <c r="G23" s="16">
        <f t="shared" si="3"/>
        <v>-269.52675537000005</v>
      </c>
      <c r="H23" s="16">
        <f t="shared" si="3"/>
        <v>-269.52675537000005</v>
      </c>
      <c r="I23" s="16">
        <f t="shared" si="3"/>
        <v>-269.52675537000005</v>
      </c>
      <c r="J23" s="16">
        <f t="shared" si="3"/>
        <v>-269.52675537000005</v>
      </c>
      <c r="K23" s="16">
        <f t="shared" si="3"/>
        <v>-269.52675537000005</v>
      </c>
      <c r="L23" s="16">
        <f t="shared" si="3"/>
        <v>-269.52675537000005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c r="O27" s="107"/>
      <c r="P27" s="107"/>
      <c r="Q27" s="107" t="s">
        <v>55</v>
      </c>
      <c r="R27" s="107"/>
      <c r="S27" s="107"/>
      <c r="T27" s="107"/>
      <c r="U27" s="107"/>
    </row>
    <row r="28" spans="1:40" s="57" customFormat="1" x14ac:dyDescent="0.35">
      <c r="A28" s="108"/>
      <c r="B28" s="24">
        <v>4.0999999999999996</v>
      </c>
      <c r="C28" s="15">
        <v>0.57999999999999996</v>
      </c>
      <c r="D28" s="15">
        <v>478</v>
      </c>
      <c r="E28" s="15">
        <v>1963</v>
      </c>
      <c r="F28" s="15">
        <v>57.5</v>
      </c>
      <c r="G28" s="15">
        <v>1.2</v>
      </c>
      <c r="H28" s="15">
        <v>7.95</v>
      </c>
      <c r="I28" s="15">
        <v>0.5</v>
      </c>
      <c r="J28" s="15">
        <v>0.02</v>
      </c>
      <c r="K28" s="23">
        <v>0.05</v>
      </c>
      <c r="L28" s="15">
        <v>0.34</v>
      </c>
      <c r="M28" s="15">
        <v>0.41</v>
      </c>
      <c r="N28" s="15"/>
      <c r="O28" s="15"/>
      <c r="P28" s="15"/>
      <c r="Q28" s="15">
        <v>437</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42</v>
      </c>
      <c r="C31" s="77">
        <f>IF(C$27="%w/w SAR",((C$28*10)*$B31),IF(C$27="%w/w DM",(((C$28*10)*($B$28/100))*$B31),IF(C$27="kg/t SAR",(C$28*$B31),IF(C$27="kg/t DM",((C$28*($B$28/100))*$B31),IF(C$27="mg/kg SAR",((C$28*0.001)*$B31),IF(C$27="mg/kg DM",(((C$28*0.001)*($B$28/100))*$B31),0))))))</f>
        <v>9.9875999999999987</v>
      </c>
      <c r="D31" s="77">
        <f>(IF(D$27="%w/w SAR",((D$28*10)*$B31),IF(D$27="%w/w DM",(((D$28*10)*($B$28/100))*$B31),IF(D$27="kg/t SAR",(D$28*$B31),IF(D$27="kg/t DM",((D$28*($B$28/100))*$B31),IF(D$27="mg/kg SAR",((D$28*0.001)*$B31),IF(D$27="mg/kg DM",(((D$28*0.001)*($B$28/100))*$B31),"0")))))))*2.291</f>
        <v>1.8857587559999995</v>
      </c>
      <c r="E31" s="77">
        <f>(IF(E$27="%w/w SAR",((E$28*10)*$B31),IF(E$27="%w/w DM",(((E$28*10)*($B$28/100))*$B31),IF(E$27="kg/t SAR",(E$28*$B31),IF(E$27="kg/t DM",((E$28*($B$28/100))*$B31),IF(E$27="mg/kg SAR",((E$28*0.001)*$B31),IF(E$27="mg/kg DM",(((E$28*0.001)*($B$28/100))*$B31),"0")))))))*1.205</f>
        <v>4.0732446300000005</v>
      </c>
      <c r="F31" s="77">
        <f>(IF(F$27="%w/w SAR",((F$28*10)*$B31),IF(F$27="%w/w DM",(((F$28*10)*($B$28/100))*$B31),IF(F$27="kg/t SAR",(F$28*$B31),IF(F$27="kg/t DM",((F$28*($B$28/100))*$B31),IF(F$27="mg/kg SAR",((F$28*0.001)*$B31),IF(F$27="mg/kg DM",(((F$28*0.001)*($B$28/100))*$B31),"0")))))))*1.658</f>
        <v>0.16416686999999996</v>
      </c>
      <c r="G31" s="77">
        <f t="shared" ref="G31:P46" si="5">IF(G$27="%w/w SAR",((G$28*10)*$B31),IF(G$27="%w/w DM",(((G$28*10)*($B$28/100))*$B31),IF(G$27="kg/t SAR",(G$28*$B31),IF(G$27="kg/t DM",((G$28*($B$28/100))*$B31),IF(G$27="mg/kg SAR",((G$28*0.001)*$B31),IF(G$27="mg/kg DM",(((G$28*0.001)*($B$28/100))*$B31),0))))))</f>
        <v>2.0663999999999995E-3</v>
      </c>
      <c r="H31" s="77">
        <f t="shared" si="5"/>
        <v>1.36899E-2</v>
      </c>
      <c r="I31" s="77">
        <f t="shared" si="5"/>
        <v>8.6099999999999989E-4</v>
      </c>
      <c r="J31" s="77">
        <f t="shared" si="5"/>
        <v>3.4440000000000002E-5</v>
      </c>
      <c r="K31" s="77">
        <f t="shared" si="5"/>
        <v>8.6099999999999992E-5</v>
      </c>
      <c r="L31" s="77">
        <f t="shared" si="5"/>
        <v>5.8547999999999998E-4</v>
      </c>
      <c r="M31" s="77">
        <f t="shared" si="5"/>
        <v>7.0601999999999991E-4</v>
      </c>
      <c r="N31" s="77">
        <f t="shared" si="5"/>
        <v>0</v>
      </c>
      <c r="O31" s="77">
        <f t="shared" si="5"/>
        <v>0</v>
      </c>
      <c r="P31" s="77">
        <f t="shared" si="5"/>
        <v>0</v>
      </c>
      <c r="Q31" s="77">
        <f>(IF(Q$27="%w/w SAR",((Q$28*10)*$B31),IF(Q$27="%w/w DM",(((Q$28*10)*($B$28/100))*$B31),IF(Q$27="kg/t SAR",(Q$28*$B31),IF(Q$27="kg/t DM",((Q$28*($B$28/100))*$B31),IF(Q$27="mg/kg SAR",((Q$28*0.001)*$B31),IF(Q$27="mg/kg DM",(((Q$28*0.001)*($B$28/100))*$B31),0)))))))*2.5</f>
        <v>1.8812849999999997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42</v>
      </c>
      <c r="C32" s="77">
        <f t="shared" ref="C32:C50" si="6">IF(C$27="%w/w SAR",((C$28*10)*$B32),IF(C$27="%w/w DM",(((C$28*10)*($B$28/100))*$B32),IF(C$27="kg/t SAR",(C$28*$B32),IF(C$27="kg/t DM",((C$28*($B$28/100))*$B32),IF(C$27="mg/kg SAR",((C$28*0.001)*$B32),IF(C$27="mg/kg DM",(((C$28*0.001)*($B$28/100))*$B32),0))))))</f>
        <v>9.9875999999999987</v>
      </c>
      <c r="D32" s="77">
        <f t="shared" ref="D32:D50" si="7">(IF(D$27="%w/w SAR",((D$28*10)*$B32),IF(D$27="%w/w DM",(((D$28*10)*($B$28/100))*$B32),IF(D$27="kg/t SAR",(D$28*$B32),IF(D$27="kg/t DM",((D$28*($B$28/100))*$B32),IF(D$27="mg/kg SAR",((D$28*0.001)*$B32),IF(D$27="mg/kg DM",(((D$28*0.001)*($B$28/100))*$B32),"0")))))))*2.291</f>
        <v>1.8857587559999995</v>
      </c>
      <c r="E32" s="77">
        <f t="shared" ref="E32:E50" si="8">(IF(E$27="%w/w SAR",((E$28*10)*$B32),IF(E$27="%w/w DM",(((E$28*10)*($B$28/100))*$B32),IF(E$27="kg/t SAR",(E$28*$B32),IF(E$27="kg/t DM",((E$28*($B$28/100))*$B32),IF(E$27="mg/kg SAR",((E$28*0.001)*$B32),IF(E$27="mg/kg DM",(((E$28*0.001)*($B$28/100))*$B32),"0")))))))*1.205</f>
        <v>4.0732446300000005</v>
      </c>
      <c r="F32" s="77">
        <f t="shared" ref="F32:F50" si="9">(IF(F$27="%w/w SAR",((F$28*10)*$B32),IF(F$27="%w/w DM",(((F$28*10)*($B$28/100))*$B32),IF(F$27="kg/t SAR",(F$28*$B32),IF(F$27="kg/t DM",((F$28*($B$28/100))*$B32),IF(F$27="mg/kg SAR",((F$28*0.001)*$B32),IF(F$27="mg/kg DM",(((F$28*0.001)*($B$28/100))*$B32),"0")))))))*1.658</f>
        <v>0.16416686999999996</v>
      </c>
      <c r="G32" s="77">
        <f t="shared" si="5"/>
        <v>2.0663999999999995E-3</v>
      </c>
      <c r="H32" s="77">
        <f t="shared" si="5"/>
        <v>1.36899E-2</v>
      </c>
      <c r="I32" s="77">
        <f t="shared" si="5"/>
        <v>8.6099999999999989E-4</v>
      </c>
      <c r="J32" s="77">
        <f t="shared" si="5"/>
        <v>3.4440000000000002E-5</v>
      </c>
      <c r="K32" s="77">
        <f t="shared" si="5"/>
        <v>8.6099999999999992E-5</v>
      </c>
      <c r="L32" s="77">
        <f t="shared" si="5"/>
        <v>5.8547999999999998E-4</v>
      </c>
      <c r="M32" s="77">
        <f t="shared" si="5"/>
        <v>7.0601999999999991E-4</v>
      </c>
      <c r="N32" s="77">
        <f t="shared" si="5"/>
        <v>0</v>
      </c>
      <c r="O32" s="77">
        <f t="shared" si="5"/>
        <v>0</v>
      </c>
      <c r="P32" s="77">
        <f t="shared" si="5"/>
        <v>0</v>
      </c>
      <c r="Q32" s="77">
        <f t="shared" ref="Q32:Q50" si="10">(IF(Q$27="%w/w SAR",((Q$28*10)*$B32),IF(Q$27="%w/w DM",(((Q$28*10)*($B$28/100))*$B32),IF(Q$27="kg/t SAR",(Q$28*$B32),IF(Q$27="kg/t DM",((Q$28*($B$28/100))*$B32),IF(Q$27="mg/kg SAR",((Q$28*0.001)*$B32),IF(Q$27="mg/kg DM",(((Q$28*0.001)*($B$28/100))*$B32),0)))))))*2.5</f>
        <v>1.8812849999999997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42</v>
      </c>
      <c r="C33" s="77">
        <f t="shared" si="6"/>
        <v>9.9875999999999987</v>
      </c>
      <c r="D33" s="77">
        <f t="shared" si="7"/>
        <v>1.8857587559999995</v>
      </c>
      <c r="E33" s="77">
        <f t="shared" si="8"/>
        <v>4.0732446300000005</v>
      </c>
      <c r="F33" s="77">
        <f t="shared" si="9"/>
        <v>0.16416686999999996</v>
      </c>
      <c r="G33" s="77">
        <f t="shared" si="5"/>
        <v>2.0663999999999995E-3</v>
      </c>
      <c r="H33" s="77">
        <f t="shared" si="5"/>
        <v>1.36899E-2</v>
      </c>
      <c r="I33" s="77">
        <f t="shared" si="5"/>
        <v>8.6099999999999989E-4</v>
      </c>
      <c r="J33" s="77">
        <f t="shared" si="5"/>
        <v>3.4440000000000002E-5</v>
      </c>
      <c r="K33" s="77">
        <f t="shared" si="5"/>
        <v>8.6099999999999992E-5</v>
      </c>
      <c r="L33" s="77">
        <f t="shared" si="5"/>
        <v>5.8547999999999998E-4</v>
      </c>
      <c r="M33" s="77">
        <f t="shared" si="5"/>
        <v>7.0601999999999991E-4</v>
      </c>
      <c r="N33" s="77">
        <f t="shared" si="5"/>
        <v>0</v>
      </c>
      <c r="O33" s="77">
        <f t="shared" si="5"/>
        <v>0</v>
      </c>
      <c r="P33" s="77">
        <f t="shared" si="5"/>
        <v>0</v>
      </c>
      <c r="Q33" s="77">
        <f t="shared" si="10"/>
        <v>1.8812849999999997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42</v>
      </c>
      <c r="C34" s="77">
        <f t="shared" si="6"/>
        <v>9.9875999999999987</v>
      </c>
      <c r="D34" s="77">
        <f t="shared" si="7"/>
        <v>1.8857587559999995</v>
      </c>
      <c r="E34" s="77">
        <f t="shared" si="8"/>
        <v>4.0732446300000005</v>
      </c>
      <c r="F34" s="77">
        <f t="shared" si="9"/>
        <v>0.16416686999999996</v>
      </c>
      <c r="G34" s="77">
        <f t="shared" si="5"/>
        <v>2.0663999999999995E-3</v>
      </c>
      <c r="H34" s="77">
        <f t="shared" si="5"/>
        <v>1.36899E-2</v>
      </c>
      <c r="I34" s="77">
        <f t="shared" si="5"/>
        <v>8.6099999999999989E-4</v>
      </c>
      <c r="J34" s="77">
        <f t="shared" si="5"/>
        <v>3.4440000000000002E-5</v>
      </c>
      <c r="K34" s="77">
        <f t="shared" si="5"/>
        <v>8.6099999999999992E-5</v>
      </c>
      <c r="L34" s="77">
        <f t="shared" si="5"/>
        <v>5.8547999999999998E-4</v>
      </c>
      <c r="M34" s="77">
        <f t="shared" si="5"/>
        <v>7.0601999999999991E-4</v>
      </c>
      <c r="N34" s="77">
        <f t="shared" si="5"/>
        <v>0</v>
      </c>
      <c r="O34" s="77">
        <f t="shared" si="5"/>
        <v>0</v>
      </c>
      <c r="P34" s="77">
        <f t="shared" si="5"/>
        <v>0</v>
      </c>
      <c r="Q34" s="77">
        <f t="shared" si="10"/>
        <v>1.8812849999999997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42</v>
      </c>
      <c r="C35" s="77">
        <f t="shared" si="6"/>
        <v>9.9875999999999987</v>
      </c>
      <c r="D35" s="77">
        <f t="shared" si="7"/>
        <v>1.8857587559999995</v>
      </c>
      <c r="E35" s="77">
        <f t="shared" si="8"/>
        <v>4.0732446300000005</v>
      </c>
      <c r="F35" s="77">
        <f t="shared" si="9"/>
        <v>0.16416686999999996</v>
      </c>
      <c r="G35" s="77">
        <f t="shared" si="5"/>
        <v>2.0663999999999995E-3</v>
      </c>
      <c r="H35" s="77">
        <f t="shared" si="5"/>
        <v>1.36899E-2</v>
      </c>
      <c r="I35" s="77">
        <f t="shared" si="5"/>
        <v>8.6099999999999989E-4</v>
      </c>
      <c r="J35" s="77">
        <f t="shared" si="5"/>
        <v>3.4440000000000002E-5</v>
      </c>
      <c r="K35" s="77">
        <f t="shared" si="5"/>
        <v>8.6099999999999992E-5</v>
      </c>
      <c r="L35" s="77">
        <f t="shared" si="5"/>
        <v>5.8547999999999998E-4</v>
      </c>
      <c r="M35" s="77">
        <f t="shared" si="5"/>
        <v>7.0601999999999991E-4</v>
      </c>
      <c r="N35" s="77">
        <f t="shared" si="5"/>
        <v>0</v>
      </c>
      <c r="O35" s="77">
        <f t="shared" si="5"/>
        <v>0</v>
      </c>
      <c r="P35" s="77">
        <f t="shared" si="5"/>
        <v>0</v>
      </c>
      <c r="Q35" s="77">
        <f t="shared" si="10"/>
        <v>1.8812849999999997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42</v>
      </c>
      <c r="C36" s="77">
        <f t="shared" si="6"/>
        <v>9.9875999999999987</v>
      </c>
      <c r="D36" s="77">
        <f t="shared" si="7"/>
        <v>1.8857587559999995</v>
      </c>
      <c r="E36" s="77">
        <f t="shared" si="8"/>
        <v>4.0732446300000005</v>
      </c>
      <c r="F36" s="77">
        <f t="shared" si="9"/>
        <v>0.16416686999999996</v>
      </c>
      <c r="G36" s="77">
        <f t="shared" si="5"/>
        <v>2.0663999999999995E-3</v>
      </c>
      <c r="H36" s="77">
        <f t="shared" si="5"/>
        <v>1.36899E-2</v>
      </c>
      <c r="I36" s="77">
        <f t="shared" si="5"/>
        <v>8.6099999999999989E-4</v>
      </c>
      <c r="J36" s="77">
        <f t="shared" si="5"/>
        <v>3.4440000000000002E-5</v>
      </c>
      <c r="K36" s="77">
        <f t="shared" si="5"/>
        <v>8.6099999999999992E-5</v>
      </c>
      <c r="L36" s="77">
        <f t="shared" si="5"/>
        <v>5.8547999999999998E-4</v>
      </c>
      <c r="M36" s="77">
        <f t="shared" si="5"/>
        <v>7.0601999999999991E-4</v>
      </c>
      <c r="N36" s="77">
        <f t="shared" si="5"/>
        <v>0</v>
      </c>
      <c r="O36" s="77">
        <f t="shared" si="5"/>
        <v>0</v>
      </c>
      <c r="P36" s="77">
        <f t="shared" si="5"/>
        <v>0</v>
      </c>
      <c r="Q36" s="77">
        <f t="shared" si="10"/>
        <v>1.8812849999999997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42</v>
      </c>
      <c r="C37" s="77">
        <f t="shared" si="6"/>
        <v>9.9875999999999987</v>
      </c>
      <c r="D37" s="77">
        <f t="shared" si="7"/>
        <v>1.8857587559999995</v>
      </c>
      <c r="E37" s="77">
        <f t="shared" si="8"/>
        <v>4.0732446300000005</v>
      </c>
      <c r="F37" s="77">
        <f t="shared" si="9"/>
        <v>0.16416686999999996</v>
      </c>
      <c r="G37" s="77">
        <f t="shared" si="5"/>
        <v>2.0663999999999995E-3</v>
      </c>
      <c r="H37" s="77">
        <f t="shared" si="5"/>
        <v>1.36899E-2</v>
      </c>
      <c r="I37" s="77">
        <f t="shared" si="5"/>
        <v>8.6099999999999989E-4</v>
      </c>
      <c r="J37" s="77">
        <f t="shared" si="5"/>
        <v>3.4440000000000002E-5</v>
      </c>
      <c r="K37" s="77">
        <f t="shared" si="5"/>
        <v>8.6099999999999992E-5</v>
      </c>
      <c r="L37" s="77">
        <f t="shared" si="5"/>
        <v>5.8547999999999998E-4</v>
      </c>
      <c r="M37" s="77">
        <f t="shared" si="5"/>
        <v>7.0601999999999991E-4</v>
      </c>
      <c r="N37" s="77">
        <f t="shared" si="5"/>
        <v>0</v>
      </c>
      <c r="O37" s="77">
        <f t="shared" si="5"/>
        <v>0</v>
      </c>
      <c r="P37" s="77">
        <f t="shared" si="5"/>
        <v>0</v>
      </c>
      <c r="Q37" s="77">
        <f t="shared" si="10"/>
        <v>1.8812849999999997</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42</v>
      </c>
      <c r="C38" s="77">
        <f t="shared" si="6"/>
        <v>9.9875999999999987</v>
      </c>
      <c r="D38" s="77">
        <f t="shared" si="7"/>
        <v>1.8857587559999995</v>
      </c>
      <c r="E38" s="77">
        <f t="shared" si="8"/>
        <v>4.0732446300000005</v>
      </c>
      <c r="F38" s="77">
        <f t="shared" si="9"/>
        <v>0.16416686999999996</v>
      </c>
      <c r="G38" s="77">
        <f t="shared" si="5"/>
        <v>2.0663999999999995E-3</v>
      </c>
      <c r="H38" s="77">
        <f t="shared" si="5"/>
        <v>1.36899E-2</v>
      </c>
      <c r="I38" s="77">
        <f t="shared" si="5"/>
        <v>8.6099999999999989E-4</v>
      </c>
      <c r="J38" s="77">
        <f t="shared" si="5"/>
        <v>3.4440000000000002E-5</v>
      </c>
      <c r="K38" s="77">
        <f t="shared" si="5"/>
        <v>8.6099999999999992E-5</v>
      </c>
      <c r="L38" s="77">
        <f t="shared" si="5"/>
        <v>5.8547999999999998E-4</v>
      </c>
      <c r="M38" s="77">
        <f t="shared" si="5"/>
        <v>7.0601999999999991E-4</v>
      </c>
      <c r="N38" s="77">
        <f t="shared" si="5"/>
        <v>0</v>
      </c>
      <c r="O38" s="77">
        <f t="shared" si="5"/>
        <v>0</v>
      </c>
      <c r="P38" s="77">
        <f t="shared" si="5"/>
        <v>0</v>
      </c>
      <c r="Q38" s="77">
        <f t="shared" si="10"/>
        <v>1.8812849999999997</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42</v>
      </c>
      <c r="C39" s="77">
        <f t="shared" si="6"/>
        <v>9.9875999999999987</v>
      </c>
      <c r="D39" s="77">
        <f t="shared" si="7"/>
        <v>1.8857587559999995</v>
      </c>
      <c r="E39" s="77">
        <f t="shared" si="8"/>
        <v>4.0732446300000005</v>
      </c>
      <c r="F39" s="77">
        <f t="shared" si="9"/>
        <v>0.16416686999999996</v>
      </c>
      <c r="G39" s="77">
        <f t="shared" si="5"/>
        <v>2.0663999999999995E-3</v>
      </c>
      <c r="H39" s="77">
        <f t="shared" si="5"/>
        <v>1.36899E-2</v>
      </c>
      <c r="I39" s="77">
        <f t="shared" si="5"/>
        <v>8.6099999999999989E-4</v>
      </c>
      <c r="J39" s="77">
        <f t="shared" si="5"/>
        <v>3.4440000000000002E-5</v>
      </c>
      <c r="K39" s="77">
        <f t="shared" si="5"/>
        <v>8.6099999999999992E-5</v>
      </c>
      <c r="L39" s="77">
        <f t="shared" si="5"/>
        <v>5.8547999999999998E-4</v>
      </c>
      <c r="M39" s="77">
        <f t="shared" si="5"/>
        <v>7.0601999999999991E-4</v>
      </c>
      <c r="N39" s="77">
        <f t="shared" si="5"/>
        <v>0</v>
      </c>
      <c r="O39" s="77">
        <f t="shared" si="5"/>
        <v>0</v>
      </c>
      <c r="P39" s="77">
        <f t="shared" si="5"/>
        <v>0</v>
      </c>
      <c r="Q39" s="77">
        <f t="shared" si="10"/>
        <v>1.8812849999999997</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42</v>
      </c>
      <c r="C40" s="77">
        <f t="shared" si="6"/>
        <v>9.9875999999999987</v>
      </c>
      <c r="D40" s="77">
        <f t="shared" si="7"/>
        <v>1.8857587559999995</v>
      </c>
      <c r="E40" s="77">
        <f t="shared" si="8"/>
        <v>4.0732446300000005</v>
      </c>
      <c r="F40" s="77">
        <f t="shared" si="9"/>
        <v>0.16416686999999996</v>
      </c>
      <c r="G40" s="77">
        <f t="shared" si="5"/>
        <v>2.0663999999999995E-3</v>
      </c>
      <c r="H40" s="77">
        <f t="shared" si="5"/>
        <v>1.36899E-2</v>
      </c>
      <c r="I40" s="77">
        <f t="shared" si="5"/>
        <v>8.6099999999999989E-4</v>
      </c>
      <c r="J40" s="77">
        <f t="shared" si="5"/>
        <v>3.4440000000000002E-5</v>
      </c>
      <c r="K40" s="77">
        <f t="shared" si="5"/>
        <v>8.6099999999999992E-5</v>
      </c>
      <c r="L40" s="77">
        <f t="shared" si="5"/>
        <v>5.8547999999999998E-4</v>
      </c>
      <c r="M40" s="77">
        <f t="shared" si="5"/>
        <v>7.0601999999999991E-4</v>
      </c>
      <c r="N40" s="77">
        <f t="shared" si="5"/>
        <v>0</v>
      </c>
      <c r="O40" s="77">
        <f t="shared" si="5"/>
        <v>0</v>
      </c>
      <c r="P40" s="77">
        <f t="shared" si="5"/>
        <v>0</v>
      </c>
      <c r="Q40" s="77">
        <f t="shared" si="10"/>
        <v>1.8812849999999997</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6.5</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42</v>
      </c>
      <c r="C62" s="77">
        <f>B32</f>
        <v>42</v>
      </c>
      <c r="D62" s="77">
        <f>B33</f>
        <v>42</v>
      </c>
      <c r="E62" s="77">
        <f>B34</f>
        <v>42</v>
      </c>
      <c r="F62" s="77">
        <f>B35</f>
        <v>42</v>
      </c>
      <c r="G62" s="77">
        <f>B36</f>
        <v>42</v>
      </c>
      <c r="H62" s="77">
        <f>B37</f>
        <v>42</v>
      </c>
      <c r="I62" s="77">
        <f>B38</f>
        <v>42</v>
      </c>
      <c r="J62" s="77">
        <f>B39</f>
        <v>42</v>
      </c>
      <c r="K62" s="77">
        <f>B40</f>
        <v>42</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Court Farm'!C1:D1</f>
        <v>PAN-020448</v>
      </c>
      <c r="D1" s="143"/>
      <c r="E1" s="93" t="s">
        <v>45</v>
      </c>
      <c r="F1" s="39">
        <f>'Field data and Court Farm'!F1</f>
        <v>46</v>
      </c>
      <c r="G1" s="122" t="s">
        <v>43</v>
      </c>
      <c r="H1" s="123"/>
      <c r="I1" s="118"/>
      <c r="J1" s="121" t="s">
        <v>153</v>
      </c>
      <c r="K1" s="121"/>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Court Farm'!C2:D2</f>
        <v>EPR/GP3792SK</v>
      </c>
      <c r="D2" s="145"/>
      <c r="E2" s="93" t="s">
        <v>109</v>
      </c>
      <c r="F2" s="96"/>
      <c r="G2" s="140" t="s">
        <v>110</v>
      </c>
      <c r="H2" s="141"/>
      <c r="I2" s="118"/>
      <c r="J2" s="121" t="s">
        <v>158</v>
      </c>
      <c r="K2" s="121"/>
      <c r="L2" s="97"/>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Court Farm'!C3:D3</f>
        <v>ByProduct Recovery Ltd</v>
      </c>
      <c r="D3" s="145"/>
      <c r="E3" s="93" t="s">
        <v>108</v>
      </c>
      <c r="F3" s="31"/>
      <c r="G3" s="121" t="s">
        <v>159</v>
      </c>
      <c r="H3" s="121"/>
      <c r="I3" s="118"/>
      <c r="J3" s="122" t="s">
        <v>154</v>
      </c>
      <c r="K3" s="123"/>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Court Farm'!C4:D4</f>
        <v>Park Farm, Malthouse Lane, Caerleon, NP18 3PD</v>
      </c>
      <c r="D4" s="143"/>
      <c r="E4" s="94" t="s">
        <v>1</v>
      </c>
      <c r="F4" s="96"/>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t="str">
        <f>'Field data and Court Farm'!C5:D5</f>
        <v>Bryan Burn</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Court Farm'!C8</f>
        <v>1</v>
      </c>
      <c r="D8" s="60">
        <f>'Field data and Court Farm'!D8</f>
        <v>2</v>
      </c>
      <c r="E8" s="60">
        <f>'Field data and Court Farm'!E8</f>
        <v>3</v>
      </c>
      <c r="F8" s="60">
        <f>'Field data and Court Farm'!F8</f>
        <v>4</v>
      </c>
      <c r="G8" s="60">
        <f>'Field data and Court Farm'!G8</f>
        <v>6</v>
      </c>
      <c r="H8" s="60">
        <f>'Field data and Court Farm'!H8</f>
        <v>7</v>
      </c>
      <c r="I8" s="60">
        <f>'Field data and Court Farm'!I8</f>
        <v>8</v>
      </c>
      <c r="J8" s="60">
        <f>'Field data and Court Farm'!J8</f>
        <v>9</v>
      </c>
      <c r="K8" s="60">
        <f>'Field data and Court Farm'!K8</f>
        <v>10</v>
      </c>
      <c r="L8" s="60">
        <f>'Field data and Court Farm'!L8</f>
        <v>11</v>
      </c>
      <c r="M8" s="60">
        <f>'Field data and Court Farm'!M8</f>
        <v>0</v>
      </c>
      <c r="N8" s="60">
        <f>'Field data and Court Farm'!N8</f>
        <v>0</v>
      </c>
      <c r="O8" s="60">
        <f>'Field data and Court Farm'!O8</f>
        <v>0</v>
      </c>
      <c r="P8" s="60">
        <f>'Field data and Court Farm'!P8</f>
        <v>0</v>
      </c>
      <c r="Q8" s="60">
        <f>'Field data and Court Farm'!Q8</f>
        <v>0</v>
      </c>
      <c r="R8" s="60">
        <f>'Field data and Court Farm'!R8</f>
        <v>0</v>
      </c>
      <c r="S8" s="60">
        <f>'Field data and Court Farm'!S8</f>
        <v>0</v>
      </c>
      <c r="T8" s="60">
        <f>'Field data and Court Farm'!T8</f>
        <v>0</v>
      </c>
      <c r="U8" s="60">
        <f>'Field data and Court Farm'!U8</f>
        <v>0</v>
      </c>
      <c r="V8" s="60">
        <f>'Field data and Court Farm'!V8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'Field data and Court Farm'!C9</f>
        <v>mod</v>
      </c>
      <c r="D9" s="60" t="str">
        <f>'Field data and Court Farm'!D9</f>
        <v>mod</v>
      </c>
      <c r="E9" s="60" t="str">
        <f>'Field data and Court Farm'!E9</f>
        <v>mod</v>
      </c>
      <c r="F9" s="60" t="str">
        <f>'Field data and Court Farm'!F9</f>
        <v>mod</v>
      </c>
      <c r="G9" s="60" t="str">
        <f>'Field data and Court Farm'!G9</f>
        <v>mod</v>
      </c>
      <c r="H9" s="60" t="str">
        <f>'Field data and Court Farm'!H9</f>
        <v>mod</v>
      </c>
      <c r="I9" s="60" t="str">
        <f>'Field data and Court Farm'!I9</f>
        <v>mod</v>
      </c>
      <c r="J9" s="60" t="str">
        <f>'Field data and Court Farm'!J9</f>
        <v>mod</v>
      </c>
      <c r="K9" s="60" t="str">
        <f>'Field data and Court Farm'!K9</f>
        <v>mod</v>
      </c>
      <c r="L9" s="60" t="str">
        <f>'Field data and Court Farm'!L9</f>
        <v>mod</v>
      </c>
      <c r="M9" s="60">
        <f>'Field data and Court Farm'!M9</f>
        <v>0</v>
      </c>
      <c r="N9" s="60">
        <f>'Field data and Court Farm'!N9</f>
        <v>0</v>
      </c>
      <c r="O9" s="60">
        <f>'Field data and Court Farm'!O9</f>
        <v>0</v>
      </c>
      <c r="P9" s="60">
        <f>'Field data and Court Farm'!P9</f>
        <v>0</v>
      </c>
      <c r="Q9" s="60">
        <f>'Field data and Court Farm'!Q9</f>
        <v>0</v>
      </c>
      <c r="R9" s="60">
        <f>'Field data and Court Farm'!R9</f>
        <v>0</v>
      </c>
      <c r="S9" s="60">
        <f>'Field data and Court Farm'!S9</f>
        <v>0</v>
      </c>
      <c r="T9" s="60">
        <f>'Field data and Court Farm'!T9</f>
        <v>0</v>
      </c>
      <c r="U9" s="60">
        <f>'Field data and Court Farm'!U9</f>
        <v>0</v>
      </c>
      <c r="V9" s="60">
        <f>'Field data and Court Farm'!V9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Court Farm'!C10</f>
        <v>6.1</v>
      </c>
      <c r="D10" s="60">
        <f>'Field data and Court Farm'!D10</f>
        <v>6</v>
      </c>
      <c r="E10" s="60">
        <f>'Field data and Court Farm'!E10</f>
        <v>5.9</v>
      </c>
      <c r="F10" s="60">
        <f>'Field data and Court Farm'!F10</f>
        <v>5.8</v>
      </c>
      <c r="G10" s="60">
        <f>'Field data and Court Farm'!G10</f>
        <v>5.9</v>
      </c>
      <c r="H10" s="60">
        <f>'Field data and Court Farm'!H10</f>
        <v>5.9</v>
      </c>
      <c r="I10" s="60">
        <f>'Field data and Court Farm'!I10</f>
        <v>5.9</v>
      </c>
      <c r="J10" s="60">
        <f>'Field data and Court Farm'!J10</f>
        <v>6.5</v>
      </c>
      <c r="K10" s="60">
        <f>'Field data and Court Farm'!K10</f>
        <v>6.4</v>
      </c>
      <c r="L10" s="60">
        <f>'Field data and Court Farm'!L10</f>
        <v>6.6</v>
      </c>
      <c r="M10" s="60">
        <f>'Field data and Court Farm'!M10</f>
        <v>0</v>
      </c>
      <c r="N10" s="60">
        <f>'Field data and Court Farm'!N10</f>
        <v>0</v>
      </c>
      <c r="O10" s="60">
        <f>'Field data and Court Farm'!O10</f>
        <v>0</v>
      </c>
      <c r="P10" s="60">
        <f>'Field data and Court Farm'!P10</f>
        <v>0</v>
      </c>
      <c r="Q10" s="60">
        <f>'Field data and Court Farm'!Q10</f>
        <v>0</v>
      </c>
      <c r="R10" s="60">
        <f>'Field data and Court Farm'!R10</f>
        <v>0</v>
      </c>
      <c r="S10" s="60">
        <f>'Field data and Court Farm'!S10</f>
        <v>0</v>
      </c>
      <c r="T10" s="60">
        <f>'Field data and Court Farm'!T10</f>
        <v>0</v>
      </c>
      <c r="U10" s="60">
        <f>'Field data and Court Farm'!U10</f>
        <v>0</v>
      </c>
      <c r="V10" s="60">
        <f>'Field data and Court Farm'!V10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Court Farm'!C11</f>
        <v>2</v>
      </c>
      <c r="D11" s="60">
        <f>'Field data and Court Farm'!D11</f>
        <v>1</v>
      </c>
      <c r="E11" s="60">
        <f>'Field data and Court Farm'!E11</f>
        <v>2</v>
      </c>
      <c r="F11" s="60">
        <f>'Field data and Court Farm'!F11</f>
        <v>1</v>
      </c>
      <c r="G11" s="60">
        <f>'Field data and Court Farm'!G11</f>
        <v>1</v>
      </c>
      <c r="H11" s="60">
        <f>'Field data and Court Farm'!H11</f>
        <v>1</v>
      </c>
      <c r="I11" s="60">
        <f>'Field data and Court Farm'!I11</f>
        <v>1</v>
      </c>
      <c r="J11" s="60">
        <f>'Field data and Court Farm'!J11</f>
        <v>0</v>
      </c>
      <c r="K11" s="60">
        <f>'Field data and Court Farm'!K11</f>
        <v>0</v>
      </c>
      <c r="L11" s="60">
        <f>'Field data and Court Farm'!L11</f>
        <v>0</v>
      </c>
      <c r="M11" s="60">
        <f>'Field data and Court Farm'!M11</f>
        <v>0</v>
      </c>
      <c r="N11" s="60">
        <f>'Field data and Court Farm'!N11</f>
        <v>0</v>
      </c>
      <c r="O11" s="60">
        <f>'Field data and Court Farm'!O11</f>
        <v>0</v>
      </c>
      <c r="P11" s="60">
        <f>'Field data and Court Farm'!P11</f>
        <v>0</v>
      </c>
      <c r="Q11" s="60">
        <f>'Field data and Court Farm'!Q11</f>
        <v>0</v>
      </c>
      <c r="R11" s="60">
        <f>'Field data and Court Farm'!R11</f>
        <v>0</v>
      </c>
      <c r="S11" s="60">
        <f>'Field data and Court Farm'!S11</f>
        <v>0</v>
      </c>
      <c r="T11" s="60">
        <f>'Field data and Court Farm'!T11</f>
        <v>0</v>
      </c>
      <c r="U11" s="60">
        <f>'Field data and Court Farm'!U11</f>
        <v>0</v>
      </c>
      <c r="V11" s="60">
        <f>'Field data and Court Farm'!V11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Court Farm'!C12</f>
        <v>2</v>
      </c>
      <c r="D12" s="60">
        <f>'Field data and Court Farm'!D12</f>
        <v>2</v>
      </c>
      <c r="E12" s="60">
        <f>'Field data and Court Farm'!E12</f>
        <v>2</v>
      </c>
      <c r="F12" s="60">
        <f>'Field data and Court Farm'!F12</f>
        <v>2</v>
      </c>
      <c r="G12" s="60">
        <f>'Field data and Court Farm'!G12</f>
        <v>2</v>
      </c>
      <c r="H12" s="60">
        <f>'Field data and Court Farm'!H12</f>
        <v>2</v>
      </c>
      <c r="I12" s="60">
        <f>'Field data and Court Farm'!I12</f>
        <v>2</v>
      </c>
      <c r="J12" s="60">
        <f>'Field data and Court Farm'!J12</f>
        <v>0</v>
      </c>
      <c r="K12" s="60">
        <f>'Field data and Court Farm'!K12</f>
        <v>0</v>
      </c>
      <c r="L12" s="60">
        <f>'Field data and Court Farm'!L12</f>
        <v>0</v>
      </c>
      <c r="M12" s="60">
        <f>'Field data and Court Farm'!M12</f>
        <v>0</v>
      </c>
      <c r="N12" s="60">
        <f>'Field data and Court Farm'!N12</f>
        <v>0</v>
      </c>
      <c r="O12" s="60">
        <f>'Field data and Court Farm'!O12</f>
        <v>0</v>
      </c>
      <c r="P12" s="60">
        <f>'Field data and Court Farm'!P12</f>
        <v>0</v>
      </c>
      <c r="Q12" s="60">
        <f>'Field data and Court Farm'!Q12</f>
        <v>0</v>
      </c>
      <c r="R12" s="60">
        <f>'Field data and Court Farm'!R12</f>
        <v>0</v>
      </c>
      <c r="S12" s="60">
        <f>'Field data and Court Farm'!S12</f>
        <v>0</v>
      </c>
      <c r="T12" s="60">
        <f>'Field data and Court Farm'!T12</f>
        <v>0</v>
      </c>
      <c r="U12" s="60">
        <f>'Field data and Court Farm'!U12</f>
        <v>0</v>
      </c>
      <c r="V12" s="60">
        <f>'Field data and Court Farm'!V12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Court Farm'!C13</f>
        <v>3</v>
      </c>
      <c r="D13" s="60">
        <f>'Field data and Court Farm'!D13</f>
        <v>3</v>
      </c>
      <c r="E13" s="60">
        <f>'Field data and Court Farm'!E13</f>
        <v>3</v>
      </c>
      <c r="F13" s="60">
        <f>'Field data and Court Farm'!F13</f>
        <v>3</v>
      </c>
      <c r="G13" s="60">
        <f>'Field data and Court Farm'!G13</f>
        <v>3</v>
      </c>
      <c r="H13" s="60">
        <f>'Field data and Court Farm'!H13</f>
        <v>3</v>
      </c>
      <c r="I13" s="60">
        <f>'Field data and Court Farm'!I13</f>
        <v>3</v>
      </c>
      <c r="J13" s="60">
        <f>'Field data and Court Farm'!J13</f>
        <v>3</v>
      </c>
      <c r="K13" s="60">
        <f>'Field data and Court Farm'!K13</f>
        <v>3</v>
      </c>
      <c r="L13" s="60">
        <f>'Field data and Court Farm'!L13</f>
        <v>3</v>
      </c>
      <c r="M13" s="60">
        <f>'Field data and Court Farm'!M13</f>
        <v>0</v>
      </c>
      <c r="N13" s="60">
        <f>'Field data and Court Farm'!N13</f>
        <v>0</v>
      </c>
      <c r="O13" s="60">
        <f>'Field data and Court Farm'!O13</f>
        <v>0</v>
      </c>
      <c r="P13" s="60">
        <f>'Field data and Court Farm'!P13</f>
        <v>0</v>
      </c>
      <c r="Q13" s="60">
        <f>'Field data and Court Farm'!Q13</f>
        <v>0</v>
      </c>
      <c r="R13" s="60">
        <f>'Field data and Court Farm'!R13</f>
        <v>0</v>
      </c>
      <c r="S13" s="60">
        <f>'Field data and Court Farm'!S13</f>
        <v>0</v>
      </c>
      <c r="T13" s="60">
        <f>'Field data and Court Farm'!T13</f>
        <v>0</v>
      </c>
      <c r="U13" s="60">
        <f>'Field data and Court Farm'!U13</f>
        <v>0</v>
      </c>
      <c r="V13" s="60">
        <f>'Field data and Court Farm'!V13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Court Farm'!C14</f>
        <v xml:space="preserve">Grass Silage (30% DM) </v>
      </c>
      <c r="D14" s="102" t="str">
        <f>'Field data and Court Farm'!D14</f>
        <v xml:space="preserve">Grass Silage (30% DM) </v>
      </c>
      <c r="E14" s="102" t="str">
        <f>'Field data and Court Farm'!E14</f>
        <v xml:space="preserve">Grass Silage (30% DM) </v>
      </c>
      <c r="F14" s="102" t="str">
        <f>'Field data and Court Farm'!F14</f>
        <v xml:space="preserve">Grass Silage (30% DM) </v>
      </c>
      <c r="G14" s="102" t="str">
        <f>'Field data and Court Farm'!G14</f>
        <v xml:space="preserve">Grass Silage (30% DM) </v>
      </c>
      <c r="H14" s="102" t="str">
        <f>'Field data and Court Farm'!H14</f>
        <v xml:space="preserve">Grass Silage (30% DM) </v>
      </c>
      <c r="I14" s="102" t="str">
        <f>'Field data and Court Farm'!I14</f>
        <v xml:space="preserve">Grass Silage (30% DM) </v>
      </c>
      <c r="J14" s="102" t="str">
        <f>'Field data and Court Farm'!J14</f>
        <v xml:space="preserve">Grass Silage (30% DM) </v>
      </c>
      <c r="K14" s="102" t="str">
        <f>'Field data and Court Farm'!K14</f>
        <v xml:space="preserve">Grass Silage (30% DM) </v>
      </c>
      <c r="L14" s="102" t="str">
        <f>'Field data and Court Farm'!L14</f>
        <v xml:space="preserve">Grass Silage (30% DM) </v>
      </c>
      <c r="M14" s="102">
        <f>'Field data and Court Farm'!M14</f>
        <v>0</v>
      </c>
      <c r="N14" s="102">
        <f>'Field data and Court Farm'!N14</f>
        <v>0</v>
      </c>
      <c r="O14" s="102">
        <f>'Field data and Court Farm'!O14</f>
        <v>0</v>
      </c>
      <c r="P14" s="102">
        <f>'Field data and Court Farm'!P14</f>
        <v>0</v>
      </c>
      <c r="Q14" s="102">
        <f>'Field data and Court Farm'!Q14</f>
        <v>0</v>
      </c>
      <c r="R14" s="102">
        <f>'Field data and Court Farm'!R14</f>
        <v>0</v>
      </c>
      <c r="S14" s="102">
        <f>'Field data and Court Farm'!S14</f>
        <v>0</v>
      </c>
      <c r="T14" s="102">
        <f>'Field data and Court Farm'!T14</f>
        <v>0</v>
      </c>
      <c r="U14" s="102">
        <f>'Field data and Court Farm'!U14</f>
        <v>0</v>
      </c>
      <c r="V14" s="102">
        <f>'Field data and Court Farm'!V14</f>
        <v>0</v>
      </c>
      <c r="AD14" s="30" t="s">
        <v>138</v>
      </c>
      <c r="AE14" s="30">
        <v>6</v>
      </c>
      <c r="AI14" s="53" t="s">
        <v>119</v>
      </c>
      <c r="AJ14" s="54">
        <v>0.8</v>
      </c>
      <c r="AK14" s="55">
        <v>1.7</v>
      </c>
      <c r="AL14" s="11">
        <v>12</v>
      </c>
      <c r="AM14" s="11">
        <v>6.7</v>
      </c>
      <c r="AN14" s="11" t="s">
        <v>135</v>
      </c>
    </row>
    <row r="15" spans="1:41" ht="13" x14ac:dyDescent="0.25">
      <c r="A15" s="132" t="s">
        <v>9</v>
      </c>
      <c r="B15" s="132"/>
      <c r="C15" s="60">
        <f>'Field data and Court Farm'!C15</f>
        <v>38</v>
      </c>
      <c r="D15" s="60">
        <f>'Field data and Court Farm'!D15</f>
        <v>38</v>
      </c>
      <c r="E15" s="60">
        <f>'Field data and Court Farm'!E15</f>
        <v>38</v>
      </c>
      <c r="F15" s="60">
        <f>'Field data and Court Farm'!F15</f>
        <v>38</v>
      </c>
      <c r="G15" s="60">
        <f>'Field data and Court Farm'!G15</f>
        <v>38</v>
      </c>
      <c r="H15" s="60">
        <f>'Field data and Court Farm'!H15</f>
        <v>38</v>
      </c>
      <c r="I15" s="60">
        <f>'Field data and Court Farm'!I15</f>
        <v>38</v>
      </c>
      <c r="J15" s="60">
        <f>'Field data and Court Farm'!J15</f>
        <v>38</v>
      </c>
      <c r="K15" s="60">
        <f>'Field data and Court Farm'!K15</f>
        <v>38</v>
      </c>
      <c r="L15" s="60">
        <f>'Field data and Court Farm'!L15</f>
        <v>38</v>
      </c>
      <c r="M15" s="60">
        <f>'Field data and Court Farm'!M15</f>
        <v>0</v>
      </c>
      <c r="N15" s="60">
        <f>'Field data and Court Farm'!N15</f>
        <v>0</v>
      </c>
      <c r="O15" s="60">
        <f>'Field data and Court Farm'!O15</f>
        <v>0</v>
      </c>
      <c r="P15" s="60">
        <f>'Field data and Court Farm'!P15</f>
        <v>0</v>
      </c>
      <c r="Q15" s="60">
        <f>'Field data and Court Farm'!Q15</f>
        <v>0</v>
      </c>
      <c r="R15" s="60">
        <f>'Field data and Court Farm'!R15</f>
        <v>0</v>
      </c>
      <c r="S15" s="60">
        <f>'Field data and Court Farm'!S15</f>
        <v>0</v>
      </c>
      <c r="T15" s="60">
        <f>'Field data and Court Farm'!T15</f>
        <v>0</v>
      </c>
      <c r="U15" s="60">
        <f>'Field data and Court Farm'!U15</f>
        <v>0</v>
      </c>
      <c r="V15" s="60">
        <f>'Field data and Court Farm'!V15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Court Farm'!C16</f>
        <v>Medium/Clay</v>
      </c>
      <c r="D16" s="103" t="str">
        <f>'Field data and Court Farm'!D16</f>
        <v>Medium/Clay</v>
      </c>
      <c r="E16" s="103" t="str">
        <f>'Field data and Court Farm'!E16</f>
        <v>Medium/Clay</v>
      </c>
      <c r="F16" s="103" t="str">
        <f>'Field data and Court Farm'!F16</f>
        <v>Medium/Clay</v>
      </c>
      <c r="G16" s="103" t="str">
        <f>'Field data and Court Farm'!G16</f>
        <v>Medium/Clay</v>
      </c>
      <c r="H16" s="103" t="str">
        <f>'Field data and Court Farm'!H16</f>
        <v>Medium/Clay</v>
      </c>
      <c r="I16" s="103" t="str">
        <f>'Field data and Court Farm'!I16</f>
        <v>Medium/Clay</v>
      </c>
      <c r="J16" s="103" t="str">
        <f>'Field data and Court Farm'!J16</f>
        <v>Medium/Clay</v>
      </c>
      <c r="K16" s="103" t="str">
        <f>'Field data and Court Farm'!K16</f>
        <v>Medium/Clay</v>
      </c>
      <c r="L16" s="103" t="str">
        <f>'Field data and Court Farm'!L16</f>
        <v>Medium/Clay</v>
      </c>
      <c r="M16" s="103">
        <f>'Field data and Court Farm'!M16</f>
        <v>0</v>
      </c>
      <c r="N16" s="103">
        <f>'Field data and Court Farm'!N16</f>
        <v>0</v>
      </c>
      <c r="O16" s="103">
        <f>'Field data and Court Farm'!O16</f>
        <v>0</v>
      </c>
      <c r="P16" s="103">
        <f>'Field data and Court Farm'!P16</f>
        <v>0</v>
      </c>
      <c r="Q16" s="103">
        <f>'Field data and Court Farm'!Q16</f>
        <v>0</v>
      </c>
      <c r="R16" s="103">
        <f>'Field data and Court Farm'!R16</f>
        <v>0</v>
      </c>
      <c r="S16" s="103">
        <f>'Field data and Court Farm'!S16</f>
        <v>0</v>
      </c>
      <c r="T16" s="103">
        <f>'Field data and Court Farm'!T16</f>
        <v>0</v>
      </c>
      <c r="U16" s="103">
        <f>'Field data and Court Farm'!U16</f>
        <v>0</v>
      </c>
      <c r="V16" s="103">
        <f>'Field data and Court Farm'!V16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-79.8</v>
      </c>
      <c r="D19" s="16">
        <f t="shared" ref="D19:V19" si="1">D18-D17</f>
        <v>-79.8</v>
      </c>
      <c r="E19" s="16">
        <f t="shared" si="1"/>
        <v>-79.8</v>
      </c>
      <c r="F19" s="16">
        <f t="shared" si="1"/>
        <v>-79.8</v>
      </c>
      <c r="G19" s="16">
        <f t="shared" si="1"/>
        <v>-79.8</v>
      </c>
      <c r="H19" s="16">
        <f t="shared" si="1"/>
        <v>-79.8</v>
      </c>
      <c r="I19" s="16">
        <f t="shared" si="1"/>
        <v>-79.8</v>
      </c>
      <c r="J19" s="16">
        <f t="shared" si="1"/>
        <v>-79.8</v>
      </c>
      <c r="K19" s="16">
        <f t="shared" si="1"/>
        <v>-79.8</v>
      </c>
      <c r="L19" s="16">
        <f t="shared" si="1"/>
        <v>-79.8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-273.60000000000002</v>
      </c>
      <c r="D23" s="16">
        <f t="shared" ref="D23:V23" si="3">D22-D21</f>
        <v>-273.60000000000002</v>
      </c>
      <c r="E23" s="16">
        <f t="shared" si="3"/>
        <v>-273.60000000000002</v>
      </c>
      <c r="F23" s="16">
        <f t="shared" si="3"/>
        <v>-273.60000000000002</v>
      </c>
      <c r="G23" s="16">
        <f t="shared" si="3"/>
        <v>-273.60000000000002</v>
      </c>
      <c r="H23" s="16">
        <f t="shared" si="3"/>
        <v>-273.60000000000002</v>
      </c>
      <c r="I23" s="16">
        <f t="shared" si="3"/>
        <v>-273.60000000000002</v>
      </c>
      <c r="J23" s="16">
        <f t="shared" si="3"/>
        <v>-273.60000000000002</v>
      </c>
      <c r="K23" s="16">
        <f t="shared" si="3"/>
        <v>-273.60000000000002</v>
      </c>
      <c r="L23" s="16">
        <f t="shared" si="3"/>
        <v>-273.60000000000002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6.5</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Court Farm'!C1:D1</f>
        <v>PAN-020448</v>
      </c>
      <c r="D1" s="143"/>
      <c r="E1" s="93" t="s">
        <v>45</v>
      </c>
      <c r="F1" s="39">
        <f>'Field data and Court Farm'!F1</f>
        <v>46</v>
      </c>
      <c r="G1" s="122" t="s">
        <v>43</v>
      </c>
      <c r="H1" s="123"/>
      <c r="I1" s="118"/>
      <c r="J1" s="121" t="s">
        <v>153</v>
      </c>
      <c r="K1" s="121"/>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Court Farm'!C2:D2</f>
        <v>EPR/GP3792SK</v>
      </c>
      <c r="D2" s="145"/>
      <c r="E2" s="93" t="s">
        <v>109</v>
      </c>
      <c r="F2" s="96"/>
      <c r="G2" s="140" t="s">
        <v>110</v>
      </c>
      <c r="H2" s="141"/>
      <c r="I2" s="118"/>
      <c r="J2" s="121" t="s">
        <v>158</v>
      </c>
      <c r="K2" s="121"/>
      <c r="L2" s="97"/>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Court Farm'!C3:D3</f>
        <v>ByProduct Recovery Ltd</v>
      </c>
      <c r="D3" s="145"/>
      <c r="E3" s="93" t="s">
        <v>108</v>
      </c>
      <c r="F3" s="31"/>
      <c r="G3" s="121" t="s">
        <v>159</v>
      </c>
      <c r="H3" s="121"/>
      <c r="I3" s="118"/>
      <c r="J3" s="122" t="s">
        <v>154</v>
      </c>
      <c r="K3" s="123"/>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Court Farm'!C4:D4</f>
        <v>Park Farm, Malthouse Lane, Caerleon, NP18 3PD</v>
      </c>
      <c r="D4" s="143"/>
      <c r="E4" s="94" t="s">
        <v>1</v>
      </c>
      <c r="F4" s="96"/>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t="str">
        <f>'Field data and Court Farm'!C5:D5</f>
        <v>Bryan Burn</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Court Farm'!C8</f>
        <v>1</v>
      </c>
      <c r="D8" s="60">
        <f>'Field data and Court Farm'!D8</f>
        <v>2</v>
      </c>
      <c r="E8" s="60">
        <f>'Field data and Court Farm'!E8</f>
        <v>3</v>
      </c>
      <c r="F8" s="60">
        <f>'Field data and Court Farm'!F8</f>
        <v>4</v>
      </c>
      <c r="G8" s="60">
        <f>'Field data and Court Farm'!G8</f>
        <v>6</v>
      </c>
      <c r="H8" s="60">
        <f>'Field data and Court Farm'!H8</f>
        <v>7</v>
      </c>
      <c r="I8" s="60">
        <f>'Field data and Court Farm'!I8</f>
        <v>8</v>
      </c>
      <c r="J8" s="60">
        <f>'Field data and Court Farm'!J8</f>
        <v>9</v>
      </c>
      <c r="K8" s="60">
        <f>'Field data and Court Farm'!K8</f>
        <v>10</v>
      </c>
      <c r="L8" s="60">
        <f>'Field data and Court Farm'!L8</f>
        <v>11</v>
      </c>
      <c r="M8" s="60">
        <f>'Field data and Court Farm'!M8</f>
        <v>0</v>
      </c>
      <c r="N8" s="60">
        <f>'Field data and Court Farm'!N8</f>
        <v>0</v>
      </c>
      <c r="O8" s="60">
        <f>'Field data and Court Farm'!O8</f>
        <v>0</v>
      </c>
      <c r="P8" s="60">
        <f>'Field data and Court Farm'!P8</f>
        <v>0</v>
      </c>
      <c r="Q8" s="60">
        <f>'Field data and Court Farm'!Q8</f>
        <v>0</v>
      </c>
      <c r="R8" s="60">
        <f>'Field data and Court Farm'!R8</f>
        <v>0</v>
      </c>
      <c r="S8" s="60">
        <f>'Field data and Court Farm'!S8</f>
        <v>0</v>
      </c>
      <c r="T8" s="60">
        <f>'Field data and Court Farm'!T8</f>
        <v>0</v>
      </c>
      <c r="U8" s="60">
        <f>'Field data and Court Farm'!U8</f>
        <v>0</v>
      </c>
      <c r="V8" s="60">
        <f>'Field data and Court Farm'!V8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'Field data and Court Farm'!C9</f>
        <v>mod</v>
      </c>
      <c r="D9" s="60" t="str">
        <f>'Field data and Court Farm'!D9</f>
        <v>mod</v>
      </c>
      <c r="E9" s="60" t="str">
        <f>'Field data and Court Farm'!E9</f>
        <v>mod</v>
      </c>
      <c r="F9" s="60" t="str">
        <f>'Field data and Court Farm'!F9</f>
        <v>mod</v>
      </c>
      <c r="G9" s="60" t="str">
        <f>'Field data and Court Farm'!G9</f>
        <v>mod</v>
      </c>
      <c r="H9" s="60" t="str">
        <f>'Field data and Court Farm'!H9</f>
        <v>mod</v>
      </c>
      <c r="I9" s="60" t="str">
        <f>'Field data and Court Farm'!I9</f>
        <v>mod</v>
      </c>
      <c r="J9" s="60" t="str">
        <f>'Field data and Court Farm'!J9</f>
        <v>mod</v>
      </c>
      <c r="K9" s="60" t="str">
        <f>'Field data and Court Farm'!K9</f>
        <v>mod</v>
      </c>
      <c r="L9" s="60" t="str">
        <f>'Field data and Court Farm'!L9</f>
        <v>mod</v>
      </c>
      <c r="M9" s="60">
        <f>'Field data and Court Farm'!M9</f>
        <v>0</v>
      </c>
      <c r="N9" s="60">
        <f>'Field data and Court Farm'!N9</f>
        <v>0</v>
      </c>
      <c r="O9" s="60">
        <f>'Field data and Court Farm'!O9</f>
        <v>0</v>
      </c>
      <c r="P9" s="60">
        <f>'Field data and Court Farm'!P9</f>
        <v>0</v>
      </c>
      <c r="Q9" s="60">
        <f>'Field data and Court Farm'!Q9</f>
        <v>0</v>
      </c>
      <c r="R9" s="60">
        <f>'Field data and Court Farm'!R9</f>
        <v>0</v>
      </c>
      <c r="S9" s="60">
        <f>'Field data and Court Farm'!S9</f>
        <v>0</v>
      </c>
      <c r="T9" s="60">
        <f>'Field data and Court Farm'!T9</f>
        <v>0</v>
      </c>
      <c r="U9" s="60">
        <f>'Field data and Court Farm'!U9</f>
        <v>0</v>
      </c>
      <c r="V9" s="60">
        <f>'Field data and Court Farm'!V9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Court Farm'!C10</f>
        <v>6.1</v>
      </c>
      <c r="D10" s="60">
        <f>'Field data and Court Farm'!D10</f>
        <v>6</v>
      </c>
      <c r="E10" s="60">
        <f>'Field data and Court Farm'!E10</f>
        <v>5.9</v>
      </c>
      <c r="F10" s="60">
        <f>'Field data and Court Farm'!F10</f>
        <v>5.8</v>
      </c>
      <c r="G10" s="60">
        <f>'Field data and Court Farm'!G10</f>
        <v>5.9</v>
      </c>
      <c r="H10" s="60">
        <f>'Field data and Court Farm'!H10</f>
        <v>5.9</v>
      </c>
      <c r="I10" s="60">
        <f>'Field data and Court Farm'!I10</f>
        <v>5.9</v>
      </c>
      <c r="J10" s="60">
        <f>'Field data and Court Farm'!J10</f>
        <v>6.5</v>
      </c>
      <c r="K10" s="60">
        <f>'Field data and Court Farm'!K10</f>
        <v>6.4</v>
      </c>
      <c r="L10" s="60">
        <f>'Field data and Court Farm'!L10</f>
        <v>6.6</v>
      </c>
      <c r="M10" s="60">
        <f>'Field data and Court Farm'!M10</f>
        <v>0</v>
      </c>
      <c r="N10" s="60">
        <f>'Field data and Court Farm'!N10</f>
        <v>0</v>
      </c>
      <c r="O10" s="60">
        <f>'Field data and Court Farm'!O10</f>
        <v>0</v>
      </c>
      <c r="P10" s="60">
        <f>'Field data and Court Farm'!P10</f>
        <v>0</v>
      </c>
      <c r="Q10" s="60">
        <f>'Field data and Court Farm'!Q10</f>
        <v>0</v>
      </c>
      <c r="R10" s="60">
        <f>'Field data and Court Farm'!R10</f>
        <v>0</v>
      </c>
      <c r="S10" s="60">
        <f>'Field data and Court Farm'!S10</f>
        <v>0</v>
      </c>
      <c r="T10" s="60">
        <f>'Field data and Court Farm'!T10</f>
        <v>0</v>
      </c>
      <c r="U10" s="60">
        <f>'Field data and Court Farm'!U10</f>
        <v>0</v>
      </c>
      <c r="V10" s="60">
        <f>'Field data and Court Farm'!V10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Court Farm'!C11</f>
        <v>2</v>
      </c>
      <c r="D11" s="60">
        <f>'Field data and Court Farm'!D11</f>
        <v>1</v>
      </c>
      <c r="E11" s="60">
        <f>'Field data and Court Farm'!E11</f>
        <v>2</v>
      </c>
      <c r="F11" s="60">
        <f>'Field data and Court Farm'!F11</f>
        <v>1</v>
      </c>
      <c r="G11" s="60">
        <f>'Field data and Court Farm'!G11</f>
        <v>1</v>
      </c>
      <c r="H11" s="60">
        <f>'Field data and Court Farm'!H11</f>
        <v>1</v>
      </c>
      <c r="I11" s="60">
        <f>'Field data and Court Farm'!I11</f>
        <v>1</v>
      </c>
      <c r="J11" s="60">
        <f>'Field data and Court Farm'!J11</f>
        <v>0</v>
      </c>
      <c r="K11" s="60">
        <f>'Field data and Court Farm'!K11</f>
        <v>0</v>
      </c>
      <c r="L11" s="60">
        <f>'Field data and Court Farm'!L11</f>
        <v>0</v>
      </c>
      <c r="M11" s="60">
        <f>'Field data and Court Farm'!M11</f>
        <v>0</v>
      </c>
      <c r="N11" s="60">
        <f>'Field data and Court Farm'!N11</f>
        <v>0</v>
      </c>
      <c r="O11" s="60">
        <f>'Field data and Court Farm'!O11</f>
        <v>0</v>
      </c>
      <c r="P11" s="60">
        <f>'Field data and Court Farm'!P11</f>
        <v>0</v>
      </c>
      <c r="Q11" s="60">
        <f>'Field data and Court Farm'!Q11</f>
        <v>0</v>
      </c>
      <c r="R11" s="60">
        <f>'Field data and Court Farm'!R11</f>
        <v>0</v>
      </c>
      <c r="S11" s="60">
        <f>'Field data and Court Farm'!S11</f>
        <v>0</v>
      </c>
      <c r="T11" s="60">
        <f>'Field data and Court Farm'!T11</f>
        <v>0</v>
      </c>
      <c r="U11" s="60">
        <f>'Field data and Court Farm'!U11</f>
        <v>0</v>
      </c>
      <c r="V11" s="60">
        <f>'Field data and Court Farm'!V11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Court Farm'!C12</f>
        <v>2</v>
      </c>
      <c r="D12" s="60">
        <f>'Field data and Court Farm'!D12</f>
        <v>2</v>
      </c>
      <c r="E12" s="60">
        <f>'Field data and Court Farm'!E12</f>
        <v>2</v>
      </c>
      <c r="F12" s="60">
        <f>'Field data and Court Farm'!F12</f>
        <v>2</v>
      </c>
      <c r="G12" s="60">
        <f>'Field data and Court Farm'!G12</f>
        <v>2</v>
      </c>
      <c r="H12" s="60">
        <f>'Field data and Court Farm'!H12</f>
        <v>2</v>
      </c>
      <c r="I12" s="60">
        <f>'Field data and Court Farm'!I12</f>
        <v>2</v>
      </c>
      <c r="J12" s="60">
        <f>'Field data and Court Farm'!J12</f>
        <v>0</v>
      </c>
      <c r="K12" s="60">
        <f>'Field data and Court Farm'!K12</f>
        <v>0</v>
      </c>
      <c r="L12" s="60">
        <f>'Field data and Court Farm'!L12</f>
        <v>0</v>
      </c>
      <c r="M12" s="60">
        <f>'Field data and Court Farm'!M12</f>
        <v>0</v>
      </c>
      <c r="N12" s="60">
        <f>'Field data and Court Farm'!N12</f>
        <v>0</v>
      </c>
      <c r="O12" s="60">
        <f>'Field data and Court Farm'!O12</f>
        <v>0</v>
      </c>
      <c r="P12" s="60">
        <f>'Field data and Court Farm'!P12</f>
        <v>0</v>
      </c>
      <c r="Q12" s="60">
        <f>'Field data and Court Farm'!Q12</f>
        <v>0</v>
      </c>
      <c r="R12" s="60">
        <f>'Field data and Court Farm'!R12</f>
        <v>0</v>
      </c>
      <c r="S12" s="60">
        <f>'Field data and Court Farm'!S12</f>
        <v>0</v>
      </c>
      <c r="T12" s="60">
        <f>'Field data and Court Farm'!T12</f>
        <v>0</v>
      </c>
      <c r="U12" s="60">
        <f>'Field data and Court Farm'!U12</f>
        <v>0</v>
      </c>
      <c r="V12" s="60">
        <f>'Field data and Court Farm'!V12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Court Farm'!C13</f>
        <v>3</v>
      </c>
      <c r="D13" s="60">
        <f>'Field data and Court Farm'!D13</f>
        <v>3</v>
      </c>
      <c r="E13" s="60">
        <f>'Field data and Court Farm'!E13</f>
        <v>3</v>
      </c>
      <c r="F13" s="60">
        <f>'Field data and Court Farm'!F13</f>
        <v>3</v>
      </c>
      <c r="G13" s="60">
        <f>'Field data and Court Farm'!G13</f>
        <v>3</v>
      </c>
      <c r="H13" s="60">
        <f>'Field data and Court Farm'!H13</f>
        <v>3</v>
      </c>
      <c r="I13" s="60">
        <f>'Field data and Court Farm'!I13</f>
        <v>3</v>
      </c>
      <c r="J13" s="60">
        <f>'Field data and Court Farm'!J13</f>
        <v>3</v>
      </c>
      <c r="K13" s="60">
        <f>'Field data and Court Farm'!K13</f>
        <v>3</v>
      </c>
      <c r="L13" s="60">
        <f>'Field data and Court Farm'!L13</f>
        <v>3</v>
      </c>
      <c r="M13" s="60">
        <f>'Field data and Court Farm'!M13</f>
        <v>0</v>
      </c>
      <c r="N13" s="60">
        <f>'Field data and Court Farm'!N13</f>
        <v>0</v>
      </c>
      <c r="O13" s="60">
        <f>'Field data and Court Farm'!O13</f>
        <v>0</v>
      </c>
      <c r="P13" s="60">
        <f>'Field data and Court Farm'!P13</f>
        <v>0</v>
      </c>
      <c r="Q13" s="60">
        <f>'Field data and Court Farm'!Q13</f>
        <v>0</v>
      </c>
      <c r="R13" s="60">
        <f>'Field data and Court Farm'!R13</f>
        <v>0</v>
      </c>
      <c r="S13" s="60">
        <f>'Field data and Court Farm'!S13</f>
        <v>0</v>
      </c>
      <c r="T13" s="60">
        <f>'Field data and Court Farm'!T13</f>
        <v>0</v>
      </c>
      <c r="U13" s="60">
        <f>'Field data and Court Farm'!U13</f>
        <v>0</v>
      </c>
      <c r="V13" s="60">
        <f>'Field data and Court Farm'!V13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Court Farm'!C14</f>
        <v xml:space="preserve">Grass Silage (30% DM) </v>
      </c>
      <c r="D14" s="102" t="str">
        <f>'Field data and Court Farm'!D14</f>
        <v xml:space="preserve">Grass Silage (30% DM) </v>
      </c>
      <c r="E14" s="102" t="str">
        <f>'Field data and Court Farm'!E14</f>
        <v xml:space="preserve">Grass Silage (30% DM) </v>
      </c>
      <c r="F14" s="102" t="str">
        <f>'Field data and Court Farm'!F14</f>
        <v xml:space="preserve">Grass Silage (30% DM) </v>
      </c>
      <c r="G14" s="102" t="str">
        <f>'Field data and Court Farm'!G14</f>
        <v xml:space="preserve">Grass Silage (30% DM) </v>
      </c>
      <c r="H14" s="102" t="str">
        <f>'Field data and Court Farm'!H14</f>
        <v xml:space="preserve">Grass Silage (30% DM) </v>
      </c>
      <c r="I14" s="102" t="str">
        <f>'Field data and Court Farm'!I14</f>
        <v xml:space="preserve">Grass Silage (30% DM) </v>
      </c>
      <c r="J14" s="102" t="str">
        <f>'Field data and Court Farm'!J14</f>
        <v xml:space="preserve">Grass Silage (30% DM) </v>
      </c>
      <c r="K14" s="102" t="str">
        <f>'Field data and Court Farm'!K14</f>
        <v xml:space="preserve">Grass Silage (30% DM) </v>
      </c>
      <c r="L14" s="102" t="str">
        <f>'Field data and Court Farm'!L14</f>
        <v xml:space="preserve">Grass Silage (30% DM) </v>
      </c>
      <c r="M14" s="102">
        <f>'Field data and Court Farm'!M14</f>
        <v>0</v>
      </c>
      <c r="N14" s="102">
        <f>'Field data and Court Farm'!N14</f>
        <v>0</v>
      </c>
      <c r="O14" s="102">
        <f>'Field data and Court Farm'!O14</f>
        <v>0</v>
      </c>
      <c r="P14" s="102">
        <f>'Field data and Court Farm'!P14</f>
        <v>0</v>
      </c>
      <c r="Q14" s="102">
        <f>'Field data and Court Farm'!Q14</f>
        <v>0</v>
      </c>
      <c r="R14" s="102">
        <f>'Field data and Court Farm'!R14</f>
        <v>0</v>
      </c>
      <c r="S14" s="102">
        <f>'Field data and Court Farm'!S14</f>
        <v>0</v>
      </c>
      <c r="T14" s="102">
        <f>'Field data and Court Farm'!T14</f>
        <v>0</v>
      </c>
      <c r="U14" s="102">
        <f>'Field data and Court Farm'!U14</f>
        <v>0</v>
      </c>
      <c r="V14" s="102">
        <f>'Field data and Court Farm'!V14</f>
        <v>0</v>
      </c>
      <c r="AD14" s="30" t="s">
        <v>138</v>
      </c>
      <c r="AE14" s="30">
        <v>6</v>
      </c>
      <c r="AI14" s="53" t="s">
        <v>119</v>
      </c>
      <c r="AJ14" s="54">
        <v>0.8</v>
      </c>
      <c r="AK14" s="55">
        <v>1.7</v>
      </c>
      <c r="AL14" s="11">
        <v>12</v>
      </c>
      <c r="AM14" s="11">
        <v>6.7</v>
      </c>
      <c r="AN14" s="11" t="s">
        <v>135</v>
      </c>
    </row>
    <row r="15" spans="1:41" ht="13" x14ac:dyDescent="0.25">
      <c r="A15" s="132" t="s">
        <v>9</v>
      </c>
      <c r="B15" s="132"/>
      <c r="C15" s="60">
        <f>'Field data and Court Farm'!C15</f>
        <v>38</v>
      </c>
      <c r="D15" s="60">
        <f>'Field data and Court Farm'!D15</f>
        <v>38</v>
      </c>
      <c r="E15" s="60">
        <f>'Field data and Court Farm'!E15</f>
        <v>38</v>
      </c>
      <c r="F15" s="60">
        <f>'Field data and Court Farm'!F15</f>
        <v>38</v>
      </c>
      <c r="G15" s="60">
        <f>'Field data and Court Farm'!G15</f>
        <v>38</v>
      </c>
      <c r="H15" s="60">
        <f>'Field data and Court Farm'!H15</f>
        <v>38</v>
      </c>
      <c r="I15" s="60">
        <f>'Field data and Court Farm'!I15</f>
        <v>38</v>
      </c>
      <c r="J15" s="60">
        <f>'Field data and Court Farm'!J15</f>
        <v>38</v>
      </c>
      <c r="K15" s="60">
        <f>'Field data and Court Farm'!K15</f>
        <v>38</v>
      </c>
      <c r="L15" s="60">
        <f>'Field data and Court Farm'!L15</f>
        <v>38</v>
      </c>
      <c r="M15" s="60">
        <f>'Field data and Court Farm'!M15</f>
        <v>0</v>
      </c>
      <c r="N15" s="60">
        <f>'Field data and Court Farm'!N15</f>
        <v>0</v>
      </c>
      <c r="O15" s="60">
        <f>'Field data and Court Farm'!O15</f>
        <v>0</v>
      </c>
      <c r="P15" s="60">
        <f>'Field data and Court Farm'!P15</f>
        <v>0</v>
      </c>
      <c r="Q15" s="60">
        <f>'Field data and Court Farm'!Q15</f>
        <v>0</v>
      </c>
      <c r="R15" s="60">
        <f>'Field data and Court Farm'!R15</f>
        <v>0</v>
      </c>
      <c r="S15" s="60">
        <f>'Field data and Court Farm'!S15</f>
        <v>0</v>
      </c>
      <c r="T15" s="60">
        <f>'Field data and Court Farm'!T15</f>
        <v>0</v>
      </c>
      <c r="U15" s="60">
        <f>'Field data and Court Farm'!U15</f>
        <v>0</v>
      </c>
      <c r="V15" s="60">
        <f>'Field data and Court Farm'!V15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Court Farm'!C16</f>
        <v>Medium/Clay</v>
      </c>
      <c r="D16" s="103" t="str">
        <f>'Field data and Court Farm'!D16</f>
        <v>Medium/Clay</v>
      </c>
      <c r="E16" s="103" t="str">
        <f>'Field data and Court Farm'!E16</f>
        <v>Medium/Clay</v>
      </c>
      <c r="F16" s="103" t="str">
        <f>'Field data and Court Farm'!F16</f>
        <v>Medium/Clay</v>
      </c>
      <c r="G16" s="103" t="str">
        <f>'Field data and Court Farm'!G16</f>
        <v>Medium/Clay</v>
      </c>
      <c r="H16" s="103" t="str">
        <f>'Field data and Court Farm'!H16</f>
        <v>Medium/Clay</v>
      </c>
      <c r="I16" s="103" t="str">
        <f>'Field data and Court Farm'!I16</f>
        <v>Medium/Clay</v>
      </c>
      <c r="J16" s="103" t="str">
        <f>'Field data and Court Farm'!J16</f>
        <v>Medium/Clay</v>
      </c>
      <c r="K16" s="103" t="str">
        <f>'Field data and Court Farm'!K16</f>
        <v>Medium/Clay</v>
      </c>
      <c r="L16" s="103" t="str">
        <f>'Field data and Court Farm'!L16</f>
        <v>Medium/Clay</v>
      </c>
      <c r="M16" s="103">
        <f>'Field data and Court Farm'!M16</f>
        <v>0</v>
      </c>
      <c r="N16" s="103">
        <f>'Field data and Court Farm'!N16</f>
        <v>0</v>
      </c>
      <c r="O16" s="103">
        <f>'Field data and Court Farm'!O16</f>
        <v>0</v>
      </c>
      <c r="P16" s="103">
        <f>'Field data and Court Farm'!P16</f>
        <v>0</v>
      </c>
      <c r="Q16" s="103">
        <f>'Field data and Court Farm'!Q16</f>
        <v>0</v>
      </c>
      <c r="R16" s="103">
        <f>'Field data and Court Farm'!R16</f>
        <v>0</v>
      </c>
      <c r="S16" s="103">
        <f>'Field data and Court Farm'!S16</f>
        <v>0</v>
      </c>
      <c r="T16" s="103">
        <f>'Field data and Court Farm'!T16</f>
        <v>0</v>
      </c>
      <c r="U16" s="103">
        <f>'Field data and Court Farm'!U16</f>
        <v>0</v>
      </c>
      <c r="V16" s="103">
        <f>'Field data and Court Farm'!V16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-79.8</v>
      </c>
      <c r="D19" s="16">
        <f t="shared" ref="D19:V19" si="1">D18-D17</f>
        <v>-79.8</v>
      </c>
      <c r="E19" s="16">
        <f t="shared" si="1"/>
        <v>-79.8</v>
      </c>
      <c r="F19" s="16">
        <f t="shared" si="1"/>
        <v>-79.8</v>
      </c>
      <c r="G19" s="16">
        <f t="shared" si="1"/>
        <v>-79.8</v>
      </c>
      <c r="H19" s="16">
        <f t="shared" si="1"/>
        <v>-79.8</v>
      </c>
      <c r="I19" s="16">
        <f t="shared" si="1"/>
        <v>-79.8</v>
      </c>
      <c r="J19" s="16">
        <f t="shared" si="1"/>
        <v>-79.8</v>
      </c>
      <c r="K19" s="16">
        <f t="shared" si="1"/>
        <v>-79.8</v>
      </c>
      <c r="L19" s="16">
        <f t="shared" si="1"/>
        <v>-79.8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-273.60000000000002</v>
      </c>
      <c r="D23" s="16">
        <f t="shared" ref="D23:V23" si="3">D22-D21</f>
        <v>-273.60000000000002</v>
      </c>
      <c r="E23" s="16">
        <f t="shared" si="3"/>
        <v>-273.60000000000002</v>
      </c>
      <c r="F23" s="16">
        <f t="shared" si="3"/>
        <v>-273.60000000000002</v>
      </c>
      <c r="G23" s="16">
        <f t="shared" si="3"/>
        <v>-273.60000000000002</v>
      </c>
      <c r="H23" s="16">
        <f t="shared" si="3"/>
        <v>-273.60000000000002</v>
      </c>
      <c r="I23" s="16">
        <f t="shared" si="3"/>
        <v>-273.60000000000002</v>
      </c>
      <c r="J23" s="16">
        <f t="shared" si="3"/>
        <v>-273.60000000000002</v>
      </c>
      <c r="K23" s="16">
        <f t="shared" si="3"/>
        <v>-273.60000000000002</v>
      </c>
      <c r="L23" s="16">
        <f t="shared" si="3"/>
        <v>-273.60000000000002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6.5</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Court Farm'!C1:D1</f>
        <v>PAN-020448</v>
      </c>
      <c r="D1" s="143"/>
      <c r="E1" s="93" t="s">
        <v>45</v>
      </c>
      <c r="F1" s="39">
        <f>'Field data and Court Farm'!F1</f>
        <v>46</v>
      </c>
      <c r="G1" s="122" t="s">
        <v>43</v>
      </c>
      <c r="H1" s="123"/>
      <c r="I1" s="118"/>
      <c r="J1" s="121" t="s">
        <v>153</v>
      </c>
      <c r="K1" s="121"/>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Court Farm'!C2:D2</f>
        <v>EPR/GP3792SK</v>
      </c>
      <c r="D2" s="145"/>
      <c r="E2" s="93" t="s">
        <v>109</v>
      </c>
      <c r="F2" s="96"/>
      <c r="G2" s="140" t="s">
        <v>110</v>
      </c>
      <c r="H2" s="141"/>
      <c r="I2" s="118"/>
      <c r="J2" s="121" t="s">
        <v>158</v>
      </c>
      <c r="K2" s="121"/>
      <c r="L2" s="97"/>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Court Farm'!C3:D3</f>
        <v>ByProduct Recovery Ltd</v>
      </c>
      <c r="D3" s="145"/>
      <c r="E3" s="93" t="s">
        <v>108</v>
      </c>
      <c r="F3" s="31"/>
      <c r="G3" s="121" t="s">
        <v>159</v>
      </c>
      <c r="H3" s="121"/>
      <c r="I3" s="118"/>
      <c r="J3" s="122" t="s">
        <v>154</v>
      </c>
      <c r="K3" s="123"/>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Court Farm'!C4:D4</f>
        <v>Park Farm, Malthouse Lane, Caerleon, NP18 3PD</v>
      </c>
      <c r="D4" s="143"/>
      <c r="E4" s="94" t="s">
        <v>1</v>
      </c>
      <c r="F4" s="96"/>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t="str">
        <f>'Field data and Court Farm'!C5:D5</f>
        <v>Bryan Burn</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Court Farm'!C8</f>
        <v>1</v>
      </c>
      <c r="D8" s="60">
        <f>'Field data and Court Farm'!D8</f>
        <v>2</v>
      </c>
      <c r="E8" s="60">
        <f>'Field data and Court Farm'!E8</f>
        <v>3</v>
      </c>
      <c r="F8" s="60">
        <f>'Field data and Court Farm'!F8</f>
        <v>4</v>
      </c>
      <c r="G8" s="60">
        <f>'Field data and Court Farm'!G8</f>
        <v>6</v>
      </c>
      <c r="H8" s="60">
        <f>'Field data and Court Farm'!H8</f>
        <v>7</v>
      </c>
      <c r="I8" s="60">
        <f>'Field data and Court Farm'!I8</f>
        <v>8</v>
      </c>
      <c r="J8" s="60">
        <f>'Field data and Court Farm'!J8</f>
        <v>9</v>
      </c>
      <c r="K8" s="60">
        <f>'Field data and Court Farm'!K8</f>
        <v>10</v>
      </c>
      <c r="L8" s="60">
        <f>'Field data and Court Farm'!L8</f>
        <v>11</v>
      </c>
      <c r="M8" s="60">
        <f>'Field data and Court Farm'!M8</f>
        <v>0</v>
      </c>
      <c r="N8" s="60">
        <f>'Field data and Court Farm'!N8</f>
        <v>0</v>
      </c>
      <c r="O8" s="60">
        <f>'Field data and Court Farm'!O8</f>
        <v>0</v>
      </c>
      <c r="P8" s="60">
        <f>'Field data and Court Farm'!P8</f>
        <v>0</v>
      </c>
      <c r="Q8" s="60">
        <f>'Field data and Court Farm'!Q8</f>
        <v>0</v>
      </c>
      <c r="R8" s="60">
        <f>'Field data and Court Farm'!R8</f>
        <v>0</v>
      </c>
      <c r="S8" s="60">
        <f>'Field data and Court Farm'!S8</f>
        <v>0</v>
      </c>
      <c r="T8" s="60">
        <f>'Field data and Court Farm'!T8</f>
        <v>0</v>
      </c>
      <c r="U8" s="60">
        <f>'Field data and Court Farm'!U8</f>
        <v>0</v>
      </c>
      <c r="V8" s="60">
        <f>'Field data and Court Farm'!V8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'Field data and Court Farm'!C9</f>
        <v>mod</v>
      </c>
      <c r="D9" s="60" t="str">
        <f>'Field data and Court Farm'!D9</f>
        <v>mod</v>
      </c>
      <c r="E9" s="60" t="str">
        <f>'Field data and Court Farm'!E9</f>
        <v>mod</v>
      </c>
      <c r="F9" s="60" t="str">
        <f>'Field data and Court Farm'!F9</f>
        <v>mod</v>
      </c>
      <c r="G9" s="60" t="str">
        <f>'Field data and Court Farm'!G9</f>
        <v>mod</v>
      </c>
      <c r="H9" s="60" t="str">
        <f>'Field data and Court Farm'!H9</f>
        <v>mod</v>
      </c>
      <c r="I9" s="60" t="str">
        <f>'Field data and Court Farm'!I9</f>
        <v>mod</v>
      </c>
      <c r="J9" s="60" t="str">
        <f>'Field data and Court Farm'!J9</f>
        <v>mod</v>
      </c>
      <c r="K9" s="60" t="str">
        <f>'Field data and Court Farm'!K9</f>
        <v>mod</v>
      </c>
      <c r="L9" s="60" t="str">
        <f>'Field data and Court Farm'!L9</f>
        <v>mod</v>
      </c>
      <c r="M9" s="60">
        <f>'Field data and Court Farm'!M9</f>
        <v>0</v>
      </c>
      <c r="N9" s="60">
        <f>'Field data and Court Farm'!N9</f>
        <v>0</v>
      </c>
      <c r="O9" s="60">
        <f>'Field data and Court Farm'!O9</f>
        <v>0</v>
      </c>
      <c r="P9" s="60">
        <f>'Field data and Court Farm'!P9</f>
        <v>0</v>
      </c>
      <c r="Q9" s="60">
        <f>'Field data and Court Farm'!Q9</f>
        <v>0</v>
      </c>
      <c r="R9" s="60">
        <f>'Field data and Court Farm'!R9</f>
        <v>0</v>
      </c>
      <c r="S9" s="60">
        <f>'Field data and Court Farm'!S9</f>
        <v>0</v>
      </c>
      <c r="T9" s="60">
        <f>'Field data and Court Farm'!T9</f>
        <v>0</v>
      </c>
      <c r="U9" s="60">
        <f>'Field data and Court Farm'!U9</f>
        <v>0</v>
      </c>
      <c r="V9" s="60">
        <f>'Field data and Court Farm'!V9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Court Farm'!C10</f>
        <v>6.1</v>
      </c>
      <c r="D10" s="60">
        <f>'Field data and Court Farm'!D10</f>
        <v>6</v>
      </c>
      <c r="E10" s="60">
        <f>'Field data and Court Farm'!E10</f>
        <v>5.9</v>
      </c>
      <c r="F10" s="60">
        <f>'Field data and Court Farm'!F10</f>
        <v>5.8</v>
      </c>
      <c r="G10" s="60">
        <f>'Field data and Court Farm'!G10</f>
        <v>5.9</v>
      </c>
      <c r="H10" s="60">
        <f>'Field data and Court Farm'!H10</f>
        <v>5.9</v>
      </c>
      <c r="I10" s="60">
        <f>'Field data and Court Farm'!I10</f>
        <v>5.9</v>
      </c>
      <c r="J10" s="60">
        <f>'Field data and Court Farm'!J10</f>
        <v>6.5</v>
      </c>
      <c r="K10" s="60">
        <f>'Field data and Court Farm'!K10</f>
        <v>6.4</v>
      </c>
      <c r="L10" s="60">
        <f>'Field data and Court Farm'!L10</f>
        <v>6.6</v>
      </c>
      <c r="M10" s="60">
        <f>'Field data and Court Farm'!M10</f>
        <v>0</v>
      </c>
      <c r="N10" s="60">
        <f>'Field data and Court Farm'!N10</f>
        <v>0</v>
      </c>
      <c r="O10" s="60">
        <f>'Field data and Court Farm'!O10</f>
        <v>0</v>
      </c>
      <c r="P10" s="60">
        <f>'Field data and Court Farm'!P10</f>
        <v>0</v>
      </c>
      <c r="Q10" s="60">
        <f>'Field data and Court Farm'!Q10</f>
        <v>0</v>
      </c>
      <c r="R10" s="60">
        <f>'Field data and Court Farm'!R10</f>
        <v>0</v>
      </c>
      <c r="S10" s="60">
        <f>'Field data and Court Farm'!S10</f>
        <v>0</v>
      </c>
      <c r="T10" s="60">
        <f>'Field data and Court Farm'!T10</f>
        <v>0</v>
      </c>
      <c r="U10" s="60">
        <f>'Field data and Court Farm'!U10</f>
        <v>0</v>
      </c>
      <c r="V10" s="60">
        <f>'Field data and Court Farm'!V10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Court Farm'!C11</f>
        <v>2</v>
      </c>
      <c r="D11" s="60">
        <f>'Field data and Court Farm'!D11</f>
        <v>1</v>
      </c>
      <c r="E11" s="60">
        <f>'Field data and Court Farm'!E11</f>
        <v>2</v>
      </c>
      <c r="F11" s="60">
        <f>'Field data and Court Farm'!F11</f>
        <v>1</v>
      </c>
      <c r="G11" s="60">
        <f>'Field data and Court Farm'!G11</f>
        <v>1</v>
      </c>
      <c r="H11" s="60">
        <f>'Field data and Court Farm'!H11</f>
        <v>1</v>
      </c>
      <c r="I11" s="60">
        <f>'Field data and Court Farm'!I11</f>
        <v>1</v>
      </c>
      <c r="J11" s="60">
        <f>'Field data and Court Farm'!J11</f>
        <v>0</v>
      </c>
      <c r="K11" s="60">
        <f>'Field data and Court Farm'!K11</f>
        <v>0</v>
      </c>
      <c r="L11" s="60">
        <f>'Field data and Court Farm'!L11</f>
        <v>0</v>
      </c>
      <c r="M11" s="60">
        <f>'Field data and Court Farm'!M11</f>
        <v>0</v>
      </c>
      <c r="N11" s="60">
        <f>'Field data and Court Farm'!N11</f>
        <v>0</v>
      </c>
      <c r="O11" s="60">
        <f>'Field data and Court Farm'!O11</f>
        <v>0</v>
      </c>
      <c r="P11" s="60">
        <f>'Field data and Court Farm'!P11</f>
        <v>0</v>
      </c>
      <c r="Q11" s="60">
        <f>'Field data and Court Farm'!Q11</f>
        <v>0</v>
      </c>
      <c r="R11" s="60">
        <f>'Field data and Court Farm'!R11</f>
        <v>0</v>
      </c>
      <c r="S11" s="60">
        <f>'Field data and Court Farm'!S11</f>
        <v>0</v>
      </c>
      <c r="T11" s="60">
        <f>'Field data and Court Farm'!T11</f>
        <v>0</v>
      </c>
      <c r="U11" s="60">
        <f>'Field data and Court Farm'!U11</f>
        <v>0</v>
      </c>
      <c r="V11" s="60">
        <f>'Field data and Court Farm'!V11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Court Farm'!C12</f>
        <v>2</v>
      </c>
      <c r="D12" s="60">
        <f>'Field data and Court Farm'!D12</f>
        <v>2</v>
      </c>
      <c r="E12" s="60">
        <f>'Field data and Court Farm'!E12</f>
        <v>2</v>
      </c>
      <c r="F12" s="60">
        <f>'Field data and Court Farm'!F12</f>
        <v>2</v>
      </c>
      <c r="G12" s="60">
        <f>'Field data and Court Farm'!G12</f>
        <v>2</v>
      </c>
      <c r="H12" s="60">
        <f>'Field data and Court Farm'!H12</f>
        <v>2</v>
      </c>
      <c r="I12" s="60">
        <f>'Field data and Court Farm'!I12</f>
        <v>2</v>
      </c>
      <c r="J12" s="60">
        <f>'Field data and Court Farm'!J12</f>
        <v>0</v>
      </c>
      <c r="K12" s="60">
        <f>'Field data and Court Farm'!K12</f>
        <v>0</v>
      </c>
      <c r="L12" s="60">
        <f>'Field data and Court Farm'!L12</f>
        <v>0</v>
      </c>
      <c r="M12" s="60">
        <f>'Field data and Court Farm'!M12</f>
        <v>0</v>
      </c>
      <c r="N12" s="60">
        <f>'Field data and Court Farm'!N12</f>
        <v>0</v>
      </c>
      <c r="O12" s="60">
        <f>'Field data and Court Farm'!O12</f>
        <v>0</v>
      </c>
      <c r="P12" s="60">
        <f>'Field data and Court Farm'!P12</f>
        <v>0</v>
      </c>
      <c r="Q12" s="60">
        <f>'Field data and Court Farm'!Q12</f>
        <v>0</v>
      </c>
      <c r="R12" s="60">
        <f>'Field data and Court Farm'!R12</f>
        <v>0</v>
      </c>
      <c r="S12" s="60">
        <f>'Field data and Court Farm'!S12</f>
        <v>0</v>
      </c>
      <c r="T12" s="60">
        <f>'Field data and Court Farm'!T12</f>
        <v>0</v>
      </c>
      <c r="U12" s="60">
        <f>'Field data and Court Farm'!U12</f>
        <v>0</v>
      </c>
      <c r="V12" s="60">
        <f>'Field data and Court Farm'!V12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Court Farm'!C13</f>
        <v>3</v>
      </c>
      <c r="D13" s="60">
        <f>'Field data and Court Farm'!D13</f>
        <v>3</v>
      </c>
      <c r="E13" s="60">
        <f>'Field data and Court Farm'!E13</f>
        <v>3</v>
      </c>
      <c r="F13" s="60">
        <f>'Field data and Court Farm'!F13</f>
        <v>3</v>
      </c>
      <c r="G13" s="60">
        <f>'Field data and Court Farm'!G13</f>
        <v>3</v>
      </c>
      <c r="H13" s="60">
        <f>'Field data and Court Farm'!H13</f>
        <v>3</v>
      </c>
      <c r="I13" s="60">
        <f>'Field data and Court Farm'!I13</f>
        <v>3</v>
      </c>
      <c r="J13" s="60">
        <f>'Field data and Court Farm'!J13</f>
        <v>3</v>
      </c>
      <c r="K13" s="60">
        <f>'Field data and Court Farm'!K13</f>
        <v>3</v>
      </c>
      <c r="L13" s="60">
        <f>'Field data and Court Farm'!L13</f>
        <v>3</v>
      </c>
      <c r="M13" s="60">
        <f>'Field data and Court Farm'!M13</f>
        <v>0</v>
      </c>
      <c r="N13" s="60">
        <f>'Field data and Court Farm'!N13</f>
        <v>0</v>
      </c>
      <c r="O13" s="60">
        <f>'Field data and Court Farm'!O13</f>
        <v>0</v>
      </c>
      <c r="P13" s="60">
        <f>'Field data and Court Farm'!P13</f>
        <v>0</v>
      </c>
      <c r="Q13" s="60">
        <f>'Field data and Court Farm'!Q13</f>
        <v>0</v>
      </c>
      <c r="R13" s="60">
        <f>'Field data and Court Farm'!R13</f>
        <v>0</v>
      </c>
      <c r="S13" s="60">
        <f>'Field data and Court Farm'!S13</f>
        <v>0</v>
      </c>
      <c r="T13" s="60">
        <f>'Field data and Court Farm'!T13</f>
        <v>0</v>
      </c>
      <c r="U13" s="60">
        <f>'Field data and Court Farm'!U13</f>
        <v>0</v>
      </c>
      <c r="V13" s="60">
        <f>'Field data and Court Farm'!V13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Court Farm'!C14</f>
        <v xml:space="preserve">Grass Silage (30% DM) </v>
      </c>
      <c r="D14" s="102" t="str">
        <f>'Field data and Court Farm'!D14</f>
        <v xml:space="preserve">Grass Silage (30% DM) </v>
      </c>
      <c r="E14" s="102" t="str">
        <f>'Field data and Court Farm'!E14</f>
        <v xml:space="preserve">Grass Silage (30% DM) </v>
      </c>
      <c r="F14" s="102" t="str">
        <f>'Field data and Court Farm'!F14</f>
        <v xml:space="preserve">Grass Silage (30% DM) </v>
      </c>
      <c r="G14" s="102" t="str">
        <f>'Field data and Court Farm'!G14</f>
        <v xml:space="preserve">Grass Silage (30% DM) </v>
      </c>
      <c r="H14" s="102" t="str">
        <f>'Field data and Court Farm'!H14</f>
        <v xml:space="preserve">Grass Silage (30% DM) </v>
      </c>
      <c r="I14" s="102" t="str">
        <f>'Field data and Court Farm'!I14</f>
        <v xml:space="preserve">Grass Silage (30% DM) </v>
      </c>
      <c r="J14" s="102" t="str">
        <f>'Field data and Court Farm'!J14</f>
        <v xml:space="preserve">Grass Silage (30% DM) </v>
      </c>
      <c r="K14" s="102" t="str">
        <f>'Field data and Court Farm'!K14</f>
        <v xml:space="preserve">Grass Silage (30% DM) </v>
      </c>
      <c r="L14" s="102" t="str">
        <f>'Field data and Court Farm'!L14</f>
        <v xml:space="preserve">Grass Silage (30% DM) </v>
      </c>
      <c r="M14" s="102">
        <f>'Field data and Court Farm'!M14</f>
        <v>0</v>
      </c>
      <c r="N14" s="102">
        <f>'Field data and Court Farm'!N14</f>
        <v>0</v>
      </c>
      <c r="O14" s="102">
        <f>'Field data and Court Farm'!O14</f>
        <v>0</v>
      </c>
      <c r="P14" s="102">
        <f>'Field data and Court Farm'!P14</f>
        <v>0</v>
      </c>
      <c r="Q14" s="102">
        <f>'Field data and Court Farm'!Q14</f>
        <v>0</v>
      </c>
      <c r="R14" s="102">
        <f>'Field data and Court Farm'!R14</f>
        <v>0</v>
      </c>
      <c r="S14" s="102">
        <f>'Field data and Court Farm'!S14</f>
        <v>0</v>
      </c>
      <c r="T14" s="102">
        <f>'Field data and Court Farm'!T14</f>
        <v>0</v>
      </c>
      <c r="U14" s="102">
        <f>'Field data and Court Farm'!U14</f>
        <v>0</v>
      </c>
      <c r="V14" s="102">
        <f>'Field data and Court Farm'!V14</f>
        <v>0</v>
      </c>
      <c r="AD14" s="30" t="s">
        <v>138</v>
      </c>
      <c r="AE14" s="30">
        <v>6</v>
      </c>
      <c r="AI14" s="53" t="s">
        <v>119</v>
      </c>
      <c r="AJ14" s="54">
        <v>0.8</v>
      </c>
      <c r="AK14" s="55">
        <v>1.7</v>
      </c>
      <c r="AL14" s="11">
        <v>12</v>
      </c>
      <c r="AM14" s="11">
        <v>6.7</v>
      </c>
      <c r="AN14" s="11" t="s">
        <v>135</v>
      </c>
    </row>
    <row r="15" spans="1:41" ht="13" x14ac:dyDescent="0.25">
      <c r="A15" s="132" t="s">
        <v>9</v>
      </c>
      <c r="B15" s="132"/>
      <c r="C15" s="60">
        <f>'Field data and Court Farm'!C15</f>
        <v>38</v>
      </c>
      <c r="D15" s="60">
        <f>'Field data and Court Farm'!D15</f>
        <v>38</v>
      </c>
      <c r="E15" s="60">
        <f>'Field data and Court Farm'!E15</f>
        <v>38</v>
      </c>
      <c r="F15" s="60">
        <f>'Field data and Court Farm'!F15</f>
        <v>38</v>
      </c>
      <c r="G15" s="60">
        <f>'Field data and Court Farm'!G15</f>
        <v>38</v>
      </c>
      <c r="H15" s="60">
        <f>'Field data and Court Farm'!H15</f>
        <v>38</v>
      </c>
      <c r="I15" s="60">
        <f>'Field data and Court Farm'!I15</f>
        <v>38</v>
      </c>
      <c r="J15" s="60">
        <f>'Field data and Court Farm'!J15</f>
        <v>38</v>
      </c>
      <c r="K15" s="60">
        <f>'Field data and Court Farm'!K15</f>
        <v>38</v>
      </c>
      <c r="L15" s="60">
        <f>'Field data and Court Farm'!L15</f>
        <v>38</v>
      </c>
      <c r="M15" s="60">
        <f>'Field data and Court Farm'!M15</f>
        <v>0</v>
      </c>
      <c r="N15" s="60">
        <f>'Field data and Court Farm'!N15</f>
        <v>0</v>
      </c>
      <c r="O15" s="60">
        <f>'Field data and Court Farm'!O15</f>
        <v>0</v>
      </c>
      <c r="P15" s="60">
        <f>'Field data and Court Farm'!P15</f>
        <v>0</v>
      </c>
      <c r="Q15" s="60">
        <f>'Field data and Court Farm'!Q15</f>
        <v>0</v>
      </c>
      <c r="R15" s="60">
        <f>'Field data and Court Farm'!R15</f>
        <v>0</v>
      </c>
      <c r="S15" s="60">
        <f>'Field data and Court Farm'!S15</f>
        <v>0</v>
      </c>
      <c r="T15" s="60">
        <f>'Field data and Court Farm'!T15</f>
        <v>0</v>
      </c>
      <c r="U15" s="60">
        <f>'Field data and Court Farm'!U15</f>
        <v>0</v>
      </c>
      <c r="V15" s="60">
        <f>'Field data and Court Farm'!V15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Court Farm'!C16</f>
        <v>Medium/Clay</v>
      </c>
      <c r="D16" s="103" t="str">
        <f>'Field data and Court Farm'!D16</f>
        <v>Medium/Clay</v>
      </c>
      <c r="E16" s="103" t="str">
        <f>'Field data and Court Farm'!E16</f>
        <v>Medium/Clay</v>
      </c>
      <c r="F16" s="103" t="str">
        <f>'Field data and Court Farm'!F16</f>
        <v>Medium/Clay</v>
      </c>
      <c r="G16" s="103" t="str">
        <f>'Field data and Court Farm'!G16</f>
        <v>Medium/Clay</v>
      </c>
      <c r="H16" s="103" t="str">
        <f>'Field data and Court Farm'!H16</f>
        <v>Medium/Clay</v>
      </c>
      <c r="I16" s="103" t="str">
        <f>'Field data and Court Farm'!I16</f>
        <v>Medium/Clay</v>
      </c>
      <c r="J16" s="103" t="str">
        <f>'Field data and Court Farm'!J16</f>
        <v>Medium/Clay</v>
      </c>
      <c r="K16" s="103" t="str">
        <f>'Field data and Court Farm'!K16</f>
        <v>Medium/Clay</v>
      </c>
      <c r="L16" s="103" t="str">
        <f>'Field data and Court Farm'!L16</f>
        <v>Medium/Clay</v>
      </c>
      <c r="M16" s="103">
        <f>'Field data and Court Farm'!M16</f>
        <v>0</v>
      </c>
      <c r="N16" s="103">
        <f>'Field data and Court Farm'!N16</f>
        <v>0</v>
      </c>
      <c r="O16" s="103">
        <f>'Field data and Court Farm'!O16</f>
        <v>0</v>
      </c>
      <c r="P16" s="103">
        <f>'Field data and Court Farm'!P16</f>
        <v>0</v>
      </c>
      <c r="Q16" s="103">
        <f>'Field data and Court Farm'!Q16</f>
        <v>0</v>
      </c>
      <c r="R16" s="103">
        <f>'Field data and Court Farm'!R16</f>
        <v>0</v>
      </c>
      <c r="S16" s="103">
        <f>'Field data and Court Farm'!S16</f>
        <v>0</v>
      </c>
      <c r="T16" s="103">
        <f>'Field data and Court Farm'!T16</f>
        <v>0</v>
      </c>
      <c r="U16" s="103">
        <f>'Field data and Court Farm'!U16</f>
        <v>0</v>
      </c>
      <c r="V16" s="103">
        <f>'Field data and Court Farm'!V16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-79.8</v>
      </c>
      <c r="D19" s="16">
        <f t="shared" ref="D19:V19" si="1">D18-D17</f>
        <v>-79.8</v>
      </c>
      <c r="E19" s="16">
        <f t="shared" si="1"/>
        <v>-79.8</v>
      </c>
      <c r="F19" s="16">
        <f t="shared" si="1"/>
        <v>-79.8</v>
      </c>
      <c r="G19" s="16">
        <f t="shared" si="1"/>
        <v>-79.8</v>
      </c>
      <c r="H19" s="16">
        <f t="shared" si="1"/>
        <v>-79.8</v>
      </c>
      <c r="I19" s="16">
        <f t="shared" si="1"/>
        <v>-79.8</v>
      </c>
      <c r="J19" s="16">
        <f t="shared" si="1"/>
        <v>-79.8</v>
      </c>
      <c r="K19" s="16">
        <f t="shared" si="1"/>
        <v>-79.8</v>
      </c>
      <c r="L19" s="16">
        <f t="shared" si="1"/>
        <v>-79.8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-273.60000000000002</v>
      </c>
      <c r="D23" s="16">
        <f t="shared" ref="D23:V23" si="3">D22-D21</f>
        <v>-273.60000000000002</v>
      </c>
      <c r="E23" s="16">
        <f t="shared" si="3"/>
        <v>-273.60000000000002</v>
      </c>
      <c r="F23" s="16">
        <f t="shared" si="3"/>
        <v>-273.60000000000002</v>
      </c>
      <c r="G23" s="16">
        <f t="shared" si="3"/>
        <v>-273.60000000000002</v>
      </c>
      <c r="H23" s="16">
        <f t="shared" si="3"/>
        <v>-273.60000000000002</v>
      </c>
      <c r="I23" s="16">
        <f t="shared" si="3"/>
        <v>-273.60000000000002</v>
      </c>
      <c r="J23" s="16">
        <f t="shared" si="3"/>
        <v>-273.60000000000002</v>
      </c>
      <c r="K23" s="16">
        <f t="shared" si="3"/>
        <v>-273.60000000000002</v>
      </c>
      <c r="L23" s="16">
        <f t="shared" si="3"/>
        <v>-273.60000000000002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6.5</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Court Farm'!C1:D1</f>
        <v>PAN-020448</v>
      </c>
      <c r="D1" s="143"/>
      <c r="E1" s="93" t="s">
        <v>45</v>
      </c>
      <c r="F1" s="39">
        <f>'Field data and Court Farm'!F1</f>
        <v>46</v>
      </c>
      <c r="G1" s="122" t="s">
        <v>43</v>
      </c>
      <c r="H1" s="123"/>
      <c r="I1" s="118"/>
      <c r="J1" s="121" t="s">
        <v>153</v>
      </c>
      <c r="K1" s="121"/>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Court Farm'!C2:D2</f>
        <v>EPR/GP3792SK</v>
      </c>
      <c r="D2" s="145"/>
      <c r="E2" s="93" t="s">
        <v>109</v>
      </c>
      <c r="F2" s="96"/>
      <c r="G2" s="140" t="s">
        <v>110</v>
      </c>
      <c r="H2" s="141"/>
      <c r="I2" s="118"/>
      <c r="J2" s="121" t="s">
        <v>158</v>
      </c>
      <c r="K2" s="121"/>
      <c r="L2" s="97"/>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Court Farm'!C3:D3</f>
        <v>ByProduct Recovery Ltd</v>
      </c>
      <c r="D3" s="145"/>
      <c r="E3" s="93" t="s">
        <v>108</v>
      </c>
      <c r="F3" s="31"/>
      <c r="G3" s="121" t="s">
        <v>159</v>
      </c>
      <c r="H3" s="121"/>
      <c r="I3" s="118"/>
      <c r="J3" s="122" t="s">
        <v>154</v>
      </c>
      <c r="K3" s="123"/>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Court Farm'!C4:D4</f>
        <v>Park Farm, Malthouse Lane, Caerleon, NP18 3PD</v>
      </c>
      <c r="D4" s="143"/>
      <c r="E4" s="94" t="s">
        <v>1</v>
      </c>
      <c r="F4" s="96"/>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t="str">
        <f>'Field data and Court Farm'!C5:D5</f>
        <v>Bryan Burn</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Court Farm'!C8</f>
        <v>1</v>
      </c>
      <c r="D8" s="60">
        <f>'Field data and Court Farm'!D8</f>
        <v>2</v>
      </c>
      <c r="E8" s="60">
        <f>'Field data and Court Farm'!E8</f>
        <v>3</v>
      </c>
      <c r="F8" s="60">
        <f>'Field data and Court Farm'!F8</f>
        <v>4</v>
      </c>
      <c r="G8" s="60">
        <f>'Field data and Court Farm'!G8</f>
        <v>6</v>
      </c>
      <c r="H8" s="60">
        <f>'Field data and Court Farm'!H8</f>
        <v>7</v>
      </c>
      <c r="I8" s="60">
        <f>'Field data and Court Farm'!I8</f>
        <v>8</v>
      </c>
      <c r="J8" s="60">
        <f>'Field data and Court Farm'!J8</f>
        <v>9</v>
      </c>
      <c r="K8" s="60">
        <f>'Field data and Court Farm'!K8</f>
        <v>10</v>
      </c>
      <c r="L8" s="60">
        <f>'Field data and Court Farm'!L8</f>
        <v>11</v>
      </c>
      <c r="M8" s="60">
        <f>'Field data and Court Farm'!M8</f>
        <v>0</v>
      </c>
      <c r="N8" s="60">
        <f>'Field data and Court Farm'!N8</f>
        <v>0</v>
      </c>
      <c r="O8" s="60">
        <f>'Field data and Court Farm'!O8</f>
        <v>0</v>
      </c>
      <c r="P8" s="60">
        <f>'Field data and Court Farm'!P8</f>
        <v>0</v>
      </c>
      <c r="Q8" s="60">
        <f>'Field data and Court Farm'!Q8</f>
        <v>0</v>
      </c>
      <c r="R8" s="60">
        <f>'Field data and Court Farm'!R8</f>
        <v>0</v>
      </c>
      <c r="S8" s="60">
        <f>'Field data and Court Farm'!S8</f>
        <v>0</v>
      </c>
      <c r="T8" s="60">
        <f>'Field data and Court Farm'!T8</f>
        <v>0</v>
      </c>
      <c r="U8" s="60">
        <f>'Field data and Court Farm'!U8</f>
        <v>0</v>
      </c>
      <c r="V8" s="60">
        <f>'Field data and Court Farm'!V8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'Field data and Court Farm'!C9</f>
        <v>mod</v>
      </c>
      <c r="D9" s="60" t="str">
        <f>'Field data and Court Farm'!D9</f>
        <v>mod</v>
      </c>
      <c r="E9" s="60" t="str">
        <f>'Field data and Court Farm'!E9</f>
        <v>mod</v>
      </c>
      <c r="F9" s="60" t="str">
        <f>'Field data and Court Farm'!F9</f>
        <v>mod</v>
      </c>
      <c r="G9" s="60" t="str">
        <f>'Field data and Court Farm'!G9</f>
        <v>mod</v>
      </c>
      <c r="H9" s="60" t="str">
        <f>'Field data and Court Farm'!H9</f>
        <v>mod</v>
      </c>
      <c r="I9" s="60" t="str">
        <f>'Field data and Court Farm'!I9</f>
        <v>mod</v>
      </c>
      <c r="J9" s="60" t="str">
        <f>'Field data and Court Farm'!J9</f>
        <v>mod</v>
      </c>
      <c r="K9" s="60" t="str">
        <f>'Field data and Court Farm'!K9</f>
        <v>mod</v>
      </c>
      <c r="L9" s="60" t="str">
        <f>'Field data and Court Farm'!L9</f>
        <v>mod</v>
      </c>
      <c r="M9" s="60">
        <f>'Field data and Court Farm'!M9</f>
        <v>0</v>
      </c>
      <c r="N9" s="60">
        <f>'Field data and Court Farm'!N9</f>
        <v>0</v>
      </c>
      <c r="O9" s="60">
        <f>'Field data and Court Farm'!O9</f>
        <v>0</v>
      </c>
      <c r="P9" s="60">
        <f>'Field data and Court Farm'!P9</f>
        <v>0</v>
      </c>
      <c r="Q9" s="60">
        <f>'Field data and Court Farm'!Q9</f>
        <v>0</v>
      </c>
      <c r="R9" s="60">
        <f>'Field data and Court Farm'!R9</f>
        <v>0</v>
      </c>
      <c r="S9" s="60">
        <f>'Field data and Court Farm'!S9</f>
        <v>0</v>
      </c>
      <c r="T9" s="60">
        <f>'Field data and Court Farm'!T9</f>
        <v>0</v>
      </c>
      <c r="U9" s="60">
        <f>'Field data and Court Farm'!U9</f>
        <v>0</v>
      </c>
      <c r="V9" s="60">
        <f>'Field data and Court Farm'!V9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Court Farm'!C10</f>
        <v>6.1</v>
      </c>
      <c r="D10" s="60">
        <f>'Field data and Court Farm'!D10</f>
        <v>6</v>
      </c>
      <c r="E10" s="60">
        <f>'Field data and Court Farm'!E10</f>
        <v>5.9</v>
      </c>
      <c r="F10" s="60">
        <f>'Field data and Court Farm'!F10</f>
        <v>5.8</v>
      </c>
      <c r="G10" s="60">
        <f>'Field data and Court Farm'!G10</f>
        <v>5.9</v>
      </c>
      <c r="H10" s="60">
        <f>'Field data and Court Farm'!H10</f>
        <v>5.9</v>
      </c>
      <c r="I10" s="60">
        <f>'Field data and Court Farm'!I10</f>
        <v>5.9</v>
      </c>
      <c r="J10" s="60">
        <f>'Field data and Court Farm'!J10</f>
        <v>6.5</v>
      </c>
      <c r="K10" s="60">
        <f>'Field data and Court Farm'!K10</f>
        <v>6.4</v>
      </c>
      <c r="L10" s="60">
        <f>'Field data and Court Farm'!L10</f>
        <v>6.6</v>
      </c>
      <c r="M10" s="60">
        <f>'Field data and Court Farm'!M10</f>
        <v>0</v>
      </c>
      <c r="N10" s="60">
        <f>'Field data and Court Farm'!N10</f>
        <v>0</v>
      </c>
      <c r="O10" s="60">
        <f>'Field data and Court Farm'!O10</f>
        <v>0</v>
      </c>
      <c r="P10" s="60">
        <f>'Field data and Court Farm'!P10</f>
        <v>0</v>
      </c>
      <c r="Q10" s="60">
        <f>'Field data and Court Farm'!Q10</f>
        <v>0</v>
      </c>
      <c r="R10" s="60">
        <f>'Field data and Court Farm'!R10</f>
        <v>0</v>
      </c>
      <c r="S10" s="60">
        <f>'Field data and Court Farm'!S10</f>
        <v>0</v>
      </c>
      <c r="T10" s="60">
        <f>'Field data and Court Farm'!T10</f>
        <v>0</v>
      </c>
      <c r="U10" s="60">
        <f>'Field data and Court Farm'!U10</f>
        <v>0</v>
      </c>
      <c r="V10" s="60">
        <f>'Field data and Court Farm'!V10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Court Farm'!C11</f>
        <v>2</v>
      </c>
      <c r="D11" s="60">
        <f>'Field data and Court Farm'!D11</f>
        <v>1</v>
      </c>
      <c r="E11" s="60">
        <f>'Field data and Court Farm'!E11</f>
        <v>2</v>
      </c>
      <c r="F11" s="60">
        <f>'Field data and Court Farm'!F11</f>
        <v>1</v>
      </c>
      <c r="G11" s="60">
        <f>'Field data and Court Farm'!G11</f>
        <v>1</v>
      </c>
      <c r="H11" s="60">
        <f>'Field data and Court Farm'!H11</f>
        <v>1</v>
      </c>
      <c r="I11" s="60">
        <f>'Field data and Court Farm'!I11</f>
        <v>1</v>
      </c>
      <c r="J11" s="60">
        <f>'Field data and Court Farm'!J11</f>
        <v>0</v>
      </c>
      <c r="K11" s="60">
        <f>'Field data and Court Farm'!K11</f>
        <v>0</v>
      </c>
      <c r="L11" s="60">
        <f>'Field data and Court Farm'!L11</f>
        <v>0</v>
      </c>
      <c r="M11" s="60">
        <f>'Field data and Court Farm'!M11</f>
        <v>0</v>
      </c>
      <c r="N11" s="60">
        <f>'Field data and Court Farm'!N11</f>
        <v>0</v>
      </c>
      <c r="O11" s="60">
        <f>'Field data and Court Farm'!O11</f>
        <v>0</v>
      </c>
      <c r="P11" s="60">
        <f>'Field data and Court Farm'!P11</f>
        <v>0</v>
      </c>
      <c r="Q11" s="60">
        <f>'Field data and Court Farm'!Q11</f>
        <v>0</v>
      </c>
      <c r="R11" s="60">
        <f>'Field data and Court Farm'!R11</f>
        <v>0</v>
      </c>
      <c r="S11" s="60">
        <f>'Field data and Court Farm'!S11</f>
        <v>0</v>
      </c>
      <c r="T11" s="60">
        <f>'Field data and Court Farm'!T11</f>
        <v>0</v>
      </c>
      <c r="U11" s="60">
        <f>'Field data and Court Farm'!U11</f>
        <v>0</v>
      </c>
      <c r="V11" s="60">
        <f>'Field data and Court Farm'!V11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Court Farm'!C12</f>
        <v>2</v>
      </c>
      <c r="D12" s="60">
        <f>'Field data and Court Farm'!D12</f>
        <v>2</v>
      </c>
      <c r="E12" s="60">
        <f>'Field data and Court Farm'!E12</f>
        <v>2</v>
      </c>
      <c r="F12" s="60">
        <f>'Field data and Court Farm'!F12</f>
        <v>2</v>
      </c>
      <c r="G12" s="60">
        <f>'Field data and Court Farm'!G12</f>
        <v>2</v>
      </c>
      <c r="H12" s="60">
        <f>'Field data and Court Farm'!H12</f>
        <v>2</v>
      </c>
      <c r="I12" s="60">
        <f>'Field data and Court Farm'!I12</f>
        <v>2</v>
      </c>
      <c r="J12" s="60">
        <f>'Field data and Court Farm'!J12</f>
        <v>0</v>
      </c>
      <c r="K12" s="60">
        <f>'Field data and Court Farm'!K12</f>
        <v>0</v>
      </c>
      <c r="L12" s="60">
        <f>'Field data and Court Farm'!L12</f>
        <v>0</v>
      </c>
      <c r="M12" s="60">
        <f>'Field data and Court Farm'!M12</f>
        <v>0</v>
      </c>
      <c r="N12" s="60">
        <f>'Field data and Court Farm'!N12</f>
        <v>0</v>
      </c>
      <c r="O12" s="60">
        <f>'Field data and Court Farm'!O12</f>
        <v>0</v>
      </c>
      <c r="P12" s="60">
        <f>'Field data and Court Farm'!P12</f>
        <v>0</v>
      </c>
      <c r="Q12" s="60">
        <f>'Field data and Court Farm'!Q12</f>
        <v>0</v>
      </c>
      <c r="R12" s="60">
        <f>'Field data and Court Farm'!R12</f>
        <v>0</v>
      </c>
      <c r="S12" s="60">
        <f>'Field data and Court Farm'!S12</f>
        <v>0</v>
      </c>
      <c r="T12" s="60">
        <f>'Field data and Court Farm'!T12</f>
        <v>0</v>
      </c>
      <c r="U12" s="60">
        <f>'Field data and Court Farm'!U12</f>
        <v>0</v>
      </c>
      <c r="V12" s="60">
        <f>'Field data and Court Farm'!V12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Court Farm'!C13</f>
        <v>3</v>
      </c>
      <c r="D13" s="60">
        <f>'Field data and Court Farm'!D13</f>
        <v>3</v>
      </c>
      <c r="E13" s="60">
        <f>'Field data and Court Farm'!E13</f>
        <v>3</v>
      </c>
      <c r="F13" s="60">
        <f>'Field data and Court Farm'!F13</f>
        <v>3</v>
      </c>
      <c r="G13" s="60">
        <f>'Field data and Court Farm'!G13</f>
        <v>3</v>
      </c>
      <c r="H13" s="60">
        <f>'Field data and Court Farm'!H13</f>
        <v>3</v>
      </c>
      <c r="I13" s="60">
        <f>'Field data and Court Farm'!I13</f>
        <v>3</v>
      </c>
      <c r="J13" s="60">
        <f>'Field data and Court Farm'!J13</f>
        <v>3</v>
      </c>
      <c r="K13" s="60">
        <f>'Field data and Court Farm'!K13</f>
        <v>3</v>
      </c>
      <c r="L13" s="60">
        <f>'Field data and Court Farm'!L13</f>
        <v>3</v>
      </c>
      <c r="M13" s="60">
        <f>'Field data and Court Farm'!M13</f>
        <v>0</v>
      </c>
      <c r="N13" s="60">
        <f>'Field data and Court Farm'!N13</f>
        <v>0</v>
      </c>
      <c r="O13" s="60">
        <f>'Field data and Court Farm'!O13</f>
        <v>0</v>
      </c>
      <c r="P13" s="60">
        <f>'Field data and Court Farm'!P13</f>
        <v>0</v>
      </c>
      <c r="Q13" s="60">
        <f>'Field data and Court Farm'!Q13</f>
        <v>0</v>
      </c>
      <c r="R13" s="60">
        <f>'Field data and Court Farm'!R13</f>
        <v>0</v>
      </c>
      <c r="S13" s="60">
        <f>'Field data and Court Farm'!S13</f>
        <v>0</v>
      </c>
      <c r="T13" s="60">
        <f>'Field data and Court Farm'!T13</f>
        <v>0</v>
      </c>
      <c r="U13" s="60">
        <f>'Field data and Court Farm'!U13</f>
        <v>0</v>
      </c>
      <c r="V13" s="60">
        <f>'Field data and Court Farm'!V13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Court Farm'!C14</f>
        <v xml:space="preserve">Grass Silage (30% DM) </v>
      </c>
      <c r="D14" s="102" t="str">
        <f>'Field data and Court Farm'!D14</f>
        <v xml:space="preserve">Grass Silage (30% DM) </v>
      </c>
      <c r="E14" s="102" t="str">
        <f>'Field data and Court Farm'!E14</f>
        <v xml:space="preserve">Grass Silage (30% DM) </v>
      </c>
      <c r="F14" s="102" t="str">
        <f>'Field data and Court Farm'!F14</f>
        <v xml:space="preserve">Grass Silage (30% DM) </v>
      </c>
      <c r="G14" s="102" t="str">
        <f>'Field data and Court Farm'!G14</f>
        <v xml:space="preserve">Grass Silage (30% DM) </v>
      </c>
      <c r="H14" s="102" t="str">
        <f>'Field data and Court Farm'!H14</f>
        <v xml:space="preserve">Grass Silage (30% DM) </v>
      </c>
      <c r="I14" s="102" t="str">
        <f>'Field data and Court Farm'!I14</f>
        <v xml:space="preserve">Grass Silage (30% DM) </v>
      </c>
      <c r="J14" s="102" t="str">
        <f>'Field data and Court Farm'!J14</f>
        <v xml:space="preserve">Grass Silage (30% DM) </v>
      </c>
      <c r="K14" s="102" t="str">
        <f>'Field data and Court Farm'!K14</f>
        <v xml:space="preserve">Grass Silage (30% DM) </v>
      </c>
      <c r="L14" s="102" t="str">
        <f>'Field data and Court Farm'!L14</f>
        <v xml:space="preserve">Grass Silage (30% DM) </v>
      </c>
      <c r="M14" s="102">
        <f>'Field data and Court Farm'!M14</f>
        <v>0</v>
      </c>
      <c r="N14" s="102">
        <f>'Field data and Court Farm'!N14</f>
        <v>0</v>
      </c>
      <c r="O14" s="102">
        <f>'Field data and Court Farm'!O14</f>
        <v>0</v>
      </c>
      <c r="P14" s="102">
        <f>'Field data and Court Farm'!P14</f>
        <v>0</v>
      </c>
      <c r="Q14" s="102">
        <f>'Field data and Court Farm'!Q14</f>
        <v>0</v>
      </c>
      <c r="R14" s="102">
        <f>'Field data and Court Farm'!R14</f>
        <v>0</v>
      </c>
      <c r="S14" s="102">
        <f>'Field data and Court Farm'!S14</f>
        <v>0</v>
      </c>
      <c r="T14" s="102">
        <f>'Field data and Court Farm'!T14</f>
        <v>0</v>
      </c>
      <c r="U14" s="102">
        <f>'Field data and Court Farm'!U14</f>
        <v>0</v>
      </c>
      <c r="V14" s="102">
        <f>'Field data and Court Farm'!V14</f>
        <v>0</v>
      </c>
      <c r="AD14" s="30" t="s">
        <v>138</v>
      </c>
      <c r="AE14" s="30">
        <v>6</v>
      </c>
      <c r="AI14" s="53" t="s">
        <v>119</v>
      </c>
      <c r="AJ14" s="54">
        <v>0.8</v>
      </c>
      <c r="AK14" s="55">
        <v>1.7</v>
      </c>
      <c r="AL14" s="11">
        <v>12</v>
      </c>
      <c r="AM14" s="11">
        <v>6.7</v>
      </c>
      <c r="AN14" s="11" t="s">
        <v>135</v>
      </c>
    </row>
    <row r="15" spans="1:41" ht="13" x14ac:dyDescent="0.25">
      <c r="A15" s="132" t="s">
        <v>9</v>
      </c>
      <c r="B15" s="132"/>
      <c r="C15" s="60">
        <f>'Field data and Court Farm'!C15</f>
        <v>38</v>
      </c>
      <c r="D15" s="60">
        <f>'Field data and Court Farm'!D15</f>
        <v>38</v>
      </c>
      <c r="E15" s="60">
        <f>'Field data and Court Farm'!E15</f>
        <v>38</v>
      </c>
      <c r="F15" s="60">
        <f>'Field data and Court Farm'!F15</f>
        <v>38</v>
      </c>
      <c r="G15" s="60">
        <f>'Field data and Court Farm'!G15</f>
        <v>38</v>
      </c>
      <c r="H15" s="60">
        <f>'Field data and Court Farm'!H15</f>
        <v>38</v>
      </c>
      <c r="I15" s="60">
        <f>'Field data and Court Farm'!I15</f>
        <v>38</v>
      </c>
      <c r="J15" s="60">
        <f>'Field data and Court Farm'!J15</f>
        <v>38</v>
      </c>
      <c r="K15" s="60">
        <f>'Field data and Court Farm'!K15</f>
        <v>38</v>
      </c>
      <c r="L15" s="60">
        <f>'Field data and Court Farm'!L15</f>
        <v>38</v>
      </c>
      <c r="M15" s="60">
        <f>'Field data and Court Farm'!M15</f>
        <v>0</v>
      </c>
      <c r="N15" s="60">
        <f>'Field data and Court Farm'!N15</f>
        <v>0</v>
      </c>
      <c r="O15" s="60">
        <f>'Field data and Court Farm'!O15</f>
        <v>0</v>
      </c>
      <c r="P15" s="60">
        <f>'Field data and Court Farm'!P15</f>
        <v>0</v>
      </c>
      <c r="Q15" s="60">
        <f>'Field data and Court Farm'!Q15</f>
        <v>0</v>
      </c>
      <c r="R15" s="60">
        <f>'Field data and Court Farm'!R15</f>
        <v>0</v>
      </c>
      <c r="S15" s="60">
        <f>'Field data and Court Farm'!S15</f>
        <v>0</v>
      </c>
      <c r="T15" s="60">
        <f>'Field data and Court Farm'!T15</f>
        <v>0</v>
      </c>
      <c r="U15" s="60">
        <f>'Field data and Court Farm'!U15</f>
        <v>0</v>
      </c>
      <c r="V15" s="60">
        <f>'Field data and Court Farm'!V15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Court Farm'!C16</f>
        <v>Medium/Clay</v>
      </c>
      <c r="D16" s="103" t="str">
        <f>'Field data and Court Farm'!D16</f>
        <v>Medium/Clay</v>
      </c>
      <c r="E16" s="103" t="str">
        <f>'Field data and Court Farm'!E16</f>
        <v>Medium/Clay</v>
      </c>
      <c r="F16" s="103" t="str">
        <f>'Field data and Court Farm'!F16</f>
        <v>Medium/Clay</v>
      </c>
      <c r="G16" s="103" t="str">
        <f>'Field data and Court Farm'!G16</f>
        <v>Medium/Clay</v>
      </c>
      <c r="H16" s="103" t="str">
        <f>'Field data and Court Farm'!H16</f>
        <v>Medium/Clay</v>
      </c>
      <c r="I16" s="103" t="str">
        <f>'Field data and Court Farm'!I16</f>
        <v>Medium/Clay</v>
      </c>
      <c r="J16" s="103" t="str">
        <f>'Field data and Court Farm'!J16</f>
        <v>Medium/Clay</v>
      </c>
      <c r="K16" s="103" t="str">
        <f>'Field data and Court Farm'!K16</f>
        <v>Medium/Clay</v>
      </c>
      <c r="L16" s="103" t="str">
        <f>'Field data and Court Farm'!L16</f>
        <v>Medium/Clay</v>
      </c>
      <c r="M16" s="103">
        <f>'Field data and Court Farm'!M16</f>
        <v>0</v>
      </c>
      <c r="N16" s="103">
        <f>'Field data and Court Farm'!N16</f>
        <v>0</v>
      </c>
      <c r="O16" s="103">
        <f>'Field data and Court Farm'!O16</f>
        <v>0</v>
      </c>
      <c r="P16" s="103">
        <f>'Field data and Court Farm'!P16</f>
        <v>0</v>
      </c>
      <c r="Q16" s="103">
        <f>'Field data and Court Farm'!Q16</f>
        <v>0</v>
      </c>
      <c r="R16" s="103">
        <f>'Field data and Court Farm'!R16</f>
        <v>0</v>
      </c>
      <c r="S16" s="103">
        <f>'Field data and Court Farm'!S16</f>
        <v>0</v>
      </c>
      <c r="T16" s="103">
        <f>'Field data and Court Farm'!T16</f>
        <v>0</v>
      </c>
      <c r="U16" s="103">
        <f>'Field data and Court Farm'!U16</f>
        <v>0</v>
      </c>
      <c r="V16" s="103">
        <f>'Field data and Court Farm'!V16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-79.8</v>
      </c>
      <c r="D19" s="16">
        <f t="shared" ref="D19:V19" si="1">D18-D17</f>
        <v>-79.8</v>
      </c>
      <c r="E19" s="16">
        <f t="shared" si="1"/>
        <v>-79.8</v>
      </c>
      <c r="F19" s="16">
        <f t="shared" si="1"/>
        <v>-79.8</v>
      </c>
      <c r="G19" s="16">
        <f t="shared" si="1"/>
        <v>-79.8</v>
      </c>
      <c r="H19" s="16">
        <f t="shared" si="1"/>
        <v>-79.8</v>
      </c>
      <c r="I19" s="16">
        <f t="shared" si="1"/>
        <v>-79.8</v>
      </c>
      <c r="J19" s="16">
        <f t="shared" si="1"/>
        <v>-79.8</v>
      </c>
      <c r="K19" s="16">
        <f t="shared" si="1"/>
        <v>-79.8</v>
      </c>
      <c r="L19" s="16">
        <f t="shared" si="1"/>
        <v>-79.8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-273.60000000000002</v>
      </c>
      <c r="D23" s="16">
        <f t="shared" ref="D23:V23" si="3">D22-D21</f>
        <v>-273.60000000000002</v>
      </c>
      <c r="E23" s="16">
        <f t="shared" si="3"/>
        <v>-273.60000000000002</v>
      </c>
      <c r="F23" s="16">
        <f t="shared" si="3"/>
        <v>-273.60000000000002</v>
      </c>
      <c r="G23" s="16">
        <f t="shared" si="3"/>
        <v>-273.60000000000002</v>
      </c>
      <c r="H23" s="16">
        <f t="shared" si="3"/>
        <v>-273.60000000000002</v>
      </c>
      <c r="I23" s="16">
        <f t="shared" si="3"/>
        <v>-273.60000000000002</v>
      </c>
      <c r="J23" s="16">
        <f t="shared" si="3"/>
        <v>-273.60000000000002</v>
      </c>
      <c r="K23" s="16">
        <f t="shared" si="3"/>
        <v>-273.60000000000002</v>
      </c>
      <c r="L23" s="16">
        <f t="shared" si="3"/>
        <v>-273.60000000000002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6.5</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Court Farm'!C1:D1</f>
        <v>PAN-020448</v>
      </c>
      <c r="D1" s="143"/>
      <c r="E1" s="93" t="s">
        <v>45</v>
      </c>
      <c r="F1" s="39">
        <f>'Field data and Court Farm'!F1</f>
        <v>46</v>
      </c>
      <c r="G1" s="122" t="s">
        <v>43</v>
      </c>
      <c r="H1" s="123"/>
      <c r="I1" s="118"/>
      <c r="J1" s="121" t="s">
        <v>153</v>
      </c>
      <c r="K1" s="121"/>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Court Farm'!C2:D2</f>
        <v>EPR/GP3792SK</v>
      </c>
      <c r="D2" s="145"/>
      <c r="E2" s="93" t="s">
        <v>109</v>
      </c>
      <c r="F2" s="96"/>
      <c r="G2" s="140" t="s">
        <v>110</v>
      </c>
      <c r="H2" s="141"/>
      <c r="I2" s="118"/>
      <c r="J2" s="121" t="s">
        <v>158</v>
      </c>
      <c r="K2" s="121"/>
      <c r="L2" s="97"/>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Court Farm'!C3:D3</f>
        <v>ByProduct Recovery Ltd</v>
      </c>
      <c r="D3" s="145"/>
      <c r="E3" s="93" t="s">
        <v>108</v>
      </c>
      <c r="F3" s="31"/>
      <c r="G3" s="121" t="s">
        <v>159</v>
      </c>
      <c r="H3" s="121"/>
      <c r="I3" s="118"/>
      <c r="J3" s="122" t="s">
        <v>154</v>
      </c>
      <c r="K3" s="123"/>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Court Farm'!C4:D4</f>
        <v>Park Farm, Malthouse Lane, Caerleon, NP18 3PD</v>
      </c>
      <c r="D4" s="143"/>
      <c r="E4" s="94" t="s">
        <v>1</v>
      </c>
      <c r="F4" s="96"/>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t="str">
        <f>'Field data and Court Farm'!C5:D5</f>
        <v>Bryan Burn</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Court Farm'!C8</f>
        <v>1</v>
      </c>
      <c r="D8" s="60">
        <f>'Field data and Court Farm'!D8</f>
        <v>2</v>
      </c>
      <c r="E8" s="60">
        <f>'Field data and Court Farm'!E8</f>
        <v>3</v>
      </c>
      <c r="F8" s="60">
        <f>'Field data and Court Farm'!F8</f>
        <v>4</v>
      </c>
      <c r="G8" s="60">
        <f>'Field data and Court Farm'!G8</f>
        <v>6</v>
      </c>
      <c r="H8" s="60">
        <f>'Field data and Court Farm'!H8</f>
        <v>7</v>
      </c>
      <c r="I8" s="60">
        <f>'Field data and Court Farm'!I8</f>
        <v>8</v>
      </c>
      <c r="J8" s="60">
        <f>'Field data and Court Farm'!J8</f>
        <v>9</v>
      </c>
      <c r="K8" s="60">
        <f>'Field data and Court Farm'!K8</f>
        <v>10</v>
      </c>
      <c r="L8" s="60">
        <f>'Field data and Court Farm'!L8</f>
        <v>11</v>
      </c>
      <c r="M8" s="60">
        <f>'Field data and Court Farm'!M8</f>
        <v>0</v>
      </c>
      <c r="N8" s="60">
        <f>'Field data and Court Farm'!N8</f>
        <v>0</v>
      </c>
      <c r="O8" s="60">
        <f>'Field data and Court Farm'!O8</f>
        <v>0</v>
      </c>
      <c r="P8" s="60">
        <f>'Field data and Court Farm'!P8</f>
        <v>0</v>
      </c>
      <c r="Q8" s="60">
        <f>'Field data and Court Farm'!Q8</f>
        <v>0</v>
      </c>
      <c r="R8" s="60">
        <f>'Field data and Court Farm'!R8</f>
        <v>0</v>
      </c>
      <c r="S8" s="60">
        <f>'Field data and Court Farm'!S8</f>
        <v>0</v>
      </c>
      <c r="T8" s="60">
        <f>'Field data and Court Farm'!T8</f>
        <v>0</v>
      </c>
      <c r="U8" s="60">
        <f>'Field data and Court Farm'!U8</f>
        <v>0</v>
      </c>
      <c r="V8" s="60">
        <f>'Field data and Court Farm'!V8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'Field data and Court Farm'!C9</f>
        <v>mod</v>
      </c>
      <c r="D9" s="60" t="str">
        <f>'Field data and Court Farm'!D9</f>
        <v>mod</v>
      </c>
      <c r="E9" s="60" t="str">
        <f>'Field data and Court Farm'!E9</f>
        <v>mod</v>
      </c>
      <c r="F9" s="60" t="str">
        <f>'Field data and Court Farm'!F9</f>
        <v>mod</v>
      </c>
      <c r="G9" s="60" t="str">
        <f>'Field data and Court Farm'!G9</f>
        <v>mod</v>
      </c>
      <c r="H9" s="60" t="str">
        <f>'Field data and Court Farm'!H9</f>
        <v>mod</v>
      </c>
      <c r="I9" s="60" t="str">
        <f>'Field data and Court Farm'!I9</f>
        <v>mod</v>
      </c>
      <c r="J9" s="60" t="str">
        <f>'Field data and Court Farm'!J9</f>
        <v>mod</v>
      </c>
      <c r="K9" s="60" t="str">
        <f>'Field data and Court Farm'!K9</f>
        <v>mod</v>
      </c>
      <c r="L9" s="60" t="str">
        <f>'Field data and Court Farm'!L9</f>
        <v>mod</v>
      </c>
      <c r="M9" s="60">
        <f>'Field data and Court Farm'!M9</f>
        <v>0</v>
      </c>
      <c r="N9" s="60">
        <f>'Field data and Court Farm'!N9</f>
        <v>0</v>
      </c>
      <c r="O9" s="60">
        <f>'Field data and Court Farm'!O9</f>
        <v>0</v>
      </c>
      <c r="P9" s="60">
        <f>'Field data and Court Farm'!P9</f>
        <v>0</v>
      </c>
      <c r="Q9" s="60">
        <f>'Field data and Court Farm'!Q9</f>
        <v>0</v>
      </c>
      <c r="R9" s="60">
        <f>'Field data and Court Farm'!R9</f>
        <v>0</v>
      </c>
      <c r="S9" s="60">
        <f>'Field data and Court Farm'!S9</f>
        <v>0</v>
      </c>
      <c r="T9" s="60">
        <f>'Field data and Court Farm'!T9</f>
        <v>0</v>
      </c>
      <c r="U9" s="60">
        <f>'Field data and Court Farm'!U9</f>
        <v>0</v>
      </c>
      <c r="V9" s="60">
        <f>'Field data and Court Farm'!V9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Court Farm'!C10</f>
        <v>6.1</v>
      </c>
      <c r="D10" s="60">
        <f>'Field data and Court Farm'!D10</f>
        <v>6</v>
      </c>
      <c r="E10" s="60">
        <f>'Field data and Court Farm'!E10</f>
        <v>5.9</v>
      </c>
      <c r="F10" s="60">
        <f>'Field data and Court Farm'!F10</f>
        <v>5.8</v>
      </c>
      <c r="G10" s="60">
        <f>'Field data and Court Farm'!G10</f>
        <v>5.9</v>
      </c>
      <c r="H10" s="60">
        <f>'Field data and Court Farm'!H10</f>
        <v>5.9</v>
      </c>
      <c r="I10" s="60">
        <f>'Field data and Court Farm'!I10</f>
        <v>5.9</v>
      </c>
      <c r="J10" s="60">
        <f>'Field data and Court Farm'!J10</f>
        <v>6.5</v>
      </c>
      <c r="K10" s="60">
        <f>'Field data and Court Farm'!K10</f>
        <v>6.4</v>
      </c>
      <c r="L10" s="60">
        <f>'Field data and Court Farm'!L10</f>
        <v>6.6</v>
      </c>
      <c r="M10" s="60">
        <f>'Field data and Court Farm'!M10</f>
        <v>0</v>
      </c>
      <c r="N10" s="60">
        <f>'Field data and Court Farm'!N10</f>
        <v>0</v>
      </c>
      <c r="O10" s="60">
        <f>'Field data and Court Farm'!O10</f>
        <v>0</v>
      </c>
      <c r="P10" s="60">
        <f>'Field data and Court Farm'!P10</f>
        <v>0</v>
      </c>
      <c r="Q10" s="60">
        <f>'Field data and Court Farm'!Q10</f>
        <v>0</v>
      </c>
      <c r="R10" s="60">
        <f>'Field data and Court Farm'!R10</f>
        <v>0</v>
      </c>
      <c r="S10" s="60">
        <f>'Field data and Court Farm'!S10</f>
        <v>0</v>
      </c>
      <c r="T10" s="60">
        <f>'Field data and Court Farm'!T10</f>
        <v>0</v>
      </c>
      <c r="U10" s="60">
        <f>'Field data and Court Farm'!U10</f>
        <v>0</v>
      </c>
      <c r="V10" s="60">
        <f>'Field data and Court Farm'!V10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Court Farm'!C11</f>
        <v>2</v>
      </c>
      <c r="D11" s="60">
        <f>'Field data and Court Farm'!D11</f>
        <v>1</v>
      </c>
      <c r="E11" s="60">
        <f>'Field data and Court Farm'!E11</f>
        <v>2</v>
      </c>
      <c r="F11" s="60">
        <f>'Field data and Court Farm'!F11</f>
        <v>1</v>
      </c>
      <c r="G11" s="60">
        <f>'Field data and Court Farm'!G11</f>
        <v>1</v>
      </c>
      <c r="H11" s="60">
        <f>'Field data and Court Farm'!H11</f>
        <v>1</v>
      </c>
      <c r="I11" s="60">
        <f>'Field data and Court Farm'!I11</f>
        <v>1</v>
      </c>
      <c r="J11" s="60">
        <f>'Field data and Court Farm'!J11</f>
        <v>0</v>
      </c>
      <c r="K11" s="60">
        <f>'Field data and Court Farm'!K11</f>
        <v>0</v>
      </c>
      <c r="L11" s="60">
        <f>'Field data and Court Farm'!L11</f>
        <v>0</v>
      </c>
      <c r="M11" s="60">
        <f>'Field data and Court Farm'!M11</f>
        <v>0</v>
      </c>
      <c r="N11" s="60">
        <f>'Field data and Court Farm'!N11</f>
        <v>0</v>
      </c>
      <c r="O11" s="60">
        <f>'Field data and Court Farm'!O11</f>
        <v>0</v>
      </c>
      <c r="P11" s="60">
        <f>'Field data and Court Farm'!P11</f>
        <v>0</v>
      </c>
      <c r="Q11" s="60">
        <f>'Field data and Court Farm'!Q11</f>
        <v>0</v>
      </c>
      <c r="R11" s="60">
        <f>'Field data and Court Farm'!R11</f>
        <v>0</v>
      </c>
      <c r="S11" s="60">
        <f>'Field data and Court Farm'!S11</f>
        <v>0</v>
      </c>
      <c r="T11" s="60">
        <f>'Field data and Court Farm'!T11</f>
        <v>0</v>
      </c>
      <c r="U11" s="60">
        <f>'Field data and Court Farm'!U11</f>
        <v>0</v>
      </c>
      <c r="V11" s="60">
        <f>'Field data and Court Farm'!V11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Court Farm'!C12</f>
        <v>2</v>
      </c>
      <c r="D12" s="60">
        <f>'Field data and Court Farm'!D12</f>
        <v>2</v>
      </c>
      <c r="E12" s="60">
        <f>'Field data and Court Farm'!E12</f>
        <v>2</v>
      </c>
      <c r="F12" s="60">
        <f>'Field data and Court Farm'!F12</f>
        <v>2</v>
      </c>
      <c r="G12" s="60">
        <f>'Field data and Court Farm'!G12</f>
        <v>2</v>
      </c>
      <c r="H12" s="60">
        <f>'Field data and Court Farm'!H12</f>
        <v>2</v>
      </c>
      <c r="I12" s="60">
        <f>'Field data and Court Farm'!I12</f>
        <v>2</v>
      </c>
      <c r="J12" s="60">
        <f>'Field data and Court Farm'!J12</f>
        <v>0</v>
      </c>
      <c r="K12" s="60">
        <f>'Field data and Court Farm'!K12</f>
        <v>0</v>
      </c>
      <c r="L12" s="60">
        <f>'Field data and Court Farm'!L12</f>
        <v>0</v>
      </c>
      <c r="M12" s="60">
        <f>'Field data and Court Farm'!M12</f>
        <v>0</v>
      </c>
      <c r="N12" s="60">
        <f>'Field data and Court Farm'!N12</f>
        <v>0</v>
      </c>
      <c r="O12" s="60">
        <f>'Field data and Court Farm'!O12</f>
        <v>0</v>
      </c>
      <c r="P12" s="60">
        <f>'Field data and Court Farm'!P12</f>
        <v>0</v>
      </c>
      <c r="Q12" s="60">
        <f>'Field data and Court Farm'!Q12</f>
        <v>0</v>
      </c>
      <c r="R12" s="60">
        <f>'Field data and Court Farm'!R12</f>
        <v>0</v>
      </c>
      <c r="S12" s="60">
        <f>'Field data and Court Farm'!S12</f>
        <v>0</v>
      </c>
      <c r="T12" s="60">
        <f>'Field data and Court Farm'!T12</f>
        <v>0</v>
      </c>
      <c r="U12" s="60">
        <f>'Field data and Court Farm'!U12</f>
        <v>0</v>
      </c>
      <c r="V12" s="60">
        <f>'Field data and Court Farm'!V12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Court Farm'!C13</f>
        <v>3</v>
      </c>
      <c r="D13" s="60">
        <f>'Field data and Court Farm'!D13</f>
        <v>3</v>
      </c>
      <c r="E13" s="60">
        <f>'Field data and Court Farm'!E13</f>
        <v>3</v>
      </c>
      <c r="F13" s="60">
        <f>'Field data and Court Farm'!F13</f>
        <v>3</v>
      </c>
      <c r="G13" s="60">
        <f>'Field data and Court Farm'!G13</f>
        <v>3</v>
      </c>
      <c r="H13" s="60">
        <f>'Field data and Court Farm'!H13</f>
        <v>3</v>
      </c>
      <c r="I13" s="60">
        <f>'Field data and Court Farm'!I13</f>
        <v>3</v>
      </c>
      <c r="J13" s="60">
        <f>'Field data and Court Farm'!J13</f>
        <v>3</v>
      </c>
      <c r="K13" s="60">
        <f>'Field data and Court Farm'!K13</f>
        <v>3</v>
      </c>
      <c r="L13" s="60">
        <f>'Field data and Court Farm'!L13</f>
        <v>3</v>
      </c>
      <c r="M13" s="60">
        <f>'Field data and Court Farm'!M13</f>
        <v>0</v>
      </c>
      <c r="N13" s="60">
        <f>'Field data and Court Farm'!N13</f>
        <v>0</v>
      </c>
      <c r="O13" s="60">
        <f>'Field data and Court Farm'!O13</f>
        <v>0</v>
      </c>
      <c r="P13" s="60">
        <f>'Field data and Court Farm'!P13</f>
        <v>0</v>
      </c>
      <c r="Q13" s="60">
        <f>'Field data and Court Farm'!Q13</f>
        <v>0</v>
      </c>
      <c r="R13" s="60">
        <f>'Field data and Court Farm'!R13</f>
        <v>0</v>
      </c>
      <c r="S13" s="60">
        <f>'Field data and Court Farm'!S13</f>
        <v>0</v>
      </c>
      <c r="T13" s="60">
        <f>'Field data and Court Farm'!T13</f>
        <v>0</v>
      </c>
      <c r="U13" s="60">
        <f>'Field data and Court Farm'!U13</f>
        <v>0</v>
      </c>
      <c r="V13" s="60">
        <f>'Field data and Court Farm'!V13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Court Farm'!C14</f>
        <v xml:space="preserve">Grass Silage (30% DM) </v>
      </c>
      <c r="D14" s="102" t="str">
        <f>'Field data and Court Farm'!D14</f>
        <v xml:space="preserve">Grass Silage (30% DM) </v>
      </c>
      <c r="E14" s="102" t="str">
        <f>'Field data and Court Farm'!E14</f>
        <v xml:space="preserve">Grass Silage (30% DM) </v>
      </c>
      <c r="F14" s="102" t="str">
        <f>'Field data and Court Farm'!F14</f>
        <v xml:space="preserve">Grass Silage (30% DM) </v>
      </c>
      <c r="G14" s="102" t="str">
        <f>'Field data and Court Farm'!G14</f>
        <v xml:space="preserve">Grass Silage (30% DM) </v>
      </c>
      <c r="H14" s="102" t="str">
        <f>'Field data and Court Farm'!H14</f>
        <v xml:space="preserve">Grass Silage (30% DM) </v>
      </c>
      <c r="I14" s="102" t="str">
        <f>'Field data and Court Farm'!I14</f>
        <v xml:space="preserve">Grass Silage (30% DM) </v>
      </c>
      <c r="J14" s="102" t="str">
        <f>'Field data and Court Farm'!J14</f>
        <v xml:space="preserve">Grass Silage (30% DM) </v>
      </c>
      <c r="K14" s="102" t="str">
        <f>'Field data and Court Farm'!K14</f>
        <v xml:space="preserve">Grass Silage (30% DM) </v>
      </c>
      <c r="L14" s="102" t="str">
        <f>'Field data and Court Farm'!L14</f>
        <v xml:space="preserve">Grass Silage (30% DM) </v>
      </c>
      <c r="M14" s="102">
        <f>'Field data and Court Farm'!M14</f>
        <v>0</v>
      </c>
      <c r="N14" s="102">
        <f>'Field data and Court Farm'!N14</f>
        <v>0</v>
      </c>
      <c r="O14" s="102">
        <f>'Field data and Court Farm'!O14</f>
        <v>0</v>
      </c>
      <c r="P14" s="102">
        <f>'Field data and Court Farm'!P14</f>
        <v>0</v>
      </c>
      <c r="Q14" s="102">
        <f>'Field data and Court Farm'!Q14</f>
        <v>0</v>
      </c>
      <c r="R14" s="102">
        <f>'Field data and Court Farm'!R14</f>
        <v>0</v>
      </c>
      <c r="S14" s="102">
        <f>'Field data and Court Farm'!S14</f>
        <v>0</v>
      </c>
      <c r="T14" s="102">
        <f>'Field data and Court Farm'!T14</f>
        <v>0</v>
      </c>
      <c r="U14" s="102">
        <f>'Field data and Court Farm'!U14</f>
        <v>0</v>
      </c>
      <c r="V14" s="102">
        <f>'Field data and Court Farm'!V14</f>
        <v>0</v>
      </c>
      <c r="AD14" s="30" t="s">
        <v>138</v>
      </c>
      <c r="AE14" s="30">
        <v>6</v>
      </c>
      <c r="AI14" s="53" t="s">
        <v>119</v>
      </c>
      <c r="AJ14" s="54">
        <v>0.8</v>
      </c>
      <c r="AK14" s="55">
        <v>1.7</v>
      </c>
      <c r="AL14" s="11">
        <v>12</v>
      </c>
      <c r="AM14" s="11">
        <v>6.7</v>
      </c>
      <c r="AN14" s="11" t="s">
        <v>135</v>
      </c>
    </row>
    <row r="15" spans="1:41" ht="13" x14ac:dyDescent="0.25">
      <c r="A15" s="132" t="s">
        <v>9</v>
      </c>
      <c r="B15" s="132"/>
      <c r="C15" s="60">
        <f>'Field data and Court Farm'!C15</f>
        <v>38</v>
      </c>
      <c r="D15" s="60">
        <f>'Field data and Court Farm'!D15</f>
        <v>38</v>
      </c>
      <c r="E15" s="60">
        <f>'Field data and Court Farm'!E15</f>
        <v>38</v>
      </c>
      <c r="F15" s="60">
        <f>'Field data and Court Farm'!F15</f>
        <v>38</v>
      </c>
      <c r="G15" s="60">
        <f>'Field data and Court Farm'!G15</f>
        <v>38</v>
      </c>
      <c r="H15" s="60">
        <f>'Field data and Court Farm'!H15</f>
        <v>38</v>
      </c>
      <c r="I15" s="60">
        <f>'Field data and Court Farm'!I15</f>
        <v>38</v>
      </c>
      <c r="J15" s="60">
        <f>'Field data and Court Farm'!J15</f>
        <v>38</v>
      </c>
      <c r="K15" s="60">
        <f>'Field data and Court Farm'!K15</f>
        <v>38</v>
      </c>
      <c r="L15" s="60">
        <f>'Field data and Court Farm'!L15</f>
        <v>38</v>
      </c>
      <c r="M15" s="60">
        <f>'Field data and Court Farm'!M15</f>
        <v>0</v>
      </c>
      <c r="N15" s="60">
        <f>'Field data and Court Farm'!N15</f>
        <v>0</v>
      </c>
      <c r="O15" s="60">
        <f>'Field data and Court Farm'!O15</f>
        <v>0</v>
      </c>
      <c r="P15" s="60">
        <f>'Field data and Court Farm'!P15</f>
        <v>0</v>
      </c>
      <c r="Q15" s="60">
        <f>'Field data and Court Farm'!Q15</f>
        <v>0</v>
      </c>
      <c r="R15" s="60">
        <f>'Field data and Court Farm'!R15</f>
        <v>0</v>
      </c>
      <c r="S15" s="60">
        <f>'Field data and Court Farm'!S15</f>
        <v>0</v>
      </c>
      <c r="T15" s="60">
        <f>'Field data and Court Farm'!T15</f>
        <v>0</v>
      </c>
      <c r="U15" s="60">
        <f>'Field data and Court Farm'!U15</f>
        <v>0</v>
      </c>
      <c r="V15" s="60">
        <f>'Field data and Court Farm'!V15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Court Farm'!C16</f>
        <v>Medium/Clay</v>
      </c>
      <c r="D16" s="103" t="str">
        <f>'Field data and Court Farm'!D16</f>
        <v>Medium/Clay</v>
      </c>
      <c r="E16" s="103" t="str">
        <f>'Field data and Court Farm'!E16</f>
        <v>Medium/Clay</v>
      </c>
      <c r="F16" s="103" t="str">
        <f>'Field data and Court Farm'!F16</f>
        <v>Medium/Clay</v>
      </c>
      <c r="G16" s="103" t="str">
        <f>'Field data and Court Farm'!G16</f>
        <v>Medium/Clay</v>
      </c>
      <c r="H16" s="103" t="str">
        <f>'Field data and Court Farm'!H16</f>
        <v>Medium/Clay</v>
      </c>
      <c r="I16" s="103" t="str">
        <f>'Field data and Court Farm'!I16</f>
        <v>Medium/Clay</v>
      </c>
      <c r="J16" s="103" t="str">
        <f>'Field data and Court Farm'!J16</f>
        <v>Medium/Clay</v>
      </c>
      <c r="K16" s="103" t="str">
        <f>'Field data and Court Farm'!K16</f>
        <v>Medium/Clay</v>
      </c>
      <c r="L16" s="103" t="str">
        <f>'Field data and Court Farm'!L16</f>
        <v>Medium/Clay</v>
      </c>
      <c r="M16" s="103">
        <f>'Field data and Court Farm'!M16</f>
        <v>0</v>
      </c>
      <c r="N16" s="103">
        <f>'Field data and Court Farm'!N16</f>
        <v>0</v>
      </c>
      <c r="O16" s="103">
        <f>'Field data and Court Farm'!O16</f>
        <v>0</v>
      </c>
      <c r="P16" s="103">
        <f>'Field data and Court Farm'!P16</f>
        <v>0</v>
      </c>
      <c r="Q16" s="103">
        <f>'Field data and Court Farm'!Q16</f>
        <v>0</v>
      </c>
      <c r="R16" s="103">
        <f>'Field data and Court Farm'!R16</f>
        <v>0</v>
      </c>
      <c r="S16" s="103">
        <f>'Field data and Court Farm'!S16</f>
        <v>0</v>
      </c>
      <c r="T16" s="103">
        <f>'Field data and Court Farm'!T16</f>
        <v>0</v>
      </c>
      <c r="U16" s="103">
        <f>'Field data and Court Farm'!U16</f>
        <v>0</v>
      </c>
      <c r="V16" s="103">
        <f>'Field data and Court Farm'!V16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-79.8</v>
      </c>
      <c r="D19" s="16">
        <f t="shared" ref="D19:V19" si="1">D18-D17</f>
        <v>-79.8</v>
      </c>
      <c r="E19" s="16">
        <f t="shared" si="1"/>
        <v>-79.8</v>
      </c>
      <c r="F19" s="16">
        <f t="shared" si="1"/>
        <v>-79.8</v>
      </c>
      <c r="G19" s="16">
        <f t="shared" si="1"/>
        <v>-79.8</v>
      </c>
      <c r="H19" s="16">
        <f t="shared" si="1"/>
        <v>-79.8</v>
      </c>
      <c r="I19" s="16">
        <f t="shared" si="1"/>
        <v>-79.8</v>
      </c>
      <c r="J19" s="16">
        <f t="shared" si="1"/>
        <v>-79.8</v>
      </c>
      <c r="K19" s="16">
        <f t="shared" si="1"/>
        <v>-79.8</v>
      </c>
      <c r="L19" s="16">
        <f t="shared" si="1"/>
        <v>-79.8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-273.60000000000002</v>
      </c>
      <c r="D23" s="16">
        <f t="shared" ref="D23:V23" si="3">D22-D21</f>
        <v>-273.60000000000002</v>
      </c>
      <c r="E23" s="16">
        <f t="shared" si="3"/>
        <v>-273.60000000000002</v>
      </c>
      <c r="F23" s="16">
        <f t="shared" si="3"/>
        <v>-273.60000000000002</v>
      </c>
      <c r="G23" s="16">
        <f t="shared" si="3"/>
        <v>-273.60000000000002</v>
      </c>
      <c r="H23" s="16">
        <f t="shared" si="3"/>
        <v>-273.60000000000002</v>
      </c>
      <c r="I23" s="16">
        <f t="shared" si="3"/>
        <v>-273.60000000000002</v>
      </c>
      <c r="J23" s="16">
        <f t="shared" si="3"/>
        <v>-273.60000000000002</v>
      </c>
      <c r="K23" s="16">
        <f t="shared" si="3"/>
        <v>-273.60000000000002</v>
      </c>
      <c r="L23" s="16">
        <f t="shared" si="3"/>
        <v>-273.60000000000002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6.5</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6" t="s">
        <v>84</v>
      </c>
      <c r="B1" s="38" t="str">
        <f>'Field data and Court Farm'!B29</f>
        <v>Application Rate</v>
      </c>
      <c r="C1" s="38" t="str">
        <f>'Field data and Court Farm'!C29</f>
        <v>Nitrogen Addition</v>
      </c>
      <c r="D1" s="38" t="str">
        <f>'Field data and Court Farm'!D29</f>
        <v>Phosphate Addition</v>
      </c>
      <c r="E1" s="38" t="str">
        <f>'Field data and Court Farm'!E29</f>
        <v>Potash  Addition</v>
      </c>
      <c r="F1" s="38" t="str">
        <f>'Field data and Court Farm'!F29</f>
        <v>Mg Oxide Addition</v>
      </c>
      <c r="G1" s="38" t="str">
        <f>'Field data and Court Farm'!G29</f>
        <v>Copper Addition</v>
      </c>
      <c r="H1" s="38" t="str">
        <f>'Field data and Court Farm'!H29</f>
        <v>Zinc Addition</v>
      </c>
      <c r="I1" s="38" t="str">
        <f>'Field data and Court Farm'!I29</f>
        <v>Lead Addition</v>
      </c>
      <c r="J1" s="38" t="str">
        <f>'Field data and Court Farm'!J29</f>
        <v>Cadmium Addition</v>
      </c>
      <c r="K1" s="38" t="str">
        <f>'Field data and Court Farm'!K29</f>
        <v>Mercury Addition</v>
      </c>
      <c r="L1" s="38" t="str">
        <f>'Field data and Court Farm'!L29</f>
        <v>Nickel Addition</v>
      </c>
      <c r="M1" s="38" t="str">
        <f>'Field data and Court Farm'!M29</f>
        <v>Chromium Addition</v>
      </c>
      <c r="N1" s="38" t="str">
        <f>'Field data and Court Farm'!N29</f>
        <v>Aluminium Addition</v>
      </c>
      <c r="O1" s="38" t="str">
        <f>'Field data and Court Farm'!O29</f>
        <v>Iron Addition</v>
      </c>
      <c r="P1" s="38" t="str">
        <f>'Field data and Court Farm'!P29</f>
        <v xml:space="preserve">Sodium Addition                 </v>
      </c>
      <c r="Q1" s="38" t="str">
        <f>'Field data and Court Farm'!Q29</f>
        <v>SO3  Addition                             kg/ha</v>
      </c>
      <c r="R1" s="38" t="str">
        <f>'Field data and Court Farm'!R29</f>
        <v xml:space="preserve">Selenium Addition </v>
      </c>
      <c r="S1" s="38" t="str">
        <f>'Field data and Court Farm'!S29</f>
        <v xml:space="preserve">Arsenic  Addition  </v>
      </c>
      <c r="T1" s="38" t="str">
        <f>'Field data and Court Farm'!T29</f>
        <v xml:space="preserve">Molybdenum Addition  </v>
      </c>
      <c r="U1" s="38" t="str">
        <f>'Field data and Court Farm'!U29</f>
        <v xml:space="preserve">Fluoride Addition </v>
      </c>
    </row>
    <row r="2" spans="1:21" ht="25" x14ac:dyDescent="0.25">
      <c r="A2" s="146"/>
      <c r="B2" s="38" t="str">
        <f>'Field data and Court Farm'!B30</f>
        <v>tonnes/ha</v>
      </c>
      <c r="C2" s="38" t="str">
        <f>'Field data and Court Farm'!C30</f>
        <v>kg/ha</v>
      </c>
      <c r="D2" s="38" t="str">
        <f>'Field data and Court Farm'!D30</f>
        <v>P2O5 
kg/ha</v>
      </c>
      <c r="E2" s="38" t="str">
        <f>'Field data and Court Farm'!E30</f>
        <v>K2O 
kg/ha</v>
      </c>
      <c r="F2" s="38" t="str">
        <f>'Field data and Court Farm'!F30</f>
        <v>MgO 
kg/ha</v>
      </c>
      <c r="G2" s="38" t="str">
        <f>'Field data and Court Farm'!G30</f>
        <v>kg/ha</v>
      </c>
      <c r="H2" s="38" t="str">
        <f>'Field data and Court Farm'!H30</f>
        <v>kg/ha</v>
      </c>
      <c r="I2" s="38" t="str">
        <f>'Field data and Court Farm'!I30</f>
        <v>kg/ha</v>
      </c>
      <c r="J2" s="38" t="str">
        <f>'Field data and Court Farm'!J30</f>
        <v>kg/ha</v>
      </c>
      <c r="K2" s="38" t="str">
        <f>'Field data and Court Farm'!K30</f>
        <v>kg/ha</v>
      </c>
      <c r="L2" s="38" t="str">
        <f>'Field data and Court Farm'!L30</f>
        <v>kg/ha</v>
      </c>
      <c r="M2" s="38" t="str">
        <f>'Field data and Court Farm'!M30</f>
        <v>kg/ha</v>
      </c>
      <c r="N2" s="38" t="str">
        <f>'Field data and Court Farm'!N30</f>
        <v>kg/ha</v>
      </c>
      <c r="O2" s="38" t="str">
        <f>'Field data and Court Farm'!O30</f>
        <v>kg/ha</v>
      </c>
      <c r="P2" s="38" t="str">
        <f>'Field data and Court Farm'!P30</f>
        <v>kg/ha</v>
      </c>
      <c r="Q2" s="38" t="str">
        <f>'Field data and Court Farm'!Q30</f>
        <v>kg/ha</v>
      </c>
      <c r="R2" s="38" t="str">
        <f>'Field data and Court Farm'!R30</f>
        <v>kg/ha</v>
      </c>
      <c r="S2" s="38" t="str">
        <f>'Field data and Court Farm'!S30</f>
        <v>kg/ha</v>
      </c>
      <c r="T2" s="38" t="str">
        <f>'Field data and Court Farm'!T30</f>
        <v>kg/ha</v>
      </c>
      <c r="U2" s="38" t="str">
        <f>'Field data and Court Farm'!U30</f>
        <v>kg/ha</v>
      </c>
    </row>
    <row r="3" spans="1:21" x14ac:dyDescent="0.25">
      <c r="A3" s="36">
        <v>1</v>
      </c>
      <c r="B3" s="33">
        <f>'Field data and Court Farm'!B31</f>
        <v>148</v>
      </c>
      <c r="C3" s="33">
        <f>'Field data and Court Farm'!C31</f>
        <v>1.3025183999999999</v>
      </c>
      <c r="D3" s="33">
        <f>'Field data and Court Farm'!D31</f>
        <v>64.938303359999992</v>
      </c>
      <c r="E3" s="33">
        <f>'Field data and Court Farm'!E31</f>
        <v>14.963439360000001</v>
      </c>
      <c r="F3" s="33">
        <f>'Field data and Court Farm'!F31</f>
        <v>45.131025279999996</v>
      </c>
      <c r="G3" s="33">
        <f>'Field data and Court Farm'!G31</f>
        <v>0.17546880000000001</v>
      </c>
      <c r="H3" s="33">
        <f>'Field data and Court Farm'!H31</f>
        <v>1.9211584000000002</v>
      </c>
      <c r="I3" s="33">
        <f>'Field data and Court Farm'!I31</f>
        <v>0.51965760000000005</v>
      </c>
      <c r="J3" s="33">
        <f>'Field data and Court Farm'!J31</f>
        <v>9.2233599999999999E-3</v>
      </c>
      <c r="K3" s="33">
        <f>'Field data and Court Farm'!K31</f>
        <v>7.64864E-3</v>
      </c>
      <c r="L3" s="33">
        <f>'Field data and Court Farm'!L31</f>
        <v>0.54665280000000005</v>
      </c>
      <c r="M3" s="33">
        <f>'Field data and Court Farm'!M31</f>
        <v>0.33968959999999998</v>
      </c>
      <c r="N3" s="33">
        <f>'Field data and Court Farm'!N31</f>
        <v>78.286079999999998</v>
      </c>
      <c r="O3" s="33">
        <f>'Field data and Court Farm'!O31</f>
        <v>10325.664000000001</v>
      </c>
      <c r="P3" s="33">
        <f>'Field data and Court Farm'!P31</f>
        <v>0</v>
      </c>
      <c r="Q3" s="33">
        <f>'Field data and Court Farm'!Q31</f>
        <v>86.047200000000004</v>
      </c>
      <c r="R3" s="33">
        <f>'Field data and Court Farm'!R31</f>
        <v>0</v>
      </c>
      <c r="S3" s="33">
        <f>'Field data and Court Farm'!S31</f>
        <v>0.56240000000000001</v>
      </c>
      <c r="T3" s="33">
        <f>'Field data and Court Farm'!T31</f>
        <v>0</v>
      </c>
      <c r="U3" s="33">
        <f>'Field data and Court Farm'!U31</f>
        <v>0</v>
      </c>
    </row>
    <row r="4" spans="1:21" x14ac:dyDescent="0.25">
      <c r="A4" s="36">
        <v>2</v>
      </c>
      <c r="B4" s="33">
        <f>'Ponsticl cake'!B31</f>
        <v>35</v>
      </c>
      <c r="C4" s="33">
        <f>'Ponsticl cake'!C31</f>
        <v>0.44729999999999998</v>
      </c>
      <c r="D4" s="33">
        <f>'Ponsticl cake'!D31</f>
        <v>84.996099999999998</v>
      </c>
      <c r="E4" s="33">
        <f>'Ponsticl cake'!E31</f>
        <v>4.4621150000000007</v>
      </c>
      <c r="F4" s="33">
        <f>'Ponsticl cake'!F31</f>
        <v>11.408697999999999</v>
      </c>
      <c r="G4" s="33">
        <f>'Ponsticl cake'!G31</f>
        <v>0.59290000000000009</v>
      </c>
      <c r="H4" s="33">
        <f>'Ponsticl cake'!H31</f>
        <v>0.57820000000000005</v>
      </c>
      <c r="I4" s="33">
        <f>'Ponsticl cake'!I31</f>
        <v>7.2100000000000011E-2</v>
      </c>
      <c r="J4" s="33">
        <f>'Ponsticl cake'!J31</f>
        <v>6.510000000000001E-3</v>
      </c>
      <c r="K4" s="33">
        <f>'Ponsticl cake'!K31</f>
        <v>1.8200000000000004E-3</v>
      </c>
      <c r="L4" s="33">
        <f>'Ponsticl cake'!L31</f>
        <v>0.14350000000000002</v>
      </c>
      <c r="M4" s="33">
        <f>'Ponsticl cake'!M31</f>
        <v>6.0620000000000007E-2</v>
      </c>
      <c r="N4" s="33">
        <f>'Ponsticl cake'!N31</f>
        <v>945</v>
      </c>
      <c r="O4" s="33">
        <f>'Ponsticl cake'!O31</f>
        <v>59.71</v>
      </c>
      <c r="P4" s="33">
        <f>'Ponsticl cake'!P31</f>
        <v>0</v>
      </c>
      <c r="Q4" s="33">
        <f>'Ponsticl cake'!Q31</f>
        <v>106.57499999999999</v>
      </c>
      <c r="R4" s="33">
        <f>'Ponsticl cake'!R31</f>
        <v>0</v>
      </c>
      <c r="S4" s="33">
        <f>'Ponsticl cake'!S31</f>
        <v>0.62580000000000013</v>
      </c>
      <c r="T4" s="33">
        <f>'Ponsticl cake'!T31</f>
        <v>0</v>
      </c>
      <c r="U4" s="33">
        <f>'Ponsticl cake'!U31</f>
        <v>0</v>
      </c>
    </row>
    <row r="5" spans="1:21" x14ac:dyDescent="0.25">
      <c r="A5" s="36">
        <v>3</v>
      </c>
      <c r="B5" s="33">
        <f>'Ponsticl liquid'!B31</f>
        <v>250</v>
      </c>
      <c r="C5" s="33">
        <f>'Ponsticl liquid'!C31</f>
        <v>228.77249999999998</v>
      </c>
      <c r="D5" s="33">
        <f>'Ponsticl liquid'!D31</f>
        <v>36.8741032</v>
      </c>
      <c r="E5" s="33">
        <f>'Ponsticl liquid'!E31</f>
        <v>5.3374571250000002</v>
      </c>
      <c r="F5" s="33">
        <f>'Ponsticl liquid'!F31</f>
        <v>9.8457843</v>
      </c>
      <c r="G5" s="33">
        <f>'Ponsticl liquid'!G31</f>
        <v>1.31098</v>
      </c>
      <c r="H5" s="33">
        <f>'Ponsticl liquid'!H31</f>
        <v>1.2574375</v>
      </c>
      <c r="I5" s="33">
        <f>'Ponsticl liquid'!I31</f>
        <v>3.2612249999999995E-2</v>
      </c>
      <c r="J5" s="33">
        <f>'Ponsticl liquid'!J31</f>
        <v>4.2185E-3</v>
      </c>
      <c r="K5" s="33">
        <f>'Ponsticl liquid'!K31</f>
        <v>5.0297499999999995E-3</v>
      </c>
      <c r="L5" s="33">
        <f>'Ponsticl liquid'!L31</f>
        <v>0.36343999999999999</v>
      </c>
      <c r="M5" s="33">
        <f>'Ponsticl liquid'!M31</f>
        <v>6.976750000000001E-2</v>
      </c>
      <c r="N5" s="33">
        <f>'Ponsticl liquid'!N31</f>
        <v>712.27750000000003</v>
      </c>
      <c r="O5" s="33">
        <f>'Ponsticl liquid'!O31</f>
        <v>47.376999999999995</v>
      </c>
      <c r="P5" s="33">
        <f>'Ponsticl liquid'!P31</f>
        <v>0</v>
      </c>
      <c r="Q5" s="33">
        <f>'Ponsticl liquid'!Q31</f>
        <v>245.80875000000003</v>
      </c>
      <c r="R5" s="33">
        <f>'Ponsticl liquid'!R31</f>
        <v>0</v>
      </c>
      <c r="S5" s="33">
        <f>'Ponsticl liquid'!S31</f>
        <v>0.39913500000000002</v>
      </c>
      <c r="T5" s="33">
        <f>'Ponsticl liquid'!T31</f>
        <v>0</v>
      </c>
      <c r="U5" s="33">
        <f>'Ponsticl liquid'!U31</f>
        <v>0</v>
      </c>
    </row>
    <row r="6" spans="1:21" x14ac:dyDescent="0.25">
      <c r="A6" s="36">
        <v>4</v>
      </c>
      <c r="B6" s="33">
        <f>Hirwaun!B31</f>
        <v>250</v>
      </c>
      <c r="C6" s="33">
        <f>Hirwaun!C31</f>
        <v>155.95500000000001</v>
      </c>
      <c r="D6" s="33">
        <f>Hirwaun!D31</f>
        <v>35.407405000000004</v>
      </c>
      <c r="E6" s="33">
        <f>Hirwaun!E31</f>
        <v>2.6580492499999999E-3</v>
      </c>
      <c r="F6" s="33">
        <f>Hirwaun!F31</f>
        <v>53.112372000000008</v>
      </c>
      <c r="G6" s="33">
        <f>Hirwaun!G31</f>
        <v>0.48472500000000002</v>
      </c>
      <c r="H6" s="33">
        <f>Hirwaun!H31</f>
        <v>2.3182499999999999</v>
      </c>
      <c r="I6" s="33">
        <f>Hirwaun!I31</f>
        <v>0.31190999999999997</v>
      </c>
      <c r="J6" s="33">
        <f>Hirwaun!J31</f>
        <v>4.0745E-3</v>
      </c>
      <c r="K6" s="33">
        <f>Hirwaun!K31</f>
        <v>5.058E-3</v>
      </c>
      <c r="L6" s="33">
        <f>Hirwaun!L31</f>
        <v>0.31190999999999997</v>
      </c>
      <c r="M6" s="33">
        <f>Hirwaun!M31</f>
        <v>0.28943000000000002</v>
      </c>
      <c r="N6" s="33">
        <f>Hirwaun!N31</f>
        <v>59.431500000000007</v>
      </c>
      <c r="O6" s="33">
        <f>Hirwaun!O31</f>
        <v>422.90500000000003</v>
      </c>
      <c r="P6" s="33">
        <f>Hirwaun!P31</f>
        <v>0</v>
      </c>
      <c r="Q6" s="33">
        <f>Hirwaun!Q31</f>
        <v>95.188749999999999</v>
      </c>
      <c r="R6" s="33">
        <f>Hirwaun!R31</f>
        <v>0</v>
      </c>
      <c r="S6" s="33">
        <f>Hirwaun!S31</f>
        <v>0.23463499999999998</v>
      </c>
      <c r="T6" s="33">
        <f>Hirwaun!T31</f>
        <v>0</v>
      </c>
      <c r="U6" s="33">
        <f>Hirwaun!U31</f>
        <v>0</v>
      </c>
    </row>
    <row r="7" spans="1:21" x14ac:dyDescent="0.25">
      <c r="A7" s="36">
        <v>5</v>
      </c>
      <c r="B7" s="33">
        <f>Andigestion!B31</f>
        <v>42</v>
      </c>
      <c r="C7" s="33">
        <f>Andigestion!C31</f>
        <v>9.9875999999999987</v>
      </c>
      <c r="D7" s="33">
        <f>Andigestion!D31</f>
        <v>1.8857587559999995</v>
      </c>
      <c r="E7" s="33">
        <f>Andigestion!E31</f>
        <v>4.0732446300000005</v>
      </c>
      <c r="F7" s="33">
        <f>Andigestion!F31</f>
        <v>0.16416686999999996</v>
      </c>
      <c r="G7" s="33">
        <f>Andigestion!G31</f>
        <v>2.0663999999999995E-3</v>
      </c>
      <c r="H7" s="33">
        <f>Andigestion!H31</f>
        <v>1.36899E-2</v>
      </c>
      <c r="I7" s="33">
        <f>Andigestion!I31</f>
        <v>8.6099999999999989E-4</v>
      </c>
      <c r="J7" s="33">
        <f>Andigestion!J31</f>
        <v>3.4440000000000002E-5</v>
      </c>
      <c r="K7" s="33">
        <f>Andigestion!K31</f>
        <v>8.6099999999999992E-5</v>
      </c>
      <c r="L7" s="33">
        <f>Andigestion!L31</f>
        <v>5.8547999999999998E-4</v>
      </c>
      <c r="M7" s="33">
        <f>Andigestion!M31</f>
        <v>7.0601999999999991E-4</v>
      </c>
      <c r="N7" s="33">
        <f>Andigestion!N31</f>
        <v>0</v>
      </c>
      <c r="O7" s="33">
        <f>Andigestion!O31</f>
        <v>0</v>
      </c>
      <c r="P7" s="33">
        <f>Andigestion!P31</f>
        <v>0</v>
      </c>
      <c r="Q7" s="33">
        <f>Andigestion!Q31</f>
        <v>1.8812849999999997</v>
      </c>
      <c r="R7" s="33">
        <f>Andigestion!R31</f>
        <v>0</v>
      </c>
      <c r="S7" s="33">
        <f>Andigestion!S31</f>
        <v>0</v>
      </c>
      <c r="T7" s="33">
        <f>Andigestion!T31</f>
        <v>0</v>
      </c>
      <c r="U7" s="33">
        <f>Andigestion!U31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725</v>
      </c>
      <c r="C13" s="81">
        <f t="shared" ref="C13:U13" si="0">SUM(C3:C12)</f>
        <v>396.46491839999999</v>
      </c>
      <c r="D13" s="81">
        <f t="shared" si="0"/>
        <v>224.101670316</v>
      </c>
      <c r="E13" s="81">
        <f t="shared" si="0"/>
        <v>28.838914164250003</v>
      </c>
      <c r="F13" s="81">
        <f t="shared" si="0"/>
        <v>119.66204645000001</v>
      </c>
      <c r="G13" s="81">
        <f t="shared" si="0"/>
        <v>2.5661402</v>
      </c>
      <c r="H13" s="81">
        <f t="shared" si="0"/>
        <v>6.0887358000000003</v>
      </c>
      <c r="I13" s="81">
        <f t="shared" si="0"/>
        <v>0.93714085000000003</v>
      </c>
      <c r="J13" s="81">
        <f t="shared" si="0"/>
        <v>2.4060800000000004E-2</v>
      </c>
      <c r="K13" s="81">
        <f t="shared" si="0"/>
        <v>1.9642489999999999E-2</v>
      </c>
      <c r="L13" s="81">
        <f t="shared" si="0"/>
        <v>1.36608828</v>
      </c>
      <c r="M13" s="81">
        <f t="shared" si="0"/>
        <v>0.76021311999999996</v>
      </c>
      <c r="N13" s="81">
        <f t="shared" si="0"/>
        <v>1794.9950799999999</v>
      </c>
      <c r="O13" s="81">
        <f t="shared" si="0"/>
        <v>10855.656000000001</v>
      </c>
      <c r="P13" s="81">
        <f t="shared" si="0"/>
        <v>0</v>
      </c>
      <c r="Q13" s="81">
        <f t="shared" si="0"/>
        <v>535.50098500000013</v>
      </c>
      <c r="R13" s="81">
        <f t="shared" si="0"/>
        <v>0</v>
      </c>
      <c r="S13" s="81">
        <f t="shared" si="0"/>
        <v>1.8219700000000001</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7" t="s">
        <v>84</v>
      </c>
      <c r="B1" s="34" t="s">
        <v>152</v>
      </c>
      <c r="C1" s="35" t="str">
        <f>'Field data and Court Farm'!B29</f>
        <v>Application Rate</v>
      </c>
      <c r="D1" s="35" t="str">
        <f>'Field data and Court Farm'!C29</f>
        <v>Nitrogen Addition</v>
      </c>
      <c r="E1" s="35" t="str">
        <f>'Field data and Court Farm'!D29</f>
        <v>Phosphate Addition</v>
      </c>
      <c r="F1" s="35" t="str">
        <f>'Field data and Court Farm'!E29</f>
        <v>Potash  Addition</v>
      </c>
      <c r="G1" s="35" t="str">
        <f>'Field data and Court Farm'!F29</f>
        <v>Mg Oxide Addition</v>
      </c>
      <c r="H1" s="35" t="str">
        <f>'Field data and Court Farm'!G29</f>
        <v>Copper Addition</v>
      </c>
      <c r="I1" s="35" t="str">
        <f>'Field data and Court Farm'!H29</f>
        <v>Zinc Addition</v>
      </c>
      <c r="J1" s="35" t="str">
        <f>'Field data and Court Farm'!I29</f>
        <v>Lead Addition</v>
      </c>
      <c r="K1" s="35" t="str">
        <f>'Field data and Court Farm'!J29</f>
        <v>Cadmium Addition</v>
      </c>
      <c r="L1" s="35" t="str">
        <f>'Field data and Court Farm'!K29</f>
        <v>Mercury Addition</v>
      </c>
      <c r="M1" s="35" t="str">
        <f>'Field data and Court Farm'!L29</f>
        <v>Nickel Addition</v>
      </c>
      <c r="N1" s="35" t="str">
        <f>'Field data and Court Farm'!M29</f>
        <v>Chromium Addition</v>
      </c>
      <c r="O1" s="35" t="str">
        <f>'Field data and Court Farm'!N29</f>
        <v>Aluminium Addition</v>
      </c>
      <c r="P1" s="35" t="str">
        <f>'Field data and Court Farm'!O29</f>
        <v>Iron Addition</v>
      </c>
      <c r="Q1" s="35" t="str">
        <f>'Field data and Court Farm'!P29</f>
        <v xml:space="preserve">Sodium Addition                 </v>
      </c>
      <c r="R1" s="35" t="str">
        <f>'Field data and Court Farm'!Q29</f>
        <v>SO3  Addition                             kg/ha</v>
      </c>
      <c r="S1" s="35" t="str">
        <f>'Field data and Court Farm'!R29</f>
        <v xml:space="preserve">Selenium Addition </v>
      </c>
      <c r="T1" s="35" t="str">
        <f>'Field data and Court Farm'!S29</f>
        <v xml:space="preserve">Arsenic  Addition  </v>
      </c>
      <c r="U1" s="35" t="str">
        <f>'Field data and Court Farm'!T29</f>
        <v xml:space="preserve">Molybdenum Addition  </v>
      </c>
      <c r="V1" s="35" t="str">
        <f>'Field data and Court Farm'!U29</f>
        <v xml:space="preserve">Fluoride Addition </v>
      </c>
    </row>
    <row r="2" spans="1:22" s="83" customFormat="1" ht="25" x14ac:dyDescent="0.35">
      <c r="A2" s="147"/>
      <c r="B2" s="32" t="s">
        <v>46</v>
      </c>
      <c r="C2" s="35" t="str">
        <f>'Field data and Court Farm'!B30</f>
        <v>tonnes/ha</v>
      </c>
      <c r="D2" s="35" t="str">
        <f>'Field data and Court Farm'!C30</f>
        <v>kg/ha</v>
      </c>
      <c r="E2" s="35" t="str">
        <f>'Field data and Court Farm'!D30</f>
        <v>P2O5 
kg/ha</v>
      </c>
      <c r="F2" s="35" t="str">
        <f>'Field data and Court Farm'!E30</f>
        <v>K2O 
kg/ha</v>
      </c>
      <c r="G2" s="35" t="str">
        <f>'Field data and Court Farm'!F30</f>
        <v>MgO 
kg/ha</v>
      </c>
      <c r="H2" s="35" t="str">
        <f>'Field data and Court Farm'!G30</f>
        <v>kg/ha</v>
      </c>
      <c r="I2" s="35" t="str">
        <f>'Field data and Court Farm'!H30</f>
        <v>kg/ha</v>
      </c>
      <c r="J2" s="35" t="str">
        <f>'Field data and Court Farm'!I30</f>
        <v>kg/ha</v>
      </c>
      <c r="K2" s="35" t="str">
        <f>'Field data and Court Farm'!J30</f>
        <v>kg/ha</v>
      </c>
      <c r="L2" s="35" t="str">
        <f>'Field data and Court Farm'!K30</f>
        <v>kg/ha</v>
      </c>
      <c r="M2" s="35" t="str">
        <f>'Field data and Court Farm'!L30</f>
        <v>kg/ha</v>
      </c>
      <c r="N2" s="35" t="str">
        <f>'Field data and Court Farm'!M30</f>
        <v>kg/ha</v>
      </c>
      <c r="O2" s="35" t="str">
        <f>'Field data and Court Farm'!N30</f>
        <v>kg/ha</v>
      </c>
      <c r="P2" s="35" t="str">
        <f>'Field data and Court Farm'!O30</f>
        <v>kg/ha</v>
      </c>
      <c r="Q2" s="35" t="str">
        <f>'Field data and Court Farm'!P30</f>
        <v>kg/ha</v>
      </c>
      <c r="R2" s="35" t="str">
        <f>'Field data and Court Farm'!Q30</f>
        <v>kg/ha</v>
      </c>
      <c r="S2" s="35" t="str">
        <f>'Field data and Court Farm'!R30</f>
        <v>kg/ha</v>
      </c>
      <c r="T2" s="35" t="str">
        <f>'Field data and Court Farm'!S30</f>
        <v>kg/ha</v>
      </c>
      <c r="U2" s="35" t="str">
        <f>'Field data and Court Farm'!T30</f>
        <v>kg/ha</v>
      </c>
      <c r="V2" s="35" t="str">
        <f>'Field data and Court Farm'!U30</f>
        <v>kg/ha</v>
      </c>
    </row>
    <row r="3" spans="1:22" x14ac:dyDescent="0.25">
      <c r="A3" s="36">
        <v>1</v>
      </c>
      <c r="B3" s="91"/>
      <c r="C3" s="33">
        <f>'Field data and Court Farm'!B31</f>
        <v>148</v>
      </c>
      <c r="D3" s="33">
        <f>'Field data and Court Farm'!C31</f>
        <v>1.3025183999999999</v>
      </c>
      <c r="E3" s="33">
        <f>'Field data and Court Farm'!D31</f>
        <v>64.938303359999992</v>
      </c>
      <c r="F3" s="33">
        <f>'Field data and Court Farm'!E31</f>
        <v>14.963439360000001</v>
      </c>
      <c r="G3" s="33">
        <f>'Field data and Court Farm'!F31</f>
        <v>45.131025279999996</v>
      </c>
      <c r="H3" s="33">
        <f>'Field data and Court Farm'!G31</f>
        <v>0.17546880000000001</v>
      </c>
      <c r="I3" s="33">
        <f>'Field data and Court Farm'!H31</f>
        <v>1.9211584000000002</v>
      </c>
      <c r="J3" s="33">
        <f>'Field data and Court Farm'!I31</f>
        <v>0.51965760000000005</v>
      </c>
      <c r="K3" s="33">
        <f>'Field data and Court Farm'!J31</f>
        <v>9.2233599999999999E-3</v>
      </c>
      <c r="L3" s="33">
        <f>'Field data and Court Farm'!K31</f>
        <v>7.64864E-3</v>
      </c>
      <c r="M3" s="33">
        <f>'Field data and Court Farm'!L31</f>
        <v>0.54665280000000005</v>
      </c>
      <c r="N3" s="33">
        <f>'Field data and Court Farm'!M31</f>
        <v>0.33968959999999998</v>
      </c>
      <c r="O3" s="33">
        <f>'Field data and Court Farm'!N31</f>
        <v>78.286079999999998</v>
      </c>
      <c r="P3" s="33">
        <f>'Field data and Court Farm'!O31</f>
        <v>10325.664000000001</v>
      </c>
      <c r="Q3" s="33">
        <f>'Field data and Court Farm'!P31</f>
        <v>0</v>
      </c>
      <c r="R3" s="33">
        <f>'Field data and Court Farm'!Q31</f>
        <v>86.047200000000004</v>
      </c>
      <c r="S3" s="33">
        <f>'Field data and Court Farm'!R31</f>
        <v>0</v>
      </c>
      <c r="T3" s="33">
        <f>'Field data and Court Farm'!S31</f>
        <v>0.56240000000000001</v>
      </c>
      <c r="U3" s="33">
        <f>'Field data and Court Farm'!T31</f>
        <v>0</v>
      </c>
      <c r="V3" s="33">
        <f>'Field data and Court Farm'!U31</f>
        <v>0</v>
      </c>
    </row>
    <row r="4" spans="1:22" x14ac:dyDescent="0.25">
      <c r="A4" s="36">
        <v>2</v>
      </c>
      <c r="B4" s="91"/>
      <c r="C4" s="33">
        <f>'Ponsticl cake'!B31</f>
        <v>35</v>
      </c>
      <c r="D4" s="33">
        <f>'Ponsticl cake'!C31</f>
        <v>0.44729999999999998</v>
      </c>
      <c r="E4" s="33">
        <f>'Ponsticl cake'!D31</f>
        <v>84.996099999999998</v>
      </c>
      <c r="F4" s="33">
        <f>'Ponsticl cake'!E31</f>
        <v>4.4621150000000007</v>
      </c>
      <c r="G4" s="33">
        <f>'Ponsticl cake'!F31</f>
        <v>11.408697999999999</v>
      </c>
      <c r="H4" s="33">
        <f>'Ponsticl cake'!G31</f>
        <v>0.59290000000000009</v>
      </c>
      <c r="I4" s="33">
        <f>'Ponsticl cake'!H31</f>
        <v>0.57820000000000005</v>
      </c>
      <c r="J4" s="33">
        <f>'Ponsticl cake'!I31</f>
        <v>7.2100000000000011E-2</v>
      </c>
      <c r="K4" s="33">
        <f>'Ponsticl cake'!J31</f>
        <v>6.510000000000001E-3</v>
      </c>
      <c r="L4" s="33">
        <f>'Ponsticl cake'!K31</f>
        <v>1.8200000000000004E-3</v>
      </c>
      <c r="M4" s="33">
        <f>'Ponsticl cake'!L31</f>
        <v>0.14350000000000002</v>
      </c>
      <c r="N4" s="33">
        <f>'Ponsticl cake'!M31</f>
        <v>6.0620000000000007E-2</v>
      </c>
      <c r="O4" s="33">
        <f>'Ponsticl cake'!N31</f>
        <v>945</v>
      </c>
      <c r="P4" s="33">
        <f>'Ponsticl cake'!O31</f>
        <v>59.71</v>
      </c>
      <c r="Q4" s="33">
        <f>'Ponsticl cake'!P31</f>
        <v>0</v>
      </c>
      <c r="R4" s="33">
        <f>'Ponsticl cake'!Q31</f>
        <v>106.57499999999999</v>
      </c>
      <c r="S4" s="33">
        <f>'Ponsticl cake'!R31</f>
        <v>0</v>
      </c>
      <c r="T4" s="33">
        <f>'Ponsticl cake'!S31</f>
        <v>0.62580000000000013</v>
      </c>
      <c r="U4" s="33">
        <f>'Ponsticl cake'!T31</f>
        <v>0</v>
      </c>
      <c r="V4" s="33">
        <f>'Ponsticl cake'!U31</f>
        <v>0</v>
      </c>
    </row>
    <row r="5" spans="1:22" x14ac:dyDescent="0.25">
      <c r="A5" s="36">
        <v>3</v>
      </c>
      <c r="B5" s="91"/>
      <c r="C5" s="33">
        <f>'Ponsticl liquid'!B31</f>
        <v>250</v>
      </c>
      <c r="D5" s="33">
        <f>'Ponsticl liquid'!C31</f>
        <v>228.77249999999998</v>
      </c>
      <c r="E5" s="33">
        <f>'Ponsticl liquid'!D31</f>
        <v>36.8741032</v>
      </c>
      <c r="F5" s="33">
        <f>'Ponsticl liquid'!E31</f>
        <v>5.3374571250000002</v>
      </c>
      <c r="G5" s="33">
        <f>'Ponsticl liquid'!F31</f>
        <v>9.8457843</v>
      </c>
      <c r="H5" s="33">
        <f>'Ponsticl liquid'!G31</f>
        <v>1.31098</v>
      </c>
      <c r="I5" s="33">
        <f>'Ponsticl liquid'!H31</f>
        <v>1.2574375</v>
      </c>
      <c r="J5" s="33">
        <f>'Ponsticl liquid'!I31</f>
        <v>3.2612249999999995E-2</v>
      </c>
      <c r="K5" s="33">
        <f>'Ponsticl liquid'!J31</f>
        <v>4.2185E-3</v>
      </c>
      <c r="L5" s="33">
        <f>'Ponsticl liquid'!K31</f>
        <v>5.0297499999999995E-3</v>
      </c>
      <c r="M5" s="33">
        <f>'Ponsticl liquid'!L31</f>
        <v>0.36343999999999999</v>
      </c>
      <c r="N5" s="33">
        <f>'Ponsticl liquid'!M31</f>
        <v>6.976750000000001E-2</v>
      </c>
      <c r="O5" s="33">
        <f>'Ponsticl liquid'!N31</f>
        <v>712.27750000000003</v>
      </c>
      <c r="P5" s="33">
        <f>'Ponsticl liquid'!O31</f>
        <v>47.376999999999995</v>
      </c>
      <c r="Q5" s="33">
        <f>'Ponsticl liquid'!P31</f>
        <v>0</v>
      </c>
      <c r="R5" s="33">
        <f>'Ponsticl liquid'!Q31</f>
        <v>245.80875000000003</v>
      </c>
      <c r="S5" s="33">
        <f>'Ponsticl liquid'!R31</f>
        <v>0</v>
      </c>
      <c r="T5" s="33">
        <f>'Ponsticl liquid'!S31</f>
        <v>0.39913500000000002</v>
      </c>
      <c r="U5" s="33">
        <f>'Ponsticl liquid'!T31</f>
        <v>0</v>
      </c>
      <c r="V5" s="33">
        <f>'Ponsticl liquid'!U31</f>
        <v>0</v>
      </c>
    </row>
    <row r="6" spans="1:22" x14ac:dyDescent="0.25">
      <c r="A6" s="36">
        <v>4</v>
      </c>
      <c r="B6" s="91"/>
      <c r="C6" s="33">
        <f>Hirwaun!B31</f>
        <v>250</v>
      </c>
      <c r="D6" s="33">
        <f>Hirwaun!C31</f>
        <v>155.95500000000001</v>
      </c>
      <c r="E6" s="33">
        <f>Hirwaun!D31</f>
        <v>35.407405000000004</v>
      </c>
      <c r="F6" s="33">
        <f>Hirwaun!E31</f>
        <v>2.6580492499999999E-3</v>
      </c>
      <c r="G6" s="33">
        <f>Hirwaun!F31</f>
        <v>53.112372000000008</v>
      </c>
      <c r="H6" s="33">
        <f>Hirwaun!G31</f>
        <v>0.48472500000000002</v>
      </c>
      <c r="I6" s="33">
        <f>Hirwaun!H31</f>
        <v>2.3182499999999999</v>
      </c>
      <c r="J6" s="33">
        <f>Hirwaun!I31</f>
        <v>0.31190999999999997</v>
      </c>
      <c r="K6" s="33">
        <f>Hirwaun!J31</f>
        <v>4.0745E-3</v>
      </c>
      <c r="L6" s="33">
        <f>Hirwaun!K31</f>
        <v>5.058E-3</v>
      </c>
      <c r="M6" s="33">
        <f>Hirwaun!L31</f>
        <v>0.31190999999999997</v>
      </c>
      <c r="N6" s="33">
        <f>Hirwaun!M31</f>
        <v>0.28943000000000002</v>
      </c>
      <c r="O6" s="33">
        <f>Hirwaun!N31</f>
        <v>59.431500000000007</v>
      </c>
      <c r="P6" s="33">
        <f>Hirwaun!O31</f>
        <v>422.90500000000003</v>
      </c>
      <c r="Q6" s="33">
        <f>Hirwaun!P31</f>
        <v>0</v>
      </c>
      <c r="R6" s="33">
        <f>Hirwaun!Q31</f>
        <v>95.188749999999999</v>
      </c>
      <c r="S6" s="33">
        <f>Hirwaun!R31</f>
        <v>0</v>
      </c>
      <c r="T6" s="33">
        <f>Hirwaun!S31</f>
        <v>0.23463499999999998</v>
      </c>
      <c r="U6" s="33">
        <f>Hirwaun!T31</f>
        <v>0</v>
      </c>
      <c r="V6" s="33">
        <f>Hirwaun!U31</f>
        <v>0</v>
      </c>
    </row>
    <row r="7" spans="1:22" x14ac:dyDescent="0.25">
      <c r="A7" s="36">
        <v>5</v>
      </c>
      <c r="B7" s="91"/>
      <c r="C7" s="33">
        <f>Andigestion!B31</f>
        <v>42</v>
      </c>
      <c r="D7" s="33">
        <f>Andigestion!C31</f>
        <v>9.9875999999999987</v>
      </c>
      <c r="E7" s="33">
        <f>Andigestion!D31</f>
        <v>1.8857587559999995</v>
      </c>
      <c r="F7" s="33">
        <f>Andigestion!E31</f>
        <v>4.0732446300000005</v>
      </c>
      <c r="G7" s="33">
        <f>Andigestion!F31</f>
        <v>0.16416686999999996</v>
      </c>
      <c r="H7" s="33">
        <f>Andigestion!G31</f>
        <v>2.0663999999999995E-3</v>
      </c>
      <c r="I7" s="33">
        <f>Andigestion!H31</f>
        <v>1.36899E-2</v>
      </c>
      <c r="J7" s="33">
        <f>Andigestion!I31</f>
        <v>8.6099999999999989E-4</v>
      </c>
      <c r="K7" s="33">
        <f>Andigestion!J31</f>
        <v>3.4440000000000002E-5</v>
      </c>
      <c r="L7" s="33">
        <f>Andigestion!K31</f>
        <v>8.6099999999999992E-5</v>
      </c>
      <c r="M7" s="33">
        <f>Andigestion!L31</f>
        <v>5.8547999999999998E-4</v>
      </c>
      <c r="N7" s="33">
        <f>Andigestion!M31</f>
        <v>7.0601999999999991E-4</v>
      </c>
      <c r="O7" s="33">
        <f>Andigestion!N31</f>
        <v>0</v>
      </c>
      <c r="P7" s="33">
        <f>Andigestion!O31</f>
        <v>0</v>
      </c>
      <c r="Q7" s="33">
        <f>Andigestion!P31</f>
        <v>0</v>
      </c>
      <c r="R7" s="33">
        <f>Andigestion!Q31</f>
        <v>1.8812849999999997</v>
      </c>
      <c r="S7" s="33">
        <f>Andigestion!R31</f>
        <v>0</v>
      </c>
      <c r="T7" s="33">
        <f>Andigestion!S31</f>
        <v>0</v>
      </c>
      <c r="U7" s="33">
        <f>Andigestion!T31</f>
        <v>0</v>
      </c>
      <c r="V7" s="33">
        <f>Andigestion!U31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6" t="s">
        <v>84</v>
      </c>
      <c r="B15" s="35" t="s">
        <v>152</v>
      </c>
      <c r="C15" s="35">
        <f>'Field data and Court Farm'!B43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6"/>
      <c r="B16" s="32" t="s">
        <v>46</v>
      </c>
      <c r="C16" s="35">
        <f>'Field data and Court Farm'!B44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148</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35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42</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8" t="s">
        <v>85</v>
      </c>
      <c r="B27" s="148"/>
      <c r="C27" s="148"/>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REGU-415-1630513</_dlc_DocId>
    <_dlc_DocIdUrl xmlns="9be56660-2c31-41ef-bc00-23e72f632f2a">
      <Url>https://cyfoethnaturiolcymru.sharepoint.com/teams/Regulatory/Permitting/_layouts/15/DocIdRedir.aspx?ID=REGU-415-1630513</Url>
      <Description>REGU-415-1630513</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2023-02-27T00:00:00+00:00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34aa0a32e861d07c2babb84befd3ce4c">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246450849c5c3b888f7640c04f2e6030"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3.xml><?xml version="1.0" encoding="utf-8"?>
<ds:datastoreItem xmlns:ds="http://schemas.openxmlformats.org/officeDocument/2006/customXml" ds:itemID="{F9275778-961C-4A5A-B4E0-B4CDFB0087DB}"/>
</file>

<file path=customXml/itemProps4.xml><?xml version="1.0" encoding="utf-8"?>
<ds:datastoreItem xmlns:ds="http://schemas.openxmlformats.org/officeDocument/2006/customXml" ds:itemID="{5E737C81-BC77-4814-953D-D03E333C747F}"/>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Court Farm</vt:lpstr>
      <vt:lpstr>Ponsticl cake</vt:lpstr>
      <vt:lpstr>Ponsticl liquid</vt:lpstr>
      <vt:lpstr>Hirwaun</vt:lpstr>
      <vt:lpstr>Andigestion</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2023-02-27T11:31:19Z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dae3ded8-5392-437c-9102-d44a2bc29c2a</vt:lpwstr>
  </property>
</Properties>
</file>