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6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externalLinks/externalLink2.xml" ContentType="application/vnd.openxmlformats-officedocument.spreadsheetml.externalLink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rhodri_morgan_cyfoethnaturiolcymru_gov_uk/Documents/Desktop/Rhod Sites/TATA/TATA - BL7108IM/Returns/2022/Q4/Air/"/>
    </mc:Choice>
  </mc:AlternateContent>
  <xr:revisionPtr revIDLastSave="834" documentId="8_{35E618A1-7F35-4705-9413-04FB1DC6C387}" xr6:coauthVersionLast="47" xr6:coauthVersionMax="47" xr10:uidLastSave="{605B858C-FD8C-4D92-AA29-0CE7C207405B}"/>
  <bookViews>
    <workbookView xWindow="-108" yWindow="-108" windowWidth="23256" windowHeight="12576" tabRatio="754" firstSheet="2" activeTab="2" xr2:uid="{00000000-000D-0000-FFFF-FFFF00000000}"/>
  </bookViews>
  <sheets>
    <sheet name="Notes" sheetId="2" r:id="rId1"/>
    <sheet name="A50 Service Boilers" sheetId="7" r:id="rId2"/>
    <sheet name="A51 Boiler 5" sheetId="8" r:id="rId3"/>
    <sheet name="A53 Mitchell Boiler" sheetId="1" r:id="rId4"/>
    <sheet name="A62 Boiler 3" sheetId="3" r:id="rId5"/>
    <sheet name="A52A Boiler 6" sheetId="9" r:id="rId6"/>
    <sheet name="A52B Boiler 7" sheetId="10" r:id="rId7"/>
  </sheets>
  <externalReferences>
    <externalReference r:id="rId8"/>
    <externalReference r:id="rId9"/>
  </externalReferenc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64" i="7" l="1"/>
  <c r="R47" i="7"/>
  <c r="R30" i="7" l="1"/>
  <c r="L9" i="10" l="1"/>
  <c r="L8" i="10"/>
  <c r="K9" i="10"/>
  <c r="K8" i="10"/>
  <c r="J9" i="10"/>
  <c r="J8" i="10"/>
  <c r="I9" i="10"/>
  <c r="I8" i="10"/>
  <c r="H9" i="10"/>
  <c r="H8" i="10"/>
  <c r="G9" i="10"/>
  <c r="G8" i="10"/>
  <c r="F9" i="10"/>
  <c r="F8" i="10"/>
  <c r="E9" i="10"/>
  <c r="E8" i="10"/>
  <c r="D9" i="10"/>
  <c r="D8" i="10"/>
  <c r="L9" i="9"/>
  <c r="L8" i="9"/>
  <c r="K9" i="9"/>
  <c r="K8" i="9"/>
  <c r="J9" i="9"/>
  <c r="J8" i="9"/>
  <c r="I9" i="9"/>
  <c r="I8" i="9"/>
  <c r="H9" i="9"/>
  <c r="H8" i="9"/>
  <c r="G9" i="9"/>
  <c r="G8" i="9"/>
  <c r="F9" i="9"/>
  <c r="F8" i="9"/>
  <c r="E9" i="9"/>
  <c r="E8" i="9"/>
  <c r="D9" i="9"/>
  <c r="D8" i="9"/>
  <c r="L9" i="3"/>
  <c r="I9" i="3"/>
  <c r="F9" i="3"/>
  <c r="K9" i="3"/>
  <c r="K8" i="3"/>
  <c r="J9" i="3"/>
  <c r="J8" i="3"/>
  <c r="H9" i="3"/>
  <c r="H8" i="3"/>
  <c r="G9" i="3"/>
  <c r="G8" i="3"/>
  <c r="E9" i="3"/>
  <c r="E8" i="3"/>
  <c r="D9" i="3"/>
  <c r="D8" i="3"/>
  <c r="J9" i="1"/>
  <c r="J8" i="1"/>
  <c r="G9" i="1"/>
  <c r="G8" i="1"/>
  <c r="D9" i="1"/>
  <c r="D8" i="1"/>
  <c r="L9" i="7"/>
  <c r="L8" i="7"/>
  <c r="K9" i="7"/>
  <c r="K8" i="7"/>
  <c r="J9" i="7"/>
  <c r="J8" i="7"/>
  <c r="I9" i="7"/>
  <c r="I8" i="7"/>
  <c r="H9" i="7"/>
  <c r="H8" i="7"/>
  <c r="G9" i="7"/>
  <c r="G8" i="7"/>
  <c r="F9" i="7"/>
  <c r="F8" i="7"/>
  <c r="E9" i="7"/>
  <c r="E8" i="7"/>
  <c r="D9" i="7"/>
  <c r="D8" i="7"/>
  <c r="D8" i="8"/>
  <c r="J9" i="8"/>
  <c r="J8" i="8"/>
  <c r="G9" i="8"/>
  <c r="G8" i="8"/>
  <c r="G6" i="8"/>
  <c r="J5" i="8"/>
  <c r="G5" i="8"/>
  <c r="D9" i="8"/>
  <c r="AH6" i="10"/>
  <c r="AH7" i="10"/>
  <c r="AH8" i="10"/>
  <c r="AH9" i="10"/>
  <c r="AH10" i="10"/>
  <c r="AH11" i="10"/>
  <c r="AH12" i="10"/>
  <c r="AH13" i="10"/>
  <c r="AH14" i="10"/>
  <c r="AH15" i="10"/>
  <c r="AH16" i="10"/>
  <c r="AH17" i="10"/>
  <c r="AH18" i="10"/>
  <c r="AH19" i="10"/>
  <c r="AH20" i="10"/>
  <c r="AH21" i="10"/>
  <c r="AH22" i="10"/>
  <c r="AH23" i="10"/>
  <c r="AH24" i="10"/>
  <c r="AH25" i="10"/>
  <c r="AH26" i="10"/>
  <c r="AH27" i="10"/>
  <c r="AH28" i="10"/>
  <c r="AH29" i="10"/>
  <c r="AH30" i="10"/>
  <c r="AH31" i="10"/>
  <c r="AH32" i="10"/>
  <c r="AH33" i="10"/>
  <c r="AH34" i="10"/>
  <c r="AH35" i="10"/>
  <c r="AH36" i="10"/>
  <c r="AH37" i="10"/>
  <c r="AH38" i="10"/>
  <c r="AH39" i="10"/>
  <c r="AH40" i="10"/>
  <c r="AH41" i="10"/>
  <c r="AH42" i="10"/>
  <c r="AH43" i="10"/>
  <c r="AH44" i="10"/>
  <c r="AH45" i="10"/>
  <c r="AH46" i="10"/>
  <c r="AH47" i="10"/>
  <c r="AH48" i="10"/>
  <c r="AH49" i="10"/>
  <c r="AH50" i="10"/>
  <c r="AH51" i="10"/>
  <c r="AH52" i="10"/>
  <c r="AH53" i="10"/>
  <c r="AH54" i="10"/>
  <c r="AH55" i="10"/>
  <c r="AH56" i="10"/>
  <c r="AH57" i="10"/>
  <c r="AH58" i="10"/>
  <c r="AH59" i="10"/>
  <c r="AH60" i="10"/>
  <c r="AH61" i="10"/>
  <c r="AH62" i="10"/>
  <c r="AH63" i="10"/>
  <c r="AH64" i="10"/>
  <c r="AH65" i="10"/>
  <c r="AH66" i="10"/>
  <c r="AH67" i="10"/>
  <c r="AH68" i="10"/>
  <c r="AH69" i="10"/>
  <c r="AH70" i="10"/>
  <c r="AH71" i="10"/>
  <c r="AH72" i="10"/>
  <c r="AH73" i="10"/>
  <c r="AH74" i="10"/>
  <c r="AH75" i="10"/>
  <c r="AH76" i="10"/>
  <c r="AH77" i="10"/>
  <c r="AH78" i="10"/>
  <c r="AH79" i="10"/>
  <c r="AH80" i="10"/>
  <c r="AH81" i="10"/>
  <c r="AH82" i="10"/>
  <c r="AH83" i="10"/>
  <c r="AH84" i="10"/>
  <c r="AH85" i="10"/>
  <c r="AH86" i="10"/>
  <c r="AH87" i="10"/>
  <c r="AH88" i="10"/>
  <c r="AH89" i="10"/>
  <c r="AH90" i="10"/>
  <c r="AH91" i="10"/>
  <c r="AH92" i="10"/>
  <c r="AH93" i="10"/>
  <c r="AH94" i="10"/>
  <c r="AH95" i="10"/>
  <c r="AH96" i="10"/>
  <c r="AH97" i="10"/>
  <c r="AH98" i="10"/>
  <c r="AC6" i="10"/>
  <c r="AC7" i="10"/>
  <c r="AC8" i="10"/>
  <c r="AC9" i="10"/>
  <c r="AC10" i="10"/>
  <c r="AC11" i="10"/>
  <c r="AC12" i="10"/>
  <c r="AC13" i="10"/>
  <c r="AC14" i="10"/>
  <c r="AC15" i="10"/>
  <c r="AC16" i="10"/>
  <c r="AC17" i="10"/>
  <c r="AC18" i="10"/>
  <c r="AC19" i="10"/>
  <c r="AC20" i="10"/>
  <c r="AC21" i="10"/>
  <c r="AC22" i="10"/>
  <c r="AC23" i="10"/>
  <c r="AC24" i="10"/>
  <c r="AC25" i="10"/>
  <c r="AC26" i="10"/>
  <c r="AC27" i="10"/>
  <c r="AC28" i="10"/>
  <c r="AC29" i="10"/>
  <c r="AC30" i="10"/>
  <c r="AC31" i="10"/>
  <c r="AC32" i="10"/>
  <c r="AC33" i="10"/>
  <c r="AC34" i="10"/>
  <c r="AC35" i="10"/>
  <c r="AC36" i="10"/>
  <c r="AC37" i="10"/>
  <c r="AC38" i="10"/>
  <c r="AC39" i="10"/>
  <c r="AC40" i="10"/>
  <c r="AC41" i="10"/>
  <c r="AC42" i="10"/>
  <c r="AC43" i="10"/>
  <c r="AC44" i="10"/>
  <c r="AC45" i="10"/>
  <c r="AC46" i="10"/>
  <c r="AC47" i="10"/>
  <c r="AC48" i="10"/>
  <c r="AC49" i="10"/>
  <c r="AC50" i="10"/>
  <c r="AC51" i="10"/>
  <c r="AC52" i="10"/>
  <c r="AC53" i="10"/>
  <c r="AC54" i="10"/>
  <c r="AC55" i="10"/>
  <c r="AC56" i="10"/>
  <c r="AC57" i="10"/>
  <c r="AC58" i="10"/>
  <c r="AC59" i="10"/>
  <c r="AC60" i="10"/>
  <c r="AC61" i="10"/>
  <c r="AC62" i="10"/>
  <c r="AC63" i="10"/>
  <c r="AC64" i="10"/>
  <c r="AC65" i="10"/>
  <c r="AC66" i="10"/>
  <c r="AC67" i="10"/>
  <c r="AC68" i="10"/>
  <c r="AC69" i="10"/>
  <c r="AC70" i="10"/>
  <c r="AC71" i="10"/>
  <c r="AC72" i="10"/>
  <c r="AC73" i="10"/>
  <c r="AC74" i="10"/>
  <c r="AC75" i="10"/>
  <c r="AC76" i="10"/>
  <c r="AC77" i="10"/>
  <c r="AC78" i="10"/>
  <c r="AC79" i="10"/>
  <c r="AC80" i="10"/>
  <c r="AC81" i="10"/>
  <c r="AC82" i="10"/>
  <c r="AC83" i="10"/>
  <c r="AC84" i="10"/>
  <c r="AC85" i="10"/>
  <c r="AC86" i="10"/>
  <c r="AC87" i="10"/>
  <c r="AC88" i="10"/>
  <c r="AC89" i="10"/>
  <c r="AC90" i="10"/>
  <c r="AC91" i="10"/>
  <c r="AC92" i="10"/>
  <c r="AC93" i="10"/>
  <c r="AC94" i="10"/>
  <c r="AC95" i="10"/>
  <c r="AC96" i="10"/>
  <c r="AC97" i="10"/>
  <c r="AC98" i="10"/>
  <c r="AH5" i="10"/>
  <c r="AC5" i="10"/>
  <c r="X6" i="10"/>
  <c r="X7" i="10"/>
  <c r="X8" i="10"/>
  <c r="X9" i="10"/>
  <c r="X10" i="10"/>
  <c r="X11" i="10"/>
  <c r="X12" i="10"/>
  <c r="X13" i="10"/>
  <c r="X14" i="10"/>
  <c r="X15" i="10"/>
  <c r="X16" i="10"/>
  <c r="X17" i="10"/>
  <c r="X18" i="10"/>
  <c r="X19" i="10"/>
  <c r="X20" i="10"/>
  <c r="X21" i="10"/>
  <c r="X22" i="10"/>
  <c r="X24" i="10"/>
  <c r="X25" i="10"/>
  <c r="X26" i="10"/>
  <c r="X27" i="10"/>
  <c r="X28" i="10"/>
  <c r="X29" i="10"/>
  <c r="X30" i="10"/>
  <c r="X31" i="10"/>
  <c r="X32" i="10"/>
  <c r="X33" i="10"/>
  <c r="X34" i="10"/>
  <c r="X35" i="10"/>
  <c r="X36" i="10"/>
  <c r="X37" i="10"/>
  <c r="X38" i="10"/>
  <c r="X39" i="10"/>
  <c r="X40" i="10"/>
  <c r="X41" i="10"/>
  <c r="X42" i="10"/>
  <c r="X43" i="10"/>
  <c r="X44" i="10"/>
  <c r="X45" i="10"/>
  <c r="X46" i="10"/>
  <c r="X47" i="10"/>
  <c r="X48" i="10"/>
  <c r="X49" i="10"/>
  <c r="X50" i="10"/>
  <c r="X51" i="10"/>
  <c r="X52" i="10"/>
  <c r="X53" i="10"/>
  <c r="X54" i="10"/>
  <c r="X55" i="10"/>
  <c r="X56" i="10"/>
  <c r="X57" i="10"/>
  <c r="X58" i="10"/>
  <c r="X59" i="10"/>
  <c r="X60" i="10"/>
  <c r="X61" i="10"/>
  <c r="X62" i="10"/>
  <c r="X63" i="10"/>
  <c r="X65" i="10"/>
  <c r="X66" i="10"/>
  <c r="X67" i="10"/>
  <c r="X68" i="10"/>
  <c r="X69" i="10"/>
  <c r="X70" i="10"/>
  <c r="X71" i="10"/>
  <c r="X72" i="10"/>
  <c r="X73" i="10"/>
  <c r="X74" i="10"/>
  <c r="X75" i="10"/>
  <c r="X76" i="10"/>
  <c r="X77" i="10"/>
  <c r="X78" i="10"/>
  <c r="X79" i="10"/>
  <c r="X80" i="10"/>
  <c r="X81" i="10"/>
  <c r="X82" i="10"/>
  <c r="X83" i="10"/>
  <c r="X84" i="10"/>
  <c r="X85" i="10"/>
  <c r="X86" i="10"/>
  <c r="X87" i="10"/>
  <c r="X88" i="10"/>
  <c r="X89" i="10"/>
  <c r="X90" i="10"/>
  <c r="X91" i="10"/>
  <c r="X92" i="10"/>
  <c r="X93" i="10"/>
  <c r="X94" i="10"/>
  <c r="X95" i="10"/>
  <c r="X96" i="10"/>
  <c r="X97" i="10"/>
  <c r="X98" i="10"/>
  <c r="X5" i="10"/>
  <c r="AH6" i="9"/>
  <c r="AH7" i="9"/>
  <c r="AH8" i="9"/>
  <c r="AH9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4" i="9"/>
  <c r="AH25" i="9"/>
  <c r="AH26" i="9"/>
  <c r="AH27" i="9"/>
  <c r="AH28" i="9"/>
  <c r="AH29" i="9"/>
  <c r="AH30" i="9"/>
  <c r="AH31" i="9"/>
  <c r="AH32" i="9"/>
  <c r="AH33" i="9"/>
  <c r="AH34" i="9"/>
  <c r="AH35" i="9"/>
  <c r="AH36" i="9"/>
  <c r="AH37" i="9"/>
  <c r="AH38" i="9"/>
  <c r="AH39" i="9"/>
  <c r="AH40" i="9"/>
  <c r="AH41" i="9"/>
  <c r="AH42" i="9"/>
  <c r="AH43" i="9"/>
  <c r="AH44" i="9"/>
  <c r="AH45" i="9"/>
  <c r="AH49" i="9"/>
  <c r="AH50" i="9"/>
  <c r="AH51" i="9"/>
  <c r="AH52" i="9"/>
  <c r="AH53" i="9"/>
  <c r="AH54" i="9"/>
  <c r="AH55" i="9"/>
  <c r="AH56" i="9"/>
  <c r="AH57" i="9"/>
  <c r="AH58" i="9"/>
  <c r="AH59" i="9"/>
  <c r="AH60" i="9"/>
  <c r="AH61" i="9"/>
  <c r="AH62" i="9"/>
  <c r="AH63" i="9"/>
  <c r="AH65" i="9"/>
  <c r="AH66" i="9"/>
  <c r="AH67" i="9"/>
  <c r="AH68" i="9"/>
  <c r="AH69" i="9"/>
  <c r="AH70" i="9"/>
  <c r="AH71" i="9"/>
  <c r="AH72" i="9"/>
  <c r="AH73" i="9"/>
  <c r="AH74" i="9"/>
  <c r="AH75" i="9"/>
  <c r="AH76" i="9"/>
  <c r="AH77" i="9"/>
  <c r="AH78" i="9"/>
  <c r="AH79" i="9"/>
  <c r="AH80" i="9"/>
  <c r="AH81" i="9"/>
  <c r="AH82" i="9"/>
  <c r="AH83" i="9"/>
  <c r="AH84" i="9"/>
  <c r="AH85" i="9"/>
  <c r="AH86" i="9"/>
  <c r="AH87" i="9"/>
  <c r="AH88" i="9"/>
  <c r="AH89" i="9"/>
  <c r="AH90" i="9"/>
  <c r="AH91" i="9"/>
  <c r="AH92" i="9"/>
  <c r="AH93" i="9"/>
  <c r="AH94" i="9"/>
  <c r="AH95" i="9"/>
  <c r="AH96" i="9"/>
  <c r="AH5" i="9"/>
  <c r="AC6" i="9"/>
  <c r="AC7" i="9"/>
  <c r="AC8" i="9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AC24" i="9"/>
  <c r="AC25" i="9"/>
  <c r="AC26" i="9"/>
  <c r="AC27" i="9"/>
  <c r="AC28" i="9"/>
  <c r="AC29" i="9"/>
  <c r="AC30" i="9"/>
  <c r="AC31" i="9"/>
  <c r="AC32" i="9"/>
  <c r="AC33" i="9"/>
  <c r="AC34" i="9"/>
  <c r="AC35" i="9"/>
  <c r="AC36" i="9"/>
  <c r="AC37" i="9"/>
  <c r="AC38" i="9"/>
  <c r="AC39" i="9"/>
  <c r="AC40" i="9"/>
  <c r="AC41" i="9"/>
  <c r="AC42" i="9"/>
  <c r="AC43" i="9"/>
  <c r="AC44" i="9"/>
  <c r="AC45" i="9"/>
  <c r="AC49" i="9"/>
  <c r="AC50" i="9"/>
  <c r="AC51" i="9"/>
  <c r="AC52" i="9"/>
  <c r="AC53" i="9"/>
  <c r="AC54" i="9"/>
  <c r="AC55" i="9"/>
  <c r="AC56" i="9"/>
  <c r="AC57" i="9"/>
  <c r="AC58" i="9"/>
  <c r="AC59" i="9"/>
  <c r="AC60" i="9"/>
  <c r="AC61" i="9"/>
  <c r="AC62" i="9"/>
  <c r="AC63" i="9"/>
  <c r="AC65" i="9"/>
  <c r="AC66" i="9"/>
  <c r="AC67" i="9"/>
  <c r="AC68" i="9"/>
  <c r="AC69" i="9"/>
  <c r="AC70" i="9"/>
  <c r="AC71" i="9"/>
  <c r="AC72" i="9"/>
  <c r="AC73" i="9"/>
  <c r="AC74" i="9"/>
  <c r="AC75" i="9"/>
  <c r="AC76" i="9"/>
  <c r="AC77" i="9"/>
  <c r="AC78" i="9"/>
  <c r="AC79" i="9"/>
  <c r="AC80" i="9"/>
  <c r="AC81" i="9"/>
  <c r="AC82" i="9"/>
  <c r="AC83" i="9"/>
  <c r="AC84" i="9"/>
  <c r="AC85" i="9"/>
  <c r="AC86" i="9"/>
  <c r="AC87" i="9"/>
  <c r="AC88" i="9"/>
  <c r="AC89" i="9"/>
  <c r="AC90" i="9"/>
  <c r="AC91" i="9"/>
  <c r="AC92" i="9"/>
  <c r="AC93" i="9"/>
  <c r="AC94" i="9"/>
  <c r="AC95" i="9"/>
  <c r="AC96" i="9"/>
  <c r="AC5" i="9"/>
  <c r="X6" i="9"/>
  <c r="X7" i="9"/>
  <c r="X8" i="9"/>
  <c r="X9" i="9"/>
  <c r="X10" i="9"/>
  <c r="X11" i="9"/>
  <c r="X12" i="9"/>
  <c r="X13" i="9"/>
  <c r="X14" i="9"/>
  <c r="X15" i="9"/>
  <c r="X16" i="9"/>
  <c r="X17" i="9"/>
  <c r="X18" i="9"/>
  <c r="X19" i="9"/>
  <c r="X20" i="9"/>
  <c r="X21" i="9"/>
  <c r="X22" i="9"/>
  <c r="X24" i="9"/>
  <c r="X25" i="9"/>
  <c r="X26" i="9"/>
  <c r="X27" i="9"/>
  <c r="X28" i="9"/>
  <c r="X29" i="9"/>
  <c r="X30" i="9"/>
  <c r="X31" i="9"/>
  <c r="X32" i="9"/>
  <c r="X33" i="9"/>
  <c r="X34" i="9"/>
  <c r="X35" i="9"/>
  <c r="X36" i="9"/>
  <c r="X37" i="9"/>
  <c r="X38" i="9"/>
  <c r="X39" i="9"/>
  <c r="X40" i="9"/>
  <c r="X41" i="9"/>
  <c r="X42" i="9"/>
  <c r="X43" i="9"/>
  <c r="X44" i="9"/>
  <c r="X45" i="9"/>
  <c r="X49" i="9"/>
  <c r="X50" i="9"/>
  <c r="X51" i="9"/>
  <c r="X52" i="9"/>
  <c r="X53" i="9"/>
  <c r="X54" i="9"/>
  <c r="X55" i="9"/>
  <c r="X56" i="9"/>
  <c r="X57" i="9"/>
  <c r="X58" i="9"/>
  <c r="X59" i="9"/>
  <c r="X60" i="9"/>
  <c r="X61" i="9"/>
  <c r="X62" i="9"/>
  <c r="X63" i="9"/>
  <c r="X65" i="9"/>
  <c r="X66" i="9"/>
  <c r="X67" i="9"/>
  <c r="X68" i="9"/>
  <c r="X69" i="9"/>
  <c r="X70" i="9"/>
  <c r="X71" i="9"/>
  <c r="X72" i="9"/>
  <c r="X73" i="9"/>
  <c r="X74" i="9"/>
  <c r="X75" i="9"/>
  <c r="X76" i="9"/>
  <c r="X77" i="9"/>
  <c r="X78" i="9"/>
  <c r="X79" i="9"/>
  <c r="X80" i="9"/>
  <c r="X81" i="9"/>
  <c r="X82" i="9"/>
  <c r="X83" i="9"/>
  <c r="X84" i="9"/>
  <c r="X85" i="9"/>
  <c r="X86" i="9"/>
  <c r="X87" i="9"/>
  <c r="X88" i="9"/>
  <c r="X89" i="9"/>
  <c r="X90" i="9"/>
  <c r="X91" i="9"/>
  <c r="X92" i="9"/>
  <c r="X93" i="9"/>
  <c r="X94" i="9"/>
  <c r="X95" i="9"/>
  <c r="X96" i="9"/>
  <c r="X97" i="9"/>
  <c r="X5" i="9"/>
  <c r="AH32" i="3"/>
  <c r="AH33" i="3"/>
  <c r="AH34" i="3"/>
  <c r="AH35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C32" i="3"/>
  <c r="AC33" i="3"/>
  <c r="AC34" i="3"/>
  <c r="AC35" i="3"/>
  <c r="AC37" i="3"/>
  <c r="AC38" i="3"/>
  <c r="AC39" i="3"/>
  <c r="AC40" i="3"/>
  <c r="AC41" i="3"/>
  <c r="AC42" i="3"/>
  <c r="AC43" i="3"/>
  <c r="AC44" i="3"/>
  <c r="AC45" i="3"/>
  <c r="AC46" i="3"/>
  <c r="AC47" i="3"/>
  <c r="AC48" i="3"/>
  <c r="AC49" i="3"/>
  <c r="AC50" i="3"/>
  <c r="AC51" i="3"/>
  <c r="AC52" i="3"/>
  <c r="AC53" i="3"/>
  <c r="AC54" i="3"/>
  <c r="AC55" i="3"/>
  <c r="AC56" i="3"/>
  <c r="AC57" i="3"/>
  <c r="AC58" i="3"/>
  <c r="AC59" i="3"/>
  <c r="AC60" i="3"/>
  <c r="AC61" i="3"/>
  <c r="AC62" i="3"/>
  <c r="AC63" i="3"/>
  <c r="AC65" i="3"/>
  <c r="AC66" i="3"/>
  <c r="AC67" i="3"/>
  <c r="AC68" i="3"/>
  <c r="AC69" i="3"/>
  <c r="AC70" i="3"/>
  <c r="AC71" i="3"/>
  <c r="AC72" i="3"/>
  <c r="AC73" i="3"/>
  <c r="AC74" i="3"/>
  <c r="AC75" i="3"/>
  <c r="AC76" i="3"/>
  <c r="AC77" i="3"/>
  <c r="AC78" i="3"/>
  <c r="AC79" i="3"/>
  <c r="AC80" i="3"/>
  <c r="AC81" i="3"/>
  <c r="AC82" i="3"/>
  <c r="AC83" i="3"/>
  <c r="AC84" i="3"/>
  <c r="AC85" i="3"/>
  <c r="AC86" i="3"/>
  <c r="AC87" i="3"/>
  <c r="AC88" i="3"/>
  <c r="AC89" i="3"/>
  <c r="AC90" i="3"/>
  <c r="AC91" i="3"/>
  <c r="AC92" i="3"/>
  <c r="AC93" i="3"/>
  <c r="AC94" i="3"/>
  <c r="AC95" i="3"/>
  <c r="AC96" i="3"/>
  <c r="AC97" i="3"/>
  <c r="AC98" i="3"/>
  <c r="AC31" i="3"/>
  <c r="AH31" i="3"/>
  <c r="X32" i="3"/>
  <c r="X33" i="3"/>
  <c r="X34" i="3"/>
  <c r="X35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95" i="3"/>
  <c r="X96" i="3"/>
  <c r="X97" i="3"/>
  <c r="X98" i="3"/>
  <c r="X31" i="3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5" i="1"/>
  <c r="AH6" i="7"/>
  <c r="AH7" i="7"/>
  <c r="AH8" i="7"/>
  <c r="AH9" i="7"/>
  <c r="AH10" i="7"/>
  <c r="AH11" i="7"/>
  <c r="AH12" i="7"/>
  <c r="AH13" i="7"/>
  <c r="AH14" i="7"/>
  <c r="AH15" i="7"/>
  <c r="AH16" i="7"/>
  <c r="AH17" i="7"/>
  <c r="AH18" i="7"/>
  <c r="AH19" i="7"/>
  <c r="AH20" i="7"/>
  <c r="AH21" i="7"/>
  <c r="AH22" i="7"/>
  <c r="AH23" i="7"/>
  <c r="AH24" i="7"/>
  <c r="AH25" i="7"/>
  <c r="AH26" i="7"/>
  <c r="AH27" i="7"/>
  <c r="AH28" i="7"/>
  <c r="AH29" i="7"/>
  <c r="AH31" i="7"/>
  <c r="AH32" i="7"/>
  <c r="AH33" i="7"/>
  <c r="AH34" i="7"/>
  <c r="AH35" i="7"/>
  <c r="AH36" i="7"/>
  <c r="AH37" i="7"/>
  <c r="AH38" i="7"/>
  <c r="AH39" i="7"/>
  <c r="AH40" i="7"/>
  <c r="AH41" i="7"/>
  <c r="AH42" i="7"/>
  <c r="AH43" i="7"/>
  <c r="AH44" i="7"/>
  <c r="AH45" i="7"/>
  <c r="AH46" i="7"/>
  <c r="AH48" i="7"/>
  <c r="AH49" i="7"/>
  <c r="AH50" i="7"/>
  <c r="AH51" i="7"/>
  <c r="AH52" i="7"/>
  <c r="AH53" i="7"/>
  <c r="AH54" i="7"/>
  <c r="AH55" i="7"/>
  <c r="AH56" i="7"/>
  <c r="AH57" i="7"/>
  <c r="AH58" i="7"/>
  <c r="AH59" i="7"/>
  <c r="AH60" i="7"/>
  <c r="AH61" i="7"/>
  <c r="AH62" i="7"/>
  <c r="AH63" i="7"/>
  <c r="AH65" i="7"/>
  <c r="AH66" i="7"/>
  <c r="AH67" i="7"/>
  <c r="AH68" i="7"/>
  <c r="AH69" i="7"/>
  <c r="AH70" i="7"/>
  <c r="AH71" i="7"/>
  <c r="AH72" i="7"/>
  <c r="AH73" i="7"/>
  <c r="AH74" i="7"/>
  <c r="AH75" i="7"/>
  <c r="AH76" i="7"/>
  <c r="AH77" i="7"/>
  <c r="AH78" i="7"/>
  <c r="AH79" i="7"/>
  <c r="AH80" i="7"/>
  <c r="AH81" i="7"/>
  <c r="AH82" i="7"/>
  <c r="AH83" i="7"/>
  <c r="AH84" i="7"/>
  <c r="AH85" i="7"/>
  <c r="AH86" i="7"/>
  <c r="AH87" i="7"/>
  <c r="AH88" i="7"/>
  <c r="AH89" i="7"/>
  <c r="AH90" i="7"/>
  <c r="AH91" i="7"/>
  <c r="AH92" i="7"/>
  <c r="AH93" i="7"/>
  <c r="AH94" i="7"/>
  <c r="AH95" i="7"/>
  <c r="AH96" i="7"/>
  <c r="AH97" i="7"/>
  <c r="AH5" i="7"/>
  <c r="AC6" i="7"/>
  <c r="AC7" i="7"/>
  <c r="AC8" i="7"/>
  <c r="AC9" i="7"/>
  <c r="AC10" i="7"/>
  <c r="AC11" i="7"/>
  <c r="AC12" i="7"/>
  <c r="AC13" i="7"/>
  <c r="AC14" i="7"/>
  <c r="AC15" i="7"/>
  <c r="AC16" i="7"/>
  <c r="AC17" i="7"/>
  <c r="AC18" i="7"/>
  <c r="AC19" i="7"/>
  <c r="AC20" i="7"/>
  <c r="AC21" i="7"/>
  <c r="AC22" i="7"/>
  <c r="AC23" i="7"/>
  <c r="AC24" i="7"/>
  <c r="AC25" i="7"/>
  <c r="AC26" i="7"/>
  <c r="AC27" i="7"/>
  <c r="AC28" i="7"/>
  <c r="AC29" i="7"/>
  <c r="AC31" i="7"/>
  <c r="AC32" i="7"/>
  <c r="AC33" i="7"/>
  <c r="AC34" i="7"/>
  <c r="AC35" i="7"/>
  <c r="AC36" i="7"/>
  <c r="AC37" i="7"/>
  <c r="AC38" i="7"/>
  <c r="AC39" i="7"/>
  <c r="AC40" i="7"/>
  <c r="AC41" i="7"/>
  <c r="AC42" i="7"/>
  <c r="AC43" i="7"/>
  <c r="AC44" i="7"/>
  <c r="AC45" i="7"/>
  <c r="AC46" i="7"/>
  <c r="AC48" i="7"/>
  <c r="AC49" i="7"/>
  <c r="AC50" i="7"/>
  <c r="AC51" i="7"/>
  <c r="AC52" i="7"/>
  <c r="AC53" i="7"/>
  <c r="AC54" i="7"/>
  <c r="AC55" i="7"/>
  <c r="AC56" i="7"/>
  <c r="AC57" i="7"/>
  <c r="AC58" i="7"/>
  <c r="AC59" i="7"/>
  <c r="AC60" i="7"/>
  <c r="AC61" i="7"/>
  <c r="AC62" i="7"/>
  <c r="AC63" i="7"/>
  <c r="AC65" i="7"/>
  <c r="AC66" i="7"/>
  <c r="AC67" i="7"/>
  <c r="AC68" i="7"/>
  <c r="AC69" i="7"/>
  <c r="AC70" i="7"/>
  <c r="AC71" i="7"/>
  <c r="AC72" i="7"/>
  <c r="AC73" i="7"/>
  <c r="AC74" i="7"/>
  <c r="AC75" i="7"/>
  <c r="AC76" i="7"/>
  <c r="AC77" i="7"/>
  <c r="AC78" i="7"/>
  <c r="AC79" i="7"/>
  <c r="AC80" i="7"/>
  <c r="AC81" i="7"/>
  <c r="AC82" i="7"/>
  <c r="AC83" i="7"/>
  <c r="AC84" i="7"/>
  <c r="AC85" i="7"/>
  <c r="AC86" i="7"/>
  <c r="AC87" i="7"/>
  <c r="AC88" i="7"/>
  <c r="AC89" i="7"/>
  <c r="AC90" i="7"/>
  <c r="AC91" i="7"/>
  <c r="AC92" i="7"/>
  <c r="AC93" i="7"/>
  <c r="AC94" i="7"/>
  <c r="AC95" i="7"/>
  <c r="AC96" i="7"/>
  <c r="AC5" i="7"/>
  <c r="X6" i="8"/>
  <c r="X7" i="8"/>
  <c r="X8" i="8"/>
  <c r="X9" i="8"/>
  <c r="X10" i="8"/>
  <c r="X11" i="8"/>
  <c r="X12" i="8"/>
  <c r="X13" i="8"/>
  <c r="X14" i="8"/>
  <c r="X15" i="8"/>
  <c r="X16" i="8"/>
  <c r="X17" i="8"/>
  <c r="X18" i="8"/>
  <c r="X19" i="8"/>
  <c r="X20" i="8"/>
  <c r="X21" i="8"/>
  <c r="X22" i="8"/>
  <c r="X23" i="8"/>
  <c r="X24" i="8"/>
  <c r="X25" i="8"/>
  <c r="X26" i="8"/>
  <c r="X27" i="8"/>
  <c r="X28" i="8"/>
  <c r="X29" i="8"/>
  <c r="X30" i="8"/>
  <c r="X31" i="8"/>
  <c r="X32" i="8"/>
  <c r="X33" i="8"/>
  <c r="X34" i="8"/>
  <c r="X35" i="8"/>
  <c r="X36" i="8"/>
  <c r="X37" i="8"/>
  <c r="X38" i="8"/>
  <c r="X39" i="8"/>
  <c r="X40" i="8"/>
  <c r="X41" i="8"/>
  <c r="X42" i="8"/>
  <c r="X43" i="8"/>
  <c r="X44" i="8"/>
  <c r="X45" i="8"/>
  <c r="X46" i="8"/>
  <c r="X47" i="8"/>
  <c r="X48" i="8"/>
  <c r="X49" i="8"/>
  <c r="X50" i="8"/>
  <c r="X51" i="8"/>
  <c r="X52" i="8"/>
  <c r="X53" i="8"/>
  <c r="X54" i="8"/>
  <c r="X55" i="8"/>
  <c r="X56" i="8"/>
  <c r="X57" i="8"/>
  <c r="X58" i="8"/>
  <c r="X59" i="8"/>
  <c r="X60" i="8"/>
  <c r="X61" i="8"/>
  <c r="X62" i="8"/>
  <c r="X63" i="8"/>
  <c r="X70" i="8"/>
  <c r="X71" i="8"/>
  <c r="X72" i="8"/>
  <c r="X73" i="8"/>
  <c r="X74" i="8"/>
  <c r="X75" i="8"/>
  <c r="X76" i="8"/>
  <c r="X77" i="8"/>
  <c r="X78" i="8"/>
  <c r="X79" i="8"/>
  <c r="X80" i="8"/>
  <c r="X81" i="8"/>
  <c r="X82" i="8"/>
  <c r="X83" i="8"/>
  <c r="X84" i="8"/>
  <c r="X85" i="8"/>
  <c r="X86" i="8"/>
  <c r="X87" i="8"/>
  <c r="X88" i="8"/>
  <c r="X89" i="8"/>
  <c r="X90" i="8"/>
  <c r="X91" i="8"/>
  <c r="X92" i="8"/>
  <c r="X93" i="8"/>
  <c r="X94" i="8"/>
  <c r="X95" i="8"/>
  <c r="X96" i="8"/>
  <c r="X5" i="8"/>
  <c r="X29" i="7"/>
  <c r="X6" i="7"/>
  <c r="X7" i="7"/>
  <c r="X8" i="7"/>
  <c r="X9" i="7"/>
  <c r="X10" i="7"/>
  <c r="X11" i="7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31" i="7"/>
  <c r="X32" i="7"/>
  <c r="X33" i="7"/>
  <c r="X34" i="7"/>
  <c r="X35" i="7"/>
  <c r="X36" i="7"/>
  <c r="X37" i="7"/>
  <c r="X38" i="7"/>
  <c r="X39" i="7"/>
  <c r="X40" i="7"/>
  <c r="X41" i="7"/>
  <c r="X42" i="7"/>
  <c r="X43" i="7"/>
  <c r="X44" i="7"/>
  <c r="X45" i="7"/>
  <c r="X46" i="7"/>
  <c r="X48" i="7"/>
  <c r="X49" i="7"/>
  <c r="X50" i="7"/>
  <c r="X51" i="7"/>
  <c r="X52" i="7"/>
  <c r="X53" i="7"/>
  <c r="X54" i="7"/>
  <c r="X55" i="7"/>
  <c r="X56" i="7"/>
  <c r="X57" i="7"/>
  <c r="X58" i="7"/>
  <c r="X59" i="7"/>
  <c r="X60" i="7"/>
  <c r="X61" i="7"/>
  <c r="X62" i="7"/>
  <c r="X63" i="7"/>
  <c r="X65" i="7"/>
  <c r="X66" i="7"/>
  <c r="X67" i="7"/>
  <c r="X68" i="7"/>
  <c r="X69" i="7"/>
  <c r="X70" i="7"/>
  <c r="X71" i="7"/>
  <c r="X72" i="7"/>
  <c r="X73" i="7"/>
  <c r="X74" i="7"/>
  <c r="X75" i="7"/>
  <c r="X76" i="7"/>
  <c r="X77" i="7"/>
  <c r="X78" i="7"/>
  <c r="X79" i="7"/>
  <c r="X80" i="7"/>
  <c r="X81" i="7"/>
  <c r="X82" i="7"/>
  <c r="X83" i="7"/>
  <c r="X84" i="7"/>
  <c r="X85" i="7"/>
  <c r="X86" i="7"/>
  <c r="X87" i="7"/>
  <c r="X88" i="7"/>
  <c r="X89" i="7"/>
  <c r="X90" i="7"/>
  <c r="X91" i="7"/>
  <c r="X92" i="7"/>
  <c r="X93" i="7"/>
  <c r="X94" i="7"/>
  <c r="X95" i="7"/>
  <c r="X96" i="7"/>
  <c r="X5" i="7"/>
  <c r="D5" i="1"/>
  <c r="G7" i="8" l="1"/>
  <c r="G6" i="1"/>
  <c r="K5" i="3" l="1"/>
  <c r="K6" i="3"/>
  <c r="J6" i="3"/>
  <c r="J5" i="3"/>
  <c r="L7" i="10"/>
  <c r="K7" i="10"/>
  <c r="J7" i="10"/>
  <c r="L6" i="10"/>
  <c r="K6" i="10"/>
  <c r="J6" i="10"/>
  <c r="L5" i="10"/>
  <c r="K5" i="10"/>
  <c r="J5" i="10"/>
  <c r="I7" i="10"/>
  <c r="H7" i="10"/>
  <c r="G7" i="10"/>
  <c r="I6" i="10"/>
  <c r="H6" i="10"/>
  <c r="G6" i="10"/>
  <c r="I5" i="10"/>
  <c r="H5" i="10"/>
  <c r="G5" i="10"/>
  <c r="L7" i="9"/>
  <c r="K7" i="9"/>
  <c r="J7" i="9"/>
  <c r="L6" i="9"/>
  <c r="K6" i="9"/>
  <c r="J6" i="9"/>
  <c r="L5" i="9"/>
  <c r="K5" i="9"/>
  <c r="J5" i="9"/>
  <c r="I7" i="9"/>
  <c r="H7" i="9"/>
  <c r="G7" i="9"/>
  <c r="I6" i="9"/>
  <c r="H6" i="9"/>
  <c r="G6" i="9"/>
  <c r="I5" i="9"/>
  <c r="H5" i="9"/>
  <c r="G5" i="9"/>
  <c r="H6" i="3"/>
  <c r="G6" i="3"/>
  <c r="H5" i="3"/>
  <c r="G5" i="3"/>
  <c r="D5" i="3"/>
  <c r="J7" i="1"/>
  <c r="J6" i="1"/>
  <c r="J5" i="1"/>
  <c r="G7" i="1"/>
  <c r="G5" i="1"/>
  <c r="J7" i="8"/>
  <c r="J6" i="8"/>
  <c r="L7" i="7"/>
  <c r="K7" i="7"/>
  <c r="H7" i="7"/>
  <c r="I7" i="7"/>
  <c r="E7" i="7"/>
  <c r="L6" i="7"/>
  <c r="L5" i="7"/>
  <c r="K5" i="7"/>
  <c r="K6" i="7"/>
  <c r="J6" i="7"/>
  <c r="J5" i="7"/>
  <c r="I6" i="7"/>
  <c r="I5" i="7"/>
  <c r="H6" i="7"/>
  <c r="G6" i="7"/>
  <c r="H5" i="7"/>
  <c r="G5" i="7"/>
  <c r="O97" i="7"/>
  <c r="P97" i="7"/>
  <c r="O98" i="7"/>
  <c r="P98" i="7"/>
  <c r="J7" i="7" l="1"/>
  <c r="G7" i="7"/>
  <c r="N5" i="8"/>
  <c r="N6" i="8" s="1"/>
  <c r="N7" i="8" s="1"/>
  <c r="N8" i="8" s="1"/>
  <c r="N9" i="8" s="1"/>
  <c r="N10" i="8" s="1"/>
  <c r="N11" i="8" s="1"/>
  <c r="N12" i="8" s="1"/>
  <c r="N13" i="8" s="1"/>
  <c r="N14" i="8" s="1"/>
  <c r="N15" i="8" s="1"/>
  <c r="N16" i="8" s="1"/>
  <c r="N17" i="8" s="1"/>
  <c r="N18" i="8" s="1"/>
  <c r="N19" i="8" s="1"/>
  <c r="N20" i="8" s="1"/>
  <c r="N21" i="8" s="1"/>
  <c r="N22" i="8" s="1"/>
  <c r="N23" i="8" s="1"/>
  <c r="N24" i="8" s="1"/>
  <c r="N25" i="8" s="1"/>
  <c r="N26" i="8" s="1"/>
  <c r="N27" i="8" s="1"/>
  <c r="N28" i="8" s="1"/>
  <c r="N29" i="8" s="1"/>
  <c r="N30" i="8" s="1"/>
  <c r="N31" i="8" s="1"/>
  <c r="N32" i="8" s="1"/>
  <c r="N33" i="8" s="1"/>
  <c r="N34" i="8" s="1"/>
  <c r="N35" i="8" s="1"/>
  <c r="N36" i="8" s="1"/>
  <c r="N37" i="8" s="1"/>
  <c r="N38" i="8" s="1"/>
  <c r="N39" i="8" s="1"/>
  <c r="N40" i="8" s="1"/>
  <c r="N41" i="8" s="1"/>
  <c r="N42" i="8" s="1"/>
  <c r="N43" i="8" s="1"/>
  <c r="N44" i="8" s="1"/>
  <c r="N45" i="8" s="1"/>
  <c r="N46" i="8" s="1"/>
  <c r="N47" i="8" s="1"/>
  <c r="N48" i="8" s="1"/>
  <c r="N49" i="8" s="1"/>
  <c r="N50" i="8" s="1"/>
  <c r="N51" i="8" s="1"/>
  <c r="N52" i="8" s="1"/>
  <c r="N53" i="8" s="1"/>
  <c r="N54" i="8" s="1"/>
  <c r="N55" i="8" s="1"/>
  <c r="N56" i="8" s="1"/>
  <c r="N57" i="8" s="1"/>
  <c r="N58" i="8" s="1"/>
  <c r="N59" i="8" s="1"/>
  <c r="N60" i="8" s="1"/>
  <c r="N61" i="8" s="1"/>
  <c r="N62" i="8" s="1"/>
  <c r="N63" i="8" s="1"/>
  <c r="N64" i="8" s="1"/>
  <c r="N65" i="8" s="1"/>
  <c r="N66" i="8" s="1"/>
  <c r="N67" i="8" s="1"/>
  <c r="N68" i="8" s="1"/>
  <c r="N69" i="8" s="1"/>
  <c r="N70" i="8" s="1"/>
  <c r="N71" i="8" s="1"/>
  <c r="N72" i="8" s="1"/>
  <c r="N73" i="8" s="1"/>
  <c r="N74" i="8" s="1"/>
  <c r="N75" i="8" s="1"/>
  <c r="N76" i="8" s="1"/>
  <c r="N77" i="8" s="1"/>
  <c r="N78" i="8" s="1"/>
  <c r="N79" i="8" s="1"/>
  <c r="N80" i="8" s="1"/>
  <c r="N81" i="8" s="1"/>
  <c r="N82" i="8" s="1"/>
  <c r="N83" i="8" s="1"/>
  <c r="N84" i="8" s="1"/>
  <c r="N85" i="8" s="1"/>
  <c r="N86" i="8" s="1"/>
  <c r="N87" i="8" s="1"/>
  <c r="N88" i="8" s="1"/>
  <c r="N89" i="8" s="1"/>
  <c r="N90" i="8" s="1"/>
  <c r="N91" i="8" s="1"/>
  <c r="N92" i="8" s="1"/>
  <c r="N93" i="8" s="1"/>
  <c r="N94" i="8" s="1"/>
  <c r="N95" i="8" s="1"/>
  <c r="N96" i="8" s="1"/>
  <c r="N6" i="7"/>
  <c r="N7" i="7" s="1"/>
  <c r="N8" i="7" s="1"/>
  <c r="N9" i="7" s="1"/>
  <c r="N10" i="7" s="1"/>
  <c r="N11" i="7" s="1"/>
  <c r="N12" i="7" s="1"/>
  <c r="N13" i="7" s="1"/>
  <c r="N14" i="7" s="1"/>
  <c r="N15" i="7" s="1"/>
  <c r="N16" i="7" s="1"/>
  <c r="N17" i="7" s="1"/>
  <c r="N18" i="7" s="1"/>
  <c r="N19" i="7" s="1"/>
  <c r="N20" i="7" s="1"/>
  <c r="N21" i="7" s="1"/>
  <c r="N22" i="7" s="1"/>
  <c r="N23" i="7" s="1"/>
  <c r="N24" i="7" s="1"/>
  <c r="N25" i="7" s="1"/>
  <c r="N26" i="7" s="1"/>
  <c r="N27" i="7" s="1"/>
  <c r="N28" i="7" s="1"/>
  <c r="N29" i="7" s="1"/>
  <c r="N30" i="7" s="1"/>
  <c r="N31" i="7" s="1"/>
  <c r="N32" i="7" s="1"/>
  <c r="N33" i="7" s="1"/>
  <c r="N34" i="7" s="1"/>
  <c r="N35" i="7" s="1"/>
  <c r="N36" i="7" s="1"/>
  <c r="N37" i="7" s="1"/>
  <c r="N38" i="7" s="1"/>
  <c r="N39" i="7" s="1"/>
  <c r="N40" i="7" s="1"/>
  <c r="N41" i="7" s="1"/>
  <c r="N42" i="7" s="1"/>
  <c r="N43" i="7" s="1"/>
  <c r="N44" i="7" s="1"/>
  <c r="N45" i="7" s="1"/>
  <c r="N46" i="7" s="1"/>
  <c r="N47" i="7" s="1"/>
  <c r="N48" i="7" s="1"/>
  <c r="N49" i="7" s="1"/>
  <c r="N50" i="7" s="1"/>
  <c r="N51" i="7" s="1"/>
  <c r="N52" i="7" s="1"/>
  <c r="N53" i="7" s="1"/>
  <c r="N54" i="7" s="1"/>
  <c r="N55" i="7" s="1"/>
  <c r="N56" i="7" s="1"/>
  <c r="N57" i="7" s="1"/>
  <c r="N58" i="7" s="1"/>
  <c r="N59" i="7" s="1"/>
  <c r="N60" i="7" s="1"/>
  <c r="N61" i="7" s="1"/>
  <c r="N62" i="7" s="1"/>
  <c r="N63" i="7" s="1"/>
  <c r="N64" i="7" s="1"/>
  <c r="N65" i="7" s="1"/>
  <c r="N66" i="7" s="1"/>
  <c r="N67" i="7" s="1"/>
  <c r="N68" i="7" s="1"/>
  <c r="N69" i="7" s="1"/>
  <c r="N70" i="7" s="1"/>
  <c r="N71" i="7" s="1"/>
  <c r="N72" i="7" s="1"/>
  <c r="N73" i="7" s="1"/>
  <c r="N74" i="7" s="1"/>
  <c r="N75" i="7" s="1"/>
  <c r="N76" i="7" s="1"/>
  <c r="N77" i="7" s="1"/>
  <c r="N78" i="7" s="1"/>
  <c r="N79" i="7" s="1"/>
  <c r="N80" i="7" s="1"/>
  <c r="N81" i="7" s="1"/>
  <c r="N82" i="7" s="1"/>
  <c r="N83" i="7" s="1"/>
  <c r="N84" i="7" s="1"/>
  <c r="N85" i="7" s="1"/>
  <c r="N86" i="7" s="1"/>
  <c r="N87" i="7" s="1"/>
  <c r="N88" i="7" s="1"/>
  <c r="N89" i="7" s="1"/>
  <c r="N90" i="7" s="1"/>
  <c r="N91" i="7" s="1"/>
  <c r="N92" i="7" s="1"/>
  <c r="N93" i="7" s="1"/>
  <c r="N94" i="7" s="1"/>
  <c r="N95" i="7" s="1"/>
  <c r="N96" i="7" s="1"/>
  <c r="N5" i="1" l="1"/>
  <c r="N96" i="3"/>
  <c r="N97" i="3"/>
  <c r="N5" i="3" l="1"/>
  <c r="N6" i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F6" i="10"/>
  <c r="E6" i="10"/>
  <c r="D6" i="10"/>
  <c r="F5" i="10"/>
  <c r="E5" i="10"/>
  <c r="D5" i="10"/>
  <c r="N96" i="10"/>
  <c r="N97" i="10"/>
  <c r="F7" i="9"/>
  <c r="F6" i="9"/>
  <c r="F5" i="9"/>
  <c r="E6" i="9"/>
  <c r="E5" i="9"/>
  <c r="D6" i="9"/>
  <c r="D5" i="9"/>
  <c r="N97" i="9"/>
  <c r="N98" i="9"/>
  <c r="N97" i="1"/>
  <c r="N98" i="1"/>
  <c r="D7" i="10" l="1"/>
  <c r="E7" i="9"/>
  <c r="F7" i="10"/>
  <c r="E7" i="10"/>
  <c r="D7" i="9"/>
  <c r="N5" i="9"/>
  <c r="N6" i="3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N54" i="3" s="1"/>
  <c r="N55" i="3" s="1"/>
  <c r="N56" i="3" s="1"/>
  <c r="N57" i="3" s="1"/>
  <c r="N58" i="3" s="1"/>
  <c r="N59" i="3" s="1"/>
  <c r="N60" i="3" s="1"/>
  <c r="N61" i="3" s="1"/>
  <c r="N62" i="3" s="1"/>
  <c r="N63" i="3" s="1"/>
  <c r="N64" i="3" s="1"/>
  <c r="N65" i="3" s="1"/>
  <c r="N66" i="3" s="1"/>
  <c r="N67" i="3" s="1"/>
  <c r="N68" i="3" s="1"/>
  <c r="N69" i="3" s="1"/>
  <c r="N70" i="3" s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8" i="3" s="1"/>
  <c r="D6" i="8"/>
  <c r="N97" i="8"/>
  <c r="N98" i="8"/>
  <c r="R97" i="7"/>
  <c r="Y97" i="7"/>
  <c r="Z97" i="7"/>
  <c r="AD97" i="7"/>
  <c r="AE97" i="7"/>
  <c r="R98" i="7"/>
  <c r="T98" i="7"/>
  <c r="U98" i="7"/>
  <c r="V98" i="7"/>
  <c r="W98" i="7"/>
  <c r="Y98" i="7"/>
  <c r="Z98" i="7"/>
  <c r="AA98" i="7"/>
  <c r="AB98" i="7"/>
  <c r="AD98" i="7"/>
  <c r="AE98" i="7"/>
  <c r="AF98" i="7"/>
  <c r="AG98" i="7"/>
  <c r="N97" i="7"/>
  <c r="N98" i="7"/>
  <c r="AH98" i="7" l="1"/>
  <c r="AC98" i="7"/>
  <c r="X98" i="7"/>
  <c r="AC97" i="7"/>
  <c r="X97" i="7"/>
  <c r="N5" i="10"/>
  <c r="N6" i="10" s="1"/>
  <c r="N7" i="10" s="1"/>
  <c r="N8" i="10" s="1"/>
  <c r="N9" i="10" s="1"/>
  <c r="N10" i="10" s="1"/>
  <c r="N11" i="10" s="1"/>
  <c r="N12" i="10" s="1"/>
  <c r="N13" i="10" s="1"/>
  <c r="N14" i="10" s="1"/>
  <c r="N15" i="10" s="1"/>
  <c r="N16" i="10" s="1"/>
  <c r="N17" i="10" s="1"/>
  <c r="N18" i="10" s="1"/>
  <c r="N19" i="10" s="1"/>
  <c r="N20" i="10" s="1"/>
  <c r="N21" i="10" s="1"/>
  <c r="N22" i="10" s="1"/>
  <c r="N23" i="10" s="1"/>
  <c r="N24" i="10" s="1"/>
  <c r="N25" i="10" s="1"/>
  <c r="N26" i="10" s="1"/>
  <c r="N27" i="10" s="1"/>
  <c r="N28" i="10" s="1"/>
  <c r="N29" i="10" s="1"/>
  <c r="N30" i="10" s="1"/>
  <c r="N31" i="10" s="1"/>
  <c r="N32" i="10" s="1"/>
  <c r="N33" i="10" s="1"/>
  <c r="N34" i="10" s="1"/>
  <c r="N35" i="10" s="1"/>
  <c r="N36" i="10" s="1"/>
  <c r="N37" i="10" s="1"/>
  <c r="N38" i="10" s="1"/>
  <c r="N39" i="10" s="1"/>
  <c r="N40" i="10" s="1"/>
  <c r="N41" i="10" s="1"/>
  <c r="N42" i="10" s="1"/>
  <c r="N43" i="10" s="1"/>
  <c r="N44" i="10" s="1"/>
  <c r="N45" i="10" s="1"/>
  <c r="N46" i="10" s="1"/>
  <c r="N47" i="10" s="1"/>
  <c r="N48" i="10" s="1"/>
  <c r="N49" i="10" s="1"/>
  <c r="N50" i="10" s="1"/>
  <c r="N51" i="10" s="1"/>
  <c r="N52" i="10" s="1"/>
  <c r="N53" i="10" s="1"/>
  <c r="N54" i="10" s="1"/>
  <c r="N55" i="10" s="1"/>
  <c r="N56" i="10" s="1"/>
  <c r="N57" i="10" s="1"/>
  <c r="N58" i="10" s="1"/>
  <c r="N59" i="10" s="1"/>
  <c r="N60" i="10" s="1"/>
  <c r="N61" i="10" s="1"/>
  <c r="N62" i="10" s="1"/>
  <c r="N63" i="10" s="1"/>
  <c r="N64" i="10" s="1"/>
  <c r="N65" i="10" s="1"/>
  <c r="N66" i="10" s="1"/>
  <c r="N67" i="10" s="1"/>
  <c r="N68" i="10" s="1"/>
  <c r="N69" i="10" s="1"/>
  <c r="N70" i="10" s="1"/>
  <c r="N71" i="10" s="1"/>
  <c r="N72" i="10" s="1"/>
  <c r="N73" i="10" s="1"/>
  <c r="N74" i="10" s="1"/>
  <c r="N75" i="10" s="1"/>
  <c r="N76" i="10" s="1"/>
  <c r="N77" i="10" s="1"/>
  <c r="N78" i="10" s="1"/>
  <c r="N79" i="10" s="1"/>
  <c r="N80" i="10" s="1"/>
  <c r="N81" i="10" s="1"/>
  <c r="N82" i="10" s="1"/>
  <c r="N83" i="10" s="1"/>
  <c r="N84" i="10" s="1"/>
  <c r="N85" i="10" s="1"/>
  <c r="N86" i="10" s="1"/>
  <c r="N87" i="10" s="1"/>
  <c r="N88" i="10" s="1"/>
  <c r="N89" i="10" s="1"/>
  <c r="N90" i="10" s="1"/>
  <c r="N91" i="10" s="1"/>
  <c r="N92" i="10" s="1"/>
  <c r="N93" i="10" s="1"/>
  <c r="N94" i="10" s="1"/>
  <c r="N95" i="10" s="1"/>
  <c r="N98" i="10" s="1"/>
  <c r="N6" i="9"/>
  <c r="N7" i="9" s="1"/>
  <c r="N8" i="9" s="1"/>
  <c r="N9" i="9" s="1"/>
  <c r="N10" i="9" s="1"/>
  <c r="N11" i="9" s="1"/>
  <c r="N12" i="9" s="1"/>
  <c r="N13" i="9" s="1"/>
  <c r="N14" i="9" s="1"/>
  <c r="N15" i="9" s="1"/>
  <c r="N16" i="9" s="1"/>
  <c r="N17" i="9" s="1"/>
  <c r="N18" i="9" s="1"/>
  <c r="N19" i="9" s="1"/>
  <c r="N20" i="9" s="1"/>
  <c r="N21" i="9" s="1"/>
  <c r="N22" i="9" s="1"/>
  <c r="N23" i="9" s="1"/>
  <c r="N24" i="9" s="1"/>
  <c r="N25" i="9" s="1"/>
  <c r="N26" i="9" s="1"/>
  <c r="N27" i="9" s="1"/>
  <c r="N28" i="9" s="1"/>
  <c r="N29" i="9" s="1"/>
  <c r="N30" i="9" s="1"/>
  <c r="N31" i="9" s="1"/>
  <c r="N32" i="9" s="1"/>
  <c r="N33" i="9" s="1"/>
  <c r="N34" i="9" s="1"/>
  <c r="N35" i="9" s="1"/>
  <c r="N36" i="9" s="1"/>
  <c r="N37" i="9" s="1"/>
  <c r="N38" i="9" s="1"/>
  <c r="N39" i="9" s="1"/>
  <c r="N40" i="9" s="1"/>
  <c r="N41" i="9" s="1"/>
  <c r="N42" i="9" s="1"/>
  <c r="N43" i="9" s="1"/>
  <c r="N44" i="9" s="1"/>
  <c r="N45" i="9" s="1"/>
  <c r="N46" i="9" s="1"/>
  <c r="N47" i="9" s="1"/>
  <c r="N48" i="9" s="1"/>
  <c r="N49" i="9" s="1"/>
  <c r="N50" i="9" s="1"/>
  <c r="N51" i="9" s="1"/>
  <c r="N52" i="9" s="1"/>
  <c r="N53" i="9" s="1"/>
  <c r="N54" i="9" s="1"/>
  <c r="N55" i="9" s="1"/>
  <c r="N56" i="9" s="1"/>
  <c r="N57" i="9" s="1"/>
  <c r="N58" i="9" s="1"/>
  <c r="N59" i="9" s="1"/>
  <c r="N60" i="9" s="1"/>
  <c r="N61" i="9" s="1"/>
  <c r="N62" i="9" s="1"/>
  <c r="N63" i="9" s="1"/>
  <c r="N64" i="9" s="1"/>
  <c r="N65" i="9" s="1"/>
  <c r="N66" i="9" s="1"/>
  <c r="N67" i="9" s="1"/>
  <c r="N68" i="9" s="1"/>
  <c r="N69" i="9" s="1"/>
  <c r="N70" i="9" s="1"/>
  <c r="N71" i="9" s="1"/>
  <c r="N72" i="9" s="1"/>
  <c r="N73" i="9" s="1"/>
  <c r="N74" i="9" s="1"/>
  <c r="N75" i="9" s="1"/>
  <c r="N76" i="9" s="1"/>
  <c r="N77" i="9" s="1"/>
  <c r="N78" i="9" s="1"/>
  <c r="N79" i="9" s="1"/>
  <c r="N80" i="9" s="1"/>
  <c r="N81" i="9" s="1"/>
  <c r="N82" i="9" s="1"/>
  <c r="N83" i="9" s="1"/>
  <c r="N84" i="9" s="1"/>
  <c r="N85" i="9" s="1"/>
  <c r="N86" i="9" s="1"/>
  <c r="N87" i="9" s="1"/>
  <c r="N88" i="9" s="1"/>
  <c r="N89" i="9" s="1"/>
  <c r="N90" i="9" s="1"/>
  <c r="N91" i="9" s="1"/>
  <c r="N92" i="9" s="1"/>
  <c r="N93" i="9" s="1"/>
  <c r="N94" i="9" s="1"/>
  <c r="N95" i="9" s="1"/>
  <c r="N96" i="9" s="1"/>
  <c r="AG98" i="9"/>
  <c r="AF98" i="9"/>
  <c r="AE97" i="9"/>
  <c r="AE98" i="9"/>
  <c r="AD97" i="9"/>
  <c r="AD98" i="9"/>
  <c r="AB98" i="9"/>
  <c r="Z97" i="9"/>
  <c r="Z98" i="9"/>
  <c r="Y97" i="9"/>
  <c r="Y98" i="9"/>
  <c r="W98" i="9"/>
  <c r="V98" i="9"/>
  <c r="X98" i="9" s="1"/>
  <c r="U98" i="9"/>
  <c r="T97" i="9"/>
  <c r="T98" i="9"/>
  <c r="AH98" i="9" l="1"/>
  <c r="AC98" i="9"/>
  <c r="AH97" i="9"/>
  <c r="AC97" i="9"/>
  <c r="D5" i="8" l="1"/>
  <c r="W98" i="8"/>
  <c r="V98" i="8"/>
  <c r="U97" i="8"/>
  <c r="U98" i="8"/>
  <c r="T97" i="8"/>
  <c r="T98" i="8"/>
  <c r="S97" i="8"/>
  <c r="S98" i="8"/>
  <c r="R97" i="8"/>
  <c r="R98" i="8"/>
  <c r="Q97" i="8"/>
  <c r="Q98" i="8"/>
  <c r="P97" i="8"/>
  <c r="P98" i="8"/>
  <c r="O97" i="8"/>
  <c r="O98" i="8"/>
  <c r="D6" i="1"/>
  <c r="X98" i="1"/>
  <c r="X97" i="1"/>
  <c r="D7" i="1" l="1"/>
  <c r="E6" i="3"/>
  <c r="E5" i="3"/>
  <c r="H7" i="3" l="1"/>
  <c r="G7" i="3"/>
  <c r="X98" i="8"/>
  <c r="X97" i="8"/>
  <c r="F5" i="7"/>
  <c r="E6" i="7"/>
  <c r="K7" i="3" l="1"/>
  <c r="D6" i="7"/>
  <c r="E5" i="7"/>
  <c r="F6" i="7"/>
  <c r="D5" i="7"/>
  <c r="D6" i="3"/>
  <c r="J7" i="3"/>
  <c r="D7" i="7" l="1"/>
  <c r="D7" i="8" l="1"/>
  <c r="F7" i="7"/>
  <c r="E7" i="3"/>
  <c r="D7" i="3"/>
</calcChain>
</file>

<file path=xl/sharedStrings.xml><?xml version="1.0" encoding="utf-8"?>
<sst xmlns="http://schemas.openxmlformats.org/spreadsheetml/2006/main" count="300" uniqueCount="50">
  <si>
    <t>Reference conditions</t>
  </si>
  <si>
    <t>All concentrations in this spreadsheet are reported in dry air at a temperature of 273K, at a pressure of 101.3 kPa and with an oxygen content of 3% dry</t>
  </si>
  <si>
    <t>Uncertainty</t>
  </si>
  <si>
    <t>Concentrations in this spreadsheet are reported after having subtracted the value of the 95% confidence interval (see Section 3.6.7 of the permit):</t>
  </si>
  <si>
    <t>95% confidence interval for nitrogen oxides is taken to be 20%</t>
  </si>
  <si>
    <t>95% confidence interval for sulphur dioxide is taken to be 20%</t>
  </si>
  <si>
    <t>95% confidence interval for dust is taken to be 30%</t>
  </si>
  <si>
    <t>95% confidence interval for carbon monoxide is taken to be 10%</t>
  </si>
  <si>
    <t>Normal operating conditions</t>
  </si>
  <si>
    <t>The document "Power Plant Boiler Abnormal Conditions" sets out the criteria for excluding emissions monitoring data from permitting or other reporting obligations:</t>
  </si>
  <si>
    <t>Parameter</t>
  </si>
  <si>
    <t>Plant</t>
  </si>
  <si>
    <t>Level representing abnormal conditions</t>
  </si>
  <si>
    <t>Boiler oxygen</t>
  </si>
  <si>
    <t>All boilers</t>
  </si>
  <si>
    <t>&gt;17% oxygen</t>
  </si>
  <si>
    <t>Fuel input</t>
  </si>
  <si>
    <t>A51, A52A, A52B, A53 and A62</t>
  </si>
  <si>
    <t>&lt;50% BFG by thermal input</t>
  </si>
  <si>
    <t>A50 (Service Boilers)</t>
  </si>
  <si>
    <t>&lt;35% BFG by thermal input</t>
  </si>
  <si>
    <t>Concentrations in mg/m³ at reference conditions after subtracting uncertainty</t>
  </si>
  <si>
    <t>Daily means, excluding hours outside normal operating conditions</t>
  </si>
  <si>
    <t>Date</t>
  </si>
  <si>
    <t>Fuel mix</t>
  </si>
  <si>
    <r>
      <t>Particulate Matter concentration (mg/m³)</t>
    </r>
    <r>
      <rPr>
        <i/>
        <sz val="10"/>
        <rFont val="Arial"/>
        <family val="2"/>
      </rPr>
      <t xml:space="preserve"> after subtracting uncertainty</t>
    </r>
  </si>
  <si>
    <r>
      <t>Sulphur dioxide concentration (mg/m³)</t>
    </r>
    <r>
      <rPr>
        <i/>
        <sz val="10"/>
        <rFont val="Arial"/>
        <family val="2"/>
      </rPr>
      <t xml:space="preserve"> after subtracting uncertainty</t>
    </r>
  </si>
  <si>
    <r>
      <t>Oxides of nitrogen concentration (mg/m³)</t>
    </r>
    <r>
      <rPr>
        <i/>
        <sz val="10"/>
        <rFont val="Arial"/>
        <family val="2"/>
      </rPr>
      <t xml:space="preserve"> after subtracting uncertainty</t>
    </r>
  </si>
  <si>
    <t>PM</t>
  </si>
  <si>
    <r>
      <t>SO</t>
    </r>
    <r>
      <rPr>
        <vertAlign val="subscript"/>
        <sz val="10"/>
        <rFont val="Arial"/>
        <family val="2"/>
      </rPr>
      <t>2</t>
    </r>
  </si>
  <si>
    <r>
      <t>NO</t>
    </r>
    <r>
      <rPr>
        <vertAlign val="subscript"/>
        <sz val="10"/>
        <rFont val="Arial"/>
        <family val="2"/>
      </rPr>
      <t>x</t>
    </r>
  </si>
  <si>
    <t>% BFG</t>
  </si>
  <si>
    <t>% COG</t>
  </si>
  <si>
    <t>% BOSg</t>
  </si>
  <si>
    <t>% NG</t>
  </si>
  <si>
    <t>% HFO</t>
  </si>
  <si>
    <t>No.valid hours</t>
  </si>
  <si>
    <t>No.hours OTNOC</t>
  </si>
  <si>
    <t>Measured</t>
  </si>
  <si>
    <t>Limit</t>
  </si>
  <si>
    <t>Breach?</t>
  </si>
  <si>
    <t>Daily means</t>
  </si>
  <si>
    <t>Minimum</t>
  </si>
  <si>
    <t>Maximum</t>
  </si>
  <si>
    <t>No. &gt; Limit</t>
  </si>
  <si>
    <t>Monthly mean</t>
  </si>
  <si>
    <t>Monthly mean limit</t>
  </si>
  <si>
    <t>Discontinuous monitoring only</t>
  </si>
  <si>
    <t>OFF</t>
  </si>
  <si>
    <t>Monitor out of calibration (Part A - S5N_21_76A)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</si>
</sst>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mmmm\ yyyy"/>
    <numFmt numFmtId="165" formatCode="0.0"/>
    <numFmt numFmtId="166" formatCode="mmm\ dd\ yyyy"/>
    <numFmt numFmtId="167" formatCode="0.0%"/>
    <numFmt numFmtId="168" formatCode="#,##0.0"/>
  </numFmts>
  <fonts count="48" x14ac:knownFonts="1">
    <font>
      <sz val="10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vertAlign val="subscript"/>
      <sz val="10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20"/>
      <name val="Arial"/>
      <family val="2"/>
    </font>
    <font>
      <b/>
      <sz val="11"/>
      <color indexed="52"/>
      <name val="Arial"/>
      <family val="2"/>
    </font>
    <font>
      <b/>
      <sz val="11"/>
      <color indexed="9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b/>
      <sz val="15"/>
      <color indexed="54"/>
      <name val="Arial"/>
      <family val="2"/>
    </font>
    <font>
      <b/>
      <sz val="13"/>
      <color indexed="54"/>
      <name val="Arial"/>
      <family val="2"/>
    </font>
    <font>
      <b/>
      <sz val="11"/>
      <color indexed="54"/>
      <name val="Arial"/>
      <family val="2"/>
    </font>
    <font>
      <sz val="11"/>
      <color indexed="62"/>
      <name val="Arial"/>
      <family val="2"/>
    </font>
    <font>
      <sz val="11"/>
      <color indexed="52"/>
      <name val="Arial"/>
      <family val="2"/>
    </font>
    <font>
      <sz val="11"/>
      <color indexed="60"/>
      <name val="Arial"/>
      <family val="2"/>
    </font>
    <font>
      <b/>
      <sz val="11"/>
      <color indexed="63"/>
      <name val="Arial"/>
      <family val="2"/>
    </font>
    <font>
      <sz val="18"/>
      <color indexed="54"/>
      <name val="Calibri Light"/>
      <family val="2"/>
    </font>
    <font>
      <b/>
      <sz val="11"/>
      <color indexed="8"/>
      <name val="Arial"/>
      <family val="2"/>
    </font>
    <font>
      <sz val="11"/>
      <color indexed="10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u/>
      <sz val="9"/>
      <color indexed="12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7"/>
      <color rgb="FF000000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5"/>
      </patternFill>
    </fill>
  </fills>
  <borders count="82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</borders>
  <cellStyleXfs count="122">
    <xf numFmtId="0" fontId="0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8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8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8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8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8" fillId="3" borderId="0" applyNumberFormat="0" applyBorder="0" applyAlignment="0" applyProtection="0"/>
    <xf numFmtId="0" fontId="26" fillId="2" borderId="0" applyNumberFormat="0" applyBorder="0" applyAlignment="0" applyProtection="0"/>
    <xf numFmtId="0" fontId="26" fillId="2" borderId="0" applyNumberFormat="0" applyBorder="0" applyAlignment="0" applyProtection="0"/>
    <xf numFmtId="0" fontId="8" fillId="7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8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8" fillId="4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8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8" fillId="14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8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8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9" fillId="10" borderId="0" applyNumberFormat="0" applyBorder="0" applyAlignment="0" applyProtection="0"/>
    <xf numFmtId="0" fontId="28" fillId="16" borderId="0" applyNumberFormat="0" applyBorder="0" applyAlignment="0" applyProtection="0"/>
    <xf numFmtId="0" fontId="9" fillId="4" borderId="0" applyNumberFormat="0" applyBorder="0" applyAlignment="0" applyProtection="0"/>
    <xf numFmtId="0" fontId="28" fillId="11" borderId="0" applyNumberFormat="0" applyBorder="0" applyAlignment="0" applyProtection="0"/>
    <xf numFmtId="0" fontId="9" fillId="12" borderId="0" applyNumberFormat="0" applyBorder="0" applyAlignment="0" applyProtection="0"/>
    <xf numFmtId="0" fontId="28" fillId="13" borderId="0" applyNumberFormat="0" applyBorder="0" applyAlignment="0" applyProtection="0"/>
    <xf numFmtId="0" fontId="9" fillId="14" borderId="0" applyNumberFormat="0" applyBorder="0" applyAlignment="0" applyProtection="0"/>
    <xf numFmtId="0" fontId="28" fillId="17" borderId="0" applyNumberFormat="0" applyBorder="0" applyAlignment="0" applyProtection="0"/>
    <xf numFmtId="0" fontId="9" fillId="18" borderId="0" applyNumberFormat="0" applyBorder="0" applyAlignment="0" applyProtection="0"/>
    <xf numFmtId="0" fontId="28" fillId="18" borderId="0" applyNumberFormat="0" applyBorder="0" applyAlignment="0" applyProtection="0"/>
    <xf numFmtId="0" fontId="9" fillId="19" borderId="0" applyNumberFormat="0" applyBorder="0" applyAlignment="0" applyProtection="0"/>
    <xf numFmtId="0" fontId="28" fillId="20" borderId="0" applyNumberFormat="0" applyBorder="0" applyAlignment="0" applyProtection="0"/>
    <xf numFmtId="0" fontId="9" fillId="18" borderId="0" applyNumberFormat="0" applyBorder="0" applyAlignment="0" applyProtection="0"/>
    <xf numFmtId="0" fontId="28" fillId="21" borderId="0" applyNumberFormat="0" applyBorder="0" applyAlignment="0" applyProtection="0"/>
    <xf numFmtId="0" fontId="9" fillId="22" borderId="0" applyNumberFormat="0" applyBorder="0" applyAlignment="0" applyProtection="0"/>
    <xf numFmtId="0" fontId="28" fillId="23" borderId="0" applyNumberFormat="0" applyBorder="0" applyAlignment="0" applyProtection="0"/>
    <xf numFmtId="0" fontId="9" fillId="24" borderId="0" applyNumberFormat="0" applyBorder="0" applyAlignment="0" applyProtection="0"/>
    <xf numFmtId="0" fontId="28" fillId="19" borderId="0" applyNumberFormat="0" applyBorder="0" applyAlignment="0" applyProtection="0"/>
    <xf numFmtId="0" fontId="9" fillId="15" borderId="0" applyNumberFormat="0" applyBorder="0" applyAlignment="0" applyProtection="0"/>
    <xf numFmtId="0" fontId="28" fillId="17" borderId="0" applyNumberFormat="0" applyBorder="0" applyAlignment="0" applyProtection="0"/>
    <xf numFmtId="0" fontId="9" fillId="21" borderId="0" applyNumberFormat="0" applyBorder="0" applyAlignment="0" applyProtection="0"/>
    <xf numFmtId="0" fontId="28" fillId="18" borderId="0" applyNumberFormat="0" applyBorder="0" applyAlignment="0" applyProtection="0"/>
    <xf numFmtId="0" fontId="9" fillId="19" borderId="0" applyNumberFormat="0" applyBorder="0" applyAlignment="0" applyProtection="0"/>
    <xf numFmtId="0" fontId="28" fillId="22" borderId="0" applyNumberFormat="0" applyBorder="0" applyAlignment="0" applyProtection="0"/>
    <xf numFmtId="0" fontId="10" fillId="5" borderId="0" applyNumberFormat="0" applyBorder="0" applyAlignment="0" applyProtection="0"/>
    <xf numFmtId="0" fontId="29" fillId="5" borderId="0" applyNumberFormat="0" applyBorder="0" applyAlignment="0" applyProtection="0"/>
    <xf numFmtId="0" fontId="11" fillId="12" borderId="39" applyNumberFormat="0" applyAlignment="0" applyProtection="0"/>
    <xf numFmtId="0" fontId="30" fillId="12" borderId="39" applyNumberFormat="0" applyAlignment="0" applyProtection="0"/>
    <xf numFmtId="0" fontId="12" fillId="24" borderId="40" applyNumberFormat="0" applyAlignment="0" applyProtection="0"/>
    <xf numFmtId="0" fontId="31" fillId="24" borderId="40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33" fillId="7" borderId="0" applyNumberFormat="0" applyBorder="0" applyAlignment="0" applyProtection="0"/>
    <xf numFmtId="0" fontId="15" fillId="0" borderId="41" applyNumberFormat="0" applyFill="0" applyAlignment="0" applyProtection="0"/>
    <xf numFmtId="0" fontId="34" fillId="0" borderId="42" applyNumberFormat="0" applyFill="0" applyAlignment="0" applyProtection="0"/>
    <xf numFmtId="0" fontId="16" fillId="0" borderId="43" applyNumberFormat="0" applyFill="0" applyAlignment="0" applyProtection="0"/>
    <xf numFmtId="0" fontId="35" fillId="0" borderId="44" applyNumberFormat="0" applyFill="0" applyAlignment="0" applyProtection="0"/>
    <xf numFmtId="0" fontId="17" fillId="0" borderId="45" applyNumberFormat="0" applyFill="0" applyAlignment="0" applyProtection="0"/>
    <xf numFmtId="0" fontId="36" fillId="0" borderId="46" applyNumberFormat="0" applyFill="0" applyAlignment="0" applyProtection="0"/>
    <xf numFmtId="0" fontId="1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18" fillId="4" borderId="39" applyNumberFormat="0" applyAlignment="0" applyProtection="0"/>
    <xf numFmtId="0" fontId="37" fillId="4" borderId="39" applyNumberFormat="0" applyAlignment="0" applyProtection="0"/>
    <xf numFmtId="0" fontId="19" fillId="0" borderId="47" applyNumberFormat="0" applyFill="0" applyAlignment="0" applyProtection="0"/>
    <xf numFmtId="0" fontId="38" fillId="0" borderId="47" applyNumberFormat="0" applyFill="0" applyAlignment="0" applyProtection="0"/>
    <xf numFmtId="0" fontId="20" fillId="14" borderId="0" applyNumberFormat="0" applyBorder="0" applyAlignment="0" applyProtection="0"/>
    <xf numFmtId="0" fontId="39" fillId="14" borderId="0" applyNumberFormat="0" applyBorder="0" applyAlignment="0" applyProtection="0"/>
    <xf numFmtId="0" fontId="2" fillId="0" borderId="0"/>
    <xf numFmtId="0" fontId="2" fillId="0" borderId="0"/>
    <xf numFmtId="0" fontId="4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8" fillId="8" borderId="48" applyNumberFormat="0" applyFont="0" applyAlignment="0" applyProtection="0"/>
    <xf numFmtId="0" fontId="3" fillId="8" borderId="48" applyNumberFormat="0" applyFont="0" applyAlignment="0" applyProtection="0"/>
    <xf numFmtId="0" fontId="21" fillId="12" borderId="49" applyNumberFormat="0" applyAlignment="0" applyProtection="0"/>
    <xf numFmtId="0" fontId="40" fillId="12" borderId="49" applyNumberForma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3" fillId="0" borderId="50" applyNumberFormat="0" applyFill="0" applyAlignment="0" applyProtection="0"/>
    <xf numFmtId="0" fontId="42" fillId="0" borderId="51" applyNumberFormat="0" applyFill="0" applyAlignment="0" applyProtection="0"/>
    <xf numFmtId="0" fontId="24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 applyFont="0" applyFill="0" applyBorder="0" applyAlignment="0" applyProtection="0"/>
  </cellStyleXfs>
  <cellXfs count="359">
    <xf numFmtId="0" fontId="0" fillId="0" borderId="0" xfId="0"/>
    <xf numFmtId="164" fontId="0" fillId="0" borderId="0" xfId="0" applyNumberFormat="1"/>
    <xf numFmtId="0" fontId="0" fillId="0" borderId="0" xfId="0" applyBorder="1"/>
    <xf numFmtId="0" fontId="3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Font="1" applyAlignmen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/>
    <xf numFmtId="0" fontId="3" fillId="0" borderId="25" xfId="0" applyFont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166" fontId="7" fillId="0" borderId="15" xfId="0" applyNumberFormat="1" applyFont="1" applyFill="1" applyBorder="1" applyAlignment="1">
      <alignment horizontal="left"/>
    </xf>
    <xf numFmtId="167" fontId="7" fillId="0" borderId="25" xfId="0" applyNumberFormat="1" applyFont="1" applyFill="1" applyBorder="1"/>
    <xf numFmtId="167" fontId="7" fillId="0" borderId="7" xfId="0" applyNumberFormat="1" applyFont="1" applyFill="1" applyBorder="1"/>
    <xf numFmtId="167" fontId="7" fillId="0" borderId="33" xfId="0" applyNumberFormat="1" applyFont="1" applyFill="1" applyBorder="1"/>
    <xf numFmtId="0" fontId="7" fillId="0" borderId="25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165" fontId="7" fillId="0" borderId="7" xfId="0" applyNumberFormat="1" applyFont="1" applyFill="1" applyBorder="1"/>
    <xf numFmtId="0" fontId="7" fillId="0" borderId="33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3" fillId="0" borderId="11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165" fontId="7" fillId="0" borderId="7" xfId="0" applyNumberFormat="1" applyFont="1" applyBorder="1"/>
    <xf numFmtId="168" fontId="7" fillId="0" borderId="7" xfId="0" applyNumberFormat="1" applyFont="1" applyBorder="1" applyAlignment="1">
      <alignment horizontal="center"/>
    </xf>
    <xf numFmtId="165" fontId="7" fillId="0" borderId="7" xfId="0" applyNumberFormat="1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54" xfId="0" applyBorder="1"/>
    <xf numFmtId="167" fontId="0" fillId="0" borderId="0" xfId="0" applyNumberFormat="1"/>
    <xf numFmtId="10" fontId="0" fillId="0" borderId="0" xfId="0" applyNumberFormat="1"/>
    <xf numFmtId="165" fontId="0" fillId="0" borderId="52" xfId="0" applyNumberFormat="1" applyFont="1" applyBorder="1"/>
    <xf numFmtId="165" fontId="0" fillId="0" borderId="5" xfId="0" applyNumberFormat="1" applyFont="1" applyBorder="1"/>
    <xf numFmtId="165" fontId="0" fillId="0" borderId="53" xfId="0" applyNumberFormat="1" applyFont="1" applyBorder="1"/>
    <xf numFmtId="165" fontId="0" fillId="0" borderId="7" xfId="0" applyNumberFormat="1" applyFont="1" applyFill="1" applyBorder="1" applyAlignment="1">
      <alignment vertical="center" wrapText="1"/>
    </xf>
    <xf numFmtId="165" fontId="0" fillId="0" borderId="7" xfId="0" applyNumberFormat="1" applyFont="1" applyBorder="1" applyAlignment="1">
      <alignment wrapText="1"/>
    </xf>
    <xf numFmtId="165" fontId="0" fillId="0" borderId="29" xfId="0" applyNumberFormat="1" applyFont="1" applyBorder="1" applyAlignment="1">
      <alignment wrapText="1"/>
    </xf>
    <xf numFmtId="165" fontId="0" fillId="0" borderId="10" xfId="0" applyNumberFormat="1" applyFont="1" applyBorder="1"/>
    <xf numFmtId="0" fontId="0" fillId="0" borderId="57" xfId="0" applyBorder="1"/>
    <xf numFmtId="0" fontId="0" fillId="0" borderId="58" xfId="0" applyBorder="1"/>
    <xf numFmtId="0" fontId="7" fillId="0" borderId="59" xfId="0" applyFont="1" applyFill="1" applyBorder="1" applyAlignment="1">
      <alignment horizontal="center"/>
    </xf>
    <xf numFmtId="165" fontId="0" fillId="0" borderId="57" xfId="0" applyNumberFormat="1" applyFont="1" applyBorder="1"/>
    <xf numFmtId="167" fontId="7" fillId="0" borderId="59" xfId="0" applyNumberFormat="1" applyFont="1" applyBorder="1"/>
    <xf numFmtId="0" fontId="7" fillId="0" borderId="59" xfId="0" applyFont="1" applyBorder="1" applyAlignment="1">
      <alignment horizontal="center"/>
    </xf>
    <xf numFmtId="10" fontId="7" fillId="0" borderId="59" xfId="0" applyNumberFormat="1" applyFont="1" applyFill="1" applyBorder="1" applyAlignment="1">
      <alignment horizontal="right"/>
    </xf>
    <xf numFmtId="165" fontId="0" fillId="0" borderId="58" xfId="0" applyNumberFormat="1" applyFont="1" applyBorder="1"/>
    <xf numFmtId="167" fontId="0" fillId="0" borderId="35" xfId="0" applyNumberFormat="1" applyFill="1" applyBorder="1" applyAlignment="1">
      <alignment horizontal="center"/>
    </xf>
    <xf numFmtId="167" fontId="0" fillId="0" borderId="11" xfId="0" applyNumberFormat="1" applyFill="1" applyBorder="1" applyAlignment="1">
      <alignment horizontal="center"/>
    </xf>
    <xf numFmtId="165" fontId="0" fillId="0" borderId="11" xfId="0" applyNumberFormat="1" applyFill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167" fontId="0" fillId="0" borderId="59" xfId="0" applyNumberFormat="1" applyFill="1" applyBorder="1" applyAlignment="1">
      <alignment horizontal="center"/>
    </xf>
    <xf numFmtId="167" fontId="3" fillId="0" borderId="59" xfId="1" applyNumberFormat="1" applyBorder="1" applyAlignment="1">
      <alignment horizontal="center"/>
    </xf>
    <xf numFmtId="165" fontId="0" fillId="0" borderId="55" xfId="0" applyNumberFormat="1" applyFont="1" applyBorder="1" applyAlignment="1">
      <alignment wrapText="1"/>
    </xf>
    <xf numFmtId="168" fontId="0" fillId="0" borderId="52" xfId="0" applyNumberFormat="1" applyFont="1" applyBorder="1"/>
    <xf numFmtId="168" fontId="0" fillId="0" borderId="7" xfId="0" applyNumberFormat="1" applyFont="1" applyBorder="1" applyAlignment="1">
      <alignment wrapText="1"/>
    </xf>
    <xf numFmtId="168" fontId="0" fillId="0" borderId="5" xfId="0" applyNumberFormat="1" applyFont="1" applyBorder="1" applyAlignment="1">
      <alignment wrapText="1"/>
    </xf>
    <xf numFmtId="168" fontId="0" fillId="0" borderId="29" xfId="0" applyNumberFormat="1" applyFont="1" applyBorder="1" applyAlignment="1">
      <alignment wrapText="1"/>
    </xf>
    <xf numFmtId="168" fontId="0" fillId="0" borderId="5" xfId="0" applyNumberFormat="1" applyFont="1" applyBorder="1"/>
    <xf numFmtId="168" fontId="0" fillId="0" borderId="53" xfId="0" applyNumberFormat="1" applyFont="1" applyBorder="1"/>
    <xf numFmtId="168" fontId="0" fillId="0" borderId="10" xfId="0" applyNumberFormat="1" applyFont="1" applyBorder="1"/>
    <xf numFmtId="0" fontId="0" fillId="0" borderId="59" xfId="0" applyFill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33" xfId="0" applyFill="1" applyBorder="1" applyAlignment="1">
      <alignment horizontal="center"/>
    </xf>
    <xf numFmtId="167" fontId="0" fillId="0" borderId="36" xfId="0" applyNumberFormat="1" applyFill="1" applyBorder="1" applyAlignment="1">
      <alignment horizontal="center"/>
    </xf>
    <xf numFmtId="167" fontId="7" fillId="0" borderId="25" xfId="0" applyNumberFormat="1" applyFont="1" applyBorder="1"/>
    <xf numFmtId="167" fontId="7" fillId="0" borderId="7" xfId="0" applyNumberFormat="1" applyFont="1" applyBorder="1"/>
    <xf numFmtId="167" fontId="7" fillId="0" borderId="33" xfId="0" applyNumberFormat="1" applyFont="1" applyBorder="1"/>
    <xf numFmtId="0" fontId="7" fillId="0" borderId="25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10" fontId="7" fillId="0" borderId="25" xfId="0" applyNumberFormat="1" applyFont="1" applyFill="1" applyBorder="1" applyAlignment="1">
      <alignment horizontal="right"/>
    </xf>
    <xf numFmtId="10" fontId="7" fillId="0" borderId="7" xfId="0" applyNumberFormat="1" applyFont="1" applyFill="1" applyBorder="1" applyAlignment="1">
      <alignment horizontal="right"/>
    </xf>
    <xf numFmtId="167" fontId="7" fillId="0" borderId="7" xfId="0" applyNumberFormat="1" applyFont="1" applyFill="1" applyBorder="1" applyAlignment="1">
      <alignment horizontal="right"/>
    </xf>
    <xf numFmtId="10" fontId="7" fillId="0" borderId="33" xfId="0" applyNumberFormat="1" applyFont="1" applyFill="1" applyBorder="1" applyAlignment="1">
      <alignment horizontal="right"/>
    </xf>
    <xf numFmtId="167" fontId="3" fillId="0" borderId="59" xfId="1" applyNumberFormat="1" applyFill="1" applyBorder="1" applyAlignment="1">
      <alignment horizontal="center" vertical="center"/>
    </xf>
    <xf numFmtId="167" fontId="7" fillId="0" borderId="59" xfId="0" applyNumberFormat="1" applyFont="1" applyFill="1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3" fillId="0" borderId="32" xfId="0" applyFont="1" applyFill="1" applyBorder="1" applyAlignment="1">
      <alignment horizontal="center" vertical="center" wrapText="1"/>
    </xf>
    <xf numFmtId="10" fontId="7" fillId="0" borderId="33" xfId="0" applyNumberFormat="1" applyFont="1" applyBorder="1" applyAlignment="1">
      <alignment horizontal="right"/>
    </xf>
    <xf numFmtId="166" fontId="0" fillId="0" borderId="15" xfId="0" applyNumberFormat="1" applyBorder="1" applyAlignment="1">
      <alignment horizontal="left"/>
    </xf>
    <xf numFmtId="0" fontId="0" fillId="0" borderId="7" xfId="0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2" xfId="0" applyFont="1" applyBorder="1" applyAlignment="1">
      <alignment horizontal="center"/>
    </xf>
    <xf numFmtId="166" fontId="0" fillId="0" borderId="63" xfId="0" applyNumberFormat="1" applyBorder="1" applyAlignment="1">
      <alignment horizontal="left"/>
    </xf>
    <xf numFmtId="1" fontId="3" fillId="0" borderId="64" xfId="1" applyNumberFormat="1" applyBorder="1" applyAlignment="1">
      <alignment horizontal="center"/>
    </xf>
    <xf numFmtId="0" fontId="3" fillId="0" borderId="3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/>
    </xf>
    <xf numFmtId="1" fontId="3" fillId="0" borderId="59" xfId="1" applyNumberFormat="1" applyBorder="1" applyAlignment="1">
      <alignment horizontal="center"/>
    </xf>
    <xf numFmtId="0" fontId="3" fillId="0" borderId="35" xfId="0" applyFont="1" applyFill="1" applyBorder="1" applyAlignment="1">
      <alignment horizontal="right" vertical="center"/>
    </xf>
    <xf numFmtId="0" fontId="3" fillId="0" borderId="36" xfId="0" applyFont="1" applyFill="1" applyBorder="1" applyAlignment="1">
      <alignment horizontal="right" vertical="center"/>
    </xf>
    <xf numFmtId="168" fontId="3" fillId="0" borderId="0" xfId="1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166" fontId="0" fillId="0" borderId="63" xfId="0" applyNumberFormat="1" applyFill="1" applyBorder="1" applyAlignment="1">
      <alignment horizontal="left"/>
    </xf>
    <xf numFmtId="0" fontId="0" fillId="0" borderId="64" xfId="0" applyFill="1" applyBorder="1" applyAlignment="1">
      <alignment horizontal="center"/>
    </xf>
    <xf numFmtId="10" fontId="0" fillId="0" borderId="59" xfId="0" applyNumberFormat="1" applyFill="1" applyBorder="1" applyAlignment="1">
      <alignment horizontal="center"/>
    </xf>
    <xf numFmtId="165" fontId="0" fillId="0" borderId="64" xfId="0" applyNumberFormat="1" applyFont="1" applyBorder="1" applyAlignment="1">
      <alignment wrapText="1"/>
    </xf>
    <xf numFmtId="165" fontId="0" fillId="0" borderId="65" xfId="0" applyNumberFormat="1" applyFont="1" applyBorder="1"/>
    <xf numFmtId="165" fontId="0" fillId="0" borderId="59" xfId="0" applyNumberFormat="1" applyFont="1" applyBorder="1" applyAlignment="1">
      <alignment wrapText="1"/>
    </xf>
    <xf numFmtId="165" fontId="0" fillId="0" borderId="66" xfId="0" applyNumberFormat="1" applyFont="1" applyBorder="1"/>
    <xf numFmtId="165" fontId="0" fillId="0" borderId="67" xfId="0" applyNumberFormat="1" applyFont="1" applyBorder="1"/>
    <xf numFmtId="0" fontId="3" fillId="0" borderId="23" xfId="0" applyFont="1" applyBorder="1"/>
    <xf numFmtId="165" fontId="0" fillId="0" borderId="68" xfId="0" applyNumberFormat="1" applyFont="1" applyBorder="1"/>
    <xf numFmtId="168" fontId="0" fillId="0" borderId="68" xfId="0" applyNumberFormat="1" applyFont="1" applyBorder="1"/>
    <xf numFmtId="10" fontId="0" fillId="0" borderId="0" xfId="0" applyNumberFormat="1" applyAlignment="1">
      <alignment horizontal="center"/>
    </xf>
    <xf numFmtId="10" fontId="0" fillId="0" borderId="5" xfId="0" applyNumberFormat="1" applyFill="1" applyBorder="1" applyAlignment="1">
      <alignment horizontal="center"/>
    </xf>
    <xf numFmtId="166" fontId="0" fillId="0" borderId="70" xfId="0" applyNumberFormat="1" applyBorder="1" applyAlignment="1">
      <alignment horizontal="left"/>
    </xf>
    <xf numFmtId="0" fontId="0" fillId="0" borderId="71" xfId="0" applyBorder="1" applyAlignment="1">
      <alignment horizontal="center"/>
    </xf>
    <xf numFmtId="0" fontId="46" fillId="0" borderId="5" xfId="0" applyFont="1" applyBorder="1" applyAlignment="1">
      <alignment horizontal="center"/>
    </xf>
    <xf numFmtId="0" fontId="46" fillId="0" borderId="71" xfId="0" applyFont="1" applyBorder="1" applyAlignment="1">
      <alignment horizontal="center"/>
    </xf>
    <xf numFmtId="0" fontId="0" fillId="0" borderId="72" xfId="0" applyBorder="1"/>
    <xf numFmtId="0" fontId="0" fillId="0" borderId="71" xfId="0" applyBorder="1"/>
    <xf numFmtId="0" fontId="0" fillId="0" borderId="73" xfId="0" applyBorder="1"/>
    <xf numFmtId="0" fontId="3" fillId="0" borderId="71" xfId="0" applyFont="1" applyBorder="1" applyAlignment="1">
      <alignment horizontal="right"/>
    </xf>
    <xf numFmtId="0" fontId="3" fillId="0" borderId="74" xfId="0" applyFont="1" applyBorder="1" applyAlignment="1">
      <alignment horizontal="right"/>
    </xf>
    <xf numFmtId="0" fontId="3" fillId="0" borderId="73" xfId="0" applyFont="1" applyBorder="1" applyAlignment="1">
      <alignment horizontal="right"/>
    </xf>
    <xf numFmtId="0" fontId="3" fillId="0" borderId="75" xfId="0" applyFont="1" applyFill="1" applyBorder="1" applyAlignment="1">
      <alignment horizontal="right" vertical="center"/>
    </xf>
    <xf numFmtId="0" fontId="3" fillId="0" borderId="71" xfId="0" applyFont="1" applyFill="1" applyBorder="1" applyAlignment="1">
      <alignment horizontal="right" vertical="center"/>
    </xf>
    <xf numFmtId="0" fontId="3" fillId="0" borderId="76" xfId="0" applyFont="1" applyFill="1" applyBorder="1" applyAlignment="1">
      <alignment horizontal="right" vertical="center"/>
    </xf>
    <xf numFmtId="0" fontId="3" fillId="0" borderId="76" xfId="0" applyFont="1" applyFill="1" applyBorder="1" applyAlignment="1">
      <alignment horizontal="center" vertical="center"/>
    </xf>
    <xf numFmtId="0" fontId="3" fillId="0" borderId="71" xfId="0" applyFont="1" applyBorder="1" applyAlignment="1">
      <alignment horizontal="right" vertical="center"/>
    </xf>
    <xf numFmtId="0" fontId="3" fillId="0" borderId="76" xfId="0" applyFont="1" applyBorder="1" applyAlignment="1">
      <alignment horizontal="center" vertical="center"/>
    </xf>
    <xf numFmtId="165" fontId="0" fillId="0" borderId="71" xfId="0" applyNumberFormat="1" applyFont="1" applyBorder="1"/>
    <xf numFmtId="1" fontId="0" fillId="0" borderId="71" xfId="0" applyNumberFormat="1" applyFont="1" applyBorder="1"/>
    <xf numFmtId="1" fontId="0" fillId="0" borderId="74" xfId="0" applyNumberFormat="1" applyFont="1" applyBorder="1"/>
    <xf numFmtId="1" fontId="0" fillId="0" borderId="73" xfId="0" applyNumberFormat="1" applyFont="1" applyBorder="1"/>
    <xf numFmtId="166" fontId="0" fillId="0" borderId="77" xfId="0" applyNumberFormat="1" applyBorder="1" applyAlignment="1">
      <alignment horizontal="left"/>
    </xf>
    <xf numFmtId="10" fontId="0" fillId="0" borderId="75" xfId="0" applyNumberFormat="1" applyFill="1" applyBorder="1" applyAlignment="1">
      <alignment horizontal="center"/>
    </xf>
    <xf numFmtId="10" fontId="0" fillId="0" borderId="71" xfId="0" applyNumberFormat="1" applyFill="1" applyBorder="1" applyAlignment="1">
      <alignment horizontal="center"/>
    </xf>
    <xf numFmtId="0" fontId="0" fillId="0" borderId="71" xfId="0" applyFill="1" applyBorder="1" applyAlignment="1">
      <alignment horizontal="center"/>
    </xf>
    <xf numFmtId="167" fontId="0" fillId="0" borderId="76" xfId="0" applyNumberFormat="1" applyFill="1" applyBorder="1" applyAlignment="1">
      <alignment horizontal="center"/>
    </xf>
    <xf numFmtId="1" fontId="0" fillId="0" borderId="75" xfId="0" applyNumberFormat="1" applyFill="1" applyBorder="1" applyAlignment="1">
      <alignment horizontal="center"/>
    </xf>
    <xf numFmtId="165" fontId="0" fillId="0" borderId="71" xfId="0" applyNumberFormat="1" applyFill="1" applyBorder="1" applyAlignment="1">
      <alignment horizontal="center"/>
    </xf>
    <xf numFmtId="0" fontId="0" fillId="0" borderId="76" xfId="0" applyFill="1" applyBorder="1" applyAlignment="1">
      <alignment horizontal="center"/>
    </xf>
    <xf numFmtId="0" fontId="0" fillId="0" borderId="75" xfId="0" applyFill="1" applyBorder="1" applyAlignment="1">
      <alignment horizontal="center"/>
    </xf>
    <xf numFmtId="165" fontId="0" fillId="0" borderId="71" xfId="0" applyNumberFormat="1" applyBorder="1" applyAlignment="1">
      <alignment horizontal="center"/>
    </xf>
    <xf numFmtId="0" fontId="3" fillId="0" borderId="71" xfId="0" applyFont="1" applyBorder="1"/>
    <xf numFmtId="165" fontId="0" fillId="0" borderId="74" xfId="0" applyNumberFormat="1" applyFont="1" applyBorder="1"/>
    <xf numFmtId="165" fontId="0" fillId="0" borderId="73" xfId="0" applyNumberFormat="1" applyFont="1" applyBorder="1"/>
    <xf numFmtId="10" fontId="3" fillId="0" borderId="75" xfId="0" applyNumberFormat="1" applyFont="1" applyFill="1" applyBorder="1" applyAlignment="1">
      <alignment horizontal="center"/>
    </xf>
    <xf numFmtId="10" fontId="3" fillId="0" borderId="71" xfId="0" applyNumberFormat="1" applyFont="1" applyFill="1" applyBorder="1" applyAlignment="1">
      <alignment horizontal="center"/>
    </xf>
    <xf numFmtId="0" fontId="46" fillId="0" borderId="71" xfId="0" applyFont="1" applyFill="1" applyBorder="1" applyAlignment="1">
      <alignment horizontal="center"/>
    </xf>
    <xf numFmtId="0" fontId="0" fillId="0" borderId="71" xfId="0" applyFont="1" applyFill="1" applyBorder="1" applyAlignment="1">
      <alignment horizontal="center"/>
    </xf>
    <xf numFmtId="167" fontId="0" fillId="0" borderId="75" xfId="0" applyNumberFormat="1" applyFill="1" applyBorder="1" applyAlignment="1">
      <alignment horizontal="center"/>
    </xf>
    <xf numFmtId="167" fontId="0" fillId="0" borderId="71" xfId="0" applyNumberFormat="1" applyFill="1" applyBorder="1" applyAlignment="1">
      <alignment horizontal="center"/>
    </xf>
    <xf numFmtId="166" fontId="0" fillId="0" borderId="77" xfId="0" applyNumberFormat="1" applyFill="1" applyBorder="1" applyAlignment="1">
      <alignment horizontal="left"/>
    </xf>
    <xf numFmtId="0" fontId="47" fillId="0" borderId="71" xfId="0" applyFont="1" applyFill="1" applyBorder="1" applyAlignment="1">
      <alignment horizontal="center"/>
    </xf>
    <xf numFmtId="167" fontId="0" fillId="0" borderId="78" xfId="0" applyNumberFormat="1" applyFill="1" applyBorder="1" applyAlignment="1">
      <alignment horizontal="center"/>
    </xf>
    <xf numFmtId="10" fontId="0" fillId="0" borderId="78" xfId="0" applyNumberFormat="1" applyFill="1" applyBorder="1" applyAlignment="1">
      <alignment horizontal="center"/>
    </xf>
    <xf numFmtId="167" fontId="0" fillId="0" borderId="79" xfId="0" applyNumberFormat="1" applyFill="1" applyBorder="1" applyAlignment="1">
      <alignment horizontal="center"/>
    </xf>
    <xf numFmtId="0" fontId="0" fillId="0" borderId="78" xfId="0" applyFont="1" applyFill="1" applyBorder="1" applyAlignment="1">
      <alignment horizontal="center"/>
    </xf>
    <xf numFmtId="165" fontId="0" fillId="0" borderId="78" xfId="0" applyNumberFormat="1" applyFill="1" applyBorder="1" applyAlignment="1">
      <alignment horizontal="center"/>
    </xf>
    <xf numFmtId="0" fontId="0" fillId="0" borderId="79" xfId="0" applyFill="1" applyBorder="1" applyAlignment="1">
      <alignment horizontal="center"/>
    </xf>
    <xf numFmtId="0" fontId="0" fillId="0" borderId="78" xfId="0" applyFill="1" applyBorder="1" applyAlignment="1">
      <alignment horizontal="center"/>
    </xf>
    <xf numFmtId="0" fontId="0" fillId="0" borderId="78" xfId="0" applyBorder="1" applyAlignment="1">
      <alignment horizontal="center"/>
    </xf>
    <xf numFmtId="165" fontId="0" fillId="0" borderId="78" xfId="0" applyNumberFormat="1" applyBorder="1" applyAlignment="1">
      <alignment horizontal="center"/>
    </xf>
    <xf numFmtId="166" fontId="7" fillId="0" borderId="80" xfId="0" applyNumberFormat="1" applyFont="1" applyFill="1" applyBorder="1" applyAlignment="1">
      <alignment horizontal="left"/>
    </xf>
    <xf numFmtId="167" fontId="7" fillId="0" borderId="75" xfId="0" applyNumberFormat="1" applyFont="1" applyFill="1" applyBorder="1"/>
    <xf numFmtId="167" fontId="7" fillId="0" borderId="71" xfId="0" applyNumberFormat="1" applyFont="1" applyFill="1" applyBorder="1"/>
    <xf numFmtId="167" fontId="7" fillId="0" borderId="78" xfId="0" applyNumberFormat="1" applyFont="1" applyFill="1" applyBorder="1"/>
    <xf numFmtId="167" fontId="7" fillId="0" borderId="79" xfId="0" applyNumberFormat="1" applyFont="1" applyFill="1" applyBorder="1"/>
    <xf numFmtId="0" fontId="7" fillId="0" borderId="75" xfId="0" applyFont="1" applyFill="1" applyBorder="1" applyAlignment="1">
      <alignment horizontal="center"/>
    </xf>
    <xf numFmtId="0" fontId="7" fillId="0" borderId="71" xfId="0" applyFont="1" applyFill="1" applyBorder="1" applyAlignment="1">
      <alignment horizontal="center"/>
    </xf>
    <xf numFmtId="165" fontId="7" fillId="0" borderId="71" xfId="0" applyNumberFormat="1" applyFont="1" applyFill="1" applyBorder="1"/>
    <xf numFmtId="0" fontId="7" fillId="0" borderId="79" xfId="0" applyFont="1" applyFill="1" applyBorder="1" applyAlignment="1">
      <alignment horizontal="center"/>
    </xf>
    <xf numFmtId="0" fontId="7" fillId="0" borderId="78" xfId="0" applyFont="1" applyFill="1" applyBorder="1" applyAlignment="1">
      <alignment horizontal="center"/>
    </xf>
    <xf numFmtId="165" fontId="7" fillId="0" borderId="78" xfId="0" applyNumberFormat="1" applyFont="1" applyFill="1" applyBorder="1"/>
    <xf numFmtId="10" fontId="0" fillId="0" borderId="75" xfId="0" applyNumberFormat="1" applyBorder="1" applyAlignment="1">
      <alignment horizontal="center"/>
    </xf>
    <xf numFmtId="10" fontId="0" fillId="0" borderId="71" xfId="0" applyNumberFormat="1" applyBorder="1" applyAlignment="1">
      <alignment horizontal="center"/>
    </xf>
    <xf numFmtId="167" fontId="0" fillId="0" borderId="71" xfId="0" applyNumberFormat="1" applyBorder="1" applyAlignment="1">
      <alignment horizontal="center"/>
    </xf>
    <xf numFmtId="167" fontId="0" fillId="0" borderId="76" xfId="0" applyNumberFormat="1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76" xfId="0" applyBorder="1" applyAlignment="1">
      <alignment horizontal="center"/>
    </xf>
    <xf numFmtId="0" fontId="0" fillId="0" borderId="71" xfId="0" applyFont="1" applyBorder="1"/>
    <xf numFmtId="10" fontId="3" fillId="0" borderId="75" xfId="0" applyNumberFormat="1" applyFont="1" applyBorder="1" applyAlignment="1">
      <alignment horizontal="center"/>
    </xf>
    <xf numFmtId="10" fontId="0" fillId="0" borderId="76" xfId="0" applyNumberFormat="1" applyBorder="1" applyAlignment="1">
      <alignment horizontal="center"/>
    </xf>
    <xf numFmtId="1" fontId="0" fillId="0" borderId="75" xfId="0" applyNumberFormat="1" applyBorder="1" applyAlignment="1">
      <alignment horizontal="center"/>
    </xf>
    <xf numFmtId="168" fontId="0" fillId="0" borderId="71" xfId="0" applyNumberFormat="1" applyBorder="1" applyAlignment="1">
      <alignment horizontal="center"/>
    </xf>
    <xf numFmtId="168" fontId="3" fillId="0" borderId="71" xfId="0" applyNumberFormat="1" applyFont="1" applyBorder="1" applyAlignment="1">
      <alignment horizontal="center"/>
    </xf>
    <xf numFmtId="10" fontId="0" fillId="0" borderId="76" xfId="0" applyNumberFormat="1" applyFill="1" applyBorder="1" applyAlignment="1">
      <alignment horizontal="center"/>
    </xf>
    <xf numFmtId="168" fontId="0" fillId="0" borderId="71" xfId="0" applyNumberFormat="1" applyFill="1" applyBorder="1" applyAlignment="1">
      <alignment horizontal="center"/>
    </xf>
    <xf numFmtId="167" fontId="0" fillId="0" borderId="78" xfId="0" applyNumberFormat="1" applyBorder="1" applyAlignment="1">
      <alignment horizontal="center"/>
    </xf>
    <xf numFmtId="0" fontId="0" fillId="0" borderId="79" xfId="0" applyBorder="1" applyAlignment="1">
      <alignment horizontal="center"/>
    </xf>
    <xf numFmtId="166" fontId="7" fillId="0" borderId="70" xfId="0" applyNumberFormat="1" applyFont="1" applyBorder="1" applyAlignment="1">
      <alignment horizontal="left"/>
    </xf>
    <xf numFmtId="167" fontId="7" fillId="0" borderId="78" xfId="0" applyNumberFormat="1" applyFont="1" applyBorder="1"/>
    <xf numFmtId="167" fontId="7" fillId="0" borderId="79" xfId="0" applyNumberFormat="1" applyFont="1" applyBorder="1"/>
    <xf numFmtId="0" fontId="7" fillId="0" borderId="78" xfId="0" applyFont="1" applyBorder="1" applyAlignment="1">
      <alignment horizontal="center"/>
    </xf>
    <xf numFmtId="165" fontId="7" fillId="0" borderId="78" xfId="0" applyNumberFormat="1" applyFont="1" applyBorder="1"/>
    <xf numFmtId="0" fontId="7" fillId="0" borderId="79" xfId="0" applyFont="1" applyBorder="1" applyAlignment="1">
      <alignment horizontal="center"/>
    </xf>
    <xf numFmtId="166" fontId="0" fillId="0" borderId="80" xfId="0" applyNumberFormat="1" applyFill="1" applyBorder="1" applyAlignment="1">
      <alignment horizontal="left"/>
    </xf>
    <xf numFmtId="167" fontId="0" fillId="0" borderId="75" xfId="0" applyNumberFormat="1" applyFill="1" applyBorder="1" applyAlignment="1">
      <alignment horizontal="center" vertical="center"/>
    </xf>
    <xf numFmtId="167" fontId="0" fillId="0" borderId="71" xfId="0" applyNumberFormat="1" applyFill="1" applyBorder="1" applyAlignment="1">
      <alignment horizontal="center" vertical="center"/>
    </xf>
    <xf numFmtId="1" fontId="0" fillId="0" borderId="71" xfId="0" applyNumberFormat="1" applyFill="1" applyBorder="1" applyAlignment="1">
      <alignment horizontal="center"/>
    </xf>
    <xf numFmtId="0" fontId="3" fillId="0" borderId="74" xfId="0" applyFont="1" applyBorder="1"/>
    <xf numFmtId="167" fontId="3" fillId="0" borderId="75" xfId="1" applyNumberFormat="1" applyFill="1" applyBorder="1" applyAlignment="1">
      <alignment horizontal="center" vertical="center"/>
    </xf>
    <xf numFmtId="167" fontId="3" fillId="0" borderId="71" xfId="1" applyNumberFormat="1" applyFill="1" applyBorder="1" applyAlignment="1">
      <alignment horizontal="center" vertical="center"/>
    </xf>
    <xf numFmtId="165" fontId="0" fillId="0" borderId="71" xfId="0" applyNumberFormat="1" applyFont="1" applyBorder="1" applyAlignment="1">
      <alignment wrapText="1"/>
    </xf>
    <xf numFmtId="168" fontId="0" fillId="0" borderId="71" xfId="0" applyNumberFormat="1" applyFont="1" applyBorder="1"/>
    <xf numFmtId="167" fontId="3" fillId="0" borderId="75" xfId="1" applyNumberFormat="1" applyFont="1" applyFill="1" applyBorder="1" applyAlignment="1">
      <alignment horizontal="center" vertical="center"/>
    </xf>
    <xf numFmtId="168" fontId="3" fillId="0" borderId="71" xfId="1" applyNumberFormat="1" applyFill="1" applyBorder="1" applyAlignment="1">
      <alignment horizontal="center"/>
    </xf>
    <xf numFmtId="1" fontId="3" fillId="0" borderId="71" xfId="0" applyNumberFormat="1" applyFont="1" applyFill="1" applyBorder="1" applyAlignment="1">
      <alignment horizontal="center"/>
    </xf>
    <xf numFmtId="168" fontId="3" fillId="0" borderId="71" xfId="1" applyNumberFormat="1" applyFont="1" applyFill="1" applyBorder="1" applyAlignment="1">
      <alignment horizontal="center"/>
    </xf>
    <xf numFmtId="167" fontId="3" fillId="0" borderId="76" xfId="1" applyNumberFormat="1" applyFill="1" applyBorder="1" applyAlignment="1">
      <alignment horizontal="center"/>
    </xf>
    <xf numFmtId="167" fontId="3" fillId="0" borderId="78" xfId="1" applyNumberFormat="1" applyFill="1" applyBorder="1" applyAlignment="1">
      <alignment horizontal="center" vertical="center"/>
    </xf>
    <xf numFmtId="167" fontId="3" fillId="0" borderId="79" xfId="1" applyNumberFormat="1" applyFill="1" applyBorder="1" applyAlignment="1">
      <alignment horizontal="center"/>
    </xf>
    <xf numFmtId="168" fontId="7" fillId="0" borderId="71" xfId="0" applyNumberFormat="1" applyFont="1" applyFill="1" applyBorder="1" applyAlignment="1">
      <alignment horizontal="right"/>
    </xf>
    <xf numFmtId="0" fontId="7" fillId="0" borderId="76" xfId="0" applyFont="1" applyFill="1" applyBorder="1" applyAlignment="1">
      <alignment horizontal="center"/>
    </xf>
    <xf numFmtId="10" fontId="7" fillId="0" borderId="78" xfId="0" applyNumberFormat="1" applyFont="1" applyFill="1" applyBorder="1" applyAlignment="1">
      <alignment horizontal="right"/>
    </xf>
    <xf numFmtId="167" fontId="7" fillId="0" borderId="78" xfId="0" applyNumberFormat="1" applyFont="1" applyFill="1" applyBorder="1" applyAlignment="1">
      <alignment horizontal="right"/>
    </xf>
    <xf numFmtId="10" fontId="7" fillId="0" borderId="79" xfId="0" applyNumberFormat="1" applyFont="1" applyFill="1" applyBorder="1" applyAlignment="1">
      <alignment horizontal="right"/>
    </xf>
    <xf numFmtId="168" fontId="7" fillId="0" borderId="78" xfId="0" applyNumberFormat="1" applyFont="1" applyFill="1" applyBorder="1" applyAlignment="1">
      <alignment horizontal="right"/>
    </xf>
    <xf numFmtId="0" fontId="3" fillId="0" borderId="75" xfId="0" applyFont="1" applyBorder="1" applyAlignment="1">
      <alignment horizontal="right" vertical="center"/>
    </xf>
    <xf numFmtId="0" fontId="3" fillId="0" borderId="76" xfId="0" applyFont="1" applyBorder="1" applyAlignment="1">
      <alignment horizontal="right" vertical="center"/>
    </xf>
    <xf numFmtId="0" fontId="0" fillId="0" borderId="71" xfId="0" applyFill="1" applyBorder="1"/>
    <xf numFmtId="167" fontId="0" fillId="0" borderId="76" xfId="0" applyNumberFormat="1" applyFill="1" applyBorder="1"/>
    <xf numFmtId="165" fontId="0" fillId="0" borderId="71" xfId="0" applyNumberFormat="1" applyFill="1" applyBorder="1"/>
    <xf numFmtId="165" fontId="3" fillId="0" borderId="71" xfId="1" applyNumberFormat="1" applyFill="1" applyBorder="1" applyAlignment="1">
      <alignment horizontal="center"/>
    </xf>
    <xf numFmtId="165" fontId="3" fillId="0" borderId="71" xfId="1" applyNumberFormat="1" applyFont="1" applyFill="1" applyBorder="1" applyAlignment="1">
      <alignment horizontal="center"/>
    </xf>
    <xf numFmtId="165" fontId="3" fillId="0" borderId="71" xfId="0" applyNumberFormat="1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165" fontId="46" fillId="0" borderId="71" xfId="0" applyNumberFormat="1" applyFont="1" applyFill="1" applyBorder="1" applyAlignment="1">
      <alignment horizontal="center"/>
    </xf>
    <xf numFmtId="0" fontId="46" fillId="0" borderId="76" xfId="0" applyFont="1" applyFill="1" applyBorder="1" applyAlignment="1">
      <alignment horizontal="center"/>
    </xf>
    <xf numFmtId="167" fontId="7" fillId="0" borderId="75" xfId="0" applyNumberFormat="1" applyFont="1" applyFill="1" applyBorder="1" applyAlignment="1">
      <alignment horizontal="center"/>
    </xf>
    <xf numFmtId="167" fontId="7" fillId="0" borderId="71" xfId="0" applyNumberFormat="1" applyFont="1" applyFill="1" applyBorder="1" applyAlignment="1">
      <alignment horizontal="center"/>
    </xf>
    <xf numFmtId="167" fontId="7" fillId="0" borderId="76" xfId="0" applyNumberFormat="1" applyFont="1" applyFill="1" applyBorder="1" applyAlignment="1">
      <alignment horizontal="center"/>
    </xf>
    <xf numFmtId="165" fontId="7" fillId="0" borderId="71" xfId="0" applyNumberFormat="1" applyFont="1" applyFill="1" applyBorder="1" applyAlignment="1">
      <alignment horizontal="center"/>
    </xf>
    <xf numFmtId="167" fontId="7" fillId="0" borderId="78" xfId="0" applyNumberFormat="1" applyFont="1" applyFill="1" applyBorder="1" applyAlignment="1">
      <alignment horizontal="center"/>
    </xf>
    <xf numFmtId="167" fontId="7" fillId="0" borderId="79" xfId="0" applyNumberFormat="1" applyFont="1" applyFill="1" applyBorder="1" applyAlignment="1">
      <alignment horizontal="center"/>
    </xf>
    <xf numFmtId="165" fontId="7" fillId="0" borderId="78" xfId="0" applyNumberFormat="1" applyFont="1" applyFill="1" applyBorder="1" applyAlignment="1">
      <alignment horizontal="center"/>
    </xf>
    <xf numFmtId="165" fontId="3" fillId="0" borderId="78" xfId="1" applyNumberFormat="1" applyFill="1" applyBorder="1" applyAlignment="1">
      <alignment horizontal="center"/>
    </xf>
    <xf numFmtId="165" fontId="0" fillId="0" borderId="71" xfId="0" applyNumberFormat="1" applyFont="1" applyFill="1" applyBorder="1"/>
    <xf numFmtId="165" fontId="0" fillId="0" borderId="73" xfId="0" applyNumberFormat="1" applyFont="1" applyFill="1" applyBorder="1"/>
    <xf numFmtId="1" fontId="3" fillId="0" borderId="71" xfId="1" applyNumberFormat="1" applyFill="1" applyBorder="1" applyAlignment="1">
      <alignment horizontal="center"/>
    </xf>
    <xf numFmtId="167" fontId="3" fillId="0" borderId="71" xfId="1" applyNumberFormat="1" applyFill="1" applyBorder="1" applyAlignment="1">
      <alignment horizontal="center"/>
    </xf>
    <xf numFmtId="1" fontId="0" fillId="0" borderId="71" xfId="0" applyNumberFormat="1" applyFont="1" applyFill="1" applyBorder="1"/>
    <xf numFmtId="1" fontId="0" fillId="0" borderId="73" xfId="0" applyNumberFormat="1" applyFont="1" applyFill="1" applyBorder="1"/>
    <xf numFmtId="168" fontId="0" fillId="0" borderId="71" xfId="0" applyNumberFormat="1" applyFont="1" applyBorder="1" applyAlignment="1">
      <alignment wrapText="1"/>
    </xf>
    <xf numFmtId="168" fontId="0" fillId="0" borderId="73" xfId="0" applyNumberFormat="1" applyFont="1" applyBorder="1"/>
    <xf numFmtId="167" fontId="3" fillId="0" borderId="71" xfId="1" applyNumberFormat="1" applyFont="1" applyFill="1" applyBorder="1" applyAlignment="1">
      <alignment horizontal="center"/>
    </xf>
    <xf numFmtId="167" fontId="3" fillId="0" borderId="76" xfId="1" applyNumberFormat="1" applyFont="1" applyFill="1" applyBorder="1" applyAlignment="1">
      <alignment horizontal="center"/>
    </xf>
    <xf numFmtId="1" fontId="46" fillId="0" borderId="71" xfId="0" applyNumberFormat="1" applyFont="1" applyFill="1" applyBorder="1" applyAlignment="1">
      <alignment horizontal="center"/>
    </xf>
    <xf numFmtId="167" fontId="3" fillId="0" borderId="75" xfId="1" applyNumberFormat="1" applyFill="1" applyBorder="1" applyAlignment="1">
      <alignment horizontal="center"/>
    </xf>
    <xf numFmtId="1" fontId="3" fillId="0" borderId="75" xfId="1" applyNumberFormat="1" applyFill="1" applyBorder="1" applyAlignment="1">
      <alignment horizontal="center"/>
    </xf>
    <xf numFmtId="1" fontId="3" fillId="0" borderId="5" xfId="1" applyNumberFormat="1" applyFill="1" applyBorder="1" applyAlignment="1">
      <alignment horizontal="center"/>
    </xf>
    <xf numFmtId="1" fontId="3" fillId="0" borderId="71" xfId="1" applyNumberFormat="1" applyFont="1" applyFill="1" applyBorder="1" applyAlignment="1">
      <alignment horizontal="center"/>
    </xf>
    <xf numFmtId="167" fontId="3" fillId="0" borderId="75" xfId="1" applyNumberFormat="1" applyFont="1" applyFill="1" applyBorder="1" applyAlignment="1">
      <alignment horizontal="center"/>
    </xf>
    <xf numFmtId="167" fontId="3" fillId="0" borderId="75" xfId="1" applyNumberFormat="1" applyBorder="1" applyAlignment="1">
      <alignment horizontal="center"/>
    </xf>
    <xf numFmtId="167" fontId="3" fillId="0" borderId="71" xfId="1" applyNumberFormat="1" applyBorder="1" applyAlignment="1">
      <alignment horizontal="center"/>
    </xf>
    <xf numFmtId="167" fontId="3" fillId="0" borderId="76" xfId="1" applyNumberFormat="1" applyBorder="1" applyAlignment="1">
      <alignment horizontal="center"/>
    </xf>
    <xf numFmtId="1" fontId="3" fillId="0" borderId="75" xfId="1" applyNumberFormat="1" applyBorder="1" applyAlignment="1">
      <alignment horizontal="center"/>
    </xf>
    <xf numFmtId="1" fontId="3" fillId="0" borderId="71" xfId="1" applyNumberFormat="1" applyBorder="1" applyAlignment="1">
      <alignment horizontal="center"/>
    </xf>
    <xf numFmtId="168" fontId="3" fillId="0" borderId="71" xfId="1" applyNumberFormat="1" applyBorder="1" applyAlignment="1">
      <alignment horizontal="center"/>
    </xf>
    <xf numFmtId="1" fontId="3" fillId="0" borderId="5" xfId="1" applyNumberFormat="1" applyBorder="1" applyAlignment="1">
      <alignment horizontal="center"/>
    </xf>
    <xf numFmtId="167" fontId="3" fillId="0" borderId="78" xfId="1" applyNumberFormat="1" applyBorder="1" applyAlignment="1">
      <alignment horizontal="center"/>
    </xf>
    <xf numFmtId="167" fontId="3" fillId="0" borderId="79" xfId="1" applyNumberFormat="1" applyBorder="1" applyAlignment="1">
      <alignment horizontal="center"/>
    </xf>
    <xf numFmtId="1" fontId="3" fillId="0" borderId="78" xfId="1" applyNumberFormat="1" applyBorder="1" applyAlignment="1">
      <alignment horizontal="center"/>
    </xf>
    <xf numFmtId="168" fontId="3" fillId="0" borderId="78" xfId="1" applyNumberFormat="1" applyBorder="1" applyAlignment="1">
      <alignment horizontal="center"/>
    </xf>
    <xf numFmtId="166" fontId="0" fillId="0" borderId="80" xfId="0" applyNumberFormat="1" applyBorder="1" applyAlignment="1">
      <alignment horizontal="left"/>
    </xf>
    <xf numFmtId="10" fontId="7" fillId="0" borderId="79" xfId="0" applyNumberFormat="1" applyFont="1" applyBorder="1" applyAlignment="1">
      <alignment horizontal="right"/>
    </xf>
    <xf numFmtId="0" fontId="7" fillId="0" borderId="71" xfId="0" applyFont="1" applyBorder="1" applyAlignment="1">
      <alignment horizontal="center"/>
    </xf>
    <xf numFmtId="165" fontId="7" fillId="0" borderId="71" xfId="0" applyNumberFormat="1" applyFont="1" applyBorder="1"/>
    <xf numFmtId="0" fontId="7" fillId="0" borderId="72" xfId="0" applyFont="1" applyBorder="1" applyAlignment="1">
      <alignment horizontal="center"/>
    </xf>
    <xf numFmtId="168" fontId="7" fillId="0" borderId="71" xfId="0" applyNumberFormat="1" applyFont="1" applyBorder="1" applyAlignment="1">
      <alignment horizontal="center"/>
    </xf>
    <xf numFmtId="0" fontId="7" fillId="0" borderId="81" xfId="0" applyFont="1" applyBorder="1" applyAlignment="1">
      <alignment horizontal="center"/>
    </xf>
    <xf numFmtId="0" fontId="3" fillId="0" borderId="75" xfId="0" applyFont="1" applyFill="1" applyBorder="1" applyAlignment="1">
      <alignment horizontal="right"/>
    </xf>
    <xf numFmtId="0" fontId="3" fillId="0" borderId="71" xfId="0" applyFont="1" applyFill="1" applyBorder="1" applyAlignment="1">
      <alignment horizontal="right"/>
    </xf>
    <xf numFmtId="0" fontId="3" fillId="0" borderId="74" xfId="0" applyFont="1" applyFill="1" applyBorder="1" applyAlignment="1">
      <alignment horizontal="right"/>
    </xf>
    <xf numFmtId="0" fontId="3" fillId="0" borderId="76" xfId="0" applyFont="1" applyFill="1" applyBorder="1" applyAlignment="1">
      <alignment horizontal="right"/>
    </xf>
    <xf numFmtId="165" fontId="0" fillId="0" borderId="75" xfId="0" applyNumberFormat="1" applyFont="1" applyBorder="1"/>
    <xf numFmtId="165" fontId="0" fillId="0" borderId="74" xfId="0" applyNumberFormat="1" applyFont="1" applyFill="1" applyBorder="1"/>
    <xf numFmtId="165" fontId="0" fillId="0" borderId="76" xfId="0" applyNumberFormat="1" applyFont="1" applyFill="1" applyBorder="1"/>
    <xf numFmtId="0" fontId="3" fillId="0" borderId="76" xfId="0" applyFont="1" applyBorder="1"/>
    <xf numFmtId="1" fontId="0" fillId="0" borderId="75" xfId="0" applyNumberFormat="1" applyFont="1" applyBorder="1"/>
    <xf numFmtId="1" fontId="0" fillId="0" borderId="76" xfId="0" applyNumberFormat="1" applyFont="1" applyFill="1" applyBorder="1"/>
    <xf numFmtId="165" fontId="0" fillId="0" borderId="75" xfId="0" applyNumberFormat="1" applyFont="1" applyBorder="1" applyAlignment="1">
      <alignment wrapText="1"/>
    </xf>
    <xf numFmtId="165" fontId="0" fillId="0" borderId="5" xfId="0" applyNumberFormat="1" applyFont="1" applyBorder="1" applyAlignment="1">
      <alignment wrapText="1"/>
    </xf>
    <xf numFmtId="1" fontId="46" fillId="0" borderId="71" xfId="1" applyNumberFormat="1" applyFont="1" applyFill="1" applyBorder="1" applyAlignment="1">
      <alignment horizontal="center"/>
    </xf>
    <xf numFmtId="10" fontId="7" fillId="0" borderId="76" xfId="0" applyNumberFormat="1" applyFont="1" applyFill="1" applyBorder="1" applyAlignment="1">
      <alignment horizontal="center"/>
    </xf>
    <xf numFmtId="168" fontId="7" fillId="0" borderId="71" xfId="0" applyNumberFormat="1" applyFont="1" applyFill="1" applyBorder="1" applyAlignment="1">
      <alignment horizontal="center"/>
    </xf>
    <xf numFmtId="10" fontId="0" fillId="0" borderId="79" xfId="0" applyNumberFormat="1" applyFill="1" applyBorder="1" applyAlignment="1">
      <alignment horizontal="center"/>
    </xf>
    <xf numFmtId="165" fontId="0" fillId="0" borderId="78" xfId="0" applyNumberFormat="1" applyFont="1" applyFill="1" applyBorder="1" applyAlignment="1">
      <alignment horizontal="center"/>
    </xf>
    <xf numFmtId="1" fontId="3" fillId="0" borderId="78" xfId="1" applyNumberFormat="1" applyFill="1" applyBorder="1" applyAlignment="1">
      <alignment horizontal="center"/>
    </xf>
    <xf numFmtId="168" fontId="0" fillId="0" borderId="78" xfId="0" applyNumberFormat="1" applyFill="1" applyBorder="1" applyAlignment="1">
      <alignment horizontal="center"/>
    </xf>
    <xf numFmtId="168" fontId="3" fillId="0" borderId="78" xfId="1" applyNumberFormat="1" applyFill="1" applyBorder="1" applyAlignment="1">
      <alignment horizontal="center"/>
    </xf>
    <xf numFmtId="0" fontId="0" fillId="0" borderId="72" xfId="0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left"/>
    </xf>
    <xf numFmtId="0" fontId="3" fillId="0" borderId="71" xfId="0" applyFont="1" applyBorder="1" applyAlignment="1">
      <alignment horizontal="left"/>
    </xf>
    <xf numFmtId="0" fontId="3" fillId="0" borderId="56" xfId="0" applyFont="1" applyBorder="1" applyAlignment="1">
      <alignment horizontal="left"/>
    </xf>
    <xf numFmtId="0" fontId="3" fillId="0" borderId="57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164" fontId="4" fillId="0" borderId="5" xfId="0" applyNumberFormat="1" applyFont="1" applyFill="1" applyBorder="1" applyAlignment="1">
      <alignment horizontal="center"/>
    </xf>
    <xf numFmtId="164" fontId="4" fillId="0" borderId="71" xfId="0" applyNumberFormat="1" applyFont="1" applyFill="1" applyBorder="1" applyAlignment="1">
      <alignment horizontal="center"/>
    </xf>
    <xf numFmtId="164" fontId="4" fillId="0" borderId="71" xfId="0" applyNumberFormat="1" applyFont="1" applyBorder="1" applyAlignment="1">
      <alignment horizontal="center"/>
    </xf>
    <xf numFmtId="164" fontId="4" fillId="0" borderId="73" xfId="0" applyNumberFormat="1" applyFont="1" applyBorder="1" applyAlignment="1">
      <alignment horizontal="center"/>
    </xf>
    <xf numFmtId="0" fontId="3" fillId="0" borderId="30" xfId="0" applyFont="1" applyBorder="1" applyAlignment="1">
      <alignment horizontal="left"/>
    </xf>
    <xf numFmtId="0" fontId="3" fillId="0" borderId="34" xfId="0" applyFont="1" applyBorder="1" applyAlignment="1">
      <alignment horizontal="left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71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left"/>
    </xf>
    <xf numFmtId="0" fontId="3" fillId="0" borderId="15" xfId="0" applyFont="1" applyFill="1" applyBorder="1" applyAlignment="1">
      <alignment horizontal="left"/>
    </xf>
    <xf numFmtId="0" fontId="0" fillId="0" borderId="16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74" xfId="0" applyFont="1" applyBorder="1" applyAlignment="1">
      <alignment horizontal="left"/>
    </xf>
    <xf numFmtId="0" fontId="3" fillId="0" borderId="60" xfId="0" applyFont="1" applyBorder="1" applyAlignment="1">
      <alignment horizontal="left"/>
    </xf>
    <xf numFmtId="1" fontId="45" fillId="0" borderId="11" xfId="0" applyNumberFormat="1" applyFont="1" applyFill="1" applyBorder="1" applyAlignment="1">
      <alignment horizontal="center" vertical="center" wrapText="1"/>
    </xf>
    <xf numFmtId="1" fontId="45" fillId="0" borderId="13" xfId="0" applyNumberFormat="1" applyFont="1" applyFill="1" applyBorder="1" applyAlignment="1">
      <alignment horizontal="center" vertical="center" wrapText="1"/>
    </xf>
    <xf numFmtId="1" fontId="45" fillId="0" borderId="7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1" fontId="45" fillId="0" borderId="61" xfId="0" applyNumberFormat="1" applyFont="1" applyFill="1" applyBorder="1" applyAlignment="1">
      <alignment horizontal="center" vertical="center" wrapText="1"/>
    </xf>
    <xf numFmtId="1" fontId="45" fillId="0" borderId="69" xfId="0" applyNumberFormat="1" applyFont="1" applyFill="1" applyBorder="1" applyAlignment="1">
      <alignment horizontal="center" vertical="center" wrapText="1"/>
    </xf>
    <xf numFmtId="1" fontId="45" fillId="0" borderId="62" xfId="0" applyNumberFormat="1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left"/>
    </xf>
    <xf numFmtId="0" fontId="3" fillId="0" borderId="34" xfId="0" applyFont="1" applyFill="1" applyBorder="1" applyAlignment="1">
      <alignment horizontal="left"/>
    </xf>
    <xf numFmtId="0" fontId="0" fillId="0" borderId="17" xfId="0" applyFont="1" applyFill="1" applyBorder="1" applyAlignment="1">
      <alignment horizontal="center"/>
    </xf>
    <xf numFmtId="0" fontId="3" fillId="0" borderId="21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/>
    </xf>
    <xf numFmtId="0" fontId="3" fillId="0" borderId="76" xfId="0" applyFont="1" applyBorder="1" applyAlignment="1">
      <alignment horizontal="left"/>
    </xf>
    <xf numFmtId="0" fontId="3" fillId="0" borderId="59" xfId="0" applyFont="1" applyBorder="1" applyAlignment="1">
      <alignment horizontal="left"/>
    </xf>
    <xf numFmtId="0" fontId="3" fillId="0" borderId="79" xfId="0" applyFont="1" applyBorder="1" applyAlignment="1">
      <alignment horizontal="left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164" fontId="4" fillId="0" borderId="75" xfId="0" applyNumberFormat="1" applyFont="1" applyFill="1" applyBorder="1" applyAlignment="1">
      <alignment horizontal="center"/>
    </xf>
    <xf numFmtId="164" fontId="4" fillId="0" borderId="76" xfId="0" applyNumberFormat="1" applyFont="1" applyBorder="1" applyAlignment="1">
      <alignment horizontal="center"/>
    </xf>
  </cellXfs>
  <cellStyles count="122">
    <cellStyle name="20% - Accent1 2" xfId="3" xr:uid="{E3BD9D5C-40A3-4137-AC31-3265B51D1AB4}"/>
    <cellStyle name="20% - Accent1 3" xfId="4" xr:uid="{04C1C080-96AF-4520-98AB-0ECA1224893A}"/>
    <cellStyle name="20% - Accent1 4" xfId="2" xr:uid="{5AEF434C-2937-40BC-909D-FD65DE9B78E2}"/>
    <cellStyle name="20% - Accent2 2" xfId="6" xr:uid="{FAAF4559-B1A1-481F-990E-73EFF28F2CB6}"/>
    <cellStyle name="20% - Accent2 3" xfId="7" xr:uid="{A6572844-C2C1-4FC0-982F-27329E983D67}"/>
    <cellStyle name="20% - Accent2 4" xfId="5" xr:uid="{0AAE8722-47C4-4358-BE9A-AC217AF1F751}"/>
    <cellStyle name="20% - Accent3 2" xfId="9" xr:uid="{002B424F-4BE4-404C-8504-472D52697F92}"/>
    <cellStyle name="20% - Accent3 3" xfId="10" xr:uid="{B9F41526-0D4D-4FBA-A311-FE0214725D7E}"/>
    <cellStyle name="20% - Accent3 4" xfId="8" xr:uid="{CF92B10A-79CC-44CE-AB47-20F47558C75F}"/>
    <cellStyle name="20% - Accent4 2" xfId="12" xr:uid="{5C8C5964-73BD-4806-88BC-F776AB0E23C6}"/>
    <cellStyle name="20% - Accent4 3" xfId="13" xr:uid="{148E2D70-C3BE-4E00-BD36-C3852D9E4742}"/>
    <cellStyle name="20% - Accent4 4" xfId="11" xr:uid="{4A504936-51AA-40F7-BA7E-D65F7792E078}"/>
    <cellStyle name="20% - Accent5 2" xfId="15" xr:uid="{B0C3C2F4-6395-4233-A07D-709A31D748DB}"/>
    <cellStyle name="20% - Accent5 3" xfId="16" xr:uid="{9A7BC06E-462E-4E60-8D0C-654289E0D79F}"/>
    <cellStyle name="20% - Accent5 4" xfId="14" xr:uid="{7659EBF9-BCED-4B8A-A6BD-3AA2ED9BB739}"/>
    <cellStyle name="20% - Accent6 2" xfId="18" xr:uid="{84AF07D7-5731-48A4-8FCE-A8C9CCDCED93}"/>
    <cellStyle name="20% - Accent6 3" xfId="19" xr:uid="{18B9DEFB-31A3-4C74-90A1-5FE5E1DC3AA1}"/>
    <cellStyle name="20% - Accent6 4" xfId="17" xr:uid="{A66A62B9-9576-4988-B256-9BA0FCF0F6D0}"/>
    <cellStyle name="40% - Accent1 2" xfId="21" xr:uid="{4470232B-6950-4623-B03B-745ACCCA1728}"/>
    <cellStyle name="40% - Accent1 3" xfId="22" xr:uid="{B5B405BD-DF0C-47AA-8CD1-3F55D982C640}"/>
    <cellStyle name="40% - Accent1 4" xfId="20" xr:uid="{9207635C-9F01-41D0-8718-B5965CC7A566}"/>
    <cellStyle name="40% - Accent2 2" xfId="24" xr:uid="{D78A3D17-2720-4AC0-B2AF-12E442CF7338}"/>
    <cellStyle name="40% - Accent2 3" xfId="25" xr:uid="{8E7F7A8F-2943-4FA5-B5B0-87DD27E8B282}"/>
    <cellStyle name="40% - Accent2 4" xfId="23" xr:uid="{DD0655B2-0F7F-4CA4-930F-104C2977DBF9}"/>
    <cellStyle name="40% - Accent3 2" xfId="27" xr:uid="{59517299-55B9-4612-BE92-3482D107635E}"/>
    <cellStyle name="40% - Accent3 3" xfId="28" xr:uid="{20C7D951-BF8D-46F8-B62C-1B7A2B40DE54}"/>
    <cellStyle name="40% - Accent3 4" xfId="26" xr:uid="{0EC2B407-1ADD-4C55-8C47-EF404707C750}"/>
    <cellStyle name="40% - Accent4 2" xfId="30" xr:uid="{B138DDD7-2350-47BD-B1C6-2F0DC1CE29F3}"/>
    <cellStyle name="40% - Accent4 3" xfId="31" xr:uid="{DE259EAD-1835-4CE9-9FAE-AE0B6823D6CD}"/>
    <cellStyle name="40% - Accent4 4" xfId="29" xr:uid="{842C04ED-8ECF-4317-BBBA-82AB3BC81C55}"/>
    <cellStyle name="40% - Accent5 2" xfId="33" xr:uid="{22E8908B-7C53-42AB-A9E8-36C922A65846}"/>
    <cellStyle name="40% - Accent5 3" xfId="34" xr:uid="{7724A632-1120-4168-AEB1-27DF36504A10}"/>
    <cellStyle name="40% - Accent5 4" xfId="32" xr:uid="{CC84C6B3-6337-4D36-B3A9-B15C5E31424D}"/>
    <cellStyle name="40% - Accent6 2" xfId="36" xr:uid="{7A12C7CA-FC22-41F8-8ED3-53E8FC20E253}"/>
    <cellStyle name="40% - Accent6 3" xfId="37" xr:uid="{4AF5AE58-7B4A-4B17-BAE9-8CE4F3A12F42}"/>
    <cellStyle name="40% - Accent6 4" xfId="35" xr:uid="{FAE8CC98-F5FB-4D00-97BD-046AE18AD2C8}"/>
    <cellStyle name="60% - Accent1 2" xfId="39" xr:uid="{7ADE97FE-6BE0-44ED-AFE1-B612F79B34CE}"/>
    <cellStyle name="60% - Accent1 3" xfId="38" xr:uid="{106FA844-2BE9-4100-9C4E-C067FB08BF55}"/>
    <cellStyle name="60% - Accent2 2" xfId="41" xr:uid="{75BBA8A2-99FA-4FB3-806F-5FC82586C004}"/>
    <cellStyle name="60% - Accent2 3" xfId="40" xr:uid="{3201169C-73F9-4851-8596-08B322DB9103}"/>
    <cellStyle name="60% - Accent3 2" xfId="43" xr:uid="{CCBB0EFB-B0E7-4AA2-991E-8ADC71C2B81C}"/>
    <cellStyle name="60% - Accent3 3" xfId="42" xr:uid="{806DCDB4-F269-41CC-9BD3-C9AA8D73F15D}"/>
    <cellStyle name="60% - Accent4 2" xfId="45" xr:uid="{D085F423-71EA-4211-A8AE-4D5FFF0C043B}"/>
    <cellStyle name="60% - Accent4 3" xfId="44" xr:uid="{F693A927-8494-48D2-89D2-5ADEF6C68DE2}"/>
    <cellStyle name="60% - Accent5 2" xfId="47" xr:uid="{F7E24238-0C5B-4091-81C3-B22BAC154B79}"/>
    <cellStyle name="60% - Accent5 3" xfId="46" xr:uid="{AB7A58ED-E31E-4FD8-AA78-F2E3193856ED}"/>
    <cellStyle name="60% - Accent6 2" xfId="49" xr:uid="{060CFCF6-2EF0-4959-BC23-5ECDEAA4C4ED}"/>
    <cellStyle name="60% - Accent6 3" xfId="48" xr:uid="{7E3A3355-A02E-4061-8FC3-659001D8DC67}"/>
    <cellStyle name="Accent1 2" xfId="51" xr:uid="{4CA053E9-5FC3-4C52-B751-74069F07F506}"/>
    <cellStyle name="Accent1 3" xfId="50" xr:uid="{9FB48A0D-6870-410D-9BA3-AAAE02AB779F}"/>
    <cellStyle name="Accent2 2" xfId="53" xr:uid="{BEBCB8F6-089B-477F-A1F8-DA2A0DE5FD66}"/>
    <cellStyle name="Accent2 3" xfId="52" xr:uid="{D76EC23E-DFF8-40A6-83E6-5D3375D6AFC4}"/>
    <cellStyle name="Accent3 2" xfId="55" xr:uid="{5C539CE4-EB0D-4B9F-BF64-2E282257EBC1}"/>
    <cellStyle name="Accent3 3" xfId="54" xr:uid="{6FBE0433-0CB7-44D2-8E16-9798640D7CE0}"/>
    <cellStyle name="Accent4 2" xfId="57" xr:uid="{719C676B-4B03-4305-A808-3E0081CE8F67}"/>
    <cellStyle name="Accent4 3" xfId="56" xr:uid="{C0860991-736A-4C99-89FC-A4A4849536DA}"/>
    <cellStyle name="Accent5 2" xfId="59" xr:uid="{DEF66C5E-FD82-40F2-BDFD-6617F1510434}"/>
    <cellStyle name="Accent5 3" xfId="58" xr:uid="{94C07832-76BB-43EE-9722-A2F8CA02EF00}"/>
    <cellStyle name="Accent6 2" xfId="61" xr:uid="{E9AAC53F-80E4-4D33-AC5E-DDFFFC1C6FF0}"/>
    <cellStyle name="Accent6 3" xfId="60" xr:uid="{E6E81A6B-87AA-425E-90DC-20132FE572E8}"/>
    <cellStyle name="Bad 2" xfId="63" xr:uid="{95595141-E580-45E3-914A-BBA6DBA772D5}"/>
    <cellStyle name="Bad 3" xfId="62" xr:uid="{6B84B917-6B18-432B-BEB5-6549634F5ADF}"/>
    <cellStyle name="Calculation 2" xfId="65" xr:uid="{28F419CA-40C2-401B-A7D2-269C2865CC94}"/>
    <cellStyle name="Calculation 3" xfId="64" xr:uid="{9A2483CB-2A30-4628-9778-919C3F48D0AF}"/>
    <cellStyle name="Check Cell 2" xfId="67" xr:uid="{AA26D6D0-1FAA-4B4B-9C8C-D212E6CD38D4}"/>
    <cellStyle name="Check Cell 3" xfId="66" xr:uid="{C5BE125C-CBAF-476B-BB57-F8FF8CE3D550}"/>
    <cellStyle name="Comma 2" xfId="68" xr:uid="{DE656491-F9D5-40F5-A23D-E974DA47D272}"/>
    <cellStyle name="Comma 2 2" xfId="116" xr:uid="{DFF849D1-57CE-46EB-8142-18D03BADE4FB}"/>
    <cellStyle name="Comma 2 3" xfId="115" xr:uid="{F710935B-D52F-46C3-B1F8-A31B0D4D26E6}"/>
    <cellStyle name="Comma 3" xfId="69" xr:uid="{30D1B0B8-B549-4D8E-A647-2F0E58C9F589}"/>
    <cellStyle name="Comma 3 2" xfId="118" xr:uid="{B5451E8F-7D5D-4047-8663-10DDDD787F12}"/>
    <cellStyle name="Comma 3 3" xfId="117" xr:uid="{8AAEB07F-A720-47ED-A801-9A0C7A596E8E}"/>
    <cellStyle name="Explanatory Text 2" xfId="71" xr:uid="{43E46CBE-A134-4D34-95C9-C91FB1321513}"/>
    <cellStyle name="Explanatory Text 3" xfId="70" xr:uid="{AEE2EEBD-EE70-4EDB-AFAE-471B22312E7B}"/>
    <cellStyle name="Good 2" xfId="73" xr:uid="{2BA994A4-3242-4BE1-B77D-A8FF223C75D2}"/>
    <cellStyle name="Good 3" xfId="72" xr:uid="{D36A18DA-5BA3-4D4D-9E29-FC05F8886083}"/>
    <cellStyle name="Heading 1 2" xfId="75" xr:uid="{8359725E-A09D-4E8A-B390-D20DA0C9A9EF}"/>
    <cellStyle name="Heading 1 3" xfId="74" xr:uid="{7678AA38-3587-4C32-B127-15816C3F798B}"/>
    <cellStyle name="Heading 2 2" xfId="77" xr:uid="{DBED7923-5F1E-4D34-96FE-303973BBC6B4}"/>
    <cellStyle name="Heading 2 3" xfId="76" xr:uid="{9CB63212-F748-44E3-B940-1CDB811D3BA6}"/>
    <cellStyle name="Heading 3 2" xfId="79" xr:uid="{CE341499-8D28-44C6-A779-EAC8E2EB148C}"/>
    <cellStyle name="Heading 3 3" xfId="78" xr:uid="{9523BEF2-C9C7-4A6A-ABE4-6F07BC1C017C}"/>
    <cellStyle name="Heading 4 2" xfId="81" xr:uid="{97748769-C734-4797-90E7-9ACD83F65393}"/>
    <cellStyle name="Heading 4 3" xfId="80" xr:uid="{B179B058-E38C-4AD5-AFD7-3EA02E4E5115}"/>
    <cellStyle name="Hyperlink 2" xfId="82" xr:uid="{0D1404CB-39ED-440F-8903-3481DE2DF38E}"/>
    <cellStyle name="Input 2" xfId="84" xr:uid="{4FD9C479-9AD2-42F4-A1A2-5812FB78D341}"/>
    <cellStyle name="Input 3" xfId="83" xr:uid="{953EAB84-B94E-4C67-B4C7-FC4A8131A5B1}"/>
    <cellStyle name="Linked Cell 2" xfId="86" xr:uid="{EB26D1BA-1862-4962-938A-75ADD0708E90}"/>
    <cellStyle name="Linked Cell 3" xfId="85" xr:uid="{AA87BC95-F947-41C8-B36B-B08539009788}"/>
    <cellStyle name="Neutral 2" xfId="88" xr:uid="{25086DBC-880A-4E39-A4AF-01AEF17F491B}"/>
    <cellStyle name="Neutral 3" xfId="87" xr:uid="{415B31E2-A4ED-44AD-A797-FBB86B1967B0}"/>
    <cellStyle name="Normal" xfId="0" builtinId="0"/>
    <cellStyle name="Normal 10" xfId="89" xr:uid="{0DFD3E2C-3350-4213-9B1D-DFA8FDA7C39C}"/>
    <cellStyle name="Normal 10 2" xfId="119" xr:uid="{27BEE2F0-7836-466E-B6C0-BC1BB93EA420}"/>
    <cellStyle name="Normal 103 2" xfId="90" xr:uid="{FC6F17A5-3F6A-45C0-8887-A5541901FCAE}"/>
    <cellStyle name="Normal 103 2 2" xfId="120" xr:uid="{F9DDFEAC-9B57-4AAA-86B0-681C69E56994}"/>
    <cellStyle name="Normal 11" xfId="91" xr:uid="{F658FB06-3651-472B-B7C5-EB1E0C94DEF4}"/>
    <cellStyle name="Normal 12" xfId="1" xr:uid="{3A738C4D-BB1B-460A-A103-22929C90D88B}"/>
    <cellStyle name="Normal 12 2" xfId="121" xr:uid="{7E8C9AAA-9362-4EC2-A002-7E56CD1B5240}"/>
    <cellStyle name="Normal 2" xfId="92" xr:uid="{C6DDEAA3-35CA-4A2F-A881-50A58D457F8E}"/>
    <cellStyle name="Normal 3" xfId="93" xr:uid="{C8AC2EC2-FA99-430D-8F3D-9256C4E803F4}"/>
    <cellStyle name="Normal 4" xfId="94" xr:uid="{A4F90F81-49A9-4DDE-B303-5D1B691F386E}"/>
    <cellStyle name="Normal 5" xfId="95" xr:uid="{6C28A758-6C48-4BBC-B61D-EA5BDC091738}"/>
    <cellStyle name="Normal 6" xfId="96" xr:uid="{2B9F87CC-2B7E-4F7E-8632-6F38A8F202C1}"/>
    <cellStyle name="Normal 6 2" xfId="97" xr:uid="{0BE153CC-4B8A-45A9-B316-3F137FBC0B61}"/>
    <cellStyle name="Normal 7" xfId="98" xr:uid="{0BB485F0-06C0-4FE7-B396-33F79CD0C5A7}"/>
    <cellStyle name="Normal 8" xfId="99" xr:uid="{41F7CEA9-7895-4EBB-82AE-EBE4057467C6}"/>
    <cellStyle name="Normal 9" xfId="100" xr:uid="{F6B7A964-B727-4922-AE8D-5769A2D2FB3D}"/>
    <cellStyle name="Note 2" xfId="102" xr:uid="{11008C82-337B-4416-8EDF-3281F8DF452F}"/>
    <cellStyle name="Note 3" xfId="101" xr:uid="{4CDBCF56-EFF6-4A75-A732-1EF436F1ECAB}"/>
    <cellStyle name="Output 2" xfId="104" xr:uid="{BDA30DFE-3ED5-4A99-8221-B4D2180B8CDF}"/>
    <cellStyle name="Output 3" xfId="103" xr:uid="{2DC5F2C5-705B-461A-9B7D-5E56624E4AA5}"/>
    <cellStyle name="Percent 2" xfId="105" xr:uid="{B78358ED-8BDE-484A-9C72-3347E94726D9}"/>
    <cellStyle name="Percent 3" xfId="106" xr:uid="{85A66432-64B2-4FF7-8E76-156202C56749}"/>
    <cellStyle name="Style 1" xfId="107" xr:uid="{CCACD4BE-BDA8-4F79-A177-FE07C9731C2F}"/>
    <cellStyle name="Style 1 2" xfId="108" xr:uid="{04B86EE5-68F2-46F3-890A-88E16CD2DFDA}"/>
    <cellStyle name="Title 2" xfId="110" xr:uid="{203BA8B6-BA33-4F79-A378-7A665E4665E9}"/>
    <cellStyle name="Title 3" xfId="109" xr:uid="{2F7E55DF-DD0E-428F-844D-DD81323454DE}"/>
    <cellStyle name="Total 2" xfId="112" xr:uid="{E40295AA-58DB-4D70-B204-F20EC6975886}"/>
    <cellStyle name="Total 3" xfId="111" xr:uid="{E39AEAAB-B1DA-492F-AAE4-C8FD2974E823}"/>
    <cellStyle name="Warning Text 2" xfId="114" xr:uid="{F60C7B4F-DCDB-4510-904B-A41A654AEC99}"/>
    <cellStyle name="Warning Text 3" xfId="113" xr:uid="{88691DE8-6366-478B-9183-45163F90F5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A50 Service Boilers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'A50 Service Boilers'!$N$5:$N$98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'A50 Service Boilers'!$V$5:$V$98</c:f>
              <c:numCache>
                <c:formatCode>0.0</c:formatCode>
                <c:ptCount val="92"/>
                <c:pt idx="0">
                  <c:v>0.73130332538076459</c:v>
                </c:pt>
                <c:pt idx="1">
                  <c:v>0.9862480842093645</c:v>
                </c:pt>
                <c:pt idx="2">
                  <c:v>1.3453321596709937</c:v>
                </c:pt>
                <c:pt idx="3">
                  <c:v>1.6347088625686226</c:v>
                </c:pt>
                <c:pt idx="4">
                  <c:v>1.3095957616678306</c:v>
                </c:pt>
                <c:pt idx="5">
                  <c:v>0.58767906656570312</c:v>
                </c:pt>
                <c:pt idx="6">
                  <c:v>1.1129960054341093</c:v>
                </c:pt>
                <c:pt idx="7">
                  <c:v>1.5237550861927671</c:v>
                </c:pt>
                <c:pt idx="8">
                  <c:v>0.61539162737992059</c:v>
                </c:pt>
                <c:pt idx="9">
                  <c:v>1.582142974032491</c:v>
                </c:pt>
                <c:pt idx="10">
                  <c:v>1.6189416565398547</c:v>
                </c:pt>
                <c:pt idx="11">
                  <c:v>1.1253738778343512</c:v>
                </c:pt>
                <c:pt idx="12">
                  <c:v>0.8817728082993822</c:v>
                </c:pt>
                <c:pt idx="13">
                  <c:v>0.70043838478204368</c:v>
                </c:pt>
                <c:pt idx="14">
                  <c:v>1.4170965483936693</c:v>
                </c:pt>
                <c:pt idx="15">
                  <c:v>1.1839384684279926</c:v>
                </c:pt>
                <c:pt idx="16">
                  <c:v>0.52253722652230694</c:v>
                </c:pt>
                <c:pt idx="17">
                  <c:v>1.6648322591232623</c:v>
                </c:pt>
                <c:pt idx="18">
                  <c:v>0.89338486329665978</c:v>
                </c:pt>
                <c:pt idx="19">
                  <c:v>1.1745612487468791</c:v>
                </c:pt>
                <c:pt idx="20">
                  <c:v>0.51688540118128323</c:v>
                </c:pt>
                <c:pt idx="21">
                  <c:v>1.7825445784505467</c:v>
                </c:pt>
                <c:pt idx="22">
                  <c:v>1.6655545475429887</c:v>
                </c:pt>
                <c:pt idx="23">
                  <c:v>1.1481454155018918</c:v>
                </c:pt>
                <c:pt idx="24">
                  <c:v>2.4471601496556161</c:v>
                </c:pt>
                <c:pt idx="26">
                  <c:v>3.6443124334715602</c:v>
                </c:pt>
                <c:pt idx="27">
                  <c:v>1.7484822170856065</c:v>
                </c:pt>
                <c:pt idx="28">
                  <c:v>1.2850925392580075</c:v>
                </c:pt>
                <c:pt idx="29">
                  <c:v>1.1439398376026686</c:v>
                </c:pt>
                <c:pt idx="30">
                  <c:v>1.2214596093788237</c:v>
                </c:pt>
                <c:pt idx="31">
                  <c:v>2.1453179341612647</c:v>
                </c:pt>
                <c:pt idx="32">
                  <c:v>1.1420942718930776</c:v>
                </c:pt>
                <c:pt idx="33">
                  <c:v>1.0684066839676378</c:v>
                </c:pt>
                <c:pt idx="34">
                  <c:v>1.3274004232428889</c:v>
                </c:pt>
                <c:pt idx="35">
                  <c:v>1.1901082015482167</c:v>
                </c:pt>
                <c:pt idx="36">
                  <c:v>1.4292575529649874</c:v>
                </c:pt>
                <c:pt idx="37">
                  <c:v>1.2422418887554669</c:v>
                </c:pt>
                <c:pt idx="38">
                  <c:v>1.2595481062259568</c:v>
                </c:pt>
                <c:pt idx="39">
                  <c:v>1.1958899237651399</c:v>
                </c:pt>
                <c:pt idx="40">
                  <c:v>1.4101480382400913</c:v>
                </c:pt>
                <c:pt idx="41">
                  <c:v>1.5244946539440416</c:v>
                </c:pt>
                <c:pt idx="43">
                  <c:v>0.9597059124757793</c:v>
                </c:pt>
                <c:pt idx="44">
                  <c:v>1.0392904935984908</c:v>
                </c:pt>
                <c:pt idx="45">
                  <c:v>1.1944689255627052</c:v>
                </c:pt>
                <c:pt idx="46">
                  <c:v>2.5906703734722223</c:v>
                </c:pt>
                <c:pt idx="47">
                  <c:v>1.6607990981544341</c:v>
                </c:pt>
                <c:pt idx="48">
                  <c:v>1.2582659499283779</c:v>
                </c:pt>
                <c:pt idx="49">
                  <c:v>0.86304835558992332</c:v>
                </c:pt>
                <c:pt idx="50">
                  <c:v>1.2772329051103661</c:v>
                </c:pt>
                <c:pt idx="51">
                  <c:v>1.4205020316453327</c:v>
                </c:pt>
                <c:pt idx="52">
                  <c:v>1.2161165388374924</c:v>
                </c:pt>
                <c:pt idx="53">
                  <c:v>1.7405229169842256</c:v>
                </c:pt>
                <c:pt idx="54">
                  <c:v>1.2197385029540717</c:v>
                </c:pt>
                <c:pt idx="55">
                  <c:v>1.3304107092762671</c:v>
                </c:pt>
                <c:pt idx="56">
                  <c:v>2.0781062662959466</c:v>
                </c:pt>
                <c:pt idx="57">
                  <c:v>0.95678747199065406</c:v>
                </c:pt>
                <c:pt idx="58">
                  <c:v>1.4023393105431645</c:v>
                </c:pt>
                <c:pt idx="60">
                  <c:v>1.7706981559720041</c:v>
                </c:pt>
                <c:pt idx="61">
                  <c:v>1.6466792076202372</c:v>
                </c:pt>
                <c:pt idx="62">
                  <c:v>1.5330871830964361</c:v>
                </c:pt>
                <c:pt idx="63">
                  <c:v>1.0550392374726365</c:v>
                </c:pt>
                <c:pt idx="64">
                  <c:v>1.3065501437278795</c:v>
                </c:pt>
                <c:pt idx="65">
                  <c:v>0.95613720552177128</c:v>
                </c:pt>
                <c:pt idx="66">
                  <c:v>1.3484046658009563</c:v>
                </c:pt>
                <c:pt idx="67">
                  <c:v>1.2092464217276209</c:v>
                </c:pt>
                <c:pt idx="68">
                  <c:v>1.4102583212327102</c:v>
                </c:pt>
                <c:pt idx="69">
                  <c:v>1.4312367114182678</c:v>
                </c:pt>
                <c:pt idx="70">
                  <c:v>1.6272816971065911</c:v>
                </c:pt>
                <c:pt idx="71">
                  <c:v>1.4171602533447372</c:v>
                </c:pt>
                <c:pt idx="72">
                  <c:v>1.5227381228634929</c:v>
                </c:pt>
                <c:pt idx="73">
                  <c:v>1.4963275308412991</c:v>
                </c:pt>
                <c:pt idx="74">
                  <c:v>1.8101786667965867</c:v>
                </c:pt>
                <c:pt idx="75">
                  <c:v>1.9878796876825573</c:v>
                </c:pt>
                <c:pt idx="76">
                  <c:v>2.1712840052555893</c:v>
                </c:pt>
                <c:pt idx="77">
                  <c:v>2.9567867799458205</c:v>
                </c:pt>
                <c:pt idx="78">
                  <c:v>2.3570172449436173</c:v>
                </c:pt>
                <c:pt idx="79">
                  <c:v>0.37273165353735377</c:v>
                </c:pt>
                <c:pt idx="80">
                  <c:v>2.848613418125399</c:v>
                </c:pt>
                <c:pt idx="81">
                  <c:v>2.3008954176332241</c:v>
                </c:pt>
                <c:pt idx="82">
                  <c:v>1.7507261625005501</c:v>
                </c:pt>
                <c:pt idx="83">
                  <c:v>1.9339905085022526</c:v>
                </c:pt>
                <c:pt idx="84">
                  <c:v>1.2551008657250609</c:v>
                </c:pt>
                <c:pt idx="85">
                  <c:v>1.135529918483061</c:v>
                </c:pt>
                <c:pt idx="86">
                  <c:v>1.7986430587986748</c:v>
                </c:pt>
                <c:pt idx="87">
                  <c:v>2.3548247484884617</c:v>
                </c:pt>
                <c:pt idx="88">
                  <c:v>1.5857539992531697</c:v>
                </c:pt>
                <c:pt idx="89">
                  <c:v>2.4783683026127963</c:v>
                </c:pt>
                <c:pt idx="90">
                  <c:v>2.2498973262917676</c:v>
                </c:pt>
                <c:pt idx="91">
                  <c:v>1.6375785443378128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78-4219-8231-6A5395AFAF30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'A50 Service Boilers'!$N$5:$N$98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'A50 Service Boilers'!$W$5:$W$98</c:f>
              <c:numCache>
                <c:formatCode>0.0</c:formatCode>
                <c:ptCount val="92"/>
                <c:pt idx="0">
                  <c:v>13.733343236165958</c:v>
                </c:pt>
                <c:pt idx="1">
                  <c:v>18.201644999704332</c:v>
                </c:pt>
                <c:pt idx="2">
                  <c:v>16.759178660519925</c:v>
                </c:pt>
                <c:pt idx="3">
                  <c:v>11.953648088249341</c:v>
                </c:pt>
                <c:pt idx="4">
                  <c:v>13.374882801788258</c:v>
                </c:pt>
                <c:pt idx="5">
                  <c:v>14.864508990558505</c:v>
                </c:pt>
                <c:pt idx="6">
                  <c:v>15.794241595827389</c:v>
                </c:pt>
                <c:pt idx="7">
                  <c:v>19.311884454432487</c:v>
                </c:pt>
                <c:pt idx="8">
                  <c:v>14.296935880954219</c:v>
                </c:pt>
                <c:pt idx="9">
                  <c:v>20.489739690362427</c:v>
                </c:pt>
                <c:pt idx="10">
                  <c:v>16.131918191866326</c:v>
                </c:pt>
                <c:pt idx="11">
                  <c:v>13.884004481972642</c:v>
                </c:pt>
                <c:pt idx="12">
                  <c:v>13.746985165681728</c:v>
                </c:pt>
                <c:pt idx="13">
                  <c:v>12.269617704432234</c:v>
                </c:pt>
                <c:pt idx="14">
                  <c:v>12.506821634508084</c:v>
                </c:pt>
                <c:pt idx="15">
                  <c:v>18.425279134289607</c:v>
                </c:pt>
                <c:pt idx="16">
                  <c:v>11.649926768884052</c:v>
                </c:pt>
                <c:pt idx="17">
                  <c:v>12.131528398754051</c:v>
                </c:pt>
                <c:pt idx="18">
                  <c:v>13.412063431262135</c:v>
                </c:pt>
                <c:pt idx="19">
                  <c:v>14.947760059560203</c:v>
                </c:pt>
                <c:pt idx="20">
                  <c:v>14.643417459927136</c:v>
                </c:pt>
                <c:pt idx="21">
                  <c:v>14.928236895024872</c:v>
                </c:pt>
                <c:pt idx="22">
                  <c:v>16.196276239130952</c:v>
                </c:pt>
                <c:pt idx="23">
                  <c:v>14.975265888095784</c:v>
                </c:pt>
                <c:pt idx="24">
                  <c:v>25.551476004352182</c:v>
                </c:pt>
                <c:pt idx="26">
                  <c:v>17.780559209044327</c:v>
                </c:pt>
                <c:pt idx="27">
                  <c:v>13.138466222816426</c:v>
                </c:pt>
                <c:pt idx="28">
                  <c:v>14.050257274810715</c:v>
                </c:pt>
                <c:pt idx="29">
                  <c:v>19.623700198517533</c:v>
                </c:pt>
                <c:pt idx="30">
                  <c:v>17.573781503986016</c:v>
                </c:pt>
                <c:pt idx="31">
                  <c:v>14.858174009037112</c:v>
                </c:pt>
                <c:pt idx="32">
                  <c:v>17.878328679128618</c:v>
                </c:pt>
                <c:pt idx="33">
                  <c:v>15.713738748972403</c:v>
                </c:pt>
                <c:pt idx="34">
                  <c:v>15.353858430501676</c:v>
                </c:pt>
                <c:pt idx="35">
                  <c:v>16.188837449678651</c:v>
                </c:pt>
                <c:pt idx="36">
                  <c:v>15.377373282084426</c:v>
                </c:pt>
                <c:pt idx="37">
                  <c:v>18.526776082202776</c:v>
                </c:pt>
                <c:pt idx="38">
                  <c:v>20.944971059112209</c:v>
                </c:pt>
                <c:pt idx="39">
                  <c:v>14.698476637377215</c:v>
                </c:pt>
                <c:pt idx="40">
                  <c:v>16.557163911584954</c:v>
                </c:pt>
                <c:pt idx="41">
                  <c:v>25.011290320918501</c:v>
                </c:pt>
                <c:pt idx="43">
                  <c:v>22.686514166471241</c:v>
                </c:pt>
                <c:pt idx="44">
                  <c:v>19.99326834216415</c:v>
                </c:pt>
                <c:pt idx="45">
                  <c:v>15.326066312664176</c:v>
                </c:pt>
                <c:pt idx="46">
                  <c:v>19.058428187747303</c:v>
                </c:pt>
                <c:pt idx="47">
                  <c:v>14.331286203772526</c:v>
                </c:pt>
                <c:pt idx="48">
                  <c:v>15.473122297916534</c:v>
                </c:pt>
                <c:pt idx="49">
                  <c:v>16.61758482386195</c:v>
                </c:pt>
                <c:pt idx="50">
                  <c:v>17.447590251339776</c:v>
                </c:pt>
                <c:pt idx="51">
                  <c:v>14.846153154709647</c:v>
                </c:pt>
                <c:pt idx="52">
                  <c:v>14.110307654600353</c:v>
                </c:pt>
                <c:pt idx="53">
                  <c:v>16.436726865965412</c:v>
                </c:pt>
                <c:pt idx="54">
                  <c:v>13.309395548178001</c:v>
                </c:pt>
                <c:pt idx="55">
                  <c:v>13.204268673046913</c:v>
                </c:pt>
                <c:pt idx="56">
                  <c:v>14.799255792370161</c:v>
                </c:pt>
                <c:pt idx="57">
                  <c:v>16.428079619642052</c:v>
                </c:pt>
                <c:pt idx="58">
                  <c:v>21.322062813734878</c:v>
                </c:pt>
                <c:pt idx="60">
                  <c:v>12.909719820309284</c:v>
                </c:pt>
                <c:pt idx="61">
                  <c:v>12.074455537524864</c:v>
                </c:pt>
                <c:pt idx="62">
                  <c:v>13.197919389680033</c:v>
                </c:pt>
                <c:pt idx="63">
                  <c:v>14.774785191472201</c:v>
                </c:pt>
                <c:pt idx="64">
                  <c:v>13.315022830443679</c:v>
                </c:pt>
                <c:pt idx="65">
                  <c:v>12.528507450305344</c:v>
                </c:pt>
                <c:pt idx="66">
                  <c:v>12.397255990657808</c:v>
                </c:pt>
                <c:pt idx="67">
                  <c:v>11.688064154716459</c:v>
                </c:pt>
                <c:pt idx="68">
                  <c:v>14.211517276713305</c:v>
                </c:pt>
                <c:pt idx="69">
                  <c:v>12.627141023719977</c:v>
                </c:pt>
                <c:pt idx="70">
                  <c:v>16.062591684220653</c:v>
                </c:pt>
                <c:pt idx="71">
                  <c:v>14.638706367315576</c:v>
                </c:pt>
                <c:pt idx="72">
                  <c:v>15.240235107108733</c:v>
                </c:pt>
                <c:pt idx="73">
                  <c:v>22.131991301724852</c:v>
                </c:pt>
                <c:pt idx="74">
                  <c:v>22.381283087954788</c:v>
                </c:pt>
                <c:pt idx="75">
                  <c:v>14.773981699324933</c:v>
                </c:pt>
                <c:pt idx="76">
                  <c:v>17.730837845239503</c:v>
                </c:pt>
                <c:pt idx="77">
                  <c:v>20.443344516311839</c:v>
                </c:pt>
                <c:pt idx="78">
                  <c:v>20.140237822767226</c:v>
                </c:pt>
                <c:pt idx="79">
                  <c:v>16.024993015268461</c:v>
                </c:pt>
                <c:pt idx="80">
                  <c:v>12.122285757866479</c:v>
                </c:pt>
                <c:pt idx="81">
                  <c:v>14.831206621648525</c:v>
                </c:pt>
                <c:pt idx="82">
                  <c:v>14.085999992674411</c:v>
                </c:pt>
                <c:pt idx="83">
                  <c:v>17.480077892806445</c:v>
                </c:pt>
                <c:pt idx="84">
                  <c:v>12.721589054955601</c:v>
                </c:pt>
                <c:pt idx="85">
                  <c:v>17.772739241871605</c:v>
                </c:pt>
                <c:pt idx="86">
                  <c:v>14.494323484983887</c:v>
                </c:pt>
                <c:pt idx="87">
                  <c:v>12.907859056041145</c:v>
                </c:pt>
                <c:pt idx="88">
                  <c:v>14.303792143569117</c:v>
                </c:pt>
                <c:pt idx="89">
                  <c:v>12.062400584451332</c:v>
                </c:pt>
                <c:pt idx="90">
                  <c:v>17.152751317736513</c:v>
                </c:pt>
                <c:pt idx="91">
                  <c:v>13.262777036719402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78-4219-8231-6A5395AFAF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A50 Service Boilers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'A50 Service Boilers'!$N$5:$N$98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'A50 Service Boilers'!$AA$5:$AA$98</c:f>
              <c:numCache>
                <c:formatCode>0.0</c:formatCode>
                <c:ptCount val="92"/>
                <c:pt idx="0">
                  <c:v>26.604440390344894</c:v>
                </c:pt>
                <c:pt idx="1">
                  <c:v>49.587508245186548</c:v>
                </c:pt>
                <c:pt idx="2">
                  <c:v>105.22029615891718</c:v>
                </c:pt>
                <c:pt idx="3">
                  <c:v>27.07188493831643</c:v>
                </c:pt>
                <c:pt idx="4">
                  <c:v>11.093558794903286</c:v>
                </c:pt>
                <c:pt idx="5">
                  <c:v>38.646525221939612</c:v>
                </c:pt>
                <c:pt idx="6">
                  <c:v>39.095629999046515</c:v>
                </c:pt>
                <c:pt idx="7">
                  <c:v>30.308671585644074</c:v>
                </c:pt>
                <c:pt idx="8">
                  <c:v>22.156091148800375</c:v>
                </c:pt>
                <c:pt idx="9">
                  <c:v>24.756120335806372</c:v>
                </c:pt>
                <c:pt idx="10">
                  <c:v>26.888178532291107</c:v>
                </c:pt>
                <c:pt idx="11">
                  <c:v>21.999070704427542</c:v>
                </c:pt>
                <c:pt idx="12">
                  <c:v>61.844792756405376</c:v>
                </c:pt>
                <c:pt idx="13">
                  <c:v>19.406231064476067</c:v>
                </c:pt>
                <c:pt idx="14">
                  <c:v>65.771394209845354</c:v>
                </c:pt>
                <c:pt idx="15">
                  <c:v>36.552329459782513</c:v>
                </c:pt>
                <c:pt idx="16">
                  <c:v>20.476575662335154</c:v>
                </c:pt>
                <c:pt idx="17">
                  <c:v>15.219838730158878</c:v>
                </c:pt>
                <c:pt idx="18">
                  <c:v>14.503168903049726</c:v>
                </c:pt>
                <c:pt idx="19">
                  <c:v>20.455460110863807</c:v>
                </c:pt>
                <c:pt idx="20">
                  <c:v>37.009830235964152</c:v>
                </c:pt>
                <c:pt idx="21">
                  <c:v>53.857494148806886</c:v>
                </c:pt>
                <c:pt idx="22">
                  <c:v>35.208742038962818</c:v>
                </c:pt>
                <c:pt idx="23">
                  <c:v>30.58652428122355</c:v>
                </c:pt>
                <c:pt idx="24">
                  <c:v>24.749679147078293</c:v>
                </c:pt>
                <c:pt idx="26">
                  <c:v>143.24165967957262</c:v>
                </c:pt>
                <c:pt idx="27">
                  <c:v>48.372433995653417</c:v>
                </c:pt>
                <c:pt idx="28">
                  <c:v>16.723077537297282</c:v>
                </c:pt>
                <c:pt idx="29">
                  <c:v>26.104135848386644</c:v>
                </c:pt>
                <c:pt idx="30">
                  <c:v>34.821849217558878</c:v>
                </c:pt>
                <c:pt idx="31">
                  <c:v>30.171633871337093</c:v>
                </c:pt>
                <c:pt idx="32">
                  <c:v>122.18477845985538</c:v>
                </c:pt>
                <c:pt idx="33">
                  <c:v>33.076076824624913</c:v>
                </c:pt>
                <c:pt idx="34">
                  <c:v>44.812474002403313</c:v>
                </c:pt>
                <c:pt idx="35">
                  <c:v>27.521622185818888</c:v>
                </c:pt>
                <c:pt idx="36">
                  <c:v>33.907595510508123</c:v>
                </c:pt>
                <c:pt idx="37">
                  <c:v>43.260787692117312</c:v>
                </c:pt>
                <c:pt idx="38">
                  <c:v>34.99942000938556</c:v>
                </c:pt>
                <c:pt idx="39">
                  <c:v>27.885982843917731</c:v>
                </c:pt>
                <c:pt idx="40">
                  <c:v>45.351414928342571</c:v>
                </c:pt>
                <c:pt idx="41">
                  <c:v>116.87873669747169</c:v>
                </c:pt>
                <c:pt idx="43">
                  <c:v>101.53331927027831</c:v>
                </c:pt>
                <c:pt idx="44">
                  <c:v>102.18876459217255</c:v>
                </c:pt>
                <c:pt idx="45">
                  <c:v>44.788939779443872</c:v>
                </c:pt>
                <c:pt idx="46">
                  <c:v>26.117042813641373</c:v>
                </c:pt>
                <c:pt idx="47">
                  <c:v>16.577441589980406</c:v>
                </c:pt>
                <c:pt idx="48">
                  <c:v>23.97838557260782</c:v>
                </c:pt>
                <c:pt idx="49">
                  <c:v>14.08597447817084</c:v>
                </c:pt>
                <c:pt idx="50">
                  <c:v>34.021399128173719</c:v>
                </c:pt>
                <c:pt idx="51">
                  <c:v>19.599977489706649</c:v>
                </c:pt>
                <c:pt idx="52">
                  <c:v>39.461244240801214</c:v>
                </c:pt>
                <c:pt idx="53">
                  <c:v>27.683329296704315</c:v>
                </c:pt>
                <c:pt idx="54">
                  <c:v>42.953104250091179</c:v>
                </c:pt>
                <c:pt idx="55">
                  <c:v>21.728450753790579</c:v>
                </c:pt>
                <c:pt idx="56">
                  <c:v>66.10121736211407</c:v>
                </c:pt>
                <c:pt idx="57">
                  <c:v>33.648049053567966</c:v>
                </c:pt>
                <c:pt idx="58">
                  <c:v>33.583022751442535</c:v>
                </c:pt>
                <c:pt idx="60">
                  <c:v>97.922048305197251</c:v>
                </c:pt>
                <c:pt idx="61">
                  <c:v>23.419907421583314</c:v>
                </c:pt>
                <c:pt idx="62">
                  <c:v>60.960968327737042</c:v>
                </c:pt>
                <c:pt idx="63">
                  <c:v>24.285563612006545</c:v>
                </c:pt>
                <c:pt idx="64">
                  <c:v>29.981368349341121</c:v>
                </c:pt>
                <c:pt idx="65">
                  <c:v>43.005988093567119</c:v>
                </c:pt>
                <c:pt idx="66">
                  <c:v>49.303657395582967</c:v>
                </c:pt>
                <c:pt idx="67">
                  <c:v>23.604059628747496</c:v>
                </c:pt>
                <c:pt idx="68">
                  <c:v>17.614850009680726</c:v>
                </c:pt>
                <c:pt idx="69">
                  <c:v>42.441615992524575</c:v>
                </c:pt>
                <c:pt idx="70">
                  <c:v>61.425951189028957</c:v>
                </c:pt>
                <c:pt idx="71">
                  <c:v>57.640856872898922</c:v>
                </c:pt>
                <c:pt idx="72">
                  <c:v>33.772387097008924</c:v>
                </c:pt>
                <c:pt idx="73">
                  <c:v>47.350279052432633</c:v>
                </c:pt>
                <c:pt idx="74">
                  <c:v>158.46032967875152</c:v>
                </c:pt>
                <c:pt idx="75">
                  <c:v>97.896534317571266</c:v>
                </c:pt>
                <c:pt idx="76">
                  <c:v>44.184425802815802</c:v>
                </c:pt>
                <c:pt idx="77">
                  <c:v>98.396691542181841</c:v>
                </c:pt>
                <c:pt idx="78">
                  <c:v>107.84043611004502</c:v>
                </c:pt>
                <c:pt idx="79">
                  <c:v>13.21240510117425</c:v>
                </c:pt>
                <c:pt idx="80">
                  <c:v>28.425177320404526</c:v>
                </c:pt>
                <c:pt idx="81">
                  <c:v>42.755588265378712</c:v>
                </c:pt>
                <c:pt idx="82">
                  <c:v>52.533962602149387</c:v>
                </c:pt>
                <c:pt idx="83">
                  <c:v>31.206908299909411</c:v>
                </c:pt>
                <c:pt idx="84">
                  <c:v>34.496392424974843</c:v>
                </c:pt>
                <c:pt idx="85">
                  <c:v>74.828680306690686</c:v>
                </c:pt>
                <c:pt idx="86">
                  <c:v>35.506863275955389</c:v>
                </c:pt>
                <c:pt idx="87">
                  <c:v>30.341505452813056</c:v>
                </c:pt>
                <c:pt idx="88">
                  <c:v>39.156483651883313</c:v>
                </c:pt>
                <c:pt idx="89">
                  <c:v>28.341200202023511</c:v>
                </c:pt>
                <c:pt idx="90">
                  <c:v>40.537340475920786</c:v>
                </c:pt>
                <c:pt idx="91">
                  <c:v>44.226026143454582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59-419B-A717-A4F043BA0D3D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'A50 Service Boilers'!$N$5:$N$98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'A50 Service Boilers'!$AB$5:$AB$98</c:f>
              <c:numCache>
                <c:formatCode>0.0</c:formatCode>
                <c:ptCount val="92"/>
                <c:pt idx="0">
                  <c:v>244.63357044101093</c:v>
                </c:pt>
                <c:pt idx="1">
                  <c:v>289.5302058964042</c:v>
                </c:pt>
                <c:pt idx="2">
                  <c:v>274.78101985391089</c:v>
                </c:pt>
                <c:pt idx="3">
                  <c:v>226.28699632864223</c:v>
                </c:pt>
                <c:pt idx="4">
                  <c:v>240.23855134879446</c:v>
                </c:pt>
                <c:pt idx="5">
                  <c:v>255.37351483948612</c:v>
                </c:pt>
                <c:pt idx="6">
                  <c:v>265.55310719079114</c:v>
                </c:pt>
                <c:pt idx="7">
                  <c:v>292.11762765487288</c:v>
                </c:pt>
                <c:pt idx="8">
                  <c:v>250.28988229299745</c:v>
                </c:pt>
                <c:pt idx="9">
                  <c:v>302.79775498020848</c:v>
                </c:pt>
                <c:pt idx="10">
                  <c:v>268.73830986471387</c:v>
                </c:pt>
                <c:pt idx="11">
                  <c:v>245.99516930107242</c:v>
                </c:pt>
                <c:pt idx="12">
                  <c:v>244.85139967595032</c:v>
                </c:pt>
                <c:pt idx="13">
                  <c:v>229.62450173270838</c:v>
                </c:pt>
                <c:pt idx="14">
                  <c:v>232.20108103379692</c:v>
                </c:pt>
                <c:pt idx="15">
                  <c:v>289.07047284374499</c:v>
                </c:pt>
                <c:pt idx="16">
                  <c:v>220.9907450092976</c:v>
                </c:pt>
                <c:pt idx="17">
                  <c:v>210.72981906962951</c:v>
                </c:pt>
                <c:pt idx="18">
                  <c:v>226.7634599010452</c:v>
                </c:pt>
                <c:pt idx="19">
                  <c:v>248.30956517629403</c:v>
                </c:pt>
                <c:pt idx="20">
                  <c:v>253.63445237337896</c:v>
                </c:pt>
                <c:pt idx="21">
                  <c:v>256.58964443948889</c:v>
                </c:pt>
                <c:pt idx="22">
                  <c:v>269.26921097776739</c:v>
                </c:pt>
                <c:pt idx="23">
                  <c:v>257.15393467123255</c:v>
                </c:pt>
                <c:pt idx="24">
                  <c:v>348.43022762769226</c:v>
                </c:pt>
                <c:pt idx="26">
                  <c:v>276.16757000549222</c:v>
                </c:pt>
                <c:pt idx="27">
                  <c:v>238.18650692089898</c:v>
                </c:pt>
                <c:pt idx="28">
                  <c:v>247.56658285425041</c:v>
                </c:pt>
                <c:pt idx="29">
                  <c:v>290.29460908247717</c:v>
                </c:pt>
                <c:pt idx="30">
                  <c:v>275.24777069043137</c:v>
                </c:pt>
                <c:pt idx="31">
                  <c:v>245.21339934313747</c:v>
                </c:pt>
                <c:pt idx="32">
                  <c:v>282.37141334555429</c:v>
                </c:pt>
                <c:pt idx="33">
                  <c:v>264.54540391771553</c:v>
                </c:pt>
                <c:pt idx="34">
                  <c:v>261.16821495678028</c:v>
                </c:pt>
                <c:pt idx="35">
                  <c:v>268.67196574369842</c:v>
                </c:pt>
                <c:pt idx="36">
                  <c:v>260.18876166588404</c:v>
                </c:pt>
                <c:pt idx="37">
                  <c:v>290.24242419151778</c:v>
                </c:pt>
                <c:pt idx="38">
                  <c:v>296.63817475668799</c:v>
                </c:pt>
                <c:pt idx="39">
                  <c:v>254.41039922514935</c:v>
                </c:pt>
                <c:pt idx="40">
                  <c:v>272.77472676335566</c:v>
                </c:pt>
                <c:pt idx="41">
                  <c:v>329.99816100833186</c:v>
                </c:pt>
                <c:pt idx="43">
                  <c:v>331.9107324209815</c:v>
                </c:pt>
                <c:pt idx="44">
                  <c:v>307.82133365536112</c:v>
                </c:pt>
                <c:pt idx="45">
                  <c:v>261.28837271329252</c:v>
                </c:pt>
                <c:pt idx="46">
                  <c:v>296.86368517019628</c:v>
                </c:pt>
                <c:pt idx="47">
                  <c:v>251.61003197581712</c:v>
                </c:pt>
                <c:pt idx="48">
                  <c:v>263.11915313230497</c:v>
                </c:pt>
                <c:pt idx="49">
                  <c:v>274.6275117192925</c:v>
                </c:pt>
                <c:pt idx="50">
                  <c:v>283.07598752081958</c:v>
                </c:pt>
                <c:pt idx="51">
                  <c:v>256.75484834555857</c:v>
                </c:pt>
                <c:pt idx="52">
                  <c:v>249.08380565934948</c:v>
                </c:pt>
                <c:pt idx="53">
                  <c:v>272.61196853549694</c:v>
                </c:pt>
                <c:pt idx="54">
                  <c:v>240.20984446776018</c:v>
                </c:pt>
                <c:pt idx="55">
                  <c:v>238.55370854800498</c:v>
                </c:pt>
                <c:pt idx="56">
                  <c:v>252.1686855072945</c:v>
                </c:pt>
                <c:pt idx="57">
                  <c:v>271.84967503406335</c:v>
                </c:pt>
                <c:pt idx="58">
                  <c:v>316.45102198369659</c:v>
                </c:pt>
                <c:pt idx="60">
                  <c:v>202.18476654943967</c:v>
                </c:pt>
                <c:pt idx="61">
                  <c:v>203.68600755908915</c:v>
                </c:pt>
                <c:pt idx="62">
                  <c:v>235.39275190841647</c:v>
                </c:pt>
                <c:pt idx="63">
                  <c:v>255.83781669548353</c:v>
                </c:pt>
                <c:pt idx="64">
                  <c:v>240.90761811116874</c:v>
                </c:pt>
                <c:pt idx="65">
                  <c:v>232.16730767178404</c:v>
                </c:pt>
                <c:pt idx="66">
                  <c:v>231.02446509644608</c:v>
                </c:pt>
                <c:pt idx="67">
                  <c:v>224.89374188589906</c:v>
                </c:pt>
                <c:pt idx="68">
                  <c:v>249.99336568389407</c:v>
                </c:pt>
                <c:pt idx="69">
                  <c:v>234.01328096950505</c:v>
                </c:pt>
                <c:pt idx="70">
                  <c:v>268.92940406183999</c:v>
                </c:pt>
                <c:pt idx="71">
                  <c:v>254.41893656609577</c:v>
                </c:pt>
                <c:pt idx="72">
                  <c:v>258.98892335684843</c:v>
                </c:pt>
                <c:pt idx="73">
                  <c:v>308.64904829556491</c:v>
                </c:pt>
                <c:pt idx="74">
                  <c:v>317.47873830203145</c:v>
                </c:pt>
                <c:pt idx="75">
                  <c:v>255.05818483430531</c:v>
                </c:pt>
                <c:pt idx="76">
                  <c:v>284.35528049569427</c:v>
                </c:pt>
                <c:pt idx="77">
                  <c:v>312.64388604215259</c:v>
                </c:pt>
                <c:pt idx="78">
                  <c:v>309.65662500167622</c:v>
                </c:pt>
                <c:pt idx="79">
                  <c:v>260.01568451470496</c:v>
                </c:pt>
                <c:pt idx="80">
                  <c:v>228.99613845976876</c:v>
                </c:pt>
                <c:pt idx="81">
                  <c:v>253.99065024806285</c:v>
                </c:pt>
                <c:pt idx="82">
                  <c:v>248.59291524680395</c:v>
                </c:pt>
                <c:pt idx="83">
                  <c:v>278.42961836536273</c:v>
                </c:pt>
                <c:pt idx="84">
                  <c:v>234.69078879749557</c:v>
                </c:pt>
                <c:pt idx="85">
                  <c:v>285.65198108990467</c:v>
                </c:pt>
                <c:pt idx="86">
                  <c:v>252.92562768499576</c:v>
                </c:pt>
                <c:pt idx="87">
                  <c:v>236.81985798483362</c:v>
                </c:pt>
                <c:pt idx="88">
                  <c:v>250.774373736325</c:v>
                </c:pt>
                <c:pt idx="89">
                  <c:v>228.26743291685369</c:v>
                </c:pt>
                <c:pt idx="90">
                  <c:v>269.78506663561689</c:v>
                </c:pt>
                <c:pt idx="91">
                  <c:v>232.37000606775496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59-419B-A717-A4F043BA0D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6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A50 Service</a:t>
            </a:r>
            <a:r>
              <a:rPr lang="en-US" b="1" baseline="0"/>
              <a:t> </a:t>
            </a:r>
            <a:r>
              <a:rPr lang="en-US" b="1"/>
              <a:t>Boilers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'A50 Service Boilers'!$N$5:$N$98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'A50 Service Boilers'!$AF$5:$AF$98</c:f>
              <c:numCache>
                <c:formatCode>0.0</c:formatCode>
                <c:ptCount val="92"/>
                <c:pt idx="0">
                  <c:v>34.205375624285701</c:v>
                </c:pt>
                <c:pt idx="1">
                  <c:v>51.321663753842707</c:v>
                </c:pt>
                <c:pt idx="2">
                  <c:v>69.998628937327183</c:v>
                </c:pt>
                <c:pt idx="3">
                  <c:v>45.545337201415521</c:v>
                </c:pt>
                <c:pt idx="4">
                  <c:v>38.502291608905225</c:v>
                </c:pt>
                <c:pt idx="5">
                  <c:v>31.676657415479298</c:v>
                </c:pt>
                <c:pt idx="6">
                  <c:v>39.879108481330192</c:v>
                </c:pt>
                <c:pt idx="7">
                  <c:v>43.057792125496043</c:v>
                </c:pt>
                <c:pt idx="8">
                  <c:v>39.547062095396235</c:v>
                </c:pt>
                <c:pt idx="9">
                  <c:v>41.845437932798198</c:v>
                </c:pt>
                <c:pt idx="10">
                  <c:v>39.644358627688916</c:v>
                </c:pt>
                <c:pt idx="11">
                  <c:v>35.747051300191089</c:v>
                </c:pt>
                <c:pt idx="12">
                  <c:v>47.2938813634672</c:v>
                </c:pt>
                <c:pt idx="13">
                  <c:v>35.581396592017057</c:v>
                </c:pt>
                <c:pt idx="14">
                  <c:v>42.640157577371987</c:v>
                </c:pt>
                <c:pt idx="15">
                  <c:v>65.582912925106967</c:v>
                </c:pt>
                <c:pt idx="16">
                  <c:v>51.28059038275719</c:v>
                </c:pt>
                <c:pt idx="17">
                  <c:v>44.166908450748871</c:v>
                </c:pt>
                <c:pt idx="18">
                  <c:v>43.864022777113568</c:v>
                </c:pt>
                <c:pt idx="19">
                  <c:v>45.636368799970988</c:v>
                </c:pt>
                <c:pt idx="20">
                  <c:v>43.171080760500139</c:v>
                </c:pt>
                <c:pt idx="21">
                  <c:v>53.657311008675272</c:v>
                </c:pt>
                <c:pt idx="22">
                  <c:v>48.458600115927332</c:v>
                </c:pt>
                <c:pt idx="23">
                  <c:v>52.328501417034026</c:v>
                </c:pt>
                <c:pt idx="24">
                  <c:v>53.000572768214028</c:v>
                </c:pt>
                <c:pt idx="26">
                  <c:v>74.691115645393509</c:v>
                </c:pt>
                <c:pt idx="27">
                  <c:v>47.943747047875604</c:v>
                </c:pt>
                <c:pt idx="28">
                  <c:v>43.041142004578184</c:v>
                </c:pt>
                <c:pt idx="29">
                  <c:v>40.913861604455619</c:v>
                </c:pt>
                <c:pt idx="30">
                  <c:v>56.091308948805491</c:v>
                </c:pt>
                <c:pt idx="31">
                  <c:v>46.132596275628146</c:v>
                </c:pt>
                <c:pt idx="32">
                  <c:v>71.034094876201067</c:v>
                </c:pt>
                <c:pt idx="33">
                  <c:v>53.981889952828482</c:v>
                </c:pt>
                <c:pt idx="34">
                  <c:v>40.715971724556987</c:v>
                </c:pt>
                <c:pt idx="35">
                  <c:v>44.856272421147558</c:v>
                </c:pt>
                <c:pt idx="36">
                  <c:v>47.155042295623851</c:v>
                </c:pt>
                <c:pt idx="37">
                  <c:v>52.166461943383098</c:v>
                </c:pt>
                <c:pt idx="38">
                  <c:v>47.067585400166301</c:v>
                </c:pt>
                <c:pt idx="39">
                  <c:v>46.87814066275061</c:v>
                </c:pt>
                <c:pt idx="40">
                  <c:v>51.45852433592529</c:v>
                </c:pt>
                <c:pt idx="41">
                  <c:v>79.052217198057519</c:v>
                </c:pt>
                <c:pt idx="43">
                  <c:v>72.941040438601789</c:v>
                </c:pt>
                <c:pt idx="44">
                  <c:v>64.83034404984285</c:v>
                </c:pt>
                <c:pt idx="45">
                  <c:v>34.566288480476409</c:v>
                </c:pt>
                <c:pt idx="46">
                  <c:v>41.819580894462277</c:v>
                </c:pt>
                <c:pt idx="47">
                  <c:v>35.471196353374467</c:v>
                </c:pt>
                <c:pt idx="48">
                  <c:v>35.398988835324786</c:v>
                </c:pt>
                <c:pt idx="49">
                  <c:v>35.539334634978538</c:v>
                </c:pt>
                <c:pt idx="50">
                  <c:v>32.573948707416683</c:v>
                </c:pt>
                <c:pt idx="51">
                  <c:v>32.608182346726963</c:v>
                </c:pt>
                <c:pt idx="52">
                  <c:v>39.913032033519109</c:v>
                </c:pt>
                <c:pt idx="53">
                  <c:v>39.724816874963999</c:v>
                </c:pt>
                <c:pt idx="54">
                  <c:v>44.582633185026573</c:v>
                </c:pt>
                <c:pt idx="55">
                  <c:v>30.253962554067993</c:v>
                </c:pt>
                <c:pt idx="56">
                  <c:v>56.222571302883118</c:v>
                </c:pt>
                <c:pt idx="57">
                  <c:v>36.863451776803963</c:v>
                </c:pt>
                <c:pt idx="58">
                  <c:v>42.031088797829852</c:v>
                </c:pt>
                <c:pt idx="60">
                  <c:v>70.266335548483141</c:v>
                </c:pt>
                <c:pt idx="61">
                  <c:v>44.663058110247881</c:v>
                </c:pt>
                <c:pt idx="62">
                  <c:v>34.38892453092641</c:v>
                </c:pt>
                <c:pt idx="63">
                  <c:v>35.493748139429258</c:v>
                </c:pt>
                <c:pt idx="64">
                  <c:v>36.335077038604247</c:v>
                </c:pt>
                <c:pt idx="65">
                  <c:v>41.738006802510029</c:v>
                </c:pt>
                <c:pt idx="66">
                  <c:v>45.000296442968079</c:v>
                </c:pt>
                <c:pt idx="67">
                  <c:v>31.052522387958515</c:v>
                </c:pt>
                <c:pt idx="68">
                  <c:v>32.872318641565052</c:v>
                </c:pt>
                <c:pt idx="69">
                  <c:v>32.306324019089935</c:v>
                </c:pt>
                <c:pt idx="70">
                  <c:v>40.308269838550473</c:v>
                </c:pt>
                <c:pt idx="71">
                  <c:v>43.992451070552562</c:v>
                </c:pt>
                <c:pt idx="72">
                  <c:v>58.198886070566836</c:v>
                </c:pt>
                <c:pt idx="73">
                  <c:v>58.729202720155257</c:v>
                </c:pt>
                <c:pt idx="74">
                  <c:v>61.376233008599861</c:v>
                </c:pt>
                <c:pt idx="75">
                  <c:v>48.742697714835629</c:v>
                </c:pt>
                <c:pt idx="76">
                  <c:v>43.411582642031874</c:v>
                </c:pt>
                <c:pt idx="77">
                  <c:v>62.225400283647396</c:v>
                </c:pt>
                <c:pt idx="78">
                  <c:v>63.345114311879676</c:v>
                </c:pt>
                <c:pt idx="79">
                  <c:v>7.8044664114093045</c:v>
                </c:pt>
                <c:pt idx="80">
                  <c:v>35.082683868511197</c:v>
                </c:pt>
                <c:pt idx="81">
                  <c:v>37.061766067357532</c:v>
                </c:pt>
                <c:pt idx="82">
                  <c:v>37.245722696355749</c:v>
                </c:pt>
                <c:pt idx="83">
                  <c:v>35.787462384768105</c:v>
                </c:pt>
                <c:pt idx="84">
                  <c:v>47.29430264794339</c:v>
                </c:pt>
                <c:pt idx="85">
                  <c:v>48.554718021109757</c:v>
                </c:pt>
                <c:pt idx="86">
                  <c:v>35.378463849299514</c:v>
                </c:pt>
                <c:pt idx="87">
                  <c:v>33.595037079218905</c:v>
                </c:pt>
                <c:pt idx="88">
                  <c:v>48.491771889367975</c:v>
                </c:pt>
                <c:pt idx="89">
                  <c:v>34.97841191501039</c:v>
                </c:pt>
                <c:pt idx="90">
                  <c:v>35.355340425601533</c:v>
                </c:pt>
                <c:pt idx="91">
                  <c:v>43.96378000870456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BC-4462-A1AA-9C2BA87C9E13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'A50 Service Boilers'!$N$5:$N$98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'A50 Service Boilers'!$AG$5:$AG$98</c:f>
              <c:numCache>
                <c:formatCode>0.0</c:formatCode>
                <c:ptCount val="92"/>
                <c:pt idx="0">
                  <c:v>325.30458796408942</c:v>
                </c:pt>
                <c:pt idx="1">
                  <c:v>325.67609721628003</c:v>
                </c:pt>
                <c:pt idx="2">
                  <c:v>325.11170999775925</c:v>
                </c:pt>
                <c:pt idx="3">
                  <c:v>324.34872251504157</c:v>
                </c:pt>
                <c:pt idx="4">
                  <c:v>322.85495361897716</c:v>
                </c:pt>
                <c:pt idx="5">
                  <c:v>323.27008684156715</c:v>
                </c:pt>
                <c:pt idx="6">
                  <c:v>325.84468040437787</c:v>
                </c:pt>
                <c:pt idx="7">
                  <c:v>310.86744888790952</c:v>
                </c:pt>
                <c:pt idx="8">
                  <c:v>325.34004084079163</c:v>
                </c:pt>
                <c:pt idx="9">
                  <c:v>308.95714448101603</c:v>
                </c:pt>
                <c:pt idx="10">
                  <c:v>325.51152686269677</c:v>
                </c:pt>
                <c:pt idx="11">
                  <c:v>325.05239040234085</c:v>
                </c:pt>
                <c:pt idx="12">
                  <c:v>325.44617046805763</c:v>
                </c:pt>
                <c:pt idx="13">
                  <c:v>324.65795597980184</c:v>
                </c:pt>
                <c:pt idx="14">
                  <c:v>325.01367771950635</c:v>
                </c:pt>
                <c:pt idx="15">
                  <c:v>320.98727217538942</c:v>
                </c:pt>
                <c:pt idx="16">
                  <c:v>320.4199605573167</c:v>
                </c:pt>
                <c:pt idx="17">
                  <c:v>294.19919144711133</c:v>
                </c:pt>
                <c:pt idx="18">
                  <c:v>299.81360971899807</c:v>
                </c:pt>
                <c:pt idx="19">
                  <c:v>310.57732970555145</c:v>
                </c:pt>
                <c:pt idx="20">
                  <c:v>325.13091786801334</c:v>
                </c:pt>
                <c:pt idx="21">
                  <c:v>325.31700085085237</c:v>
                </c:pt>
                <c:pt idx="22">
                  <c:v>325.31556275905723</c:v>
                </c:pt>
                <c:pt idx="23">
                  <c:v>325.48047963526051</c:v>
                </c:pt>
                <c:pt idx="24">
                  <c:v>300.28776971160084</c:v>
                </c:pt>
                <c:pt idx="26">
                  <c:v>309.75996159138947</c:v>
                </c:pt>
                <c:pt idx="27">
                  <c:v>324.43799076997351</c:v>
                </c:pt>
                <c:pt idx="28">
                  <c:v>324.89393061937972</c:v>
                </c:pt>
                <c:pt idx="29">
                  <c:v>302.27409929965546</c:v>
                </c:pt>
                <c:pt idx="30">
                  <c:v>311.75644460968903</c:v>
                </c:pt>
                <c:pt idx="31">
                  <c:v>306.75071174394145</c:v>
                </c:pt>
                <c:pt idx="32">
                  <c:v>318.8489157465533</c:v>
                </c:pt>
                <c:pt idx="33">
                  <c:v>325.49220248346336</c:v>
                </c:pt>
                <c:pt idx="34">
                  <c:v>325.87761852480611</c:v>
                </c:pt>
                <c:pt idx="35">
                  <c:v>323.36602825549897</c:v>
                </c:pt>
                <c:pt idx="36">
                  <c:v>322.72505016528669</c:v>
                </c:pt>
                <c:pt idx="37">
                  <c:v>321.26028412085242</c:v>
                </c:pt>
                <c:pt idx="38">
                  <c:v>290.32776376620171</c:v>
                </c:pt>
                <c:pt idx="39">
                  <c:v>325.52283974152556</c:v>
                </c:pt>
                <c:pt idx="40">
                  <c:v>325.13580460435855</c:v>
                </c:pt>
                <c:pt idx="41">
                  <c:v>277.62653530286417</c:v>
                </c:pt>
                <c:pt idx="43">
                  <c:v>321.38363609785932</c:v>
                </c:pt>
                <c:pt idx="44">
                  <c:v>326.32808736299063</c:v>
                </c:pt>
                <c:pt idx="45">
                  <c:v>326.56992971591433</c:v>
                </c:pt>
                <c:pt idx="46">
                  <c:v>323.52939703082313</c:v>
                </c:pt>
                <c:pt idx="47">
                  <c:v>327.03855641407284</c:v>
                </c:pt>
                <c:pt idx="48">
                  <c:v>327.19640026632976</c:v>
                </c:pt>
                <c:pt idx="49">
                  <c:v>327.307240835953</c:v>
                </c:pt>
                <c:pt idx="50">
                  <c:v>327.5653652302986</c:v>
                </c:pt>
                <c:pt idx="51">
                  <c:v>327.03185530167326</c:v>
                </c:pt>
                <c:pt idx="52">
                  <c:v>326.48822454494956</c:v>
                </c:pt>
                <c:pt idx="53">
                  <c:v>326.94730413190052</c:v>
                </c:pt>
                <c:pt idx="54">
                  <c:v>324.98415475822634</c:v>
                </c:pt>
                <c:pt idx="55">
                  <c:v>323.93221185658422</c:v>
                </c:pt>
                <c:pt idx="56">
                  <c:v>319.87152623233555</c:v>
                </c:pt>
                <c:pt idx="57">
                  <c:v>325.77196319590047</c:v>
                </c:pt>
                <c:pt idx="58">
                  <c:v>318.22677190669208</c:v>
                </c:pt>
                <c:pt idx="60">
                  <c:v>265.80446668929881</c:v>
                </c:pt>
                <c:pt idx="61">
                  <c:v>282.94165597189652</c:v>
                </c:pt>
                <c:pt idx="62">
                  <c:v>318.54531828107145</c:v>
                </c:pt>
                <c:pt idx="63">
                  <c:v>326.67819961871572</c:v>
                </c:pt>
                <c:pt idx="64">
                  <c:v>326.09980835953388</c:v>
                </c:pt>
                <c:pt idx="65">
                  <c:v>323.53757942387932</c:v>
                </c:pt>
                <c:pt idx="66">
                  <c:v>323.83266119977037</c:v>
                </c:pt>
                <c:pt idx="67">
                  <c:v>326.54452232823388</c:v>
                </c:pt>
                <c:pt idx="68">
                  <c:v>326.30990072480165</c:v>
                </c:pt>
                <c:pt idx="69">
                  <c:v>326.0728186648787</c:v>
                </c:pt>
                <c:pt idx="70">
                  <c:v>327.04954299066691</c:v>
                </c:pt>
                <c:pt idx="71">
                  <c:v>326.57717024859119</c:v>
                </c:pt>
                <c:pt idx="72">
                  <c:v>324.06360397523667</c:v>
                </c:pt>
                <c:pt idx="73">
                  <c:v>290.57240917968062</c:v>
                </c:pt>
                <c:pt idx="74">
                  <c:v>301.59288247388434</c:v>
                </c:pt>
                <c:pt idx="75">
                  <c:v>325.33629189748876</c:v>
                </c:pt>
                <c:pt idx="76">
                  <c:v>324.8641774666076</c:v>
                </c:pt>
                <c:pt idx="77">
                  <c:v>326.88772326788535</c:v>
                </c:pt>
                <c:pt idx="78">
                  <c:v>326.96390743305028</c:v>
                </c:pt>
                <c:pt idx="79">
                  <c:v>312.20131193394855</c:v>
                </c:pt>
                <c:pt idx="80">
                  <c:v>326.12744501061559</c:v>
                </c:pt>
                <c:pt idx="81">
                  <c:v>322.48449396796099</c:v>
                </c:pt>
                <c:pt idx="82">
                  <c:v>326.05724403488676</c:v>
                </c:pt>
                <c:pt idx="83">
                  <c:v>318.91972076051866</c:v>
                </c:pt>
                <c:pt idx="84">
                  <c:v>325.6085186920688</c:v>
                </c:pt>
                <c:pt idx="85">
                  <c:v>326.39058899337158</c:v>
                </c:pt>
                <c:pt idx="86">
                  <c:v>326.49111797418595</c:v>
                </c:pt>
                <c:pt idx="87">
                  <c:v>326.07176943377772</c:v>
                </c:pt>
                <c:pt idx="88">
                  <c:v>326.06339530544994</c:v>
                </c:pt>
                <c:pt idx="89">
                  <c:v>325.90161229972244</c:v>
                </c:pt>
                <c:pt idx="90">
                  <c:v>309.57835384043773</c:v>
                </c:pt>
                <c:pt idx="91">
                  <c:v>312.16040991401906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0BC-4462-A1AA-9C2BA87C9E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A51</a:t>
            </a:r>
            <a:r>
              <a:rPr lang="en-US" b="1" baseline="0"/>
              <a:t> </a:t>
            </a:r>
            <a:r>
              <a:rPr lang="en-US" b="1"/>
              <a:t>Boiler 5 -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'A51 Boiler 5'!$N$5:$N$98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'A51 Boiler 5'!$V$5:$V$98</c:f>
              <c:numCache>
                <c:formatCode>0.0</c:formatCode>
                <c:ptCount val="92"/>
                <c:pt idx="0">
                  <c:v>0.5580272263905367</c:v>
                </c:pt>
                <c:pt idx="1">
                  <c:v>0.51475015678503577</c:v>
                </c:pt>
                <c:pt idx="2">
                  <c:v>0.59255797816609646</c:v>
                </c:pt>
                <c:pt idx="3">
                  <c:v>0.48963439730101399</c:v>
                </c:pt>
                <c:pt idx="4">
                  <c:v>0.55489703357733067</c:v>
                </c:pt>
                <c:pt idx="5">
                  <c:v>0.62259714032823121</c:v>
                </c:pt>
                <c:pt idx="6">
                  <c:v>0.65054879390709131</c:v>
                </c:pt>
                <c:pt idx="7">
                  <c:v>0.89073598319929914</c:v>
                </c:pt>
                <c:pt idx="8">
                  <c:v>1.1487050718522389</c:v>
                </c:pt>
                <c:pt idx="9">
                  <c:v>1.0669299320230401</c:v>
                </c:pt>
                <c:pt idx="10">
                  <c:v>1.2342309876790283</c:v>
                </c:pt>
                <c:pt idx="11">
                  <c:v>0.64690448224963193</c:v>
                </c:pt>
                <c:pt idx="12">
                  <c:v>0.59901308332243264</c:v>
                </c:pt>
                <c:pt idx="13">
                  <c:v>0.62330888780089644</c:v>
                </c:pt>
                <c:pt idx="14">
                  <c:v>0.69089518621937451</c:v>
                </c:pt>
                <c:pt idx="15">
                  <c:v>0.5931536871016504</c:v>
                </c:pt>
                <c:pt idx="16">
                  <c:v>0.60392330972380381</c:v>
                </c:pt>
                <c:pt idx="17">
                  <c:v>0.6088310579413414</c:v>
                </c:pt>
                <c:pt idx="18">
                  <c:v>0.60509979227307442</c:v>
                </c:pt>
                <c:pt idx="19">
                  <c:v>0.47596255783926228</c:v>
                </c:pt>
                <c:pt idx="20">
                  <c:v>0.59707249383286742</c:v>
                </c:pt>
                <c:pt idx="21">
                  <c:v>0.60940187896192699</c:v>
                </c:pt>
                <c:pt idx="22">
                  <c:v>0.53501283674419398</c:v>
                </c:pt>
                <c:pt idx="23">
                  <c:v>0.78153323108968353</c:v>
                </c:pt>
                <c:pt idx="24">
                  <c:v>0.71115024746025435</c:v>
                </c:pt>
                <c:pt idx="25">
                  <c:v>0.64867229743324561</c:v>
                </c:pt>
                <c:pt idx="26">
                  <c:v>0.53135669245192996</c:v>
                </c:pt>
                <c:pt idx="27">
                  <c:v>0.67104681493205753</c:v>
                </c:pt>
                <c:pt idx="28">
                  <c:v>0.55491675334188495</c:v>
                </c:pt>
                <c:pt idx="29">
                  <c:v>0.66804782837849697</c:v>
                </c:pt>
                <c:pt idx="30">
                  <c:v>0.64683751936632206</c:v>
                </c:pt>
                <c:pt idx="31" formatCode="#,##0.0">
                  <c:v>0.99319631790544582</c:v>
                </c:pt>
                <c:pt idx="32" formatCode="#,##0.0">
                  <c:v>0.74143675283366495</c:v>
                </c:pt>
                <c:pt idx="33" formatCode="#,##0.0">
                  <c:v>0.60664320248280312</c:v>
                </c:pt>
                <c:pt idx="34" formatCode="#,##0.0">
                  <c:v>0.68122195853476386</c:v>
                </c:pt>
                <c:pt idx="35" formatCode="#,##0.0">
                  <c:v>0.59367413304431815</c:v>
                </c:pt>
                <c:pt idx="36" formatCode="#,##0.0">
                  <c:v>1.6794755853878127</c:v>
                </c:pt>
                <c:pt idx="37" formatCode="#,##0.0">
                  <c:v>0.71330882665589457</c:v>
                </c:pt>
                <c:pt idx="38" formatCode="#,##0.0">
                  <c:v>0.747374677040757</c:v>
                </c:pt>
                <c:pt idx="39" formatCode="#,##0.0">
                  <c:v>0.59941519275441546</c:v>
                </c:pt>
                <c:pt idx="40" formatCode="#,##0.0">
                  <c:v>0.5970389789155216</c:v>
                </c:pt>
                <c:pt idx="41" formatCode="#,##0.0">
                  <c:v>0.6033278213336456</c:v>
                </c:pt>
                <c:pt idx="42" formatCode="#,##0.0">
                  <c:v>0.53309748448446137</c:v>
                </c:pt>
                <c:pt idx="43" formatCode="#,##0.0">
                  <c:v>0.72749226984615734</c:v>
                </c:pt>
                <c:pt idx="44" formatCode="#,##0.0">
                  <c:v>0.68845877526692723</c:v>
                </c:pt>
                <c:pt idx="45" formatCode="#,##0.0">
                  <c:v>2.0299066569839668</c:v>
                </c:pt>
                <c:pt idx="46" formatCode="#,##0.0">
                  <c:v>0.57740473921745783</c:v>
                </c:pt>
                <c:pt idx="47" formatCode="#,##0.0">
                  <c:v>0.59907508646780516</c:v>
                </c:pt>
                <c:pt idx="48" formatCode="#,##0.0">
                  <c:v>0.66564567834774568</c:v>
                </c:pt>
                <c:pt idx="49" formatCode="#,##0.0">
                  <c:v>0.67775763381928178</c:v>
                </c:pt>
                <c:pt idx="50" formatCode="#,##0.0">
                  <c:v>0.59293919414729179</c:v>
                </c:pt>
                <c:pt idx="51" formatCode="#,##0.0">
                  <c:v>0.68546016348496208</c:v>
                </c:pt>
                <c:pt idx="52" formatCode="#,##0.0">
                  <c:v>0.78636730065560412</c:v>
                </c:pt>
                <c:pt idx="53" formatCode="#,##0.0">
                  <c:v>0.95353189122642934</c:v>
                </c:pt>
                <c:pt idx="54" formatCode="#,##0.0">
                  <c:v>0.94899341281734229</c:v>
                </c:pt>
                <c:pt idx="55" formatCode="#,##0.0">
                  <c:v>0.82019443494543998</c:v>
                </c:pt>
                <c:pt idx="56" formatCode="#,##0.0">
                  <c:v>0.74013662947389192</c:v>
                </c:pt>
                <c:pt idx="57" formatCode="#,##0.0">
                  <c:v>1.1162282087603954</c:v>
                </c:pt>
                <c:pt idx="58" formatCode="#,##0.0">
                  <c:v>0.92686059522008679</c:v>
                </c:pt>
                <c:pt idx="65">
                  <c:v>7.7762638888746594</c:v>
                </c:pt>
                <c:pt idx="66">
                  <c:v>1.3401274229183147</c:v>
                </c:pt>
                <c:pt idx="67">
                  <c:v>0.93324010737862972</c:v>
                </c:pt>
                <c:pt idx="68">
                  <c:v>1.0947186056860083</c:v>
                </c:pt>
                <c:pt idx="69">
                  <c:v>3.1492996793386623</c:v>
                </c:pt>
                <c:pt idx="70">
                  <c:v>0.99075629753216399</c:v>
                </c:pt>
                <c:pt idx="71">
                  <c:v>0.95943623106214027</c:v>
                </c:pt>
                <c:pt idx="72">
                  <c:v>1.1666146919909739</c:v>
                </c:pt>
                <c:pt idx="73">
                  <c:v>1.6227541171954556</c:v>
                </c:pt>
                <c:pt idx="74">
                  <c:v>1.1596526755078405</c:v>
                </c:pt>
                <c:pt idx="75">
                  <c:v>1.0984921751498697</c:v>
                </c:pt>
                <c:pt idx="76">
                  <c:v>1.1531385921089083</c:v>
                </c:pt>
                <c:pt idx="77">
                  <c:v>1.1922165341333295</c:v>
                </c:pt>
                <c:pt idx="78">
                  <c:v>1.0067842071575182</c:v>
                </c:pt>
                <c:pt idx="79">
                  <c:v>0.58044495439464305</c:v>
                </c:pt>
                <c:pt idx="80">
                  <c:v>0.75031342810566393</c:v>
                </c:pt>
                <c:pt idx="81">
                  <c:v>0.68060578248478587</c:v>
                </c:pt>
                <c:pt idx="82">
                  <c:v>0.58227837369136248</c:v>
                </c:pt>
                <c:pt idx="83">
                  <c:v>0.57808475769525991</c:v>
                </c:pt>
                <c:pt idx="84">
                  <c:v>0.53761792646767848</c:v>
                </c:pt>
                <c:pt idx="85">
                  <c:v>0.58315872318675288</c:v>
                </c:pt>
                <c:pt idx="86">
                  <c:v>0.69125197094461255</c:v>
                </c:pt>
                <c:pt idx="87">
                  <c:v>0.844970712582093</c:v>
                </c:pt>
                <c:pt idx="88">
                  <c:v>1.5122281968508293</c:v>
                </c:pt>
                <c:pt idx="89">
                  <c:v>1.2253585118174506</c:v>
                </c:pt>
                <c:pt idx="90">
                  <c:v>0.75353040784069059</c:v>
                </c:pt>
                <c:pt idx="91">
                  <c:v>0.71942289826008476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22-4DBA-A9CA-468B5D76DB2D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'A51 Boiler 5'!$N$5:$N$98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'A51 Boiler 5'!$W$5:$W$98</c:f>
              <c:numCache>
                <c:formatCode>0.0</c:formatCode>
                <c:ptCount val="92"/>
                <c:pt idx="0">
                  <c:v>13.647593909387895</c:v>
                </c:pt>
                <c:pt idx="1">
                  <c:v>13.644575241328299</c:v>
                </c:pt>
                <c:pt idx="2">
                  <c:v>13.886905610560586</c:v>
                </c:pt>
                <c:pt idx="3">
                  <c:v>13.740532419351007</c:v>
                </c:pt>
                <c:pt idx="4">
                  <c:v>13.497795077112603</c:v>
                </c:pt>
                <c:pt idx="5">
                  <c:v>13.328443395480578</c:v>
                </c:pt>
                <c:pt idx="6">
                  <c:v>13.379664252678726</c:v>
                </c:pt>
                <c:pt idx="7">
                  <c:v>13.987012321689916</c:v>
                </c:pt>
                <c:pt idx="8">
                  <c:v>13.415084821221551</c:v>
                </c:pt>
                <c:pt idx="9">
                  <c:v>13.926026708697158</c:v>
                </c:pt>
                <c:pt idx="10">
                  <c:v>12.675189230752546</c:v>
                </c:pt>
                <c:pt idx="11">
                  <c:v>12.736253917447373</c:v>
                </c:pt>
                <c:pt idx="12">
                  <c:v>12.862263196462967</c:v>
                </c:pt>
                <c:pt idx="13">
                  <c:v>13.019598029201608</c:v>
                </c:pt>
                <c:pt idx="14">
                  <c:v>13.721968900556231</c:v>
                </c:pt>
                <c:pt idx="15">
                  <c:v>13.857776440643512</c:v>
                </c:pt>
                <c:pt idx="16">
                  <c:v>11.406013882817966</c:v>
                </c:pt>
                <c:pt idx="17">
                  <c:v>11.025915582618676</c:v>
                </c:pt>
                <c:pt idx="18">
                  <c:v>10.435305279821991</c:v>
                </c:pt>
                <c:pt idx="19">
                  <c:v>10.256441271746935</c:v>
                </c:pt>
                <c:pt idx="20">
                  <c:v>14.260982772548783</c:v>
                </c:pt>
                <c:pt idx="21">
                  <c:v>15.319812321213977</c:v>
                </c:pt>
                <c:pt idx="22">
                  <c:v>16.181780607697391</c:v>
                </c:pt>
                <c:pt idx="23">
                  <c:v>14.910256161767188</c:v>
                </c:pt>
                <c:pt idx="24">
                  <c:v>13.526137745372218</c:v>
                </c:pt>
                <c:pt idx="25">
                  <c:v>13.891484369187912</c:v>
                </c:pt>
                <c:pt idx="26">
                  <c:v>14.376670711927638</c:v>
                </c:pt>
                <c:pt idx="27">
                  <c:v>14.239014347874548</c:v>
                </c:pt>
                <c:pt idx="28">
                  <c:v>14.160782154059493</c:v>
                </c:pt>
                <c:pt idx="29">
                  <c:v>14.786392413893921</c:v>
                </c:pt>
                <c:pt idx="30">
                  <c:v>15.747518108404646</c:v>
                </c:pt>
                <c:pt idx="31" formatCode="#,##0.0">
                  <c:v>15.763345906574324</c:v>
                </c:pt>
                <c:pt idx="32" formatCode="#,##0.0">
                  <c:v>14.936009873505078</c:v>
                </c:pt>
                <c:pt idx="33" formatCode="#,##0.0">
                  <c:v>14.048769586460207</c:v>
                </c:pt>
                <c:pt idx="34" formatCode="#,##0.0">
                  <c:v>13.692763917820169</c:v>
                </c:pt>
                <c:pt idx="35" formatCode="#,##0.0">
                  <c:v>13.524453322947998</c:v>
                </c:pt>
                <c:pt idx="36" formatCode="#,##0.0">
                  <c:v>13.602534159419649</c:v>
                </c:pt>
                <c:pt idx="37" formatCode="#,##0.0">
                  <c:v>13.423399909649365</c:v>
                </c:pt>
                <c:pt idx="38" formatCode="#,##0.0">
                  <c:v>13.105742689715674</c:v>
                </c:pt>
                <c:pt idx="39" formatCode="#,##0.0">
                  <c:v>13.15623908501666</c:v>
                </c:pt>
                <c:pt idx="40" formatCode="#,##0.0">
                  <c:v>13.229829712256338</c:v>
                </c:pt>
                <c:pt idx="41" formatCode="#,##0.0">
                  <c:v>13.568370613642795</c:v>
                </c:pt>
                <c:pt idx="42" formatCode="#,##0.0">
                  <c:v>12.210558680468907</c:v>
                </c:pt>
                <c:pt idx="43" formatCode="#,##0.0">
                  <c:v>12.976275367551523</c:v>
                </c:pt>
                <c:pt idx="44" formatCode="#,##0.0">
                  <c:v>13.126383623865127</c:v>
                </c:pt>
                <c:pt idx="45" formatCode="#,##0.0">
                  <c:v>13.089520712756318</c:v>
                </c:pt>
                <c:pt idx="46" formatCode="#,##0.0">
                  <c:v>13.549668109597576</c:v>
                </c:pt>
                <c:pt idx="47" formatCode="#,##0.0">
                  <c:v>13.275272537694999</c:v>
                </c:pt>
                <c:pt idx="48" formatCode="#,##0.0">
                  <c:v>13.063713405743739</c:v>
                </c:pt>
                <c:pt idx="49" formatCode="#,##0.0">
                  <c:v>13.070573937101075</c:v>
                </c:pt>
                <c:pt idx="50" formatCode="#,##0.0">
                  <c:v>13.030172273217451</c:v>
                </c:pt>
                <c:pt idx="51" formatCode="#,##0.0">
                  <c:v>12.986598863035752</c:v>
                </c:pt>
                <c:pt idx="52" formatCode="#,##0.0">
                  <c:v>12.966452693036084</c:v>
                </c:pt>
                <c:pt idx="53" formatCode="#,##0.0">
                  <c:v>12.774286915884934</c:v>
                </c:pt>
                <c:pt idx="54" formatCode="#,##0.0">
                  <c:v>13.233471692335378</c:v>
                </c:pt>
                <c:pt idx="55" formatCode="#,##0.0">
                  <c:v>13.15877927518048</c:v>
                </c:pt>
                <c:pt idx="56" formatCode="#,##0.0">
                  <c:v>13.172328850490553</c:v>
                </c:pt>
                <c:pt idx="57" formatCode="#,##0.0">
                  <c:v>13.072000721762189</c:v>
                </c:pt>
                <c:pt idx="58" formatCode="#,##0.0">
                  <c:v>15.464114559502203</c:v>
                </c:pt>
                <c:pt idx="65">
                  <c:v>26.726653052780943</c:v>
                </c:pt>
                <c:pt idx="66">
                  <c:v>15.832795816663301</c:v>
                </c:pt>
                <c:pt idx="67">
                  <c:v>17.044088994689254</c:v>
                </c:pt>
                <c:pt idx="68">
                  <c:v>16.319175841264663</c:v>
                </c:pt>
                <c:pt idx="69">
                  <c:v>15.561863528737138</c:v>
                </c:pt>
                <c:pt idx="70">
                  <c:v>12.189811410617658</c:v>
                </c:pt>
                <c:pt idx="71">
                  <c:v>11.994818209011372</c:v>
                </c:pt>
                <c:pt idx="72">
                  <c:v>11.116983522205867</c:v>
                </c:pt>
                <c:pt idx="73">
                  <c:v>11.084427042035008</c:v>
                </c:pt>
                <c:pt idx="74">
                  <c:v>11.061002537283038</c:v>
                </c:pt>
                <c:pt idx="75">
                  <c:v>11.053364237169957</c:v>
                </c:pt>
                <c:pt idx="76">
                  <c:v>10.849594288194686</c:v>
                </c:pt>
                <c:pt idx="77">
                  <c:v>12.553277216515673</c:v>
                </c:pt>
                <c:pt idx="78">
                  <c:v>16.728914525179384</c:v>
                </c:pt>
                <c:pt idx="79">
                  <c:v>16.622557317252255</c:v>
                </c:pt>
                <c:pt idx="80">
                  <c:v>14.509353402261837</c:v>
                </c:pt>
                <c:pt idx="81">
                  <c:v>13.595534481417614</c:v>
                </c:pt>
                <c:pt idx="82">
                  <c:v>13.327904697784813</c:v>
                </c:pt>
                <c:pt idx="83">
                  <c:v>13.17934101555525</c:v>
                </c:pt>
                <c:pt idx="84">
                  <c:v>13.076427598044166</c:v>
                </c:pt>
                <c:pt idx="85">
                  <c:v>14.729220466188249</c:v>
                </c:pt>
                <c:pt idx="86">
                  <c:v>15.47962458797647</c:v>
                </c:pt>
                <c:pt idx="87">
                  <c:v>15.785190927155949</c:v>
                </c:pt>
                <c:pt idx="88">
                  <c:v>15.396354020499988</c:v>
                </c:pt>
                <c:pt idx="89">
                  <c:v>14.741899684543748</c:v>
                </c:pt>
                <c:pt idx="90">
                  <c:v>14.668974781025986</c:v>
                </c:pt>
                <c:pt idx="91">
                  <c:v>14.583884716477096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22-4DBA-A9CA-468B5D76DB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A53</a:t>
            </a:r>
            <a:r>
              <a:rPr lang="en-US" b="1" baseline="0"/>
              <a:t> Mitchell</a:t>
            </a:r>
            <a:r>
              <a:rPr lang="en-US" b="1"/>
              <a:t> Boiler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'A53 Mitchell Boiler'!$N$5:$N$98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'A53 Mitchell Boiler'!$V$5:$V$98</c:f>
              <c:numCache>
                <c:formatCode>0.0</c:formatCode>
                <c:ptCount val="92"/>
                <c:pt idx="0">
                  <c:v>1.4385554331241728</c:v>
                </c:pt>
                <c:pt idx="1">
                  <c:v>1.1994510075439797</c:v>
                </c:pt>
                <c:pt idx="2">
                  <c:v>1.1923442251017775</c:v>
                </c:pt>
                <c:pt idx="3">
                  <c:v>1.908047836094477</c:v>
                </c:pt>
                <c:pt idx="4">
                  <c:v>1.8268109494128089</c:v>
                </c:pt>
                <c:pt idx="5">
                  <c:v>1.5611388727777047</c:v>
                </c:pt>
                <c:pt idx="6">
                  <c:v>1.858777023357453</c:v>
                </c:pt>
                <c:pt idx="7">
                  <c:v>0</c:v>
                </c:pt>
                <c:pt idx="8">
                  <c:v>1.3212235823400515</c:v>
                </c:pt>
                <c:pt idx="9">
                  <c:v>1.8378623926114617</c:v>
                </c:pt>
                <c:pt idx="10">
                  <c:v>1.9912131712363987</c:v>
                </c:pt>
                <c:pt idx="11">
                  <c:v>2.2056445575046575</c:v>
                </c:pt>
                <c:pt idx="12">
                  <c:v>1.5436105884018734</c:v>
                </c:pt>
                <c:pt idx="13">
                  <c:v>1.5660949933777937</c:v>
                </c:pt>
                <c:pt idx="14">
                  <c:v>1.9752492354779869</c:v>
                </c:pt>
                <c:pt idx="15">
                  <c:v>1.5340370032273565</c:v>
                </c:pt>
                <c:pt idx="16">
                  <c:v>1.3054817622241068</c:v>
                </c:pt>
                <c:pt idx="17">
                  <c:v>1.8371951473569492</c:v>
                </c:pt>
                <c:pt idx="18">
                  <c:v>1.9294241843783373</c:v>
                </c:pt>
                <c:pt idx="19">
                  <c:v>1.3419176056004452</c:v>
                </c:pt>
                <c:pt idx="20">
                  <c:v>1.326390434509251</c:v>
                </c:pt>
                <c:pt idx="21">
                  <c:v>0.9914291819920944</c:v>
                </c:pt>
                <c:pt idx="22">
                  <c:v>1.2470839015108337</c:v>
                </c:pt>
                <c:pt idx="23">
                  <c:v>1.474414654699683</c:v>
                </c:pt>
                <c:pt idx="24">
                  <c:v>1.9843909600715786</c:v>
                </c:pt>
                <c:pt idx="30">
                  <c:v>1.6650147638145851</c:v>
                </c:pt>
                <c:pt idx="31" formatCode="#,##0.0">
                  <c:v>2.1159017305267867</c:v>
                </c:pt>
                <c:pt idx="32" formatCode="#,##0.0">
                  <c:v>1.4511479838869299</c:v>
                </c:pt>
                <c:pt idx="33" formatCode="#,##0.0">
                  <c:v>1.9612507783103748</c:v>
                </c:pt>
                <c:pt idx="34" formatCode="#,##0.0">
                  <c:v>1.8307467581792609</c:v>
                </c:pt>
                <c:pt idx="35" formatCode="#,##0.0">
                  <c:v>1.8395237985319828</c:v>
                </c:pt>
                <c:pt idx="36" formatCode="#,##0.0">
                  <c:v>2.0002483424276853</c:v>
                </c:pt>
                <c:pt idx="37" formatCode="#,##0.0">
                  <c:v>2.1688562121730182</c:v>
                </c:pt>
                <c:pt idx="38" formatCode="#,##0.0">
                  <c:v>0</c:v>
                </c:pt>
                <c:pt idx="39" formatCode="#,##0.0">
                  <c:v>1.9309652356322022</c:v>
                </c:pt>
                <c:pt idx="40" formatCode="#,##0.0">
                  <c:v>1.8528401324314114</c:v>
                </c:pt>
                <c:pt idx="41" formatCode="#,##0.0">
                  <c:v>1.3110991233662121</c:v>
                </c:pt>
                <c:pt idx="42" formatCode="#,##0.0">
                  <c:v>1.4643142148060946</c:v>
                </c:pt>
                <c:pt idx="43" formatCode="#,##0.0">
                  <c:v>1.2262357883599131</c:v>
                </c:pt>
                <c:pt idx="44" formatCode="#,##0.0">
                  <c:v>1.3264989450176243</c:v>
                </c:pt>
                <c:pt idx="45" formatCode="#,##0.0">
                  <c:v>2.5223798335919771</c:v>
                </c:pt>
                <c:pt idx="46" formatCode="#,##0.0">
                  <c:v>1.6513278959567803</c:v>
                </c:pt>
                <c:pt idx="47" formatCode="#,##0.0">
                  <c:v>1.5800065059304871</c:v>
                </c:pt>
                <c:pt idx="48" formatCode="#,##0.0">
                  <c:v>1.5974174300511679</c:v>
                </c:pt>
                <c:pt idx="49" formatCode="#,##0.0">
                  <c:v>1.680606734323683</c:v>
                </c:pt>
                <c:pt idx="50" formatCode="#,##0.0">
                  <c:v>1.5908052798270937</c:v>
                </c:pt>
                <c:pt idx="51" formatCode="#,##0.0">
                  <c:v>2.150499995662829</c:v>
                </c:pt>
                <c:pt idx="52" formatCode="#,##0.0">
                  <c:v>1.5962255105578482</c:v>
                </c:pt>
                <c:pt idx="53" formatCode="#,##0.0">
                  <c:v>3.1726003601315633</c:v>
                </c:pt>
                <c:pt idx="54" formatCode="#,##0.0">
                  <c:v>1.5945199278381068</c:v>
                </c:pt>
                <c:pt idx="55" formatCode="#,##0.0">
                  <c:v>1.5975126036752954</c:v>
                </c:pt>
                <c:pt idx="56" formatCode="#,##0.0">
                  <c:v>1.3656278079805861</c:v>
                </c:pt>
                <c:pt idx="57" formatCode="#,##0.0">
                  <c:v>1.6611050027686842</c:v>
                </c:pt>
                <c:pt idx="58" formatCode="#,##0.0">
                  <c:v>2.0117242781902998</c:v>
                </c:pt>
                <c:pt idx="59" formatCode="#,##0.0">
                  <c:v>5.5454976322197798</c:v>
                </c:pt>
                <c:pt idx="60" formatCode="#,##0.0">
                  <c:v>2.799683339858126</c:v>
                </c:pt>
                <c:pt idx="61" formatCode="#,##0.0">
                  <c:v>2.8425308046516489</c:v>
                </c:pt>
                <c:pt idx="62" formatCode="#,##0.0">
                  <c:v>1.6583884208952826</c:v>
                </c:pt>
                <c:pt idx="63" formatCode="#,##0.0">
                  <c:v>1.5632092417002657</c:v>
                </c:pt>
                <c:pt idx="64" formatCode="#,##0.0">
                  <c:v>1.8327187858378176</c:v>
                </c:pt>
                <c:pt idx="65" formatCode="#,##0.0">
                  <c:v>1.6383183651531308</c:v>
                </c:pt>
                <c:pt idx="66" formatCode="#,##0.0">
                  <c:v>1.6365924020445066</c:v>
                </c:pt>
                <c:pt idx="67" formatCode="#,##0.0">
                  <c:v>1.7362120204146205</c:v>
                </c:pt>
                <c:pt idx="68" formatCode="#,##0.0">
                  <c:v>0</c:v>
                </c:pt>
                <c:pt idx="69" formatCode="#,##0.0">
                  <c:v>2.1801325633791442</c:v>
                </c:pt>
                <c:pt idx="70" formatCode="#,##0.0">
                  <c:v>1.869361782090456</c:v>
                </c:pt>
                <c:pt idx="71" formatCode="#,##0.0">
                  <c:v>1.86765610047206</c:v>
                </c:pt>
                <c:pt idx="72" formatCode="#,##0.0">
                  <c:v>1.9884494442169796</c:v>
                </c:pt>
                <c:pt idx="73" formatCode="#,##0.0">
                  <c:v>2.4038532184740435</c:v>
                </c:pt>
                <c:pt idx="74" formatCode="#,##0.0">
                  <c:v>1.9961461061156509</c:v>
                </c:pt>
                <c:pt idx="75" formatCode="#,##0.0">
                  <c:v>2.0746296000039428</c:v>
                </c:pt>
                <c:pt idx="76" formatCode="#,##0.0">
                  <c:v>2.0623693610781966</c:v>
                </c:pt>
                <c:pt idx="77" formatCode="#,##0.0">
                  <c:v>2.2104993246413378</c:v>
                </c:pt>
                <c:pt idx="78" formatCode="#,##0.0">
                  <c:v>2.0885984350501365</c:v>
                </c:pt>
                <c:pt idx="79" formatCode="#,##0.0">
                  <c:v>1.3550520197519094</c:v>
                </c:pt>
                <c:pt idx="80" formatCode="#,##0.0">
                  <c:v>1.6044239442710078</c:v>
                </c:pt>
                <c:pt idx="81" formatCode="#,##0.0">
                  <c:v>2.0209217717681556</c:v>
                </c:pt>
                <c:pt idx="82" formatCode="#,##0.0">
                  <c:v>1.4942414317024404</c:v>
                </c:pt>
                <c:pt idx="83" formatCode="#,##0.0">
                  <c:v>2.0043853179335551</c:v>
                </c:pt>
                <c:pt idx="84" formatCode="#,##0.0">
                  <c:v>1.5185944579522339</c:v>
                </c:pt>
                <c:pt idx="85" formatCode="#,##0.0">
                  <c:v>1.2397099811368009</c:v>
                </c:pt>
                <c:pt idx="86" formatCode="#,##0.0">
                  <c:v>1.7874836548107107</c:v>
                </c:pt>
                <c:pt idx="87" formatCode="#,##0.0">
                  <c:v>1.8845471833527092</c:v>
                </c:pt>
                <c:pt idx="88" formatCode="#,##0.0">
                  <c:v>1.8707006876201679</c:v>
                </c:pt>
                <c:pt idx="89" formatCode="#,##0.0">
                  <c:v>2.1252683167117179</c:v>
                </c:pt>
                <c:pt idx="90" formatCode="#,##0.0">
                  <c:v>2.5380792445871445</c:v>
                </c:pt>
                <c:pt idx="91" formatCode="#,##0.0">
                  <c:v>2.4415647031680856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81-44D5-BF75-FCCB4A0D670A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'A53 Mitchell Boiler'!$N$5:$N$98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'A53 Mitchell Boiler'!$W$5:$W$98</c:f>
              <c:numCache>
                <c:formatCode>0.0</c:formatCode>
                <c:ptCount val="92"/>
                <c:pt idx="0">
                  <c:v>10.702285422122586</c:v>
                </c:pt>
                <c:pt idx="1">
                  <c:v>10.795212323541847</c:v>
                </c:pt>
                <c:pt idx="2">
                  <c:v>10.830471976802153</c:v>
                </c:pt>
                <c:pt idx="3">
                  <c:v>10.91862403408423</c:v>
                </c:pt>
                <c:pt idx="4">
                  <c:v>10.667278538090796</c:v>
                </c:pt>
                <c:pt idx="5">
                  <c:v>10.572509425631187</c:v>
                </c:pt>
                <c:pt idx="6">
                  <c:v>10.69328029583677</c:v>
                </c:pt>
                <c:pt idx="7">
                  <c:v>10.606332590014437</c:v>
                </c:pt>
                <c:pt idx="8">
                  <c:v>10.551463809594829</c:v>
                </c:pt>
                <c:pt idx="9">
                  <c:v>10.509807482005499</c:v>
                </c:pt>
                <c:pt idx="10">
                  <c:v>10.390108939544531</c:v>
                </c:pt>
                <c:pt idx="11">
                  <c:v>10.49975513991744</c:v>
                </c:pt>
                <c:pt idx="12">
                  <c:v>10.409043795050406</c:v>
                </c:pt>
                <c:pt idx="13">
                  <c:v>10.564439516531365</c:v>
                </c:pt>
                <c:pt idx="14">
                  <c:v>10.432338999389582</c:v>
                </c:pt>
                <c:pt idx="15">
                  <c:v>10.488647679838282</c:v>
                </c:pt>
                <c:pt idx="16">
                  <c:v>10.052282058018458</c:v>
                </c:pt>
                <c:pt idx="17">
                  <c:v>9.5403767816961658</c:v>
                </c:pt>
                <c:pt idx="18">
                  <c:v>9.4125440546543171</c:v>
                </c:pt>
                <c:pt idx="19">
                  <c:v>9.7931883997263736</c:v>
                </c:pt>
                <c:pt idx="20">
                  <c:v>10.182313014007439</c:v>
                </c:pt>
                <c:pt idx="21">
                  <c:v>10.308122701558592</c:v>
                </c:pt>
                <c:pt idx="22">
                  <c:v>10.294453438206025</c:v>
                </c:pt>
                <c:pt idx="23">
                  <c:v>10.327068062228111</c:v>
                </c:pt>
                <c:pt idx="24">
                  <c:v>11.532480955691289</c:v>
                </c:pt>
                <c:pt idx="30">
                  <c:v>10.537641220241722</c:v>
                </c:pt>
                <c:pt idx="31" formatCode="#,##0.0">
                  <c:v>11.460317585643333</c:v>
                </c:pt>
                <c:pt idx="32" formatCode="#,##0.0">
                  <c:v>10.932194795964628</c:v>
                </c:pt>
                <c:pt idx="33" formatCode="#,##0.0">
                  <c:v>10.745266493113897</c:v>
                </c:pt>
                <c:pt idx="34" formatCode="#,##0.0">
                  <c:v>10.764082110125857</c:v>
                </c:pt>
                <c:pt idx="35" formatCode="#,##0.0">
                  <c:v>10.926355070405199</c:v>
                </c:pt>
                <c:pt idx="36" formatCode="#,##0.0">
                  <c:v>10.765119667964912</c:v>
                </c:pt>
                <c:pt idx="37" formatCode="#,##0.0">
                  <c:v>10.516503908595025</c:v>
                </c:pt>
                <c:pt idx="38" formatCode="#,##0.0">
                  <c:v>11.539522496794328</c:v>
                </c:pt>
                <c:pt idx="39" formatCode="#,##0.0">
                  <c:v>11.011767487159785</c:v>
                </c:pt>
                <c:pt idx="40" formatCode="#,##0.0">
                  <c:v>10.86351203870853</c:v>
                </c:pt>
                <c:pt idx="41" formatCode="#,##0.0">
                  <c:v>11.671530022553435</c:v>
                </c:pt>
                <c:pt idx="42" formatCode="#,##0.0">
                  <c:v>11.02218241381558</c:v>
                </c:pt>
                <c:pt idx="43" formatCode="#,##0.0">
                  <c:v>10.554968525034603</c:v>
                </c:pt>
                <c:pt idx="44" formatCode="#,##0.0">
                  <c:v>10.643726314236881</c:v>
                </c:pt>
                <c:pt idx="45" formatCode="#,##0.0">
                  <c:v>10.445020682180195</c:v>
                </c:pt>
                <c:pt idx="46" formatCode="#,##0.0">
                  <c:v>10.632055131180193</c:v>
                </c:pt>
                <c:pt idx="47" formatCode="#,##0.0">
                  <c:v>10.452429532625169</c:v>
                </c:pt>
                <c:pt idx="48" formatCode="#,##0.0">
                  <c:v>10.351667444809008</c:v>
                </c:pt>
                <c:pt idx="49" formatCode="#,##0.0">
                  <c:v>10.277836376255932</c:v>
                </c:pt>
                <c:pt idx="50" formatCode="#,##0.0">
                  <c:v>10.402382503325244</c:v>
                </c:pt>
                <c:pt idx="51" formatCode="#,##0.0">
                  <c:v>10.323447502925168</c:v>
                </c:pt>
                <c:pt idx="52" formatCode="#,##0.0">
                  <c:v>10.405328971200968</c:v>
                </c:pt>
                <c:pt idx="53" formatCode="#,##0.0">
                  <c:v>10.326135977157039</c:v>
                </c:pt>
                <c:pt idx="54" formatCode="#,##0.0">
                  <c:v>10.628576692482229</c:v>
                </c:pt>
                <c:pt idx="55" formatCode="#,##0.0">
                  <c:v>10.690763209705237</c:v>
                </c:pt>
                <c:pt idx="56" formatCode="#,##0.0">
                  <c:v>10.622959757672698</c:v>
                </c:pt>
                <c:pt idx="57" formatCode="#,##0.0">
                  <c:v>10.576740895668879</c:v>
                </c:pt>
                <c:pt idx="58" formatCode="#,##0.0">
                  <c:v>10.748691267497037</c:v>
                </c:pt>
                <c:pt idx="59" formatCode="#,##0.0">
                  <c:v>22.917631861967326</c:v>
                </c:pt>
                <c:pt idx="60" formatCode="#,##0.0">
                  <c:v>9.3093723379660407</c:v>
                </c:pt>
                <c:pt idx="61" formatCode="#,##0.0">
                  <c:v>9.3414912105794929</c:v>
                </c:pt>
                <c:pt idx="62" formatCode="#,##0.0">
                  <c:v>10.225600053666865</c:v>
                </c:pt>
                <c:pt idx="63" formatCode="#,##0.0">
                  <c:v>10.647867498483137</c:v>
                </c:pt>
                <c:pt idx="64" formatCode="#,##0.0">
                  <c:v>10.77321325772307</c:v>
                </c:pt>
                <c:pt idx="65" formatCode="#,##0.0">
                  <c:v>10.721927129385881</c:v>
                </c:pt>
                <c:pt idx="66" formatCode="#,##0.0">
                  <c:v>10.573581005037498</c:v>
                </c:pt>
                <c:pt idx="67" formatCode="#,##0.0">
                  <c:v>10.5952013159509</c:v>
                </c:pt>
                <c:pt idx="68" formatCode="#,##0.0">
                  <c:v>8.3756109307065945</c:v>
                </c:pt>
                <c:pt idx="69" formatCode="#,##0.0">
                  <c:v>10.615084834212682</c:v>
                </c:pt>
                <c:pt idx="70" formatCode="#,##0.0">
                  <c:v>9.8548027094322705</c:v>
                </c:pt>
                <c:pt idx="71" formatCode="#,##0.0">
                  <c:v>9.801906546779426</c:v>
                </c:pt>
                <c:pt idx="72" formatCode="#,##0.0">
                  <c:v>9.8067506901425237</c:v>
                </c:pt>
                <c:pt idx="73" formatCode="#,##0.0">
                  <c:v>9.7609119269557976</c:v>
                </c:pt>
                <c:pt idx="74" formatCode="#,##0.0">
                  <c:v>9.8632108558831924</c:v>
                </c:pt>
                <c:pt idx="75" formatCode="#,##0.0">
                  <c:v>9.9305884122069994</c:v>
                </c:pt>
                <c:pt idx="76" formatCode="#,##0.0">
                  <c:v>10.039976709650727</c:v>
                </c:pt>
                <c:pt idx="77" formatCode="#,##0.0">
                  <c:v>10.617232324852363</c:v>
                </c:pt>
                <c:pt idx="78" formatCode="#,##0.0">
                  <c:v>11.233633168381575</c:v>
                </c:pt>
                <c:pt idx="79" formatCode="#,##0.0">
                  <c:v>11.163072204929454</c:v>
                </c:pt>
                <c:pt idx="80" formatCode="#,##0.0">
                  <c:v>10.426492201973938</c:v>
                </c:pt>
                <c:pt idx="81" formatCode="#,##0.0">
                  <c:v>10.627584942675535</c:v>
                </c:pt>
                <c:pt idx="82" formatCode="#,##0.0">
                  <c:v>10.748977875122208</c:v>
                </c:pt>
                <c:pt idx="83" formatCode="#,##0.0">
                  <c:v>10.491624784043841</c:v>
                </c:pt>
                <c:pt idx="84" formatCode="#,##0.0">
                  <c:v>10.518978524862353</c:v>
                </c:pt>
                <c:pt idx="85" formatCode="#,##0.0">
                  <c:v>10.518454220626007</c:v>
                </c:pt>
                <c:pt idx="86" formatCode="#,##0.0">
                  <c:v>10.284047776626771</c:v>
                </c:pt>
                <c:pt idx="87" formatCode="#,##0.0">
                  <c:v>10.436151606117603</c:v>
                </c:pt>
                <c:pt idx="88" formatCode="#,##0.0">
                  <c:v>10.307154125871476</c:v>
                </c:pt>
                <c:pt idx="89" formatCode="#,##0.0">
                  <c:v>10.293999111312845</c:v>
                </c:pt>
                <c:pt idx="90" formatCode="#,##0.0">
                  <c:v>10.154794174921809</c:v>
                </c:pt>
                <c:pt idx="91" formatCode="#,##0.0">
                  <c:v>11.122515217643418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81-44D5-BF75-FCCB4A0D6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A62 Boiler 3 -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'A62 Boiler 3'!$N$5:$N$97</c:f>
              <c:numCache>
                <c:formatCode>mmm\ dd\ yyyy</c:formatCode>
                <c:ptCount val="91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</c:numCache>
            </c:numRef>
          </c:cat>
          <c:val>
            <c:numRef>
              <c:f>'A62 Boiler 3'!$V$5:$V$97</c:f>
              <c:numCache>
                <c:formatCode>0.0</c:formatCode>
                <c:ptCount val="91"/>
                <c:pt idx="26">
                  <c:v>4.1592010062433715</c:v>
                </c:pt>
                <c:pt idx="27">
                  <c:v>10.429358719737111</c:v>
                </c:pt>
                <c:pt idx="28">
                  <c:v>3.327098393668694</c:v>
                </c:pt>
                <c:pt idx="29">
                  <c:v>1.8573652514441776</c:v>
                </c:pt>
                <c:pt idx="30">
                  <c:v>2.7113413851630668</c:v>
                </c:pt>
                <c:pt idx="32">
                  <c:v>4.5116951718869895</c:v>
                </c:pt>
                <c:pt idx="33">
                  <c:v>2.563289505528155</c:v>
                </c:pt>
                <c:pt idx="34">
                  <c:v>2.2389371529025071</c:v>
                </c:pt>
                <c:pt idx="35">
                  <c:v>1.7170594058094697</c:v>
                </c:pt>
                <c:pt idx="36">
                  <c:v>1.6059122772803025</c:v>
                </c:pt>
                <c:pt idx="37">
                  <c:v>2.2871235818047557</c:v>
                </c:pt>
                <c:pt idx="38">
                  <c:v>5.089529570652779</c:v>
                </c:pt>
                <c:pt idx="39">
                  <c:v>3.2990248948820322</c:v>
                </c:pt>
                <c:pt idx="40">
                  <c:v>2.4921292496107221</c:v>
                </c:pt>
                <c:pt idx="41">
                  <c:v>3.5465494202312513</c:v>
                </c:pt>
                <c:pt idx="42">
                  <c:v>5.0060833386749266</c:v>
                </c:pt>
                <c:pt idx="43">
                  <c:v>2.8872001741092181</c:v>
                </c:pt>
                <c:pt idx="44">
                  <c:v>3.2829675208311841</c:v>
                </c:pt>
                <c:pt idx="45">
                  <c:v>1.3046107331144443</c:v>
                </c:pt>
                <c:pt idx="46">
                  <c:v>2.4392883292671086</c:v>
                </c:pt>
                <c:pt idx="47">
                  <c:v>1.3405035102667029</c:v>
                </c:pt>
                <c:pt idx="48">
                  <c:v>1.3634343670890823</c:v>
                </c:pt>
                <c:pt idx="49">
                  <c:v>1.2904063052712778</c:v>
                </c:pt>
                <c:pt idx="50">
                  <c:v>1.1310378206704306</c:v>
                </c:pt>
                <c:pt idx="51">
                  <c:v>3.2692128083173415</c:v>
                </c:pt>
                <c:pt idx="52">
                  <c:v>1.9464499362274001</c:v>
                </c:pt>
                <c:pt idx="53">
                  <c:v>2.7238388152692323</c:v>
                </c:pt>
                <c:pt idx="54">
                  <c:v>2.2100246073510434</c:v>
                </c:pt>
                <c:pt idx="55">
                  <c:v>2.1910984073396436</c:v>
                </c:pt>
                <c:pt idx="56">
                  <c:v>1.5729687651940971</c:v>
                </c:pt>
                <c:pt idx="57">
                  <c:v>1.1107749186272713</c:v>
                </c:pt>
                <c:pt idx="58">
                  <c:v>3.4297303945104449</c:v>
                </c:pt>
                <c:pt idx="60">
                  <c:v>6.2314277849685764</c:v>
                </c:pt>
                <c:pt idx="61">
                  <c:v>2.5456905528096803</c:v>
                </c:pt>
                <c:pt idx="62">
                  <c:v>2.3323237098290348</c:v>
                </c:pt>
                <c:pt idx="63">
                  <c:v>1.4789934442508228</c:v>
                </c:pt>
                <c:pt idx="64">
                  <c:v>1.5061733213080093</c:v>
                </c:pt>
                <c:pt idx="65">
                  <c:v>1.4214142161113223</c:v>
                </c:pt>
                <c:pt idx="66">
                  <c:v>1.8971512259045438</c:v>
                </c:pt>
                <c:pt idx="67">
                  <c:v>1.810574197126769</c:v>
                </c:pt>
                <c:pt idx="68">
                  <c:v>3.4736707063004029</c:v>
                </c:pt>
                <c:pt idx="69">
                  <c:v>1.8509387391840615</c:v>
                </c:pt>
                <c:pt idx="70">
                  <c:v>1.4962942040829124</c:v>
                </c:pt>
                <c:pt idx="71">
                  <c:v>1.5377857412468536</c:v>
                </c:pt>
                <c:pt idx="72">
                  <c:v>2.0014145073334046</c:v>
                </c:pt>
                <c:pt idx="73">
                  <c:v>3.2282384114593219</c:v>
                </c:pt>
                <c:pt idx="74">
                  <c:v>4.2274044646552342</c:v>
                </c:pt>
                <c:pt idx="75">
                  <c:v>3.1921297242392987</c:v>
                </c:pt>
                <c:pt idx="76">
                  <c:v>4.8534587822817441</c:v>
                </c:pt>
                <c:pt idx="77">
                  <c:v>2.261264619885992</c:v>
                </c:pt>
                <c:pt idx="78">
                  <c:v>2.0199189649908633</c:v>
                </c:pt>
                <c:pt idx="79">
                  <c:v>2.8703448078762897</c:v>
                </c:pt>
                <c:pt idx="80">
                  <c:v>1.4718371080752393</c:v>
                </c:pt>
                <c:pt idx="81">
                  <c:v>3.1701060495948354</c:v>
                </c:pt>
                <c:pt idx="82">
                  <c:v>2.116509735001018</c:v>
                </c:pt>
                <c:pt idx="83">
                  <c:v>1.5862989186758842</c:v>
                </c:pt>
                <c:pt idx="84">
                  <c:v>1.8751417980993017</c:v>
                </c:pt>
                <c:pt idx="85">
                  <c:v>1.6141860901947751</c:v>
                </c:pt>
                <c:pt idx="86">
                  <c:v>1.5811903041288575</c:v>
                </c:pt>
                <c:pt idx="87">
                  <c:v>1.4489463096002908</c:v>
                </c:pt>
                <c:pt idx="88">
                  <c:v>1.2883837718792324</c:v>
                </c:pt>
                <c:pt idx="89">
                  <c:v>1.408844737839906</c:v>
                </c:pt>
                <c:pt idx="90">
                  <c:v>1.7064718455410637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E3-4D2E-BB57-58254B9AD6D9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'A62 Boiler 3'!$N$5:$N$97</c:f>
              <c:numCache>
                <c:formatCode>mmm\ dd\ yyyy</c:formatCode>
                <c:ptCount val="91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</c:numCache>
            </c:numRef>
          </c:cat>
          <c:val>
            <c:numRef>
              <c:f>'A62 Boiler 3'!$W$5:$W$97</c:f>
              <c:numCache>
                <c:formatCode>0.0</c:formatCode>
                <c:ptCount val="91"/>
                <c:pt idx="26">
                  <c:v>7.9078031328013818</c:v>
                </c:pt>
                <c:pt idx="27">
                  <c:v>10.997620710959648</c:v>
                </c:pt>
                <c:pt idx="28">
                  <c:v>11.005319985844036</c:v>
                </c:pt>
                <c:pt idx="29">
                  <c:v>9.5583153519222623</c:v>
                </c:pt>
                <c:pt idx="30">
                  <c:v>9.5251241909902653</c:v>
                </c:pt>
                <c:pt idx="32">
                  <c:v>9.4142928969597506</c:v>
                </c:pt>
                <c:pt idx="33">
                  <c:v>11.235897227395629</c:v>
                </c:pt>
                <c:pt idx="34">
                  <c:v>12.030129035807752</c:v>
                </c:pt>
                <c:pt idx="35">
                  <c:v>12.1273822758882</c:v>
                </c:pt>
                <c:pt idx="36">
                  <c:v>11.074589147400083</c:v>
                </c:pt>
                <c:pt idx="37">
                  <c:v>10.055459520961866</c:v>
                </c:pt>
                <c:pt idx="38">
                  <c:v>8.2554135703381775</c:v>
                </c:pt>
                <c:pt idx="39">
                  <c:v>10.392766058446197</c:v>
                </c:pt>
                <c:pt idx="40">
                  <c:v>11.180335370832069</c:v>
                </c:pt>
                <c:pt idx="41">
                  <c:v>14.038558882891348</c:v>
                </c:pt>
                <c:pt idx="42">
                  <c:v>14.605689361278685</c:v>
                </c:pt>
                <c:pt idx="43">
                  <c:v>13.821209254370107</c:v>
                </c:pt>
                <c:pt idx="44">
                  <c:v>11.764491210808538</c:v>
                </c:pt>
                <c:pt idx="45">
                  <c:v>11.003725163309992</c:v>
                </c:pt>
                <c:pt idx="46">
                  <c:v>10.920795408517783</c:v>
                </c:pt>
                <c:pt idx="47">
                  <c:v>10.998314166316005</c:v>
                </c:pt>
                <c:pt idx="48">
                  <c:v>10.995466453859519</c:v>
                </c:pt>
                <c:pt idx="49">
                  <c:v>11.002521814955125</c:v>
                </c:pt>
                <c:pt idx="50">
                  <c:v>11.000445447731369</c:v>
                </c:pt>
                <c:pt idx="51">
                  <c:v>11.135720289791575</c:v>
                </c:pt>
                <c:pt idx="52">
                  <c:v>11.131693224234688</c:v>
                </c:pt>
                <c:pt idx="53">
                  <c:v>10.908412902670461</c:v>
                </c:pt>
                <c:pt idx="54">
                  <c:v>10.863091709328049</c:v>
                </c:pt>
                <c:pt idx="55">
                  <c:v>11.015203288419356</c:v>
                </c:pt>
                <c:pt idx="56">
                  <c:v>11.117128666048364</c:v>
                </c:pt>
                <c:pt idx="57">
                  <c:v>12.639547015090717</c:v>
                </c:pt>
                <c:pt idx="58">
                  <c:v>12.26286902433999</c:v>
                </c:pt>
                <c:pt idx="60">
                  <c:v>6.4973232067057216</c:v>
                </c:pt>
                <c:pt idx="61">
                  <c:v>10.342430527141637</c:v>
                </c:pt>
                <c:pt idx="62">
                  <c:v>10.998813072762925</c:v>
                </c:pt>
                <c:pt idx="63">
                  <c:v>10.99613592562638</c:v>
                </c:pt>
                <c:pt idx="64">
                  <c:v>10.994066971492474</c:v>
                </c:pt>
                <c:pt idx="65">
                  <c:v>10.996031857768509</c:v>
                </c:pt>
                <c:pt idx="66">
                  <c:v>10.910259756802128</c:v>
                </c:pt>
                <c:pt idx="67">
                  <c:v>10.770181554975473</c:v>
                </c:pt>
                <c:pt idx="68">
                  <c:v>8.7245832222842203</c:v>
                </c:pt>
                <c:pt idx="69">
                  <c:v>10.660407237649366</c:v>
                </c:pt>
                <c:pt idx="70">
                  <c:v>11.002231430008816</c:v>
                </c:pt>
                <c:pt idx="71">
                  <c:v>11.000945247953268</c:v>
                </c:pt>
                <c:pt idx="72">
                  <c:v>11.001538235779357</c:v>
                </c:pt>
                <c:pt idx="73">
                  <c:v>8.2578046543348069</c:v>
                </c:pt>
                <c:pt idx="74">
                  <c:v>10.704303964451096</c:v>
                </c:pt>
                <c:pt idx="75">
                  <c:v>10.872650265005889</c:v>
                </c:pt>
                <c:pt idx="76">
                  <c:v>9.3426698807193294</c:v>
                </c:pt>
                <c:pt idx="77">
                  <c:v>8.8896087284842817</c:v>
                </c:pt>
                <c:pt idx="78">
                  <c:v>10.701230390678207</c:v>
                </c:pt>
                <c:pt idx="79">
                  <c:v>10.474362030717142</c:v>
                </c:pt>
                <c:pt idx="80">
                  <c:v>11.007630608148304</c:v>
                </c:pt>
                <c:pt idx="81">
                  <c:v>11.05098029729578</c:v>
                </c:pt>
                <c:pt idx="82">
                  <c:v>11.15929429269171</c:v>
                </c:pt>
                <c:pt idx="83">
                  <c:v>10.631180902189287</c:v>
                </c:pt>
                <c:pt idx="84">
                  <c:v>11.024775723220717</c:v>
                </c:pt>
                <c:pt idx="85">
                  <c:v>12.322699432746568</c:v>
                </c:pt>
                <c:pt idx="86">
                  <c:v>11.334420935856464</c:v>
                </c:pt>
                <c:pt idx="87">
                  <c:v>10.997240395653117</c:v>
                </c:pt>
                <c:pt idx="88">
                  <c:v>11.004684752326565</c:v>
                </c:pt>
                <c:pt idx="89">
                  <c:v>11.00293858400074</c:v>
                </c:pt>
                <c:pt idx="90">
                  <c:v>10.942642282356067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E3-4D2E-BB57-58254B9AD6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A62 Boiler 3 -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'A62 Boiler 3'!$N$5:$N$97</c:f>
              <c:numCache>
                <c:formatCode>mmm\ dd\ yyyy</c:formatCode>
                <c:ptCount val="91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</c:numCache>
            </c:numRef>
          </c:cat>
          <c:val>
            <c:numRef>
              <c:f>'A62 Boiler 3'!$AB$5:$AB$97</c:f>
              <c:numCache>
                <c:formatCode>0.0</c:formatCode>
                <c:ptCount val="91"/>
                <c:pt idx="26">
                  <c:v>117.40744257325667</c:v>
                </c:pt>
                <c:pt idx="27">
                  <c:v>219.77619920508113</c:v>
                </c:pt>
                <c:pt idx="28">
                  <c:v>219.96098265853905</c:v>
                </c:pt>
                <c:pt idx="29">
                  <c:v>172.17838901897949</c:v>
                </c:pt>
                <c:pt idx="30">
                  <c:v>170.81852708352247</c:v>
                </c:pt>
                <c:pt idx="32">
                  <c:v>166.7854526127133</c:v>
                </c:pt>
                <c:pt idx="33">
                  <c:v>222.04617621641739</c:v>
                </c:pt>
                <c:pt idx="34">
                  <c:v>230.13709257365403</c:v>
                </c:pt>
                <c:pt idx="35">
                  <c:v>231.1273321677279</c:v>
                </c:pt>
                <c:pt idx="36">
                  <c:v>220.62571919013129</c:v>
                </c:pt>
                <c:pt idx="37">
                  <c:v>186.18034178226264</c:v>
                </c:pt>
                <c:pt idx="38">
                  <c:v>119.05796361973718</c:v>
                </c:pt>
                <c:pt idx="39">
                  <c:v>198.03544944873664</c:v>
                </c:pt>
                <c:pt idx="40">
                  <c:v>221.60042035122441</c:v>
                </c:pt>
                <c:pt idx="41">
                  <c:v>183.81073640680631</c:v>
                </c:pt>
                <c:pt idx="42">
                  <c:v>179.84346056055506</c:v>
                </c:pt>
                <c:pt idx="43">
                  <c:v>242.41444289675897</c:v>
                </c:pt>
                <c:pt idx="44">
                  <c:v>227.52148787624776</c:v>
                </c:pt>
                <c:pt idx="45">
                  <c:v>219.97787712405702</c:v>
                </c:pt>
                <c:pt idx="46">
                  <c:v>214.6652660996624</c:v>
                </c:pt>
                <c:pt idx="47">
                  <c:v>219.78669903384468</c:v>
                </c:pt>
                <c:pt idx="48">
                  <c:v>219.82322178832251</c:v>
                </c:pt>
                <c:pt idx="49">
                  <c:v>219.91071022250412</c:v>
                </c:pt>
                <c:pt idx="50">
                  <c:v>219.87803591303603</c:v>
                </c:pt>
                <c:pt idx="51">
                  <c:v>221.27321061675872</c:v>
                </c:pt>
                <c:pt idx="52">
                  <c:v>218.33758243721456</c:v>
                </c:pt>
                <c:pt idx="53">
                  <c:v>212.98225574184295</c:v>
                </c:pt>
                <c:pt idx="54">
                  <c:v>215.06747303325895</c:v>
                </c:pt>
                <c:pt idx="55">
                  <c:v>220.05597940586804</c:v>
                </c:pt>
                <c:pt idx="56">
                  <c:v>221.12999177016781</c:v>
                </c:pt>
                <c:pt idx="57">
                  <c:v>236.34099777768503</c:v>
                </c:pt>
                <c:pt idx="58">
                  <c:v>170.88315025642183</c:v>
                </c:pt>
                <c:pt idx="60">
                  <c:v>71.055543548317445</c:v>
                </c:pt>
                <c:pt idx="61">
                  <c:v>197.98201007924482</c:v>
                </c:pt>
                <c:pt idx="62">
                  <c:v>219.77941607282145</c:v>
                </c:pt>
                <c:pt idx="63">
                  <c:v>219.87248554567043</c:v>
                </c:pt>
                <c:pt idx="64">
                  <c:v>219.8042100592516</c:v>
                </c:pt>
                <c:pt idx="65">
                  <c:v>219.86446618545912</c:v>
                </c:pt>
                <c:pt idx="66">
                  <c:v>216.89166023172382</c:v>
                </c:pt>
                <c:pt idx="67">
                  <c:v>212.24703128330586</c:v>
                </c:pt>
                <c:pt idx="68">
                  <c:v>142.36492629884174</c:v>
                </c:pt>
                <c:pt idx="69">
                  <c:v>208.58253262526395</c:v>
                </c:pt>
                <c:pt idx="70">
                  <c:v>219.90239642094508</c:v>
                </c:pt>
                <c:pt idx="71">
                  <c:v>219.89699763470719</c:v>
                </c:pt>
                <c:pt idx="72">
                  <c:v>219.84529089459761</c:v>
                </c:pt>
                <c:pt idx="73">
                  <c:v>129.23135773890289</c:v>
                </c:pt>
                <c:pt idx="74">
                  <c:v>209.94864595546784</c:v>
                </c:pt>
                <c:pt idx="75">
                  <c:v>215.53396071792679</c:v>
                </c:pt>
                <c:pt idx="76">
                  <c:v>165.13486793868248</c:v>
                </c:pt>
                <c:pt idx="77">
                  <c:v>149.35503337038898</c:v>
                </c:pt>
                <c:pt idx="78">
                  <c:v>210.10293810735686</c:v>
                </c:pt>
                <c:pt idx="79">
                  <c:v>202.40640843279019</c:v>
                </c:pt>
                <c:pt idx="80">
                  <c:v>219.9092306015481</c:v>
                </c:pt>
                <c:pt idx="81">
                  <c:v>220.07222923684066</c:v>
                </c:pt>
                <c:pt idx="82">
                  <c:v>221.51300101176011</c:v>
                </c:pt>
                <c:pt idx="83">
                  <c:v>206.34997373092403</c:v>
                </c:pt>
                <c:pt idx="84">
                  <c:v>213.80207883878825</c:v>
                </c:pt>
                <c:pt idx="85">
                  <c:v>233.15390744840252</c:v>
                </c:pt>
                <c:pt idx="86">
                  <c:v>223.20105801972241</c:v>
                </c:pt>
                <c:pt idx="87">
                  <c:v>219.83093959163779</c:v>
                </c:pt>
                <c:pt idx="88">
                  <c:v>219.98196086563084</c:v>
                </c:pt>
                <c:pt idx="89">
                  <c:v>219.89066262799105</c:v>
                </c:pt>
                <c:pt idx="90">
                  <c:v>174.44579970218064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C1-44BB-B10D-E1D7C9FA500B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'A62 Boiler 3'!$AA$5:$AA$97</c:f>
              <c:numCache>
                <c:formatCode>0.0</c:formatCode>
                <c:ptCount val="91"/>
                <c:pt idx="26">
                  <c:v>34.475630251543549</c:v>
                </c:pt>
                <c:pt idx="27">
                  <c:v>49.469280169655825</c:v>
                </c:pt>
                <c:pt idx="28">
                  <c:v>41.627241200216041</c:v>
                </c:pt>
                <c:pt idx="29">
                  <c:v>34.153343372192822</c:v>
                </c:pt>
                <c:pt idx="30">
                  <c:v>20.587595742983549</c:v>
                </c:pt>
                <c:pt idx="32">
                  <c:v>20.432696386009088</c:v>
                </c:pt>
                <c:pt idx="33">
                  <c:v>29.264335342881637</c:v>
                </c:pt>
                <c:pt idx="34">
                  <c:v>49.626798684958686</c:v>
                </c:pt>
                <c:pt idx="35">
                  <c:v>39.437616401869128</c:v>
                </c:pt>
                <c:pt idx="36">
                  <c:v>31.913333483944658</c:v>
                </c:pt>
                <c:pt idx="37">
                  <c:v>24.085368083923825</c:v>
                </c:pt>
                <c:pt idx="38">
                  <c:v>12.791383004615318</c:v>
                </c:pt>
                <c:pt idx="39">
                  <c:v>23.832911841453505</c:v>
                </c:pt>
                <c:pt idx="40">
                  <c:v>32.277036757190302</c:v>
                </c:pt>
                <c:pt idx="41">
                  <c:v>46.187903155433212</c:v>
                </c:pt>
                <c:pt idx="42">
                  <c:v>59.657880826282884</c:v>
                </c:pt>
                <c:pt idx="43">
                  <c:v>56.612665962141193</c:v>
                </c:pt>
                <c:pt idx="44">
                  <c:v>39.337467806448096</c:v>
                </c:pt>
                <c:pt idx="45">
                  <c:v>50.344723171947003</c:v>
                </c:pt>
                <c:pt idx="46">
                  <c:v>29.507117457460328</c:v>
                </c:pt>
                <c:pt idx="47">
                  <c:v>31.791383224138514</c:v>
                </c:pt>
                <c:pt idx="48">
                  <c:v>42.530899026686122</c:v>
                </c:pt>
                <c:pt idx="49">
                  <c:v>39.465997242197325</c:v>
                </c:pt>
                <c:pt idx="50">
                  <c:v>41.882656779718353</c:v>
                </c:pt>
                <c:pt idx="51">
                  <c:v>38.750922904883318</c:v>
                </c:pt>
                <c:pt idx="52">
                  <c:v>28.561237505974756</c:v>
                </c:pt>
                <c:pt idx="53">
                  <c:v>34.23236152587009</c:v>
                </c:pt>
                <c:pt idx="54">
                  <c:v>34.660260120456229</c:v>
                </c:pt>
                <c:pt idx="55">
                  <c:v>35.099322629209972</c:v>
                </c:pt>
                <c:pt idx="56">
                  <c:v>42.511005025915068</c:v>
                </c:pt>
                <c:pt idx="57">
                  <c:v>43.627655041849124</c:v>
                </c:pt>
                <c:pt idx="58">
                  <c:v>37.945620180042518</c:v>
                </c:pt>
                <c:pt idx="60">
                  <c:v>11.241604114078415</c:v>
                </c:pt>
                <c:pt idx="61">
                  <c:v>23.557850700744357</c:v>
                </c:pt>
                <c:pt idx="62">
                  <c:v>45.660690254575314</c:v>
                </c:pt>
                <c:pt idx="63">
                  <c:v>54.057836735286827</c:v>
                </c:pt>
                <c:pt idx="64">
                  <c:v>51.271550484459219</c:v>
                </c:pt>
                <c:pt idx="65">
                  <c:v>49.590287645747246</c:v>
                </c:pt>
                <c:pt idx="66">
                  <c:v>49.965977145908425</c:v>
                </c:pt>
                <c:pt idx="67">
                  <c:v>34.622847200085296</c:v>
                </c:pt>
                <c:pt idx="68">
                  <c:v>32.789852239047647</c:v>
                </c:pt>
                <c:pt idx="69">
                  <c:v>29.34543076461528</c:v>
                </c:pt>
                <c:pt idx="70">
                  <c:v>42.059526464230252</c:v>
                </c:pt>
                <c:pt idx="71">
                  <c:v>44.053524467827195</c:v>
                </c:pt>
                <c:pt idx="72">
                  <c:v>39.240062712874654</c:v>
                </c:pt>
                <c:pt idx="73">
                  <c:v>32.629378429459663</c:v>
                </c:pt>
                <c:pt idx="74">
                  <c:v>34.573287999165885</c:v>
                </c:pt>
                <c:pt idx="75">
                  <c:v>33.172070509525803</c:v>
                </c:pt>
                <c:pt idx="76">
                  <c:v>28.593818284263769</c:v>
                </c:pt>
                <c:pt idx="77">
                  <c:v>38.743779600310482</c:v>
                </c:pt>
                <c:pt idx="78">
                  <c:v>40.764850788081347</c:v>
                </c:pt>
                <c:pt idx="79">
                  <c:v>30.170099832536426</c:v>
                </c:pt>
                <c:pt idx="80">
                  <c:v>26.350138902019825</c:v>
                </c:pt>
                <c:pt idx="81">
                  <c:v>20.004390114423639</c:v>
                </c:pt>
                <c:pt idx="82">
                  <c:v>32.659556563786801</c:v>
                </c:pt>
                <c:pt idx="83">
                  <c:v>27.470337891338044</c:v>
                </c:pt>
                <c:pt idx="84">
                  <c:v>41.5042745757113</c:v>
                </c:pt>
                <c:pt idx="85">
                  <c:v>45.764890365723822</c:v>
                </c:pt>
                <c:pt idx="86">
                  <c:v>45.884927568734838</c:v>
                </c:pt>
                <c:pt idx="87">
                  <c:v>48.893678242611919</c:v>
                </c:pt>
                <c:pt idx="88">
                  <c:v>42.65078628345676</c:v>
                </c:pt>
                <c:pt idx="89">
                  <c:v>39.381620388314282</c:v>
                </c:pt>
                <c:pt idx="90">
                  <c:v>37.129990769174803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B7-43A8-AF3F-0519879EB9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1687992207742663"/>
          <c:h val="0.13363840758403506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A62 Boiler 3 -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'A62 Boiler 3'!$N$5:$N$97</c:f>
              <c:numCache>
                <c:formatCode>mmm\ dd\ yyyy</c:formatCode>
                <c:ptCount val="91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</c:numCache>
            </c:numRef>
          </c:cat>
          <c:val>
            <c:numRef>
              <c:f>'A62 Boiler 3'!$AF$5:$AF$97</c:f>
              <c:numCache>
                <c:formatCode>0.0</c:formatCode>
                <c:ptCount val="9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AC-4521-9D53-DDDE522903A7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'A62 Boiler 3'!$N$5:$N$97</c:f>
              <c:numCache>
                <c:formatCode>mmm\ dd\ yyyy</c:formatCode>
                <c:ptCount val="91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</c:numCache>
            </c:numRef>
          </c:cat>
          <c:val>
            <c:numRef>
              <c:f>'A62 Boiler 3'!$AG$5:$AG$97</c:f>
              <c:numCache>
                <c:formatCode>0.0</c:formatCode>
                <c:ptCount val="91"/>
                <c:pt idx="26">
                  <c:v>157.67774890890684</c:v>
                </c:pt>
                <c:pt idx="27">
                  <c:v>219.82608008303015</c:v>
                </c:pt>
                <c:pt idx="28">
                  <c:v>219.91981113052057</c:v>
                </c:pt>
                <c:pt idx="29">
                  <c:v>190.95237869544079</c:v>
                </c:pt>
                <c:pt idx="30">
                  <c:v>190.05850884662595</c:v>
                </c:pt>
                <c:pt idx="32">
                  <c:v>187.51523795053555</c:v>
                </c:pt>
                <c:pt idx="33">
                  <c:v>219.72800342822705</c:v>
                </c:pt>
                <c:pt idx="34">
                  <c:v>219.85721931789251</c:v>
                </c:pt>
                <c:pt idx="35">
                  <c:v>219.87261687725731</c:v>
                </c:pt>
                <c:pt idx="36">
                  <c:v>219.89550236185255</c:v>
                </c:pt>
                <c:pt idx="37">
                  <c:v>198.80499701969049</c:v>
                </c:pt>
                <c:pt idx="38">
                  <c:v>156.09028514465695</c:v>
                </c:pt>
                <c:pt idx="39">
                  <c:v>206.18068596893463</c:v>
                </c:pt>
                <c:pt idx="40">
                  <c:v>219.82353621122058</c:v>
                </c:pt>
                <c:pt idx="41">
                  <c:v>162.10882398077641</c:v>
                </c:pt>
                <c:pt idx="42">
                  <c:v>153.72744951979848</c:v>
                </c:pt>
                <c:pt idx="43">
                  <c:v>214.95856552439815</c:v>
                </c:pt>
                <c:pt idx="44">
                  <c:v>219.89267458101077</c:v>
                </c:pt>
                <c:pt idx="45">
                  <c:v>219.94836999213663</c:v>
                </c:pt>
                <c:pt idx="46">
                  <c:v>216.04983653433436</c:v>
                </c:pt>
                <c:pt idx="47">
                  <c:v>219.82918032233448</c:v>
                </c:pt>
                <c:pt idx="48">
                  <c:v>219.88570195628472</c:v>
                </c:pt>
                <c:pt idx="49">
                  <c:v>219.90042788952425</c:v>
                </c:pt>
                <c:pt idx="50">
                  <c:v>219.89007081367157</c:v>
                </c:pt>
                <c:pt idx="51">
                  <c:v>219.92696323377655</c:v>
                </c:pt>
                <c:pt idx="52">
                  <c:v>217.40926103901546</c:v>
                </c:pt>
                <c:pt idx="53">
                  <c:v>214.69402323055502</c:v>
                </c:pt>
                <c:pt idx="54">
                  <c:v>216.90135299128565</c:v>
                </c:pt>
                <c:pt idx="55">
                  <c:v>219.91647523623865</c:v>
                </c:pt>
                <c:pt idx="56">
                  <c:v>219.96409139972525</c:v>
                </c:pt>
                <c:pt idx="57">
                  <c:v>219.95263271893734</c:v>
                </c:pt>
                <c:pt idx="58">
                  <c:v>166.3082260982799</c:v>
                </c:pt>
                <c:pt idx="60">
                  <c:v>129.63679259240024</c:v>
                </c:pt>
                <c:pt idx="61">
                  <c:v>206.57191722419859</c:v>
                </c:pt>
                <c:pt idx="62">
                  <c:v>219.81850899581931</c:v>
                </c:pt>
                <c:pt idx="63">
                  <c:v>219.92271851252755</c:v>
                </c:pt>
                <c:pt idx="64">
                  <c:v>219.88133942984942</c:v>
                </c:pt>
                <c:pt idx="65">
                  <c:v>219.91665009371658</c:v>
                </c:pt>
                <c:pt idx="66">
                  <c:v>218.07744579452401</c:v>
                </c:pt>
                <c:pt idx="67">
                  <c:v>215.25670933352276</c:v>
                </c:pt>
                <c:pt idx="68">
                  <c:v>172.27747310956482</c:v>
                </c:pt>
                <c:pt idx="69">
                  <c:v>213.02474804240902</c:v>
                </c:pt>
                <c:pt idx="70">
                  <c:v>219.89572358335383</c:v>
                </c:pt>
                <c:pt idx="71">
                  <c:v>219.90221317841267</c:v>
                </c:pt>
                <c:pt idx="72">
                  <c:v>219.85209437982962</c:v>
                </c:pt>
                <c:pt idx="73">
                  <c:v>164.91592277874329</c:v>
                </c:pt>
                <c:pt idx="74">
                  <c:v>213.83096200952781</c:v>
                </c:pt>
                <c:pt idx="75">
                  <c:v>217.22387658075462</c:v>
                </c:pt>
                <c:pt idx="76">
                  <c:v>186.70275576651238</c:v>
                </c:pt>
                <c:pt idx="77">
                  <c:v>176.92082268308366</c:v>
                </c:pt>
                <c:pt idx="78">
                  <c:v>213.99185582658671</c:v>
                </c:pt>
                <c:pt idx="79">
                  <c:v>209.27198967445113</c:v>
                </c:pt>
                <c:pt idx="80">
                  <c:v>219.85471697396957</c:v>
                </c:pt>
                <c:pt idx="81">
                  <c:v>219.61950109902864</c:v>
                </c:pt>
                <c:pt idx="82">
                  <c:v>219.93048529116788</c:v>
                </c:pt>
                <c:pt idx="83">
                  <c:v>211.33753452959238</c:v>
                </c:pt>
                <c:pt idx="84">
                  <c:v>214.39506226659228</c:v>
                </c:pt>
                <c:pt idx="85">
                  <c:v>219.93644619211901</c:v>
                </c:pt>
                <c:pt idx="86">
                  <c:v>219.87552057491976</c:v>
                </c:pt>
                <c:pt idx="87">
                  <c:v>219.87698750878843</c:v>
                </c:pt>
                <c:pt idx="88">
                  <c:v>219.94357681944797</c:v>
                </c:pt>
                <c:pt idx="89">
                  <c:v>219.87937111998582</c:v>
                </c:pt>
                <c:pt idx="90">
                  <c:v>180.88641467706088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AC-4521-9D53-DDDE522903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A52A Boiler 6 -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'A52A Boiler 6'!$N$5:$N$98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'A52A Boiler 6'!$V$5:$V$98</c:f>
              <c:numCache>
                <c:formatCode>#,##0.0</c:formatCode>
                <c:ptCount val="92"/>
                <c:pt idx="0">
                  <c:v>2.2908154966416538</c:v>
                </c:pt>
                <c:pt idx="1">
                  <c:v>2.8654680844519573</c:v>
                </c:pt>
                <c:pt idx="2">
                  <c:v>1.8924823295744126</c:v>
                </c:pt>
                <c:pt idx="3">
                  <c:v>1.8079923765145931</c:v>
                </c:pt>
                <c:pt idx="4">
                  <c:v>1.9888898742760655</c:v>
                </c:pt>
                <c:pt idx="5">
                  <c:v>2.0093060948838297</c:v>
                </c:pt>
                <c:pt idx="6">
                  <c:v>1.945720849638799</c:v>
                </c:pt>
                <c:pt idx="7">
                  <c:v>2.1466981868529196</c:v>
                </c:pt>
                <c:pt idx="8">
                  <c:v>1.831817006060769</c:v>
                </c:pt>
                <c:pt idx="9">
                  <c:v>1.9802567134209383</c:v>
                </c:pt>
                <c:pt idx="10">
                  <c:v>2.1406100957549756</c:v>
                </c:pt>
                <c:pt idx="11">
                  <c:v>1.8948538836515114</c:v>
                </c:pt>
                <c:pt idx="12">
                  <c:v>1.7936371359008156</c:v>
                </c:pt>
                <c:pt idx="13">
                  <c:v>2.2140064012166381</c:v>
                </c:pt>
                <c:pt idx="14">
                  <c:v>1.9513306432475463</c:v>
                </c:pt>
                <c:pt idx="15">
                  <c:v>2.1506553883479018</c:v>
                </c:pt>
                <c:pt idx="16">
                  <c:v>2.0064578347658251</c:v>
                </c:pt>
                <c:pt idx="17">
                  <c:v>1.4939145396967795</c:v>
                </c:pt>
                <c:pt idx="19">
                  <c:v>2.7649869261402342</c:v>
                </c:pt>
                <c:pt idx="20">
                  <c:v>1.475604719576131</c:v>
                </c:pt>
                <c:pt idx="21">
                  <c:v>1.5990410418750418</c:v>
                </c:pt>
                <c:pt idx="22">
                  <c:v>1.7802491110521352</c:v>
                </c:pt>
                <c:pt idx="23">
                  <c:v>2.5010468868463804</c:v>
                </c:pt>
                <c:pt idx="24">
                  <c:v>1.5963290599642674</c:v>
                </c:pt>
                <c:pt idx="25">
                  <c:v>1.2501978757813212</c:v>
                </c:pt>
                <c:pt idx="26">
                  <c:v>1.5400589433931193</c:v>
                </c:pt>
                <c:pt idx="27">
                  <c:v>1.9277549925072828</c:v>
                </c:pt>
                <c:pt idx="28">
                  <c:v>1.6754853288582832</c:v>
                </c:pt>
                <c:pt idx="29">
                  <c:v>1.8041019617251415</c:v>
                </c:pt>
                <c:pt idx="30">
                  <c:v>1.3966280610625679</c:v>
                </c:pt>
                <c:pt idx="31">
                  <c:v>1.3875224121154257</c:v>
                </c:pt>
                <c:pt idx="32">
                  <c:v>2.0153581187624403</c:v>
                </c:pt>
                <c:pt idx="33">
                  <c:v>1.7822849031028465</c:v>
                </c:pt>
                <c:pt idx="34">
                  <c:v>1.7990899270829539</c:v>
                </c:pt>
                <c:pt idx="35">
                  <c:v>1.6591104668489878</c:v>
                </c:pt>
                <c:pt idx="36">
                  <c:v>1.6287727091337125</c:v>
                </c:pt>
                <c:pt idx="37">
                  <c:v>1.57293953038417</c:v>
                </c:pt>
                <c:pt idx="38">
                  <c:v>1.6023789708505931</c:v>
                </c:pt>
                <c:pt idx="39">
                  <c:v>1.6874959393277613</c:v>
                </c:pt>
                <c:pt idx="40">
                  <c:v>1.597602247697065</c:v>
                </c:pt>
                <c:pt idx="44">
                  <c:v>1.7604108029765595</c:v>
                </c:pt>
                <c:pt idx="45">
                  <c:v>1.7763104285272666</c:v>
                </c:pt>
                <c:pt idx="46">
                  <c:v>1.8083341208797223</c:v>
                </c:pt>
                <c:pt idx="47">
                  <c:v>1.779207941953395</c:v>
                </c:pt>
                <c:pt idx="48">
                  <c:v>1.8101050937060965</c:v>
                </c:pt>
                <c:pt idx="49">
                  <c:v>1.8689823011211704</c:v>
                </c:pt>
                <c:pt idx="50">
                  <c:v>1.8226841139889449</c:v>
                </c:pt>
                <c:pt idx="51">
                  <c:v>1.8512432850182334</c:v>
                </c:pt>
                <c:pt idx="52">
                  <c:v>1.9382555179422991</c:v>
                </c:pt>
                <c:pt idx="53">
                  <c:v>1.7431390138326199</c:v>
                </c:pt>
                <c:pt idx="54">
                  <c:v>1.6964429195352615</c:v>
                </c:pt>
                <c:pt idx="55">
                  <c:v>1.705616475443761</c:v>
                </c:pt>
                <c:pt idx="56">
                  <c:v>1.6857198127267505</c:v>
                </c:pt>
                <c:pt idx="57">
                  <c:v>1.692425056784721</c:v>
                </c:pt>
                <c:pt idx="58">
                  <c:v>1.7653008755530484</c:v>
                </c:pt>
                <c:pt idx="60">
                  <c:v>1.9840897681371275</c:v>
                </c:pt>
                <c:pt idx="61">
                  <c:v>2.1156157455733537</c:v>
                </c:pt>
                <c:pt idx="62">
                  <c:v>2.1606432342332056</c:v>
                </c:pt>
                <c:pt idx="63">
                  <c:v>2.0330394632815803</c:v>
                </c:pt>
                <c:pt idx="64">
                  <c:v>2.0839161299418176</c:v>
                </c:pt>
                <c:pt idx="65">
                  <c:v>2.0153753110563684</c:v>
                </c:pt>
                <c:pt idx="66">
                  <c:v>2.0754986866595857</c:v>
                </c:pt>
                <c:pt idx="67">
                  <c:v>2.1760093957722195</c:v>
                </c:pt>
                <c:pt idx="68">
                  <c:v>2.2645652136826659</c:v>
                </c:pt>
                <c:pt idx="69">
                  <c:v>2.2382737148473697</c:v>
                </c:pt>
                <c:pt idx="70">
                  <c:v>2.2344600113141606</c:v>
                </c:pt>
                <c:pt idx="71">
                  <c:v>2.2603325069431572</c:v>
                </c:pt>
                <c:pt idx="72">
                  <c:v>2.3713458563111542</c:v>
                </c:pt>
                <c:pt idx="73">
                  <c:v>2.3395955258403953</c:v>
                </c:pt>
                <c:pt idx="74">
                  <c:v>2.3373471806046497</c:v>
                </c:pt>
                <c:pt idx="75">
                  <c:v>2.3174264222121965</c:v>
                </c:pt>
                <c:pt idx="76">
                  <c:v>2.1959457591535263</c:v>
                </c:pt>
                <c:pt idx="77">
                  <c:v>1.7670044991345704</c:v>
                </c:pt>
                <c:pt idx="78">
                  <c:v>1.6146852444183377</c:v>
                </c:pt>
                <c:pt idx="79">
                  <c:v>1.5452662743777352</c:v>
                </c:pt>
                <c:pt idx="80">
                  <c:v>1.44261512121924</c:v>
                </c:pt>
                <c:pt idx="81">
                  <c:v>1.5128273628367526</c:v>
                </c:pt>
                <c:pt idx="82">
                  <c:v>1.4922062654920616</c:v>
                </c:pt>
                <c:pt idx="83">
                  <c:v>1.6612732202752127</c:v>
                </c:pt>
                <c:pt idx="84">
                  <c:v>1.3678492948737799</c:v>
                </c:pt>
                <c:pt idx="85">
                  <c:v>1.4640380934468551</c:v>
                </c:pt>
                <c:pt idx="86">
                  <c:v>1.671653945094836</c:v>
                </c:pt>
                <c:pt idx="87">
                  <c:v>1.5145701349036009</c:v>
                </c:pt>
                <c:pt idx="88">
                  <c:v>1.3688219840891853</c:v>
                </c:pt>
                <c:pt idx="89">
                  <c:v>1.46134932794342</c:v>
                </c:pt>
                <c:pt idx="90">
                  <c:v>1.4675173100238659</c:v>
                </c:pt>
                <c:pt idx="91">
                  <c:v>1.4038997673937492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C-4850-8998-F50452B55EDF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'A52A Boiler 6'!$N$5:$N$98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'A52A Boiler 6'!$W$5:$W$98</c:f>
              <c:numCache>
                <c:formatCode>#,##0.0</c:formatCode>
                <c:ptCount val="92"/>
                <c:pt idx="0">
                  <c:v>13.37639320018846</c:v>
                </c:pt>
                <c:pt idx="1">
                  <c:v>13.423677769291906</c:v>
                </c:pt>
                <c:pt idx="2">
                  <c:v>13.082204919160253</c:v>
                </c:pt>
                <c:pt idx="3">
                  <c:v>13.575087254665693</c:v>
                </c:pt>
                <c:pt idx="4">
                  <c:v>13.943503539442224</c:v>
                </c:pt>
                <c:pt idx="5">
                  <c:v>13.400377914042487</c:v>
                </c:pt>
                <c:pt idx="6">
                  <c:v>13.195389415870945</c:v>
                </c:pt>
                <c:pt idx="7">
                  <c:v>13.935549977060658</c:v>
                </c:pt>
                <c:pt idx="8">
                  <c:v>13.818362977836259</c:v>
                </c:pt>
                <c:pt idx="9">
                  <c:v>15.177266476669674</c:v>
                </c:pt>
                <c:pt idx="10">
                  <c:v>14.129226078678512</c:v>
                </c:pt>
                <c:pt idx="11">
                  <c:v>14.038309002971657</c:v>
                </c:pt>
                <c:pt idx="12">
                  <c:v>15.120416985475075</c:v>
                </c:pt>
                <c:pt idx="13">
                  <c:v>16.188810463652914</c:v>
                </c:pt>
                <c:pt idx="14">
                  <c:v>16.491818813555515</c:v>
                </c:pt>
                <c:pt idx="15">
                  <c:v>17.159150396761682</c:v>
                </c:pt>
                <c:pt idx="16">
                  <c:v>14.895876546134559</c:v>
                </c:pt>
                <c:pt idx="17">
                  <c:v>12.931385757080735</c:v>
                </c:pt>
                <c:pt idx="19">
                  <c:v>11.240877900626737</c:v>
                </c:pt>
                <c:pt idx="20">
                  <c:v>15.672580384686418</c:v>
                </c:pt>
                <c:pt idx="21">
                  <c:v>15.558779828988557</c:v>
                </c:pt>
                <c:pt idx="22">
                  <c:v>15.427008426459228</c:v>
                </c:pt>
                <c:pt idx="23">
                  <c:v>16.289376382998661</c:v>
                </c:pt>
                <c:pt idx="24">
                  <c:v>15.636700399598023</c:v>
                </c:pt>
                <c:pt idx="25">
                  <c:v>14.654522410311516</c:v>
                </c:pt>
                <c:pt idx="26">
                  <c:v>15.243719511551168</c:v>
                </c:pt>
                <c:pt idx="27">
                  <c:v>17.185390019702613</c:v>
                </c:pt>
                <c:pt idx="28">
                  <c:v>17.083850987905191</c:v>
                </c:pt>
                <c:pt idx="29">
                  <c:v>17.158294811455285</c:v>
                </c:pt>
                <c:pt idx="30">
                  <c:v>16.542015132509089</c:v>
                </c:pt>
                <c:pt idx="31">
                  <c:v>15.32002753385007</c:v>
                </c:pt>
                <c:pt idx="32">
                  <c:v>14.462675602222983</c:v>
                </c:pt>
                <c:pt idx="33">
                  <c:v>14.833743662095223</c:v>
                </c:pt>
                <c:pt idx="34">
                  <c:v>16.690243202928958</c:v>
                </c:pt>
                <c:pt idx="35">
                  <c:v>16.481876177223327</c:v>
                </c:pt>
                <c:pt idx="36">
                  <c:v>16.692468590024639</c:v>
                </c:pt>
                <c:pt idx="37">
                  <c:v>16.88428603932061</c:v>
                </c:pt>
                <c:pt idx="38">
                  <c:v>15.058207106451084</c:v>
                </c:pt>
                <c:pt idx="39">
                  <c:v>14.620121998002663</c:v>
                </c:pt>
                <c:pt idx="40">
                  <c:v>18.340648608613126</c:v>
                </c:pt>
                <c:pt idx="44">
                  <c:v>12.31867599098871</c:v>
                </c:pt>
                <c:pt idx="45">
                  <c:v>15.925059275646408</c:v>
                </c:pt>
                <c:pt idx="46">
                  <c:v>16.706290106498283</c:v>
                </c:pt>
                <c:pt idx="47">
                  <c:v>16.709002285620436</c:v>
                </c:pt>
                <c:pt idx="48">
                  <c:v>15.941348107697287</c:v>
                </c:pt>
                <c:pt idx="49">
                  <c:v>16.81102287747369</c:v>
                </c:pt>
                <c:pt idx="50">
                  <c:v>16.774647227952162</c:v>
                </c:pt>
                <c:pt idx="51">
                  <c:v>17.088593642451208</c:v>
                </c:pt>
                <c:pt idx="52">
                  <c:v>16.647787247409628</c:v>
                </c:pt>
                <c:pt idx="53">
                  <c:v>15.390760866632643</c:v>
                </c:pt>
                <c:pt idx="54">
                  <c:v>17.298633231641301</c:v>
                </c:pt>
                <c:pt idx="55">
                  <c:v>16.852060236516284</c:v>
                </c:pt>
                <c:pt idx="56">
                  <c:v>17.586521244303825</c:v>
                </c:pt>
                <c:pt idx="57">
                  <c:v>17.199781774215346</c:v>
                </c:pt>
                <c:pt idx="58">
                  <c:v>17.369227535099792</c:v>
                </c:pt>
                <c:pt idx="60">
                  <c:v>10.62243455674229</c:v>
                </c:pt>
                <c:pt idx="61">
                  <c:v>12.837849956594134</c:v>
                </c:pt>
                <c:pt idx="62">
                  <c:v>13.192823911166995</c:v>
                </c:pt>
                <c:pt idx="63">
                  <c:v>16.165923852098686</c:v>
                </c:pt>
                <c:pt idx="64">
                  <c:v>15.057034433711356</c:v>
                </c:pt>
                <c:pt idx="65">
                  <c:v>13.470680954006836</c:v>
                </c:pt>
                <c:pt idx="66">
                  <c:v>14.728931186689355</c:v>
                </c:pt>
                <c:pt idx="67">
                  <c:v>15.10193836433815</c:v>
                </c:pt>
                <c:pt idx="68">
                  <c:v>16.759619549955818</c:v>
                </c:pt>
                <c:pt idx="69">
                  <c:v>14.358410039622083</c:v>
                </c:pt>
                <c:pt idx="70">
                  <c:v>13.880323990029574</c:v>
                </c:pt>
                <c:pt idx="71">
                  <c:v>13.359009769963558</c:v>
                </c:pt>
                <c:pt idx="72">
                  <c:v>12.485383561525948</c:v>
                </c:pt>
                <c:pt idx="73">
                  <c:v>12.615665772717684</c:v>
                </c:pt>
                <c:pt idx="74">
                  <c:v>13.53895581720724</c:v>
                </c:pt>
                <c:pt idx="75">
                  <c:v>11.130607018523756</c:v>
                </c:pt>
                <c:pt idx="76">
                  <c:v>13.022881152870825</c:v>
                </c:pt>
                <c:pt idx="77">
                  <c:v>13.291161386755398</c:v>
                </c:pt>
                <c:pt idx="78">
                  <c:v>17.759085010125506</c:v>
                </c:pt>
                <c:pt idx="79">
                  <c:v>17.816855395266579</c:v>
                </c:pt>
                <c:pt idx="80">
                  <c:v>15.536955196767089</c:v>
                </c:pt>
                <c:pt idx="81">
                  <c:v>15.566859309151582</c:v>
                </c:pt>
                <c:pt idx="82">
                  <c:v>15.82265290215909</c:v>
                </c:pt>
                <c:pt idx="83">
                  <c:v>14.909076862885556</c:v>
                </c:pt>
                <c:pt idx="84">
                  <c:v>15.971856200686075</c:v>
                </c:pt>
                <c:pt idx="85">
                  <c:v>16.342674182574111</c:v>
                </c:pt>
                <c:pt idx="86">
                  <c:v>16.526383221487826</c:v>
                </c:pt>
                <c:pt idx="87">
                  <c:v>15.112211613952606</c:v>
                </c:pt>
                <c:pt idx="88">
                  <c:v>14.957425867870812</c:v>
                </c:pt>
                <c:pt idx="89">
                  <c:v>8.014617072930827</c:v>
                </c:pt>
                <c:pt idx="90">
                  <c:v>17.026341126014092</c:v>
                </c:pt>
                <c:pt idx="91">
                  <c:v>17.164901957689942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C-4850-8998-F50452B55E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A52A Boiler 6 -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'A52A Boiler 6'!$N$5:$N$98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'A52A Boiler 6'!$AB$5:$AB$98</c:f>
              <c:numCache>
                <c:formatCode>#,##0.0</c:formatCode>
                <c:ptCount val="92"/>
                <c:pt idx="0">
                  <c:v>239.85543580997222</c:v>
                </c:pt>
                <c:pt idx="1">
                  <c:v>232.71857547007156</c:v>
                </c:pt>
                <c:pt idx="2">
                  <c:v>229.60464196091519</c:v>
                </c:pt>
                <c:pt idx="3">
                  <c:v>235.22503041384502</c:v>
                </c:pt>
                <c:pt idx="4">
                  <c:v>243.75786715069367</c:v>
                </c:pt>
                <c:pt idx="5">
                  <c:v>240.05669775019325</c:v>
                </c:pt>
                <c:pt idx="6">
                  <c:v>233.63030393916634</c:v>
                </c:pt>
                <c:pt idx="7">
                  <c:v>219.2429418436646</c:v>
                </c:pt>
                <c:pt idx="8">
                  <c:v>236.94148616909834</c:v>
                </c:pt>
                <c:pt idx="9">
                  <c:v>243.12050684366793</c:v>
                </c:pt>
                <c:pt idx="10">
                  <c:v>244.88520612788835</c:v>
                </c:pt>
                <c:pt idx="11">
                  <c:v>240.23186185833976</c:v>
                </c:pt>
                <c:pt idx="12">
                  <c:v>238.75603099130723</c:v>
                </c:pt>
                <c:pt idx="13">
                  <c:v>234.72437735548945</c:v>
                </c:pt>
                <c:pt idx="14">
                  <c:v>234.66486779434396</c:v>
                </c:pt>
                <c:pt idx="15">
                  <c:v>240.19676505737371</c:v>
                </c:pt>
                <c:pt idx="16">
                  <c:v>207.75766802677728</c:v>
                </c:pt>
                <c:pt idx="17">
                  <c:v>176.40472290529257</c:v>
                </c:pt>
                <c:pt idx="19">
                  <c:v>170.63839345152954</c:v>
                </c:pt>
                <c:pt idx="20">
                  <c:v>238.92273434503946</c:v>
                </c:pt>
                <c:pt idx="21">
                  <c:v>245.59421315210588</c:v>
                </c:pt>
                <c:pt idx="22">
                  <c:v>240.66287159734631</c:v>
                </c:pt>
                <c:pt idx="23">
                  <c:v>241.4439806147106</c:v>
                </c:pt>
                <c:pt idx="24">
                  <c:v>208.15352049243006</c:v>
                </c:pt>
                <c:pt idx="25">
                  <c:v>231.31046886783824</c:v>
                </c:pt>
                <c:pt idx="26">
                  <c:v>212.91736106094979</c:v>
                </c:pt>
                <c:pt idx="27">
                  <c:v>242.28688287486131</c:v>
                </c:pt>
                <c:pt idx="28">
                  <c:v>240.44644282306672</c:v>
                </c:pt>
                <c:pt idx="29">
                  <c:v>235.39307635229298</c:v>
                </c:pt>
                <c:pt idx="30">
                  <c:v>237.77701836119905</c:v>
                </c:pt>
                <c:pt idx="31">
                  <c:v>234.60439028988037</c:v>
                </c:pt>
                <c:pt idx="32">
                  <c:v>230.39892314204519</c:v>
                </c:pt>
                <c:pt idx="33">
                  <c:v>222.17003437498204</c:v>
                </c:pt>
                <c:pt idx="34">
                  <c:v>237.29278389614299</c:v>
                </c:pt>
                <c:pt idx="35">
                  <c:v>246.55614064873171</c:v>
                </c:pt>
                <c:pt idx="36">
                  <c:v>243.50686535315106</c:v>
                </c:pt>
                <c:pt idx="37">
                  <c:v>243.07727021556622</c:v>
                </c:pt>
                <c:pt idx="38">
                  <c:v>215.11960511054087</c:v>
                </c:pt>
                <c:pt idx="39">
                  <c:v>231.97387025953685</c:v>
                </c:pt>
                <c:pt idx="40">
                  <c:v>258.00095544430593</c:v>
                </c:pt>
                <c:pt idx="44">
                  <c:v>148.34073517439799</c:v>
                </c:pt>
                <c:pt idx="45">
                  <c:v>233.57473199579309</c:v>
                </c:pt>
                <c:pt idx="46">
                  <c:v>233.27021796226498</c:v>
                </c:pt>
                <c:pt idx="47">
                  <c:v>241.13648196585598</c:v>
                </c:pt>
                <c:pt idx="48">
                  <c:v>241.29112042342683</c:v>
                </c:pt>
                <c:pt idx="49">
                  <c:v>237.66795390767149</c:v>
                </c:pt>
                <c:pt idx="50">
                  <c:v>237.82363359371215</c:v>
                </c:pt>
                <c:pt idx="51">
                  <c:v>245.05523221479487</c:v>
                </c:pt>
                <c:pt idx="52">
                  <c:v>233.55250105323171</c:v>
                </c:pt>
                <c:pt idx="53">
                  <c:v>239.26421521458136</c:v>
                </c:pt>
                <c:pt idx="54">
                  <c:v>233.27619335600789</c:v>
                </c:pt>
                <c:pt idx="55">
                  <c:v>230.31750950424964</c:v>
                </c:pt>
                <c:pt idx="56">
                  <c:v>236.35964909251317</c:v>
                </c:pt>
                <c:pt idx="57">
                  <c:v>240.80317510258649</c:v>
                </c:pt>
                <c:pt idx="58">
                  <c:v>206.36638332313993</c:v>
                </c:pt>
                <c:pt idx="60">
                  <c:v>164.23901200038216</c:v>
                </c:pt>
                <c:pt idx="61">
                  <c:v>179.28801678378301</c:v>
                </c:pt>
                <c:pt idx="62">
                  <c:v>205.11391336500444</c:v>
                </c:pt>
                <c:pt idx="63">
                  <c:v>229.14537058409022</c:v>
                </c:pt>
                <c:pt idx="64">
                  <c:v>226.81799763632827</c:v>
                </c:pt>
                <c:pt idx="65">
                  <c:v>228.09647607693176</c:v>
                </c:pt>
                <c:pt idx="66">
                  <c:v>232.59348832442487</c:v>
                </c:pt>
                <c:pt idx="67">
                  <c:v>229.0824823407342</c:v>
                </c:pt>
                <c:pt idx="68">
                  <c:v>245.26859761420769</c:v>
                </c:pt>
                <c:pt idx="69">
                  <c:v>231.75452385292755</c:v>
                </c:pt>
                <c:pt idx="70">
                  <c:v>206.00318039840505</c:v>
                </c:pt>
                <c:pt idx="71">
                  <c:v>202.32596350859109</c:v>
                </c:pt>
                <c:pt idx="72">
                  <c:v>193.85479000347453</c:v>
                </c:pt>
                <c:pt idx="73">
                  <c:v>184.38639901640161</c:v>
                </c:pt>
                <c:pt idx="74">
                  <c:v>199.72923758004276</c:v>
                </c:pt>
                <c:pt idx="75">
                  <c:v>185.78468161463783</c:v>
                </c:pt>
                <c:pt idx="76">
                  <c:v>171.73721520702955</c:v>
                </c:pt>
                <c:pt idx="77">
                  <c:v>196.06743105922777</c:v>
                </c:pt>
                <c:pt idx="78">
                  <c:v>238.79836682094103</c:v>
                </c:pt>
                <c:pt idx="79">
                  <c:v>249.54958263767446</c:v>
                </c:pt>
                <c:pt idx="80">
                  <c:v>231.44424062814147</c:v>
                </c:pt>
                <c:pt idx="81">
                  <c:v>231.56367310748587</c:v>
                </c:pt>
                <c:pt idx="82">
                  <c:v>240.34845433972691</c:v>
                </c:pt>
                <c:pt idx="83">
                  <c:v>235.29873075375394</c:v>
                </c:pt>
                <c:pt idx="84">
                  <c:v>243.69949380262335</c:v>
                </c:pt>
                <c:pt idx="85">
                  <c:v>254.31759841254478</c:v>
                </c:pt>
                <c:pt idx="86">
                  <c:v>249.02564624123121</c:v>
                </c:pt>
                <c:pt idx="87">
                  <c:v>244.10736345907486</c:v>
                </c:pt>
                <c:pt idx="88">
                  <c:v>237.78309228628385</c:v>
                </c:pt>
                <c:pt idx="89">
                  <c:v>109.67347148240005</c:v>
                </c:pt>
                <c:pt idx="90">
                  <c:v>236.00824453972083</c:v>
                </c:pt>
                <c:pt idx="91">
                  <c:v>241.09217379963599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CE-4055-B427-42FCDA06281D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'A52A Boiler 6'!$AA$5:$AA$98</c:f>
              <c:numCache>
                <c:formatCode>#,##0.0</c:formatCode>
                <c:ptCount val="92"/>
                <c:pt idx="0">
                  <c:v>59.540666611156361</c:v>
                </c:pt>
                <c:pt idx="1">
                  <c:v>53.158432648123444</c:v>
                </c:pt>
                <c:pt idx="2">
                  <c:v>49.529493758142515</c:v>
                </c:pt>
                <c:pt idx="3">
                  <c:v>60.19604740871015</c:v>
                </c:pt>
                <c:pt idx="4">
                  <c:v>62.42878986247198</c:v>
                </c:pt>
                <c:pt idx="5">
                  <c:v>59.288802491518737</c:v>
                </c:pt>
                <c:pt idx="6">
                  <c:v>54.080770558718449</c:v>
                </c:pt>
                <c:pt idx="7">
                  <c:v>51.814066586438571</c:v>
                </c:pt>
                <c:pt idx="8">
                  <c:v>74.633004412079075</c:v>
                </c:pt>
                <c:pt idx="9">
                  <c:v>58.735214173365968</c:v>
                </c:pt>
                <c:pt idx="10">
                  <c:v>62.643290418562721</c:v>
                </c:pt>
                <c:pt idx="11">
                  <c:v>57.304433808656022</c:v>
                </c:pt>
                <c:pt idx="12">
                  <c:v>46.072732471805246</c:v>
                </c:pt>
                <c:pt idx="13">
                  <c:v>51.522888504465307</c:v>
                </c:pt>
                <c:pt idx="14">
                  <c:v>46.874669802477428</c:v>
                </c:pt>
                <c:pt idx="15">
                  <c:v>51.73163679792281</c:v>
                </c:pt>
                <c:pt idx="16">
                  <c:v>53.273899802914769</c:v>
                </c:pt>
                <c:pt idx="17">
                  <c:v>36.095346846988086</c:v>
                </c:pt>
                <c:pt idx="19">
                  <c:v>67.054860258773346</c:v>
                </c:pt>
                <c:pt idx="20">
                  <c:v>63.489719164834931</c:v>
                </c:pt>
                <c:pt idx="21">
                  <c:v>59.853217054085498</c:v>
                </c:pt>
                <c:pt idx="22">
                  <c:v>56.639809885019822</c:v>
                </c:pt>
                <c:pt idx="23">
                  <c:v>50.917893513465323</c:v>
                </c:pt>
                <c:pt idx="24">
                  <c:v>39.899680414524703</c:v>
                </c:pt>
                <c:pt idx="25">
                  <c:v>53.461877787456366</c:v>
                </c:pt>
                <c:pt idx="26">
                  <c:v>55.977811063345044</c:v>
                </c:pt>
                <c:pt idx="27">
                  <c:v>51.376390735053441</c:v>
                </c:pt>
                <c:pt idx="28">
                  <c:v>63.734560711564363</c:v>
                </c:pt>
                <c:pt idx="29">
                  <c:v>81.140811040835558</c:v>
                </c:pt>
                <c:pt idx="30">
                  <c:v>59.370218372079371</c:v>
                </c:pt>
                <c:pt idx="31">
                  <c:v>54.763976109473958</c:v>
                </c:pt>
                <c:pt idx="32">
                  <c:v>82.882247540501055</c:v>
                </c:pt>
                <c:pt idx="33">
                  <c:v>41.560336989015831</c:v>
                </c:pt>
                <c:pt idx="34">
                  <c:v>65.2080672122853</c:v>
                </c:pt>
                <c:pt idx="35">
                  <c:v>68.649274735726934</c:v>
                </c:pt>
                <c:pt idx="36">
                  <c:v>64.621494683306608</c:v>
                </c:pt>
                <c:pt idx="37">
                  <c:v>61.557396067953732</c:v>
                </c:pt>
                <c:pt idx="38">
                  <c:v>51.388584634544166</c:v>
                </c:pt>
                <c:pt idx="39">
                  <c:v>49.398613816245465</c:v>
                </c:pt>
                <c:pt idx="40">
                  <c:v>46.747848109052612</c:v>
                </c:pt>
                <c:pt idx="44">
                  <c:v>73.389948167432394</c:v>
                </c:pt>
                <c:pt idx="45">
                  <c:v>45.649658700871839</c:v>
                </c:pt>
                <c:pt idx="46">
                  <c:v>47.020746798888844</c:v>
                </c:pt>
                <c:pt idx="47">
                  <c:v>55.362282956199891</c:v>
                </c:pt>
                <c:pt idx="48">
                  <c:v>55.834944223242161</c:v>
                </c:pt>
                <c:pt idx="49">
                  <c:v>46.98555731004398</c:v>
                </c:pt>
                <c:pt idx="50">
                  <c:v>40.056186248040426</c:v>
                </c:pt>
                <c:pt idx="51">
                  <c:v>41.562735610043305</c:v>
                </c:pt>
                <c:pt idx="52">
                  <c:v>39.838353892959979</c:v>
                </c:pt>
                <c:pt idx="53">
                  <c:v>54.322241217984306</c:v>
                </c:pt>
                <c:pt idx="54">
                  <c:v>48.301864133886646</c:v>
                </c:pt>
                <c:pt idx="55">
                  <c:v>38.468241299628644</c:v>
                </c:pt>
                <c:pt idx="56">
                  <c:v>43.46974556615487</c:v>
                </c:pt>
                <c:pt idx="57">
                  <c:v>47.875445200693015</c:v>
                </c:pt>
                <c:pt idx="58">
                  <c:v>42.439111963056064</c:v>
                </c:pt>
                <c:pt idx="60">
                  <c:v>30.159593866974422</c:v>
                </c:pt>
                <c:pt idx="61">
                  <c:v>32.713279437966051</c:v>
                </c:pt>
                <c:pt idx="62">
                  <c:v>52.859594410126142</c:v>
                </c:pt>
                <c:pt idx="63">
                  <c:v>47.262292577413739</c:v>
                </c:pt>
                <c:pt idx="64">
                  <c:v>55.460277577828755</c:v>
                </c:pt>
                <c:pt idx="65">
                  <c:v>56.400639538730296</c:v>
                </c:pt>
                <c:pt idx="66">
                  <c:v>59.52577152362025</c:v>
                </c:pt>
                <c:pt idx="67">
                  <c:v>53.878885546603989</c:v>
                </c:pt>
                <c:pt idx="68">
                  <c:v>60.607467999082097</c:v>
                </c:pt>
                <c:pt idx="69">
                  <c:v>53.54135474806872</c:v>
                </c:pt>
                <c:pt idx="70">
                  <c:v>44.179125807411303</c:v>
                </c:pt>
                <c:pt idx="71">
                  <c:v>38.78855240897672</c:v>
                </c:pt>
                <c:pt idx="72">
                  <c:v>43.14128235354579</c:v>
                </c:pt>
                <c:pt idx="73">
                  <c:v>30.366686867136682</c:v>
                </c:pt>
                <c:pt idx="74">
                  <c:v>44.067599028584929</c:v>
                </c:pt>
                <c:pt idx="75">
                  <c:v>31.663453873300728</c:v>
                </c:pt>
                <c:pt idx="76">
                  <c:v>24.508228013781203</c:v>
                </c:pt>
                <c:pt idx="77">
                  <c:v>44.158567403821856</c:v>
                </c:pt>
                <c:pt idx="78">
                  <c:v>57.776437556226817</c:v>
                </c:pt>
                <c:pt idx="79">
                  <c:v>65.507331161905412</c:v>
                </c:pt>
                <c:pt idx="80">
                  <c:v>48.688021989117942</c:v>
                </c:pt>
                <c:pt idx="81">
                  <c:v>55.790418726895467</c:v>
                </c:pt>
                <c:pt idx="82">
                  <c:v>56.932545675837638</c:v>
                </c:pt>
                <c:pt idx="83">
                  <c:v>50.189412404421866</c:v>
                </c:pt>
                <c:pt idx="84">
                  <c:v>59.177969137398016</c:v>
                </c:pt>
                <c:pt idx="85">
                  <c:v>67.454980455896063</c:v>
                </c:pt>
                <c:pt idx="86">
                  <c:v>62.031036864902582</c:v>
                </c:pt>
                <c:pt idx="87">
                  <c:v>65.938757987903713</c:v>
                </c:pt>
                <c:pt idx="88">
                  <c:v>66.261966670410914</c:v>
                </c:pt>
                <c:pt idx="89">
                  <c:v>43.787109739456184</c:v>
                </c:pt>
                <c:pt idx="90">
                  <c:v>49.60112455633525</c:v>
                </c:pt>
                <c:pt idx="91">
                  <c:v>72.618679054455214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CE-4055-B427-42FCDA0628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1687992207742663"/>
          <c:h val="0.13363840758403506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A52A Boiler 6 -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'A52A Boiler 6'!$N$5:$N$98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'A52A Boiler 6'!$AF$5:$AF$98</c:f>
              <c:numCache>
                <c:formatCode>#,##0.0</c:formatCode>
                <c:ptCount val="92"/>
                <c:pt idx="0">
                  <c:v>44.995567158641158</c:v>
                </c:pt>
                <c:pt idx="1">
                  <c:v>78.276576765922485</c:v>
                </c:pt>
                <c:pt idx="2">
                  <c:v>66.957878664159836</c:v>
                </c:pt>
                <c:pt idx="3">
                  <c:v>72.230563055943094</c:v>
                </c:pt>
                <c:pt idx="4">
                  <c:v>49.76270282991959</c:v>
                </c:pt>
                <c:pt idx="5">
                  <c:v>50.012265353589576</c:v>
                </c:pt>
                <c:pt idx="6">
                  <c:v>56.103695354374821</c:v>
                </c:pt>
                <c:pt idx="7">
                  <c:v>63.775580922402661</c:v>
                </c:pt>
                <c:pt idx="8">
                  <c:v>61.508807455402376</c:v>
                </c:pt>
                <c:pt idx="9">
                  <c:v>97.76642916802794</c:v>
                </c:pt>
                <c:pt idx="10">
                  <c:v>50.676836278518188</c:v>
                </c:pt>
                <c:pt idx="11">
                  <c:v>56.483985297528271</c:v>
                </c:pt>
                <c:pt idx="12">
                  <c:v>49.947632600591383</c:v>
                </c:pt>
                <c:pt idx="13">
                  <c:v>41.43144587646222</c:v>
                </c:pt>
                <c:pt idx="14">
                  <c:v>85.814525602798213</c:v>
                </c:pt>
                <c:pt idx="15">
                  <c:v>98.402852052107832</c:v>
                </c:pt>
                <c:pt idx="16">
                  <c:v>58.157065246319412</c:v>
                </c:pt>
                <c:pt idx="17">
                  <c:v>68.390398755575276</c:v>
                </c:pt>
                <c:pt idx="19">
                  <c:v>45.167857954859564</c:v>
                </c:pt>
                <c:pt idx="20">
                  <c:v>67.605255100695317</c:v>
                </c:pt>
                <c:pt idx="21">
                  <c:v>55.139737506838856</c:v>
                </c:pt>
                <c:pt idx="22">
                  <c:v>72.546374177816134</c:v>
                </c:pt>
                <c:pt idx="23">
                  <c:v>43.088744147161243</c:v>
                </c:pt>
                <c:pt idx="24">
                  <c:v>135.13565841742027</c:v>
                </c:pt>
                <c:pt idx="25">
                  <c:v>82.478721963099204</c:v>
                </c:pt>
                <c:pt idx="26">
                  <c:v>76.701351031458614</c:v>
                </c:pt>
                <c:pt idx="27">
                  <c:v>97.603047563590351</c:v>
                </c:pt>
                <c:pt idx="28">
                  <c:v>47.954962993528504</c:v>
                </c:pt>
                <c:pt idx="29">
                  <c:v>39.723456505335392</c:v>
                </c:pt>
                <c:pt idx="30">
                  <c:v>75.503571205196153</c:v>
                </c:pt>
                <c:pt idx="31">
                  <c:v>92.252067615649494</c:v>
                </c:pt>
                <c:pt idx="32">
                  <c:v>79.962235306766758</c:v>
                </c:pt>
                <c:pt idx="33">
                  <c:v>73.573249333473555</c:v>
                </c:pt>
                <c:pt idx="34">
                  <c:v>38.38732861170255</c:v>
                </c:pt>
                <c:pt idx="35">
                  <c:v>58.80800809236851</c:v>
                </c:pt>
                <c:pt idx="36">
                  <c:v>52.982665652757113</c:v>
                </c:pt>
                <c:pt idx="37">
                  <c:v>49.108733469562381</c:v>
                </c:pt>
                <c:pt idx="38">
                  <c:v>76.517479123211061</c:v>
                </c:pt>
                <c:pt idx="39">
                  <c:v>59.092852925149522</c:v>
                </c:pt>
                <c:pt idx="40">
                  <c:v>69.369522840145706</c:v>
                </c:pt>
                <c:pt idx="44">
                  <c:v>34.406013717290435</c:v>
                </c:pt>
                <c:pt idx="45">
                  <c:v>46.703499108411314</c:v>
                </c:pt>
                <c:pt idx="46">
                  <c:v>45.984993664866501</c:v>
                </c:pt>
                <c:pt idx="47">
                  <c:v>52.204554928626322</c:v>
                </c:pt>
                <c:pt idx="48">
                  <c:v>52.352122678573899</c:v>
                </c:pt>
                <c:pt idx="49">
                  <c:v>52.829635878687135</c:v>
                </c:pt>
                <c:pt idx="50">
                  <c:v>58.624019774563898</c:v>
                </c:pt>
                <c:pt idx="51">
                  <c:v>71.93533768305376</c:v>
                </c:pt>
                <c:pt idx="52">
                  <c:v>67.973776913444752</c:v>
                </c:pt>
                <c:pt idx="53">
                  <c:v>82.481759300366676</c:v>
                </c:pt>
                <c:pt idx="54">
                  <c:v>60.609713501043004</c:v>
                </c:pt>
                <c:pt idx="55">
                  <c:v>56.258415745391531</c:v>
                </c:pt>
                <c:pt idx="56">
                  <c:v>51.998639849830909</c:v>
                </c:pt>
                <c:pt idx="57">
                  <c:v>61.23552575772456</c:v>
                </c:pt>
                <c:pt idx="58">
                  <c:v>67.773038270844282</c:v>
                </c:pt>
                <c:pt idx="60">
                  <c:v>57.157302631541512</c:v>
                </c:pt>
                <c:pt idx="61">
                  <c:v>61.480455217155701</c:v>
                </c:pt>
                <c:pt idx="62">
                  <c:v>46.595947411156807</c:v>
                </c:pt>
                <c:pt idx="63">
                  <c:v>50.401332584421759</c:v>
                </c:pt>
                <c:pt idx="64">
                  <c:v>49.764091105603903</c:v>
                </c:pt>
                <c:pt idx="65">
                  <c:v>49.885079935112742</c:v>
                </c:pt>
                <c:pt idx="66">
                  <c:v>48.617583020960687</c:v>
                </c:pt>
                <c:pt idx="67">
                  <c:v>49.055479235828699</c:v>
                </c:pt>
                <c:pt idx="68">
                  <c:v>78.246394548541502</c:v>
                </c:pt>
                <c:pt idx="69">
                  <c:v>47.286065222913486</c:v>
                </c:pt>
                <c:pt idx="70">
                  <c:v>36.894768617515133</c:v>
                </c:pt>
                <c:pt idx="71">
                  <c:v>39.11199256834356</c:v>
                </c:pt>
                <c:pt idx="72">
                  <c:v>40.433670982571606</c:v>
                </c:pt>
                <c:pt idx="73">
                  <c:v>61.122292797321698</c:v>
                </c:pt>
                <c:pt idx="74">
                  <c:v>42.296166200893488</c:v>
                </c:pt>
                <c:pt idx="75">
                  <c:v>50.763944740713249</c:v>
                </c:pt>
                <c:pt idx="76">
                  <c:v>51.47133214884488</c:v>
                </c:pt>
                <c:pt idx="77">
                  <c:v>64.441561202441321</c:v>
                </c:pt>
                <c:pt idx="78">
                  <c:v>47.498955813935304</c:v>
                </c:pt>
                <c:pt idx="79">
                  <c:v>67.189099407673154</c:v>
                </c:pt>
                <c:pt idx="80">
                  <c:v>69.217383030760189</c:v>
                </c:pt>
                <c:pt idx="81">
                  <c:v>49.495553970880763</c:v>
                </c:pt>
                <c:pt idx="82">
                  <c:v>45.36541495358528</c:v>
                </c:pt>
                <c:pt idx="83">
                  <c:v>65.198218450853133</c:v>
                </c:pt>
                <c:pt idx="84">
                  <c:v>46.491131888575666</c:v>
                </c:pt>
                <c:pt idx="85">
                  <c:v>59.658957797880475</c:v>
                </c:pt>
                <c:pt idx="86">
                  <c:v>54.656377654989065</c:v>
                </c:pt>
                <c:pt idx="87">
                  <c:v>51.926826501998221</c:v>
                </c:pt>
                <c:pt idx="88">
                  <c:v>51.62494122605267</c:v>
                </c:pt>
                <c:pt idx="89">
                  <c:v>59.81959350947961</c:v>
                </c:pt>
                <c:pt idx="90">
                  <c:v>51.276038507210863</c:v>
                </c:pt>
                <c:pt idx="91">
                  <c:v>48.27769204531829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62-4D24-968E-D30085D0C5EF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'A52A Boiler 6'!$N$5:$N$98</c:f>
              <c:numCache>
                <c:formatCode>mmm\ dd\ yyyy</c:formatCode>
                <c:ptCount val="92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  <c:pt idx="91">
                  <c:v>44926</c:v>
                </c:pt>
              </c:numCache>
            </c:numRef>
          </c:cat>
          <c:val>
            <c:numRef>
              <c:f>'A52A Boiler 6'!$AG$5:$AG$98</c:f>
              <c:numCache>
                <c:formatCode>#,##0.0</c:formatCode>
                <c:ptCount val="92"/>
                <c:pt idx="0">
                  <c:v>327.34486323431872</c:v>
                </c:pt>
                <c:pt idx="1">
                  <c:v>314.09539705986811</c:v>
                </c:pt>
                <c:pt idx="2">
                  <c:v>314.72282280960405</c:v>
                </c:pt>
                <c:pt idx="3">
                  <c:v>315.94289415366131</c:v>
                </c:pt>
                <c:pt idx="4">
                  <c:v>324.23489210852</c:v>
                </c:pt>
                <c:pt idx="5">
                  <c:v>327.15582440715787</c:v>
                </c:pt>
                <c:pt idx="6">
                  <c:v>319.81535817303325</c:v>
                </c:pt>
                <c:pt idx="7">
                  <c:v>286.47044567535278</c:v>
                </c:pt>
                <c:pt idx="8">
                  <c:v>314.64945950296647</c:v>
                </c:pt>
                <c:pt idx="9">
                  <c:v>302.12666443013546</c:v>
                </c:pt>
                <c:pt idx="10">
                  <c:v>323.04320365475797</c:v>
                </c:pt>
                <c:pt idx="11">
                  <c:v>321.33173335465312</c:v>
                </c:pt>
                <c:pt idx="12">
                  <c:v>327.04603922925298</c:v>
                </c:pt>
                <c:pt idx="13">
                  <c:v>322.0825256014412</c:v>
                </c:pt>
                <c:pt idx="14">
                  <c:v>324.35767721165274</c:v>
                </c:pt>
                <c:pt idx="15">
                  <c:v>322.70706624315443</c:v>
                </c:pt>
                <c:pt idx="16">
                  <c:v>310.47235545292858</c:v>
                </c:pt>
                <c:pt idx="17">
                  <c:v>274.61361527734999</c:v>
                </c:pt>
                <c:pt idx="19">
                  <c:v>263.87903383033512</c:v>
                </c:pt>
                <c:pt idx="20">
                  <c:v>317.10776688927399</c:v>
                </c:pt>
                <c:pt idx="21">
                  <c:v>327.84789399550442</c:v>
                </c:pt>
                <c:pt idx="22">
                  <c:v>327.68212316741636</c:v>
                </c:pt>
                <c:pt idx="23">
                  <c:v>328.28564947586977</c:v>
                </c:pt>
                <c:pt idx="24">
                  <c:v>258.50472120969141</c:v>
                </c:pt>
                <c:pt idx="25">
                  <c:v>301.71394497341714</c:v>
                </c:pt>
                <c:pt idx="26">
                  <c:v>289.44364276009253</c:v>
                </c:pt>
                <c:pt idx="27">
                  <c:v>327.29093045580271</c:v>
                </c:pt>
                <c:pt idx="28">
                  <c:v>324.82117083808191</c:v>
                </c:pt>
                <c:pt idx="29">
                  <c:v>304.92299353703794</c:v>
                </c:pt>
                <c:pt idx="30">
                  <c:v>315.24171261968058</c:v>
                </c:pt>
                <c:pt idx="31">
                  <c:v>311.7551280705074</c:v>
                </c:pt>
                <c:pt idx="32">
                  <c:v>312.04346799510023</c:v>
                </c:pt>
                <c:pt idx="33">
                  <c:v>313.40043379647324</c:v>
                </c:pt>
                <c:pt idx="34">
                  <c:v>326.13423795200629</c:v>
                </c:pt>
                <c:pt idx="35">
                  <c:v>328.09353611128574</c:v>
                </c:pt>
                <c:pt idx="36">
                  <c:v>328.48585634504411</c:v>
                </c:pt>
                <c:pt idx="37">
                  <c:v>311.14429493443845</c:v>
                </c:pt>
                <c:pt idx="38">
                  <c:v>279.94453976638891</c:v>
                </c:pt>
                <c:pt idx="39">
                  <c:v>318.42839058658512</c:v>
                </c:pt>
                <c:pt idx="40">
                  <c:v>318.03190604592083</c:v>
                </c:pt>
                <c:pt idx="44">
                  <c:v>221.42165559259789</c:v>
                </c:pt>
                <c:pt idx="45">
                  <c:v>324.88230709558053</c:v>
                </c:pt>
                <c:pt idx="46">
                  <c:v>321.4435792962272</c:v>
                </c:pt>
                <c:pt idx="47">
                  <c:v>327.93782257652293</c:v>
                </c:pt>
                <c:pt idx="48">
                  <c:v>327.5525942698925</c:v>
                </c:pt>
                <c:pt idx="49">
                  <c:v>326.85165716299747</c:v>
                </c:pt>
                <c:pt idx="50">
                  <c:v>325.05741479956623</c:v>
                </c:pt>
                <c:pt idx="51">
                  <c:v>323.58657438903901</c:v>
                </c:pt>
                <c:pt idx="52">
                  <c:v>313.01180028175565</c:v>
                </c:pt>
                <c:pt idx="53">
                  <c:v>319.32310871881248</c:v>
                </c:pt>
                <c:pt idx="54">
                  <c:v>314.02923402009486</c:v>
                </c:pt>
                <c:pt idx="55">
                  <c:v>312.57810584501209</c:v>
                </c:pt>
                <c:pt idx="56">
                  <c:v>324.52909049631592</c:v>
                </c:pt>
                <c:pt idx="57">
                  <c:v>326.8430642361086</c:v>
                </c:pt>
                <c:pt idx="58">
                  <c:v>255.23025855261457</c:v>
                </c:pt>
                <c:pt idx="60">
                  <c:v>255.02340376586668</c:v>
                </c:pt>
                <c:pt idx="61">
                  <c:v>279.54760643451175</c:v>
                </c:pt>
                <c:pt idx="62">
                  <c:v>303.42704345507826</c:v>
                </c:pt>
                <c:pt idx="63">
                  <c:v>323.88000981574118</c:v>
                </c:pt>
                <c:pt idx="64">
                  <c:v>319.29745283795785</c:v>
                </c:pt>
                <c:pt idx="65">
                  <c:v>318.98959307925418</c:v>
                </c:pt>
                <c:pt idx="66">
                  <c:v>323.20965198893964</c:v>
                </c:pt>
                <c:pt idx="67">
                  <c:v>319.9196942748332</c:v>
                </c:pt>
                <c:pt idx="68">
                  <c:v>307.50166464335121</c:v>
                </c:pt>
                <c:pt idx="69">
                  <c:v>320.57400918790859</c:v>
                </c:pt>
                <c:pt idx="70">
                  <c:v>309.56650304612185</c:v>
                </c:pt>
                <c:pt idx="71">
                  <c:v>307.85321274044901</c:v>
                </c:pt>
                <c:pt idx="72">
                  <c:v>297.01435546067813</c:v>
                </c:pt>
                <c:pt idx="73">
                  <c:v>283.57518717152988</c:v>
                </c:pt>
                <c:pt idx="74">
                  <c:v>302.95637285011998</c:v>
                </c:pt>
                <c:pt idx="75">
                  <c:v>285.60821635907473</c:v>
                </c:pt>
                <c:pt idx="76">
                  <c:v>267.63007402882926</c:v>
                </c:pt>
                <c:pt idx="77">
                  <c:v>289.5372278044519</c:v>
                </c:pt>
                <c:pt idx="78">
                  <c:v>318.40354599539529</c:v>
                </c:pt>
                <c:pt idx="79">
                  <c:v>314.08956881519975</c:v>
                </c:pt>
                <c:pt idx="80">
                  <c:v>319.04695030440939</c:v>
                </c:pt>
                <c:pt idx="81">
                  <c:v>308.9152836735413</c:v>
                </c:pt>
                <c:pt idx="82">
                  <c:v>324.66669380517158</c:v>
                </c:pt>
                <c:pt idx="83">
                  <c:v>317.5043421326348</c:v>
                </c:pt>
                <c:pt idx="84">
                  <c:v>324.630718829709</c:v>
                </c:pt>
                <c:pt idx="85">
                  <c:v>326.61663737898283</c:v>
                </c:pt>
                <c:pt idx="86">
                  <c:v>323.20182017018465</c:v>
                </c:pt>
                <c:pt idx="87">
                  <c:v>324.24861920336309</c:v>
                </c:pt>
                <c:pt idx="88">
                  <c:v>314.51417703444594</c:v>
                </c:pt>
                <c:pt idx="89">
                  <c:v>126.18153464006978</c:v>
                </c:pt>
                <c:pt idx="90">
                  <c:v>298.35045793060686</c:v>
                </c:pt>
                <c:pt idx="91">
                  <c:v>299.81939853275026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62-4D24-968E-D30085D0C5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A52B Boiler 7 -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'A52B Boiler 7'!$N$5:$N$97</c:f>
              <c:numCache>
                <c:formatCode>mmm\ dd\ yyyy</c:formatCode>
                <c:ptCount val="91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</c:numCache>
            </c:numRef>
          </c:cat>
          <c:val>
            <c:numRef>
              <c:f>'A52B Boiler 7'!$V$5:$V$97</c:f>
              <c:numCache>
                <c:formatCode>#,##0.0</c:formatCode>
                <c:ptCount val="91"/>
                <c:pt idx="0">
                  <c:v>1.3630944992407741</c:v>
                </c:pt>
                <c:pt idx="1">
                  <c:v>1.3739454699013782</c:v>
                </c:pt>
                <c:pt idx="2">
                  <c:v>1.4931093773882076</c:v>
                </c:pt>
                <c:pt idx="3">
                  <c:v>1.6827357643039076</c:v>
                </c:pt>
                <c:pt idx="4">
                  <c:v>1.1532531279153024</c:v>
                </c:pt>
                <c:pt idx="5">
                  <c:v>1.2333852546719841</c:v>
                </c:pt>
                <c:pt idx="6">
                  <c:v>1.4787734853314414</c:v>
                </c:pt>
                <c:pt idx="7">
                  <c:v>1.7572811112929205</c:v>
                </c:pt>
                <c:pt idx="8">
                  <c:v>1.6458178542199058</c:v>
                </c:pt>
                <c:pt idx="9">
                  <c:v>2.3733893289785821</c:v>
                </c:pt>
                <c:pt idx="10">
                  <c:v>1.8189832578730696</c:v>
                </c:pt>
                <c:pt idx="11">
                  <c:v>1.4623249883431237</c:v>
                </c:pt>
                <c:pt idx="12">
                  <c:v>1.3131735390112331</c:v>
                </c:pt>
                <c:pt idx="13">
                  <c:v>1.2756146094706762</c:v>
                </c:pt>
                <c:pt idx="14">
                  <c:v>1.4867291244763841</c:v>
                </c:pt>
                <c:pt idx="15">
                  <c:v>1.7306009786940286</c:v>
                </c:pt>
                <c:pt idx="16">
                  <c:v>1.1723811332017664</c:v>
                </c:pt>
                <c:pt idx="17">
                  <c:v>1.5921501495145713</c:v>
                </c:pt>
                <c:pt idx="19">
                  <c:v>1.1676805436652471</c:v>
                </c:pt>
                <c:pt idx="20">
                  <c:v>1.04816208693155</c:v>
                </c:pt>
                <c:pt idx="21">
                  <c:v>1.0555499396419368</c:v>
                </c:pt>
                <c:pt idx="22">
                  <c:v>1.0831372151458873</c:v>
                </c:pt>
                <c:pt idx="23">
                  <c:v>1.2095863322315286</c:v>
                </c:pt>
                <c:pt idx="24">
                  <c:v>1.4026410671278242</c:v>
                </c:pt>
                <c:pt idx="25">
                  <c:v>1.1723279766780659</c:v>
                </c:pt>
                <c:pt idx="26">
                  <c:v>1.1865639654699485</c:v>
                </c:pt>
                <c:pt idx="27">
                  <c:v>1.6366306799583719</c:v>
                </c:pt>
                <c:pt idx="28">
                  <c:v>1.2406534534855005</c:v>
                </c:pt>
                <c:pt idx="29">
                  <c:v>1.2735829281057467</c:v>
                </c:pt>
                <c:pt idx="30">
                  <c:v>1.218539943019282</c:v>
                </c:pt>
                <c:pt idx="31">
                  <c:v>1.239240475125956</c:v>
                </c:pt>
                <c:pt idx="32">
                  <c:v>1.3259532485733831</c:v>
                </c:pt>
                <c:pt idx="33">
                  <c:v>1.451818644922902</c:v>
                </c:pt>
                <c:pt idx="34">
                  <c:v>1.7990628163467275</c:v>
                </c:pt>
                <c:pt idx="35">
                  <c:v>1.3882066607217238</c:v>
                </c:pt>
                <c:pt idx="36">
                  <c:v>1.3720806821203482</c:v>
                </c:pt>
                <c:pt idx="37">
                  <c:v>1.5418999681674315</c:v>
                </c:pt>
                <c:pt idx="38">
                  <c:v>1.4462000565507624</c:v>
                </c:pt>
                <c:pt idx="39">
                  <c:v>1.3617000162304407</c:v>
                </c:pt>
                <c:pt idx="40">
                  <c:v>1.3145998912002099</c:v>
                </c:pt>
                <c:pt idx="41">
                  <c:v>1.5842925401486092</c:v>
                </c:pt>
                <c:pt idx="42">
                  <c:v>1.3096096805348958</c:v>
                </c:pt>
                <c:pt idx="43">
                  <c:v>1.2282564517445758</c:v>
                </c:pt>
                <c:pt idx="44">
                  <c:v>1.3385943613879612</c:v>
                </c:pt>
                <c:pt idx="45">
                  <c:v>1.5304572558564409</c:v>
                </c:pt>
                <c:pt idx="46">
                  <c:v>1.6095265603211362</c:v>
                </c:pt>
                <c:pt idx="47">
                  <c:v>1.6092246007697621</c:v>
                </c:pt>
                <c:pt idx="48">
                  <c:v>1.7274917669765191</c:v>
                </c:pt>
                <c:pt idx="49">
                  <c:v>1.7955166288976498</c:v>
                </c:pt>
                <c:pt idx="50">
                  <c:v>1.688759262427139</c:v>
                </c:pt>
                <c:pt idx="51">
                  <c:v>1.8568000748387856</c:v>
                </c:pt>
                <c:pt idx="52">
                  <c:v>2.4876091191516911</c:v>
                </c:pt>
                <c:pt idx="53">
                  <c:v>1.5293880117408609</c:v>
                </c:pt>
                <c:pt idx="54">
                  <c:v>1.5127537701203948</c:v>
                </c:pt>
                <c:pt idx="55">
                  <c:v>1.7336002578746479</c:v>
                </c:pt>
                <c:pt idx="56">
                  <c:v>1.5953697067360908</c:v>
                </c:pt>
                <c:pt idx="57">
                  <c:v>1.5362329636988827</c:v>
                </c:pt>
                <c:pt idx="58">
                  <c:v>2.0317403380845529</c:v>
                </c:pt>
                <c:pt idx="60">
                  <c:v>2.2172953854981512</c:v>
                </c:pt>
                <c:pt idx="61">
                  <c:v>2.1166008406386481</c:v>
                </c:pt>
                <c:pt idx="62">
                  <c:v>2.3925233152530203</c:v>
                </c:pt>
                <c:pt idx="63">
                  <c:v>1.9114656971879638</c:v>
                </c:pt>
                <c:pt idx="64">
                  <c:v>1.9840473240519811</c:v>
                </c:pt>
                <c:pt idx="65">
                  <c:v>1.8673749915149778</c:v>
                </c:pt>
                <c:pt idx="66">
                  <c:v>1.9610513887960712</c:v>
                </c:pt>
                <c:pt idx="67">
                  <c:v>2.2026310692741844</c:v>
                </c:pt>
                <c:pt idx="68">
                  <c:v>2.4500687043522391</c:v>
                </c:pt>
                <c:pt idx="69">
                  <c:v>2.3538653269031937</c:v>
                </c:pt>
                <c:pt idx="70">
                  <c:v>2.2432102339997839</c:v>
                </c:pt>
                <c:pt idx="71">
                  <c:v>2.3136732745884823</c:v>
                </c:pt>
                <c:pt idx="72">
                  <c:v>2.5335501945816636</c:v>
                </c:pt>
                <c:pt idx="73">
                  <c:v>3.1679705592222125</c:v>
                </c:pt>
                <c:pt idx="74">
                  <c:v>2.5299457017538849</c:v>
                </c:pt>
                <c:pt idx="75">
                  <c:v>2.5221133687342205</c:v>
                </c:pt>
                <c:pt idx="76">
                  <c:v>2.7958017301394165</c:v>
                </c:pt>
                <c:pt idx="77">
                  <c:v>2.1274120674119517</c:v>
                </c:pt>
                <c:pt idx="78">
                  <c:v>1.8954368894966189</c:v>
                </c:pt>
                <c:pt idx="79">
                  <c:v>1.44602125716413</c:v>
                </c:pt>
                <c:pt idx="80">
                  <c:v>1.4834822002876178</c:v>
                </c:pt>
                <c:pt idx="81">
                  <c:v>1.796269621694339</c:v>
                </c:pt>
                <c:pt idx="82">
                  <c:v>1.5624746079222369</c:v>
                </c:pt>
                <c:pt idx="83">
                  <c:v>1.8401384874734037</c:v>
                </c:pt>
                <c:pt idx="84">
                  <c:v>1.4330509971851015</c:v>
                </c:pt>
                <c:pt idx="85">
                  <c:v>1.4263736775267404</c:v>
                </c:pt>
                <c:pt idx="86">
                  <c:v>1.783681572715887</c:v>
                </c:pt>
                <c:pt idx="87">
                  <c:v>1.607671171048116</c:v>
                </c:pt>
                <c:pt idx="88">
                  <c:v>1.4967391782597057</c:v>
                </c:pt>
                <c:pt idx="89">
                  <c:v>1.8833750296229204</c:v>
                </c:pt>
                <c:pt idx="90">
                  <c:v>1.5835401051255173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83-4CD3-ABD7-B5A81D9B2593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'A52B Boiler 7'!$N$5:$N$97</c:f>
              <c:numCache>
                <c:formatCode>mmm\ dd\ yyyy</c:formatCode>
                <c:ptCount val="91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</c:numCache>
            </c:numRef>
          </c:cat>
          <c:val>
            <c:numRef>
              <c:f>'A52B Boiler 7'!$W$5:$W$97</c:f>
              <c:numCache>
                <c:formatCode>#,##0.0</c:formatCode>
                <c:ptCount val="91"/>
                <c:pt idx="0">
                  <c:v>13.695629454053361</c:v>
                </c:pt>
                <c:pt idx="1">
                  <c:v>13.664544699415071</c:v>
                </c:pt>
                <c:pt idx="2">
                  <c:v>13.85972987780624</c:v>
                </c:pt>
                <c:pt idx="3">
                  <c:v>14.074571723439382</c:v>
                </c:pt>
                <c:pt idx="4">
                  <c:v>14.001314456153631</c:v>
                </c:pt>
                <c:pt idx="5">
                  <c:v>13.503420082835806</c:v>
                </c:pt>
                <c:pt idx="6">
                  <c:v>13.121446026049741</c:v>
                </c:pt>
                <c:pt idx="7">
                  <c:v>13.421489996087828</c:v>
                </c:pt>
                <c:pt idx="8">
                  <c:v>13.693532025248226</c:v>
                </c:pt>
                <c:pt idx="9">
                  <c:v>15.196455467792237</c:v>
                </c:pt>
                <c:pt idx="10">
                  <c:v>14.720138512344429</c:v>
                </c:pt>
                <c:pt idx="11">
                  <c:v>14.636025692527634</c:v>
                </c:pt>
                <c:pt idx="12">
                  <c:v>15.518931352227552</c:v>
                </c:pt>
                <c:pt idx="13">
                  <c:v>16.785906447231628</c:v>
                </c:pt>
                <c:pt idx="14">
                  <c:v>17.066366304331485</c:v>
                </c:pt>
                <c:pt idx="15">
                  <c:v>18.291457465571362</c:v>
                </c:pt>
                <c:pt idx="16">
                  <c:v>15.850055514354079</c:v>
                </c:pt>
                <c:pt idx="17">
                  <c:v>16.096711915908898</c:v>
                </c:pt>
                <c:pt idx="19">
                  <c:v>16.624375038147285</c:v>
                </c:pt>
                <c:pt idx="20">
                  <c:v>16.794764833061276</c:v>
                </c:pt>
                <c:pt idx="21">
                  <c:v>16.198012766212695</c:v>
                </c:pt>
                <c:pt idx="22">
                  <c:v>15.34590032282115</c:v>
                </c:pt>
                <c:pt idx="23">
                  <c:v>16.930971206700796</c:v>
                </c:pt>
                <c:pt idx="24">
                  <c:v>16.453377472402384</c:v>
                </c:pt>
                <c:pt idx="25">
                  <c:v>15.442487461223118</c:v>
                </c:pt>
                <c:pt idx="26">
                  <c:v>15.599397477088322</c:v>
                </c:pt>
                <c:pt idx="27">
                  <c:v>17.823271383644961</c:v>
                </c:pt>
                <c:pt idx="28">
                  <c:v>17.606074809279043</c:v>
                </c:pt>
                <c:pt idx="29">
                  <c:v>17.85480049209151</c:v>
                </c:pt>
                <c:pt idx="30">
                  <c:v>17.023525204438194</c:v>
                </c:pt>
                <c:pt idx="31">
                  <c:v>16.012971392372609</c:v>
                </c:pt>
                <c:pt idx="32">
                  <c:v>15.93999307190521</c:v>
                </c:pt>
                <c:pt idx="33">
                  <c:v>16.288985007527231</c:v>
                </c:pt>
                <c:pt idx="34">
                  <c:v>17.113455859818369</c:v>
                </c:pt>
                <c:pt idx="35">
                  <c:v>16.404920187676751</c:v>
                </c:pt>
                <c:pt idx="36">
                  <c:v>17.198892350895527</c:v>
                </c:pt>
                <c:pt idx="37">
                  <c:v>16.902227988748916</c:v>
                </c:pt>
                <c:pt idx="38">
                  <c:v>16.068114910948321</c:v>
                </c:pt>
                <c:pt idx="39">
                  <c:v>15.357044054354047</c:v>
                </c:pt>
                <c:pt idx="40">
                  <c:v>16.817157746674223</c:v>
                </c:pt>
                <c:pt idx="41">
                  <c:v>20.750299589649341</c:v>
                </c:pt>
                <c:pt idx="42">
                  <c:v>17.18797257396216</c:v>
                </c:pt>
                <c:pt idx="43">
                  <c:v>18.937149881964853</c:v>
                </c:pt>
                <c:pt idx="44">
                  <c:v>19.635718489062995</c:v>
                </c:pt>
                <c:pt idx="45">
                  <c:v>16.532875153569996</c:v>
                </c:pt>
                <c:pt idx="46">
                  <c:v>17.035670500411136</c:v>
                </c:pt>
                <c:pt idx="47">
                  <c:v>16.714178911091285</c:v>
                </c:pt>
                <c:pt idx="48">
                  <c:v>15.720690018952608</c:v>
                </c:pt>
                <c:pt idx="49">
                  <c:v>16.673653443853329</c:v>
                </c:pt>
                <c:pt idx="50">
                  <c:v>16.921170262257391</c:v>
                </c:pt>
                <c:pt idx="51">
                  <c:v>17.325286311330871</c:v>
                </c:pt>
                <c:pt idx="52">
                  <c:v>16.992677006621498</c:v>
                </c:pt>
                <c:pt idx="53">
                  <c:v>14.504643141798041</c:v>
                </c:pt>
                <c:pt idx="54">
                  <c:v>17.657836249984157</c:v>
                </c:pt>
                <c:pt idx="55">
                  <c:v>17.32475494866895</c:v>
                </c:pt>
                <c:pt idx="56">
                  <c:v>18.433874014043337</c:v>
                </c:pt>
                <c:pt idx="57">
                  <c:v>17.89929838246492</c:v>
                </c:pt>
                <c:pt idx="58">
                  <c:v>16.939402485841303</c:v>
                </c:pt>
                <c:pt idx="60">
                  <c:v>10.691226781264222</c:v>
                </c:pt>
                <c:pt idx="61">
                  <c:v>13.466798702230474</c:v>
                </c:pt>
                <c:pt idx="62">
                  <c:v>13.687057290427671</c:v>
                </c:pt>
                <c:pt idx="63">
                  <c:v>17.253869378311681</c:v>
                </c:pt>
                <c:pt idx="64">
                  <c:v>16.15550192479342</c:v>
                </c:pt>
                <c:pt idx="65">
                  <c:v>13.856026533007936</c:v>
                </c:pt>
                <c:pt idx="66">
                  <c:v>14.9906035367993</c:v>
                </c:pt>
                <c:pt idx="67">
                  <c:v>15.757030887821113</c:v>
                </c:pt>
                <c:pt idx="68">
                  <c:v>15.874480861987516</c:v>
                </c:pt>
                <c:pt idx="69">
                  <c:v>14.698016583300051</c:v>
                </c:pt>
                <c:pt idx="70">
                  <c:v>14.459010740515787</c:v>
                </c:pt>
                <c:pt idx="71">
                  <c:v>14.009686087647591</c:v>
                </c:pt>
                <c:pt idx="72">
                  <c:v>13.258205674160051</c:v>
                </c:pt>
                <c:pt idx="73">
                  <c:v>13.515248056769986</c:v>
                </c:pt>
                <c:pt idx="74">
                  <c:v>14.381241387201095</c:v>
                </c:pt>
                <c:pt idx="75">
                  <c:v>11.783856400679239</c:v>
                </c:pt>
                <c:pt idx="76">
                  <c:v>14.338406146728646</c:v>
                </c:pt>
                <c:pt idx="77">
                  <c:v>14.301193727053075</c:v>
                </c:pt>
                <c:pt idx="78">
                  <c:v>18.021714665465701</c:v>
                </c:pt>
                <c:pt idx="79">
                  <c:v>18.200616025489303</c:v>
                </c:pt>
                <c:pt idx="80">
                  <c:v>16.154374696078026</c:v>
                </c:pt>
                <c:pt idx="81">
                  <c:v>15.907801630903608</c:v>
                </c:pt>
                <c:pt idx="82">
                  <c:v>16.081657217355573</c:v>
                </c:pt>
                <c:pt idx="83">
                  <c:v>14.599145215589456</c:v>
                </c:pt>
                <c:pt idx="84">
                  <c:v>15.911406743838791</c:v>
                </c:pt>
                <c:pt idx="85">
                  <c:v>15.311953098111212</c:v>
                </c:pt>
                <c:pt idx="86">
                  <c:v>15.97733989125688</c:v>
                </c:pt>
                <c:pt idx="87">
                  <c:v>15.117636984538622</c:v>
                </c:pt>
                <c:pt idx="88">
                  <c:v>15.657317039896904</c:v>
                </c:pt>
                <c:pt idx="89">
                  <c:v>14.744933986660099</c:v>
                </c:pt>
                <c:pt idx="90">
                  <c:v>16.258879124113371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83-4CD3-ABD7-B5A81D9B25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A52B Boiler 7 -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'A52B Boiler 7'!$N$5:$N$97</c:f>
              <c:numCache>
                <c:formatCode>mmm\ dd\ yyyy</c:formatCode>
                <c:ptCount val="91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</c:numCache>
            </c:numRef>
          </c:cat>
          <c:val>
            <c:numRef>
              <c:f>'A52B Boiler 7'!$AB$5:$AB$97</c:f>
              <c:numCache>
                <c:formatCode>#,##0.0</c:formatCode>
                <c:ptCount val="91"/>
                <c:pt idx="0">
                  <c:v>244.4882406395794</c:v>
                </c:pt>
                <c:pt idx="1">
                  <c:v>236.25049296855104</c:v>
                </c:pt>
                <c:pt idx="2">
                  <c:v>239.07105207000581</c:v>
                </c:pt>
                <c:pt idx="3">
                  <c:v>242.70398372987339</c:v>
                </c:pt>
                <c:pt idx="4">
                  <c:v>245.85009798216541</c:v>
                </c:pt>
                <c:pt idx="5">
                  <c:v>243.05826135487612</c:v>
                </c:pt>
                <c:pt idx="6">
                  <c:v>231.93291156371032</c:v>
                </c:pt>
                <c:pt idx="7">
                  <c:v>214.89265046359918</c:v>
                </c:pt>
                <c:pt idx="8">
                  <c:v>235.56255461230535</c:v>
                </c:pt>
                <c:pt idx="9">
                  <c:v>244.17416451828737</c:v>
                </c:pt>
                <c:pt idx="10">
                  <c:v>252.27055086388572</c:v>
                </c:pt>
                <c:pt idx="11">
                  <c:v>248.99157782513495</c:v>
                </c:pt>
                <c:pt idx="12">
                  <c:v>244.93476503921528</c:v>
                </c:pt>
                <c:pt idx="13">
                  <c:v>244.31892694977256</c:v>
                </c:pt>
                <c:pt idx="14">
                  <c:v>244.17912123454249</c:v>
                </c:pt>
                <c:pt idx="15">
                  <c:v>257.41995258230537</c:v>
                </c:pt>
                <c:pt idx="16">
                  <c:v>221.99794168100777</c:v>
                </c:pt>
                <c:pt idx="17">
                  <c:v>221.14259675841993</c:v>
                </c:pt>
                <c:pt idx="19">
                  <c:v>238.59132545050952</c:v>
                </c:pt>
                <c:pt idx="20">
                  <c:v>254.90454396988656</c:v>
                </c:pt>
                <c:pt idx="21">
                  <c:v>254.92149916211025</c:v>
                </c:pt>
                <c:pt idx="22">
                  <c:v>235.58191546756606</c:v>
                </c:pt>
                <c:pt idx="23">
                  <c:v>251.43624891700691</c:v>
                </c:pt>
                <c:pt idx="24">
                  <c:v>234.77845506075585</c:v>
                </c:pt>
                <c:pt idx="25">
                  <c:v>241.41928385307239</c:v>
                </c:pt>
                <c:pt idx="26">
                  <c:v>216.8195161881375</c:v>
                </c:pt>
                <c:pt idx="27">
                  <c:v>253.38515666863009</c:v>
                </c:pt>
                <c:pt idx="28">
                  <c:v>249.53219291548979</c:v>
                </c:pt>
                <c:pt idx="29">
                  <c:v>247.29435956416046</c:v>
                </c:pt>
                <c:pt idx="30">
                  <c:v>245.84925464948697</c:v>
                </c:pt>
                <c:pt idx="31">
                  <c:v>246.61196577268612</c:v>
                </c:pt>
                <c:pt idx="32">
                  <c:v>251.10841158897475</c:v>
                </c:pt>
                <c:pt idx="33">
                  <c:v>242.09494991168498</c:v>
                </c:pt>
                <c:pt idx="34">
                  <c:v>244.78409692878282</c:v>
                </c:pt>
                <c:pt idx="35">
                  <c:v>248.00802988074199</c:v>
                </c:pt>
                <c:pt idx="36">
                  <c:v>251.48566006695233</c:v>
                </c:pt>
                <c:pt idx="37">
                  <c:v>245.76139137017805</c:v>
                </c:pt>
                <c:pt idx="38">
                  <c:v>230.36784658936566</c:v>
                </c:pt>
                <c:pt idx="39">
                  <c:v>244.08479412601338</c:v>
                </c:pt>
                <c:pt idx="40">
                  <c:v>244.71632317714901</c:v>
                </c:pt>
                <c:pt idx="41">
                  <c:v>280.70821913093454</c:v>
                </c:pt>
                <c:pt idx="42">
                  <c:v>246.36118789790947</c:v>
                </c:pt>
                <c:pt idx="43">
                  <c:v>272.73361995852628</c:v>
                </c:pt>
                <c:pt idx="44">
                  <c:v>266.60320837009425</c:v>
                </c:pt>
                <c:pt idx="45">
                  <c:v>244.15362752755436</c:v>
                </c:pt>
                <c:pt idx="46">
                  <c:v>239.81357732891857</c:v>
                </c:pt>
                <c:pt idx="47">
                  <c:v>242.99358578728138</c:v>
                </c:pt>
                <c:pt idx="48">
                  <c:v>240.74883552871677</c:v>
                </c:pt>
                <c:pt idx="49">
                  <c:v>238.23113213071267</c:v>
                </c:pt>
                <c:pt idx="50">
                  <c:v>242.08648450708961</c:v>
                </c:pt>
                <c:pt idx="51">
                  <c:v>249.14238204784837</c:v>
                </c:pt>
                <c:pt idx="52">
                  <c:v>238.47627526858403</c:v>
                </c:pt>
                <c:pt idx="53">
                  <c:v>224.96764937787424</c:v>
                </c:pt>
                <c:pt idx="54">
                  <c:v>240.35232733973893</c:v>
                </c:pt>
                <c:pt idx="55">
                  <c:v>238.81191725721669</c:v>
                </c:pt>
                <c:pt idx="56">
                  <c:v>250.66669644376208</c:v>
                </c:pt>
                <c:pt idx="57">
                  <c:v>253.51080210516446</c:v>
                </c:pt>
                <c:pt idx="58">
                  <c:v>209.24449949164631</c:v>
                </c:pt>
                <c:pt idx="60">
                  <c:v>165.76063258085742</c:v>
                </c:pt>
                <c:pt idx="61">
                  <c:v>191.51162850111814</c:v>
                </c:pt>
                <c:pt idx="62">
                  <c:v>214.08634243324559</c:v>
                </c:pt>
                <c:pt idx="63">
                  <c:v>245.98897982811195</c:v>
                </c:pt>
                <c:pt idx="64">
                  <c:v>242.18655342926468</c:v>
                </c:pt>
                <c:pt idx="65">
                  <c:v>234.43563214099964</c:v>
                </c:pt>
                <c:pt idx="66">
                  <c:v>237.89059897921354</c:v>
                </c:pt>
                <c:pt idx="67">
                  <c:v>239.70658068904979</c:v>
                </c:pt>
                <c:pt idx="68">
                  <c:v>234.12770592481289</c:v>
                </c:pt>
                <c:pt idx="69">
                  <c:v>236.32255131298271</c:v>
                </c:pt>
                <c:pt idx="70">
                  <c:v>216.69920472429897</c:v>
                </c:pt>
                <c:pt idx="71">
                  <c:v>214.07213156288603</c:v>
                </c:pt>
                <c:pt idx="72">
                  <c:v>207.95414557857885</c:v>
                </c:pt>
                <c:pt idx="73">
                  <c:v>198.91419086092378</c:v>
                </c:pt>
                <c:pt idx="74">
                  <c:v>212.99694521140898</c:v>
                </c:pt>
                <c:pt idx="75">
                  <c:v>193.77978340503702</c:v>
                </c:pt>
                <c:pt idx="76">
                  <c:v>191.65803855403217</c:v>
                </c:pt>
                <c:pt idx="77">
                  <c:v>211.71405486538902</c:v>
                </c:pt>
                <c:pt idx="78">
                  <c:v>244.70583510772147</c:v>
                </c:pt>
                <c:pt idx="79">
                  <c:v>257.66807518430295</c:v>
                </c:pt>
                <c:pt idx="80">
                  <c:v>241.04050710907674</c:v>
                </c:pt>
                <c:pt idx="81">
                  <c:v>239.56552197151075</c:v>
                </c:pt>
                <c:pt idx="82">
                  <c:v>246.33379872361195</c:v>
                </c:pt>
                <c:pt idx="83">
                  <c:v>228.24134679838346</c:v>
                </c:pt>
                <c:pt idx="84">
                  <c:v>243.97157849870558</c:v>
                </c:pt>
                <c:pt idx="85">
                  <c:v>244.2374302285331</c:v>
                </c:pt>
                <c:pt idx="86">
                  <c:v>245.34083301912005</c:v>
                </c:pt>
                <c:pt idx="87">
                  <c:v>246.2495717502326</c:v>
                </c:pt>
                <c:pt idx="88">
                  <c:v>250.20832018999536</c:v>
                </c:pt>
                <c:pt idx="89">
                  <c:v>245.14019797890742</c:v>
                </c:pt>
                <c:pt idx="90">
                  <c:v>229.01578915418048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7B-4A8E-86CA-5C4D9A40DB3E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'A52B Boiler 7'!$AA$5:$AA$97</c:f>
              <c:numCache>
                <c:formatCode>#,##0.0</c:formatCode>
                <c:ptCount val="91"/>
                <c:pt idx="0">
                  <c:v>12.436489117350689</c:v>
                </c:pt>
                <c:pt idx="1">
                  <c:v>5.3914087263722221</c:v>
                </c:pt>
                <c:pt idx="2">
                  <c:v>5.0086799715096673</c:v>
                </c:pt>
                <c:pt idx="3">
                  <c:v>5.0811500393254727</c:v>
                </c:pt>
                <c:pt idx="4">
                  <c:v>11.965358653515189</c:v>
                </c:pt>
                <c:pt idx="5">
                  <c:v>8.9449385474161041</c:v>
                </c:pt>
                <c:pt idx="6">
                  <c:v>6.9474983943843398</c:v>
                </c:pt>
                <c:pt idx="7">
                  <c:v>8.3038229296650847</c:v>
                </c:pt>
                <c:pt idx="8">
                  <c:v>9.0012828764983581</c:v>
                </c:pt>
                <c:pt idx="9">
                  <c:v>12.493472533341727</c:v>
                </c:pt>
                <c:pt idx="10">
                  <c:v>13.275378749993202</c:v>
                </c:pt>
                <c:pt idx="11">
                  <c:v>8.7797021611882862</c:v>
                </c:pt>
                <c:pt idx="12">
                  <c:v>8.6566545711656016</c:v>
                </c:pt>
                <c:pt idx="13">
                  <c:v>8.6105945351302022</c:v>
                </c:pt>
                <c:pt idx="14">
                  <c:v>8.3389791466447445</c:v>
                </c:pt>
                <c:pt idx="15">
                  <c:v>13.079368475251892</c:v>
                </c:pt>
                <c:pt idx="16">
                  <c:v>5.4315474875913443</c:v>
                </c:pt>
                <c:pt idx="17">
                  <c:v>8.0901891573596281</c:v>
                </c:pt>
                <c:pt idx="19">
                  <c:v>5.4320136959488075</c:v>
                </c:pt>
                <c:pt idx="20">
                  <c:v>15.891311516079563</c:v>
                </c:pt>
                <c:pt idx="21">
                  <c:v>10.741895583930642</c:v>
                </c:pt>
                <c:pt idx="22">
                  <c:v>9.0649736276380697</c:v>
                </c:pt>
                <c:pt idx="23">
                  <c:v>8.7062974992670998</c:v>
                </c:pt>
                <c:pt idx="24">
                  <c:v>11.958657494753917</c:v>
                </c:pt>
                <c:pt idx="25">
                  <c:v>12.735629631157051</c:v>
                </c:pt>
                <c:pt idx="26">
                  <c:v>10.19404518908021</c:v>
                </c:pt>
                <c:pt idx="27">
                  <c:v>8.0728282663701751</c:v>
                </c:pt>
                <c:pt idx="28">
                  <c:v>9.8021363009872591</c:v>
                </c:pt>
                <c:pt idx="29">
                  <c:v>9.10906691175372</c:v>
                </c:pt>
                <c:pt idx="30">
                  <c:v>10.739027076016853</c:v>
                </c:pt>
                <c:pt idx="31">
                  <c:v>12.163624296648674</c:v>
                </c:pt>
                <c:pt idx="32">
                  <c:v>5.1030759021902634</c:v>
                </c:pt>
                <c:pt idx="33">
                  <c:v>5.4095708807975953</c:v>
                </c:pt>
                <c:pt idx="34">
                  <c:v>5.2865884857086831</c:v>
                </c:pt>
                <c:pt idx="35">
                  <c:v>9.2032106316355939</c:v>
                </c:pt>
                <c:pt idx="36">
                  <c:v>8.4480552296670393</c:v>
                </c:pt>
                <c:pt idx="37">
                  <c:v>9.4198139766190288</c:v>
                </c:pt>
                <c:pt idx="38">
                  <c:v>15.214864385944963</c:v>
                </c:pt>
                <c:pt idx="39">
                  <c:v>9.4345686492175478</c:v>
                </c:pt>
                <c:pt idx="40">
                  <c:v>6.7201150599770019</c:v>
                </c:pt>
                <c:pt idx="41">
                  <c:v>7.963815368333286</c:v>
                </c:pt>
                <c:pt idx="42">
                  <c:v>8.3355039193840472</c:v>
                </c:pt>
                <c:pt idx="43">
                  <c:v>13.521869382858744</c:v>
                </c:pt>
                <c:pt idx="44">
                  <c:v>8.0231140753399703</c:v>
                </c:pt>
                <c:pt idx="45">
                  <c:v>6.6073857099385096</c:v>
                </c:pt>
                <c:pt idx="46">
                  <c:v>6.5858808654899299</c:v>
                </c:pt>
                <c:pt idx="47">
                  <c:v>6.1620389412931793</c:v>
                </c:pt>
                <c:pt idx="48">
                  <c:v>3.6818984013603848</c:v>
                </c:pt>
                <c:pt idx="49">
                  <c:v>6.0574075678122457</c:v>
                </c:pt>
                <c:pt idx="50">
                  <c:v>6.9649024072857779</c:v>
                </c:pt>
                <c:pt idx="51">
                  <c:v>5.6924658905074592</c:v>
                </c:pt>
                <c:pt idx="52">
                  <c:v>9.2568500643772005</c:v>
                </c:pt>
                <c:pt idx="53">
                  <c:v>10.092032929359135</c:v>
                </c:pt>
                <c:pt idx="54">
                  <c:v>10.045125439629983</c:v>
                </c:pt>
                <c:pt idx="55">
                  <c:v>12.59810071723502</c:v>
                </c:pt>
                <c:pt idx="56">
                  <c:v>7.0318451914061626</c:v>
                </c:pt>
                <c:pt idx="57">
                  <c:v>10.075366834020324</c:v>
                </c:pt>
                <c:pt idx="58">
                  <c:v>10.496100603238981</c:v>
                </c:pt>
                <c:pt idx="60">
                  <c:v>13.429188708659547</c:v>
                </c:pt>
                <c:pt idx="61">
                  <c:v>2.1942653839605031</c:v>
                </c:pt>
                <c:pt idx="62">
                  <c:v>5.5772058993885958</c:v>
                </c:pt>
                <c:pt idx="63">
                  <c:v>5.2267010732739125</c:v>
                </c:pt>
                <c:pt idx="64">
                  <c:v>5.2115440593668971</c:v>
                </c:pt>
                <c:pt idx="65">
                  <c:v>9.1626277017166178</c:v>
                </c:pt>
                <c:pt idx="66">
                  <c:v>10.947324647377554</c:v>
                </c:pt>
                <c:pt idx="67">
                  <c:v>11.213463882253306</c:v>
                </c:pt>
                <c:pt idx="68">
                  <c:v>7.7745479541246505</c:v>
                </c:pt>
                <c:pt idx="69">
                  <c:v>11.494273030380745</c:v>
                </c:pt>
                <c:pt idx="70">
                  <c:v>6.0110345596040231</c:v>
                </c:pt>
                <c:pt idx="71">
                  <c:v>7.1450155684788106</c:v>
                </c:pt>
                <c:pt idx="72">
                  <c:v>5.9472872014355085</c:v>
                </c:pt>
                <c:pt idx="73">
                  <c:v>4.4043366882145643</c:v>
                </c:pt>
                <c:pt idx="74">
                  <c:v>5.5238298436819333</c:v>
                </c:pt>
                <c:pt idx="75">
                  <c:v>4.6044749864619599</c:v>
                </c:pt>
                <c:pt idx="76">
                  <c:v>5.4298886753553566</c:v>
                </c:pt>
                <c:pt idx="77">
                  <c:v>16.019065198194028</c:v>
                </c:pt>
                <c:pt idx="78">
                  <c:v>11.717724066345951</c:v>
                </c:pt>
                <c:pt idx="79">
                  <c:v>16.855306411354203</c:v>
                </c:pt>
                <c:pt idx="80">
                  <c:v>8.1726116944913709</c:v>
                </c:pt>
                <c:pt idx="81">
                  <c:v>7.3705846663397354</c:v>
                </c:pt>
                <c:pt idx="82">
                  <c:v>8.8471294369976832</c:v>
                </c:pt>
                <c:pt idx="83">
                  <c:v>7.8507324593134564</c:v>
                </c:pt>
                <c:pt idx="84">
                  <c:v>12.166455527494273</c:v>
                </c:pt>
                <c:pt idx="85">
                  <c:v>10.30706685121236</c:v>
                </c:pt>
                <c:pt idx="86">
                  <c:v>9.9562466345000136</c:v>
                </c:pt>
                <c:pt idx="87">
                  <c:v>7.7091526636462868</c:v>
                </c:pt>
                <c:pt idx="88">
                  <c:v>8.2429916187548162</c:v>
                </c:pt>
                <c:pt idx="89">
                  <c:v>12.525042541028705</c:v>
                </c:pt>
                <c:pt idx="90">
                  <c:v>7.9054409372093337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7B-4A8E-86CA-5C4D9A40DB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1687992207742663"/>
          <c:h val="0.13363840758403506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A52B Boiler 7 -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'A52B Boiler 7'!$N$5:$N$97</c:f>
              <c:numCache>
                <c:formatCode>mmm\ dd\ yyyy</c:formatCode>
                <c:ptCount val="91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</c:numCache>
            </c:numRef>
          </c:cat>
          <c:val>
            <c:numRef>
              <c:f>'A52B Boiler 7'!$AF$5:$AF$97</c:f>
              <c:numCache>
                <c:formatCode>#,##0.0</c:formatCode>
                <c:ptCount val="91"/>
                <c:pt idx="0">
                  <c:v>21.305616881958649</c:v>
                </c:pt>
                <c:pt idx="1">
                  <c:v>27.284150934232695</c:v>
                </c:pt>
                <c:pt idx="2">
                  <c:v>26.724963422435994</c:v>
                </c:pt>
                <c:pt idx="3">
                  <c:v>33.847475083668449</c:v>
                </c:pt>
                <c:pt idx="4">
                  <c:v>26.203178677864809</c:v>
                </c:pt>
                <c:pt idx="5">
                  <c:v>25.395471030449642</c:v>
                </c:pt>
                <c:pt idx="6">
                  <c:v>26.423733911817276</c:v>
                </c:pt>
                <c:pt idx="7">
                  <c:v>25.520690596023766</c:v>
                </c:pt>
                <c:pt idx="8">
                  <c:v>29.698052925290543</c:v>
                </c:pt>
                <c:pt idx="9">
                  <c:v>41.04707591833337</c:v>
                </c:pt>
                <c:pt idx="10">
                  <c:v>29.392372289826586</c:v>
                </c:pt>
                <c:pt idx="11">
                  <c:v>29.946744648631071</c:v>
                </c:pt>
                <c:pt idx="12">
                  <c:v>23.199699791822638</c:v>
                </c:pt>
                <c:pt idx="13">
                  <c:v>24.864225105960358</c:v>
                </c:pt>
                <c:pt idx="14">
                  <c:v>34.170713735565229</c:v>
                </c:pt>
                <c:pt idx="15">
                  <c:v>47.672241700243475</c:v>
                </c:pt>
                <c:pt idx="16">
                  <c:v>33.73579062095714</c:v>
                </c:pt>
                <c:pt idx="17">
                  <c:v>18.160328139487493</c:v>
                </c:pt>
                <c:pt idx="19">
                  <c:v>26.262683055004583</c:v>
                </c:pt>
                <c:pt idx="20">
                  <c:v>41.565383910360289</c:v>
                </c:pt>
                <c:pt idx="21">
                  <c:v>30.664912772563088</c:v>
                </c:pt>
                <c:pt idx="22">
                  <c:v>26.503890600243398</c:v>
                </c:pt>
                <c:pt idx="23">
                  <c:v>37.688111114819321</c:v>
                </c:pt>
                <c:pt idx="24">
                  <c:v>31.777187337021257</c:v>
                </c:pt>
                <c:pt idx="25">
                  <c:v>48.077579811113701</c:v>
                </c:pt>
                <c:pt idx="26">
                  <c:v>31.564215032258122</c:v>
                </c:pt>
                <c:pt idx="27">
                  <c:v>22.105415965014828</c:v>
                </c:pt>
                <c:pt idx="28">
                  <c:v>19.271601912340639</c:v>
                </c:pt>
                <c:pt idx="29">
                  <c:v>20.509871898864564</c:v>
                </c:pt>
                <c:pt idx="30">
                  <c:v>26.459383504032395</c:v>
                </c:pt>
                <c:pt idx="31">
                  <c:v>28.312888768635631</c:v>
                </c:pt>
                <c:pt idx="32">
                  <c:v>34.248245887780577</c:v>
                </c:pt>
                <c:pt idx="33">
                  <c:v>26.039739059903578</c:v>
                </c:pt>
                <c:pt idx="34">
                  <c:v>17.448837834056718</c:v>
                </c:pt>
                <c:pt idx="35">
                  <c:v>25.733302915931713</c:v>
                </c:pt>
                <c:pt idx="36">
                  <c:v>27.986205830177596</c:v>
                </c:pt>
                <c:pt idx="37">
                  <c:v>29.614819139803036</c:v>
                </c:pt>
                <c:pt idx="38">
                  <c:v>24.014961972955852</c:v>
                </c:pt>
                <c:pt idx="39">
                  <c:v>29.612316937178949</c:v>
                </c:pt>
                <c:pt idx="40">
                  <c:v>30.150544124426911</c:v>
                </c:pt>
                <c:pt idx="41">
                  <c:v>50.278749403015453</c:v>
                </c:pt>
                <c:pt idx="42">
                  <c:v>48.724654251915481</c:v>
                </c:pt>
                <c:pt idx="43">
                  <c:v>33.835465549217489</c:v>
                </c:pt>
                <c:pt idx="44">
                  <c:v>36.066753788107611</c:v>
                </c:pt>
                <c:pt idx="45">
                  <c:v>21.596140549317251</c:v>
                </c:pt>
                <c:pt idx="46">
                  <c:v>13.658407703309798</c:v>
                </c:pt>
                <c:pt idx="47">
                  <c:v>15.744762201670369</c:v>
                </c:pt>
                <c:pt idx="48">
                  <c:v>17.650492716057151</c:v>
                </c:pt>
                <c:pt idx="49">
                  <c:v>13.2</c:v>
                </c:pt>
                <c:pt idx="50">
                  <c:v>17.58706008818595</c:v>
                </c:pt>
                <c:pt idx="51">
                  <c:v>24.553731453610208</c:v>
                </c:pt>
                <c:pt idx="52">
                  <c:v>23.188976315602069</c:v>
                </c:pt>
                <c:pt idx="53">
                  <c:v>21.934139821105777</c:v>
                </c:pt>
                <c:pt idx="54">
                  <c:v>23.743901077088552</c:v>
                </c:pt>
                <c:pt idx="55">
                  <c:v>18.194674468830353</c:v>
                </c:pt>
                <c:pt idx="56">
                  <c:v>16.566766614186879</c:v>
                </c:pt>
                <c:pt idx="57">
                  <c:v>21.322214604391153</c:v>
                </c:pt>
                <c:pt idx="58">
                  <c:v>17.418180885935428</c:v>
                </c:pt>
                <c:pt idx="60">
                  <c:v>27.681722299671708</c:v>
                </c:pt>
                <c:pt idx="61">
                  <c:v>28.485879026807197</c:v>
                </c:pt>
                <c:pt idx="62">
                  <c:v>20.343822045576026</c:v>
                </c:pt>
                <c:pt idx="63">
                  <c:v>25.072714259857488</c:v>
                </c:pt>
                <c:pt idx="64">
                  <c:v>23.653097942082486</c:v>
                </c:pt>
                <c:pt idx="65">
                  <c:v>17.337671216582731</c:v>
                </c:pt>
                <c:pt idx="66">
                  <c:v>20.202789115913685</c:v>
                </c:pt>
                <c:pt idx="67">
                  <c:v>16.388918309686321</c:v>
                </c:pt>
                <c:pt idx="68">
                  <c:v>24.287261642543125</c:v>
                </c:pt>
                <c:pt idx="69">
                  <c:v>18.310329698189893</c:v>
                </c:pt>
                <c:pt idx="70">
                  <c:v>10.816628467805179</c:v>
                </c:pt>
                <c:pt idx="71">
                  <c:v>11.28057611015535</c:v>
                </c:pt>
                <c:pt idx="72">
                  <c:v>13.768856321542467</c:v>
                </c:pt>
                <c:pt idx="73">
                  <c:v>15.620566200492014</c:v>
                </c:pt>
                <c:pt idx="74">
                  <c:v>13.682906129478477</c:v>
                </c:pt>
                <c:pt idx="75">
                  <c:v>19.167677735724769</c:v>
                </c:pt>
                <c:pt idx="76">
                  <c:v>16.688052356178734</c:v>
                </c:pt>
                <c:pt idx="77">
                  <c:v>11.501237022196809</c:v>
                </c:pt>
                <c:pt idx="78">
                  <c:v>14.546505659599152</c:v>
                </c:pt>
                <c:pt idx="79">
                  <c:v>32.299999999999997</c:v>
                </c:pt>
                <c:pt idx="80">
                  <c:v>17.940905273865258</c:v>
                </c:pt>
                <c:pt idx="81">
                  <c:v>20.464939067490509</c:v>
                </c:pt>
                <c:pt idx="82">
                  <c:v>21.467473442986414</c:v>
                </c:pt>
                <c:pt idx="83">
                  <c:v>23.551011986901027</c:v>
                </c:pt>
                <c:pt idx="84">
                  <c:v>17.07273650628753</c:v>
                </c:pt>
                <c:pt idx="85">
                  <c:v>16.220339326797504</c:v>
                </c:pt>
                <c:pt idx="86">
                  <c:v>15.102071136848735</c:v>
                </c:pt>
                <c:pt idx="87">
                  <c:v>15.820875912097151</c:v>
                </c:pt>
                <c:pt idx="88">
                  <c:v>19.381976059438411</c:v>
                </c:pt>
                <c:pt idx="89">
                  <c:v>14.364849011421496</c:v>
                </c:pt>
                <c:pt idx="90">
                  <c:v>17.620736248187818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A2-4292-9C74-71FDFED65E18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'A52B Boiler 7'!$N$5:$N$97</c:f>
              <c:numCache>
                <c:formatCode>mmm\ dd\ yyyy</c:formatCode>
                <c:ptCount val="91"/>
                <c:pt idx="0">
                  <c:v>44835</c:v>
                </c:pt>
                <c:pt idx="1">
                  <c:v>44836</c:v>
                </c:pt>
                <c:pt idx="2">
                  <c:v>44837</c:v>
                </c:pt>
                <c:pt idx="3">
                  <c:v>44838</c:v>
                </c:pt>
                <c:pt idx="4">
                  <c:v>44839</c:v>
                </c:pt>
                <c:pt idx="5">
                  <c:v>44840</c:v>
                </c:pt>
                <c:pt idx="6">
                  <c:v>44841</c:v>
                </c:pt>
                <c:pt idx="7">
                  <c:v>44842</c:v>
                </c:pt>
                <c:pt idx="8">
                  <c:v>44843</c:v>
                </c:pt>
                <c:pt idx="9">
                  <c:v>44844</c:v>
                </c:pt>
                <c:pt idx="10">
                  <c:v>44845</c:v>
                </c:pt>
                <c:pt idx="11">
                  <c:v>44846</c:v>
                </c:pt>
                <c:pt idx="12">
                  <c:v>44847</c:v>
                </c:pt>
                <c:pt idx="13">
                  <c:v>44848</c:v>
                </c:pt>
                <c:pt idx="14">
                  <c:v>44849</c:v>
                </c:pt>
                <c:pt idx="15">
                  <c:v>44850</c:v>
                </c:pt>
                <c:pt idx="16">
                  <c:v>44851</c:v>
                </c:pt>
                <c:pt idx="17">
                  <c:v>44852</c:v>
                </c:pt>
                <c:pt idx="18">
                  <c:v>44853</c:v>
                </c:pt>
                <c:pt idx="19">
                  <c:v>44854</c:v>
                </c:pt>
                <c:pt idx="20">
                  <c:v>44855</c:v>
                </c:pt>
                <c:pt idx="21">
                  <c:v>44856</c:v>
                </c:pt>
                <c:pt idx="22">
                  <c:v>44857</c:v>
                </c:pt>
                <c:pt idx="23">
                  <c:v>44858</c:v>
                </c:pt>
                <c:pt idx="24">
                  <c:v>44859</c:v>
                </c:pt>
                <c:pt idx="25">
                  <c:v>44860</c:v>
                </c:pt>
                <c:pt idx="26">
                  <c:v>44861</c:v>
                </c:pt>
                <c:pt idx="27">
                  <c:v>44862</c:v>
                </c:pt>
                <c:pt idx="28">
                  <c:v>44863</c:v>
                </c:pt>
                <c:pt idx="29">
                  <c:v>44864</c:v>
                </c:pt>
                <c:pt idx="30">
                  <c:v>44865</c:v>
                </c:pt>
                <c:pt idx="31">
                  <c:v>44866</c:v>
                </c:pt>
                <c:pt idx="32">
                  <c:v>44867</c:v>
                </c:pt>
                <c:pt idx="33">
                  <c:v>44868</c:v>
                </c:pt>
                <c:pt idx="34">
                  <c:v>44869</c:v>
                </c:pt>
                <c:pt idx="35">
                  <c:v>44870</c:v>
                </c:pt>
                <c:pt idx="36">
                  <c:v>44871</c:v>
                </c:pt>
                <c:pt idx="37">
                  <c:v>44872</c:v>
                </c:pt>
                <c:pt idx="38">
                  <c:v>44873</c:v>
                </c:pt>
                <c:pt idx="39">
                  <c:v>44874</c:v>
                </c:pt>
                <c:pt idx="40">
                  <c:v>44875</c:v>
                </c:pt>
                <c:pt idx="41">
                  <c:v>44876</c:v>
                </c:pt>
                <c:pt idx="42">
                  <c:v>44877</c:v>
                </c:pt>
                <c:pt idx="43">
                  <c:v>44878</c:v>
                </c:pt>
                <c:pt idx="44">
                  <c:v>44879</c:v>
                </c:pt>
                <c:pt idx="45">
                  <c:v>44880</c:v>
                </c:pt>
                <c:pt idx="46">
                  <c:v>44881</c:v>
                </c:pt>
                <c:pt idx="47">
                  <c:v>44882</c:v>
                </c:pt>
                <c:pt idx="48">
                  <c:v>44883</c:v>
                </c:pt>
                <c:pt idx="49">
                  <c:v>44884</c:v>
                </c:pt>
                <c:pt idx="50">
                  <c:v>44885</c:v>
                </c:pt>
                <c:pt idx="51">
                  <c:v>44886</c:v>
                </c:pt>
                <c:pt idx="52">
                  <c:v>44887</c:v>
                </c:pt>
                <c:pt idx="53">
                  <c:v>44888</c:v>
                </c:pt>
                <c:pt idx="54">
                  <c:v>44889</c:v>
                </c:pt>
                <c:pt idx="55">
                  <c:v>44890</c:v>
                </c:pt>
                <c:pt idx="56">
                  <c:v>44891</c:v>
                </c:pt>
                <c:pt idx="57">
                  <c:v>44892</c:v>
                </c:pt>
                <c:pt idx="58">
                  <c:v>44893</c:v>
                </c:pt>
                <c:pt idx="59">
                  <c:v>44894</c:v>
                </c:pt>
                <c:pt idx="60">
                  <c:v>44895</c:v>
                </c:pt>
                <c:pt idx="61">
                  <c:v>44896</c:v>
                </c:pt>
                <c:pt idx="62">
                  <c:v>44897</c:v>
                </c:pt>
                <c:pt idx="63">
                  <c:v>44898</c:v>
                </c:pt>
                <c:pt idx="64">
                  <c:v>44899</c:v>
                </c:pt>
                <c:pt idx="65">
                  <c:v>44900</c:v>
                </c:pt>
                <c:pt idx="66">
                  <c:v>44901</c:v>
                </c:pt>
                <c:pt idx="67">
                  <c:v>44902</c:v>
                </c:pt>
                <c:pt idx="68">
                  <c:v>44903</c:v>
                </c:pt>
                <c:pt idx="69">
                  <c:v>44904</c:v>
                </c:pt>
                <c:pt idx="70">
                  <c:v>44905</c:v>
                </c:pt>
                <c:pt idx="71">
                  <c:v>44906</c:v>
                </c:pt>
                <c:pt idx="72">
                  <c:v>44907</c:v>
                </c:pt>
                <c:pt idx="73">
                  <c:v>44908</c:v>
                </c:pt>
                <c:pt idx="74">
                  <c:v>44909</c:v>
                </c:pt>
                <c:pt idx="75">
                  <c:v>44910</c:v>
                </c:pt>
                <c:pt idx="76">
                  <c:v>44911</c:v>
                </c:pt>
                <c:pt idx="77">
                  <c:v>44912</c:v>
                </c:pt>
                <c:pt idx="78">
                  <c:v>44913</c:v>
                </c:pt>
                <c:pt idx="79">
                  <c:v>44914</c:v>
                </c:pt>
                <c:pt idx="80">
                  <c:v>44915</c:v>
                </c:pt>
                <c:pt idx="81">
                  <c:v>44916</c:v>
                </c:pt>
                <c:pt idx="82">
                  <c:v>44917</c:v>
                </c:pt>
                <c:pt idx="83">
                  <c:v>44918</c:v>
                </c:pt>
                <c:pt idx="84">
                  <c:v>44919</c:v>
                </c:pt>
                <c:pt idx="85">
                  <c:v>44920</c:v>
                </c:pt>
                <c:pt idx="86">
                  <c:v>44921</c:v>
                </c:pt>
                <c:pt idx="87">
                  <c:v>44922</c:v>
                </c:pt>
                <c:pt idx="88">
                  <c:v>44923</c:v>
                </c:pt>
                <c:pt idx="89">
                  <c:v>44924</c:v>
                </c:pt>
                <c:pt idx="90">
                  <c:v>44925</c:v>
                </c:pt>
              </c:numCache>
            </c:numRef>
          </c:cat>
          <c:val>
            <c:numRef>
              <c:f>'A52B Boiler 7'!$AG$5:$AG$97</c:f>
              <c:numCache>
                <c:formatCode>#,##0.0</c:formatCode>
                <c:ptCount val="91"/>
                <c:pt idx="0">
                  <c:v>331.71148872560377</c:v>
                </c:pt>
                <c:pt idx="1">
                  <c:v>317.89883412597476</c:v>
                </c:pt>
                <c:pt idx="2">
                  <c:v>319.48648559784698</c:v>
                </c:pt>
                <c:pt idx="3">
                  <c:v>322.09941318435136</c:v>
                </c:pt>
                <c:pt idx="4">
                  <c:v>328.96620201487428</c:v>
                </c:pt>
                <c:pt idx="5">
                  <c:v>332.51265926769497</c:v>
                </c:pt>
                <c:pt idx="6">
                  <c:v>319.95491345588897</c:v>
                </c:pt>
                <c:pt idx="7">
                  <c:v>287.9699705605172</c:v>
                </c:pt>
                <c:pt idx="8">
                  <c:v>316.50678306454961</c:v>
                </c:pt>
                <c:pt idx="9">
                  <c:v>305.57406824111388</c:v>
                </c:pt>
                <c:pt idx="10">
                  <c:v>327.44946256626361</c:v>
                </c:pt>
                <c:pt idx="11">
                  <c:v>328.70415755548657</c:v>
                </c:pt>
                <c:pt idx="12">
                  <c:v>333.61241657527972</c:v>
                </c:pt>
                <c:pt idx="13">
                  <c:v>332.90227487379258</c:v>
                </c:pt>
                <c:pt idx="14">
                  <c:v>336.06854566438415</c:v>
                </c:pt>
                <c:pt idx="15">
                  <c:v>333.69451306132368</c:v>
                </c:pt>
                <c:pt idx="16">
                  <c:v>321.5968622363348</c:v>
                </c:pt>
                <c:pt idx="17">
                  <c:v>297.16276833608032</c:v>
                </c:pt>
                <c:pt idx="19">
                  <c:v>285.55326889190945</c:v>
                </c:pt>
                <c:pt idx="20">
                  <c:v>328.09131594759253</c:v>
                </c:pt>
                <c:pt idx="21">
                  <c:v>336.16315453745398</c:v>
                </c:pt>
                <c:pt idx="22">
                  <c:v>315.10179085090925</c:v>
                </c:pt>
                <c:pt idx="23">
                  <c:v>339.25078929971124</c:v>
                </c:pt>
                <c:pt idx="24">
                  <c:v>305.51768327550394</c:v>
                </c:pt>
                <c:pt idx="25">
                  <c:v>307.64804707112893</c:v>
                </c:pt>
                <c:pt idx="26">
                  <c:v>291.15002762756825</c:v>
                </c:pt>
                <c:pt idx="27">
                  <c:v>343.3515296229034</c:v>
                </c:pt>
                <c:pt idx="28">
                  <c:v>338.03664231294528</c:v>
                </c:pt>
                <c:pt idx="29">
                  <c:v>322.63539893338049</c:v>
                </c:pt>
                <c:pt idx="30">
                  <c:v>325.0756733723457</c:v>
                </c:pt>
                <c:pt idx="31">
                  <c:v>325.73155662972778</c:v>
                </c:pt>
                <c:pt idx="32">
                  <c:v>323.51161363497192</c:v>
                </c:pt>
                <c:pt idx="33">
                  <c:v>323.52906973700459</c:v>
                </c:pt>
                <c:pt idx="34">
                  <c:v>336.25279265525484</c:v>
                </c:pt>
                <c:pt idx="35">
                  <c:v>338.26181623896736</c:v>
                </c:pt>
                <c:pt idx="36">
                  <c:v>339.42056427227635</c:v>
                </c:pt>
                <c:pt idx="37">
                  <c:v>327.06339879680576</c:v>
                </c:pt>
                <c:pt idx="38">
                  <c:v>291.67722904496998</c:v>
                </c:pt>
                <c:pt idx="39">
                  <c:v>330.25678175753865</c:v>
                </c:pt>
                <c:pt idx="40">
                  <c:v>340.6581157263181</c:v>
                </c:pt>
                <c:pt idx="41">
                  <c:v>354.63906894449133</c:v>
                </c:pt>
                <c:pt idx="42">
                  <c:v>314.52306258807795</c:v>
                </c:pt>
                <c:pt idx="43">
                  <c:v>358.57973658704293</c:v>
                </c:pt>
                <c:pt idx="44">
                  <c:v>360.6121310595484</c:v>
                </c:pt>
                <c:pt idx="45">
                  <c:v>338.54614491310309</c:v>
                </c:pt>
                <c:pt idx="46">
                  <c:v>333.62027985227752</c:v>
                </c:pt>
                <c:pt idx="47">
                  <c:v>337.00032874857516</c:v>
                </c:pt>
                <c:pt idx="48">
                  <c:v>336.66958493952689</c:v>
                </c:pt>
                <c:pt idx="49">
                  <c:v>338.11997679538052</c:v>
                </c:pt>
                <c:pt idx="50">
                  <c:v>336.76576653504429</c:v>
                </c:pt>
                <c:pt idx="51">
                  <c:v>330.63917953476687</c:v>
                </c:pt>
                <c:pt idx="52">
                  <c:v>317.34404308602706</c:v>
                </c:pt>
                <c:pt idx="53">
                  <c:v>304.77907619349986</c:v>
                </c:pt>
                <c:pt idx="54">
                  <c:v>326.4645488699191</c:v>
                </c:pt>
                <c:pt idx="55">
                  <c:v>325.052835372299</c:v>
                </c:pt>
                <c:pt idx="56">
                  <c:v>342.60242826398473</c:v>
                </c:pt>
                <c:pt idx="57">
                  <c:v>344.18702592292044</c:v>
                </c:pt>
                <c:pt idx="58">
                  <c:v>276.59728120918271</c:v>
                </c:pt>
                <c:pt idx="60">
                  <c:v>258.75566403593427</c:v>
                </c:pt>
                <c:pt idx="61">
                  <c:v>296.91289711678729</c:v>
                </c:pt>
                <c:pt idx="62">
                  <c:v>315.16663065726539</c:v>
                </c:pt>
                <c:pt idx="63">
                  <c:v>338.69116999798803</c:v>
                </c:pt>
                <c:pt idx="64">
                  <c:v>331.33264157934718</c:v>
                </c:pt>
                <c:pt idx="65">
                  <c:v>326.27321831351247</c:v>
                </c:pt>
                <c:pt idx="66">
                  <c:v>332.26929092256853</c:v>
                </c:pt>
                <c:pt idx="67">
                  <c:v>331.03495455731252</c:v>
                </c:pt>
                <c:pt idx="68">
                  <c:v>310.41418647650642</c:v>
                </c:pt>
                <c:pt idx="69">
                  <c:v>325.35977776944583</c:v>
                </c:pt>
                <c:pt idx="70">
                  <c:v>324.250844281029</c:v>
                </c:pt>
                <c:pt idx="71">
                  <c:v>322.48720142155088</c:v>
                </c:pt>
                <c:pt idx="72">
                  <c:v>313.03240914680202</c:v>
                </c:pt>
                <c:pt idx="73">
                  <c:v>299.07614738112073</c:v>
                </c:pt>
                <c:pt idx="74">
                  <c:v>316.19326849278048</c:v>
                </c:pt>
                <c:pt idx="75">
                  <c:v>290.53636399253998</c:v>
                </c:pt>
                <c:pt idx="76">
                  <c:v>284.52123191729885</c:v>
                </c:pt>
                <c:pt idx="77">
                  <c:v>303.05435968710231</c:v>
                </c:pt>
                <c:pt idx="78">
                  <c:v>333.18233515933423</c:v>
                </c:pt>
                <c:pt idx="79">
                  <c:v>329.02058609332585</c:v>
                </c:pt>
                <c:pt idx="80">
                  <c:v>329.05147148672728</c:v>
                </c:pt>
                <c:pt idx="81">
                  <c:v>322.55555029871209</c:v>
                </c:pt>
                <c:pt idx="82">
                  <c:v>335.41890721082706</c:v>
                </c:pt>
                <c:pt idx="83">
                  <c:v>305.39212174390383</c:v>
                </c:pt>
                <c:pt idx="84">
                  <c:v>328.7599613501028</c:v>
                </c:pt>
                <c:pt idx="85">
                  <c:v>332.19312067107251</c:v>
                </c:pt>
                <c:pt idx="86">
                  <c:v>333.24956982445525</c:v>
                </c:pt>
                <c:pt idx="87">
                  <c:v>331.67164105676949</c:v>
                </c:pt>
                <c:pt idx="88">
                  <c:v>331.24794479996979</c:v>
                </c:pt>
                <c:pt idx="89">
                  <c:v>330.90992068276904</c:v>
                </c:pt>
                <c:pt idx="90">
                  <c:v>304.9890494915158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A2-4292-9C74-71FDFED65E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B5CD2C-3D51-4CEB-B31C-FFCBCC90E8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702C1E7-8134-43D8-9298-732021409D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3DCF785-7199-45B6-9581-7060E483AC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8D07C5-F49D-4979-8BEF-30E6930A40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A6EE8DB-A3D8-48CF-8B00-5113EAA24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7C2F2C4-8259-4192-BB3B-AEDDC921D3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9715FE8-BBE8-4665-BBF0-8789BDBAA7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1AFBECF-BAFC-4581-8D50-FBD806D738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164522</xdr:rowOff>
    </xdr:from>
    <xdr:to>
      <xdr:col>12</xdr:col>
      <xdr:colOff>0</xdr:colOff>
      <xdr:row>23</xdr:row>
      <xdr:rowOff>105639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8BD0BF6-E8E1-4A45-906E-6EC2CEE136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85B7B3D-6794-4148-AA10-7259F4DA76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2E95D5A-F279-451B-8C48-21375693FC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164522</xdr:rowOff>
    </xdr:from>
    <xdr:to>
      <xdr:col>12</xdr:col>
      <xdr:colOff>0</xdr:colOff>
      <xdr:row>23</xdr:row>
      <xdr:rowOff>105639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B0830EA-543F-4F4C-8634-A7E3A36A57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CFB111B-D677-42BA-9000-03F8ACD5FA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A644A9A-FFB3-4F7B-9E78-1C05F85703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-fs1\EnvComp\PPC\Returns\2022\Q1\Power%20Plant%20%20Q1%202022%20new%20return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-fs1\EnvComp\PPC\Returns\2021\Dec%202021\Power%20Plant%20%20Q4%202021%20new%20retur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"/>
      <sheetName val="MONTHLY"/>
    </sheetNames>
    <sheetDataSet>
      <sheetData sheetId="0">
        <row r="6">
          <cell r="B6">
            <v>44562</v>
          </cell>
        </row>
        <row r="96">
          <cell r="B96"/>
        </row>
        <row r="97">
          <cell r="B97"/>
        </row>
        <row r="192">
          <cell r="B192"/>
        </row>
        <row r="193">
          <cell r="B193"/>
        </row>
        <row r="288">
          <cell r="B288"/>
        </row>
        <row r="289">
          <cell r="B289"/>
        </row>
        <row r="384">
          <cell r="B384"/>
          <cell r="E384"/>
          <cell r="I384"/>
          <cell r="Q384"/>
          <cell r="R384"/>
          <cell r="S384"/>
        </row>
        <row r="385">
          <cell r="B385"/>
          <cell r="D385"/>
          <cell r="E385"/>
          <cell r="F385"/>
          <cell r="G385"/>
          <cell r="I385"/>
          <cell r="J385"/>
          <cell r="K385"/>
          <cell r="Q385"/>
          <cell r="R385"/>
          <cell r="S385"/>
        </row>
      </sheetData>
      <sheetData sheetId="1">
        <row r="5">
          <cell r="C5">
            <v>1.8807776404980407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"/>
      <sheetName val="MONTHLY"/>
    </sheetNames>
    <sheetDataSet>
      <sheetData sheetId="0">
        <row r="6">
          <cell r="B6">
            <v>44470</v>
          </cell>
        </row>
        <row r="192">
          <cell r="D192">
            <v>24</v>
          </cell>
          <cell r="E192">
            <v>0</v>
          </cell>
          <cell r="Q192">
            <v>0.84282591847172494</v>
          </cell>
          <cell r="R192">
            <v>0.11726013411920196</v>
          </cell>
          <cell r="S192">
            <v>3.99139474090731E-2</v>
          </cell>
          <cell r="T192">
            <v>0</v>
          </cell>
          <cell r="U192">
            <v>0</v>
          </cell>
        </row>
        <row r="193">
          <cell r="D193">
            <v>24</v>
          </cell>
          <cell r="E193">
            <v>0</v>
          </cell>
          <cell r="F193">
            <v>1.0762673583188465</v>
          </cell>
          <cell r="G193">
            <v>13.972705921940952</v>
          </cell>
          <cell r="Q193">
            <v>0.84556596505846793</v>
          </cell>
          <cell r="R193">
            <v>0.11421276839594412</v>
          </cell>
          <cell r="S193">
            <v>4.0221266545587955E-2</v>
          </cell>
          <cell r="T193">
            <v>0</v>
          </cell>
          <cell r="U193">
            <v>0</v>
          </cell>
        </row>
        <row r="384">
          <cell r="E384">
            <v>0</v>
          </cell>
          <cell r="M384">
            <v>24</v>
          </cell>
        </row>
        <row r="385">
          <cell r="E385">
            <v>0</v>
          </cell>
          <cell r="M385">
            <v>24</v>
          </cell>
          <cell r="N385">
            <v>99.73160335597305</v>
          </cell>
          <cell r="O385">
            <v>281.21775999065494</v>
          </cell>
        </row>
        <row r="480">
          <cell r="D480">
            <v>24</v>
          </cell>
          <cell r="E480">
            <v>0</v>
          </cell>
          <cell r="I480">
            <v>24</v>
          </cell>
          <cell r="M480">
            <v>24</v>
          </cell>
        </row>
        <row r="481">
          <cell r="D481">
            <v>24</v>
          </cell>
          <cell r="E481">
            <v>0</v>
          </cell>
          <cell r="F481">
            <v>1.169546918507242</v>
          </cell>
          <cell r="G481">
            <v>15.378336382857523</v>
          </cell>
          <cell r="I481">
            <v>24</v>
          </cell>
          <cell r="K481">
            <v>235.32974780901262</v>
          </cell>
          <cell r="M481">
            <v>24</v>
          </cell>
          <cell r="N481">
            <v>98.247690809994353</v>
          </cell>
          <cell r="O481">
            <v>326.65281884256143</v>
          </cell>
        </row>
      </sheetData>
      <sheetData sheetId="1">
        <row r="5">
          <cell r="C5">
            <v>1.5439016893606408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E7FDD-AFE3-4214-AAFB-AECFE5076480}">
  <dimension ref="B2:N18"/>
  <sheetViews>
    <sheetView showGridLines="0" showRowColHeaders="0" workbookViewId="0"/>
  </sheetViews>
  <sheetFormatPr defaultRowHeight="13.2" x14ac:dyDescent="0.25"/>
  <cols>
    <col min="1" max="1" width="2.6640625" customWidth="1"/>
    <col min="2" max="2" width="5.6640625" customWidth="1"/>
    <col min="3" max="3" width="12.33203125" bestFit="1" customWidth="1"/>
    <col min="4" max="4" width="28.109375" bestFit="1" customWidth="1"/>
    <col min="5" max="5" width="38.109375" bestFit="1" customWidth="1"/>
    <col min="6" max="6" width="50.44140625" customWidth="1"/>
  </cols>
  <sheetData>
    <row r="2" spans="2:14" x14ac:dyDescent="0.25">
      <c r="B2" s="9" t="s">
        <v>0</v>
      </c>
    </row>
    <row r="3" spans="2:14" x14ac:dyDescent="0.25">
      <c r="B3" s="10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5" spans="2:14" x14ac:dyDescent="0.25">
      <c r="B5" s="9" t="s">
        <v>2</v>
      </c>
    </row>
    <row r="6" spans="2:14" x14ac:dyDescent="0.25">
      <c r="B6" t="s">
        <v>3</v>
      </c>
    </row>
    <row r="7" spans="2:14" x14ac:dyDescent="0.25">
      <c r="C7" t="s">
        <v>4</v>
      </c>
    </row>
    <row r="8" spans="2:14" x14ac:dyDescent="0.25">
      <c r="C8" t="s">
        <v>5</v>
      </c>
    </row>
    <row r="9" spans="2:14" x14ac:dyDescent="0.25">
      <c r="C9" t="s">
        <v>6</v>
      </c>
    </row>
    <row r="10" spans="2:14" x14ac:dyDescent="0.25">
      <c r="C10" t="s">
        <v>7</v>
      </c>
    </row>
    <row r="12" spans="2:14" x14ac:dyDescent="0.25">
      <c r="B12" s="9" t="s">
        <v>8</v>
      </c>
    </row>
    <row r="13" spans="2:14" ht="13.8" thickBot="1" x14ac:dyDescent="0.3">
      <c r="B13" t="s">
        <v>9</v>
      </c>
    </row>
    <row r="14" spans="2:14" ht="13.8" thickTop="1" x14ac:dyDescent="0.25">
      <c r="C14" s="11" t="s">
        <v>10</v>
      </c>
      <c r="D14" s="12" t="s">
        <v>11</v>
      </c>
      <c r="E14" s="13" t="s">
        <v>12</v>
      </c>
    </row>
    <row r="15" spans="2:14" x14ac:dyDescent="0.25">
      <c r="C15" s="117" t="s">
        <v>13</v>
      </c>
      <c r="D15" s="118" t="s">
        <v>14</v>
      </c>
      <c r="E15" s="119" t="s">
        <v>15</v>
      </c>
    </row>
    <row r="16" spans="2:14" x14ac:dyDescent="0.25">
      <c r="C16" s="291" t="s">
        <v>16</v>
      </c>
      <c r="D16" s="118" t="s">
        <v>17</v>
      </c>
      <c r="E16" s="119" t="s">
        <v>18</v>
      </c>
    </row>
    <row r="17" spans="3:5" ht="13.8" thickBot="1" x14ac:dyDescent="0.3">
      <c r="C17" s="292"/>
      <c r="D17" s="46" t="s">
        <v>19</v>
      </c>
      <c r="E17" s="47" t="s">
        <v>20</v>
      </c>
    </row>
    <row r="18" spans="3:5" ht="13.8" thickTop="1" x14ac:dyDescent="0.25"/>
  </sheetData>
  <mergeCells count="1">
    <mergeCell ref="C16:C17"/>
  </mergeCells>
  <pageMargins left="0.7" right="0.7" top="0.75" bottom="0.75" header="0.3" footer="0.3"/>
  <headerFooter>
    <oddFooter>&amp;L_x000D_&amp;1#&amp;"Calibri"&amp;8&amp;K000000 Sensitivity: 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06CED-2E88-4560-A0CF-9934DF273CD8}">
  <dimension ref="B1:AH100"/>
  <sheetViews>
    <sheetView showGridLines="0" zoomScale="70" zoomScaleNormal="70" workbookViewId="0">
      <selection activeCell="U81" sqref="U81"/>
    </sheetView>
  </sheetViews>
  <sheetFormatPr defaultRowHeight="13.2" x14ac:dyDescent="0.25"/>
  <cols>
    <col min="1" max="1" width="2.6640625" customWidth="1"/>
    <col min="3" max="3" width="10.109375" bestFit="1" customWidth="1"/>
    <col min="4" max="12" width="8.6640625" customWidth="1"/>
    <col min="13" max="13" width="2.6640625" customWidth="1"/>
    <col min="14" max="14" width="11.88671875" style="6" customWidth="1"/>
    <col min="15" max="19" width="13.6640625" customWidth="1"/>
    <col min="20" max="20" width="12.5546875" style="8" bestFit="1" customWidth="1"/>
    <col min="21" max="21" width="15.5546875" style="8" bestFit="1" customWidth="1"/>
    <col min="22" max="23" width="13.6640625" customWidth="1"/>
    <col min="24" max="24" width="13.6640625" style="8" customWidth="1"/>
    <col min="25" max="25" width="12.5546875" style="8" bestFit="1" customWidth="1"/>
    <col min="26" max="26" width="15.5546875" style="8" bestFit="1" customWidth="1"/>
    <col min="27" max="28" width="13.6640625" customWidth="1"/>
    <col min="29" max="29" width="13.6640625" style="8" customWidth="1"/>
    <col min="30" max="30" width="12.5546875" style="8" bestFit="1" customWidth="1"/>
    <col min="31" max="31" width="15.5546875" style="8" bestFit="1" customWidth="1"/>
    <col min="32" max="33" width="13.6640625" customWidth="1"/>
    <col min="34" max="34" width="13.6640625" style="8" customWidth="1"/>
  </cols>
  <sheetData>
    <row r="1" spans="2:34" ht="13.8" thickBot="1" x14ac:dyDescent="0.3"/>
    <row r="2" spans="2:34" ht="14.4" thickTop="1" thickBot="1" x14ac:dyDescent="0.3">
      <c r="B2" s="2"/>
      <c r="C2" s="4"/>
      <c r="D2" s="299" t="s">
        <v>21</v>
      </c>
      <c r="E2" s="300"/>
      <c r="F2" s="300"/>
      <c r="G2" s="300"/>
      <c r="H2" s="300"/>
      <c r="I2" s="300"/>
      <c r="J2" s="300"/>
      <c r="K2" s="300"/>
      <c r="L2" s="301"/>
      <c r="N2" s="17"/>
      <c r="O2" s="302" t="s">
        <v>22</v>
      </c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3"/>
      <c r="AH2" s="304"/>
    </row>
    <row r="3" spans="2:34" ht="15" customHeight="1" x14ac:dyDescent="0.25">
      <c r="B3" s="2"/>
      <c r="C3" s="4"/>
      <c r="D3" s="305">
        <v>44835</v>
      </c>
      <c r="E3" s="306"/>
      <c r="F3" s="306"/>
      <c r="G3" s="306">
        <v>44866</v>
      </c>
      <c r="H3" s="306"/>
      <c r="I3" s="306"/>
      <c r="J3" s="307">
        <v>44896</v>
      </c>
      <c r="K3" s="307"/>
      <c r="L3" s="308"/>
      <c r="M3" s="1"/>
      <c r="N3" s="309" t="s">
        <v>23</v>
      </c>
      <c r="O3" s="311" t="s">
        <v>24</v>
      </c>
      <c r="P3" s="312"/>
      <c r="Q3" s="312"/>
      <c r="R3" s="312"/>
      <c r="S3" s="313"/>
      <c r="T3" s="314" t="s">
        <v>25</v>
      </c>
      <c r="U3" s="315"/>
      <c r="V3" s="315"/>
      <c r="W3" s="315"/>
      <c r="X3" s="316"/>
      <c r="Y3" s="314" t="s">
        <v>26</v>
      </c>
      <c r="Z3" s="315"/>
      <c r="AA3" s="315"/>
      <c r="AB3" s="315"/>
      <c r="AC3" s="316"/>
      <c r="AD3" s="314" t="s">
        <v>27</v>
      </c>
      <c r="AE3" s="315"/>
      <c r="AF3" s="315"/>
      <c r="AG3" s="315"/>
      <c r="AH3" s="316"/>
    </row>
    <row r="4" spans="2:34" ht="25.5" customHeight="1" thickBot="1" x14ac:dyDescent="0.4">
      <c r="B4" s="5"/>
      <c r="C4" s="36"/>
      <c r="D4" s="120" t="s">
        <v>28</v>
      </c>
      <c r="E4" s="120" t="s">
        <v>29</v>
      </c>
      <c r="F4" s="120" t="s">
        <v>30</v>
      </c>
      <c r="G4" s="120" t="s">
        <v>28</v>
      </c>
      <c r="H4" s="120" t="s">
        <v>29</v>
      </c>
      <c r="I4" s="120" t="s">
        <v>30</v>
      </c>
      <c r="J4" s="121" t="s">
        <v>28</v>
      </c>
      <c r="K4" s="120" t="s">
        <v>29</v>
      </c>
      <c r="L4" s="122" t="s">
        <v>30</v>
      </c>
      <c r="N4" s="310"/>
      <c r="O4" s="123" t="s">
        <v>31</v>
      </c>
      <c r="P4" s="124" t="s">
        <v>32</v>
      </c>
      <c r="Q4" s="124" t="s">
        <v>33</v>
      </c>
      <c r="R4" s="124" t="s">
        <v>34</v>
      </c>
      <c r="S4" s="125" t="s">
        <v>35</v>
      </c>
      <c r="T4" s="26" t="s">
        <v>36</v>
      </c>
      <c r="U4" s="29" t="s">
        <v>37</v>
      </c>
      <c r="V4" s="124" t="s">
        <v>38</v>
      </c>
      <c r="W4" s="124" t="s">
        <v>39</v>
      </c>
      <c r="X4" s="126" t="s">
        <v>40</v>
      </c>
      <c r="Y4" s="26" t="s">
        <v>36</v>
      </c>
      <c r="Z4" s="29" t="s">
        <v>37</v>
      </c>
      <c r="AA4" s="124" t="s">
        <v>38</v>
      </c>
      <c r="AB4" s="124" t="s">
        <v>39</v>
      </c>
      <c r="AC4" s="126" t="s">
        <v>40</v>
      </c>
      <c r="AD4" s="26" t="s">
        <v>36</v>
      </c>
      <c r="AE4" s="14" t="s">
        <v>37</v>
      </c>
      <c r="AF4" s="127" t="s">
        <v>38</v>
      </c>
      <c r="AG4" s="127" t="s">
        <v>39</v>
      </c>
      <c r="AH4" s="128" t="s">
        <v>40</v>
      </c>
    </row>
    <row r="5" spans="2:34" ht="12.75" customHeight="1" thickTop="1" x14ac:dyDescent="0.25">
      <c r="B5" s="293" t="s">
        <v>41</v>
      </c>
      <c r="C5" s="3" t="s">
        <v>42</v>
      </c>
      <c r="D5" s="129">
        <f>MIN(V5:V35)</f>
        <v>0.51688540118128323</v>
      </c>
      <c r="E5" s="129">
        <f>MIN(AA5:AA35)</f>
        <v>11.093558794903286</v>
      </c>
      <c r="F5" s="129">
        <f>MIN(AF5:AF35)</f>
        <v>31.676657415479298</v>
      </c>
      <c r="G5" s="129">
        <f>MIN(V36:V66)</f>
        <v>0.86304835558992332</v>
      </c>
      <c r="H5" s="130">
        <f>MIN(AA36:AA66)</f>
        <v>14.08597447817084</v>
      </c>
      <c r="I5" s="130">
        <f>MIN(AF36:AF66)</f>
        <v>30.253962554067993</v>
      </c>
      <c r="J5" s="131">
        <f>MIN(V67:V96)</f>
        <v>0.37273165353735377</v>
      </c>
      <c r="K5" s="131">
        <f>MIN(AA67:AA96)</f>
        <v>13.21240510117425</v>
      </c>
      <c r="L5" s="132">
        <f>MIN(AF67:AF96)</f>
        <v>7.8044664114093045</v>
      </c>
      <c r="N5" s="133">
        <v>44835</v>
      </c>
      <c r="O5" s="134">
        <v>0.84907864815205514</v>
      </c>
      <c r="P5" s="135">
        <v>0.12959999999999999</v>
      </c>
      <c r="Q5" s="136"/>
      <c r="R5" s="135">
        <v>2.1321351847944925E-2</v>
      </c>
      <c r="S5" s="137"/>
      <c r="T5" s="138">
        <v>24</v>
      </c>
      <c r="U5" s="136">
        <v>0</v>
      </c>
      <c r="V5" s="139">
        <v>0.73130332538076459</v>
      </c>
      <c r="W5" s="139">
        <v>13.733343236165958</v>
      </c>
      <c r="X5" s="140" t="str">
        <f>IF(V5&gt;W5,"Yes","NO")</f>
        <v>NO</v>
      </c>
      <c r="Y5" s="141">
        <v>24</v>
      </c>
      <c r="Z5" s="136">
        <v>0</v>
      </c>
      <c r="AA5" s="139">
        <v>26.604440390344894</v>
      </c>
      <c r="AB5" s="139">
        <v>244.63357044101093</v>
      </c>
      <c r="AC5" s="140" t="str">
        <f>IF(AA5&gt;AB5,"Yes","NO")</f>
        <v>NO</v>
      </c>
      <c r="AD5" s="141">
        <v>24</v>
      </c>
      <c r="AE5" s="114">
        <v>0</v>
      </c>
      <c r="AF5" s="142">
        <v>34.205375624285701</v>
      </c>
      <c r="AG5" s="142">
        <v>325.30458796408942</v>
      </c>
      <c r="AH5" s="140" t="str">
        <f>IF(AF5&gt;AG5,"Yes","NO")</f>
        <v>NO</v>
      </c>
    </row>
    <row r="6" spans="2:34" x14ac:dyDescent="0.25">
      <c r="B6" s="294"/>
      <c r="C6" s="143" t="s">
        <v>43</v>
      </c>
      <c r="D6" s="129">
        <f>MAX(V5:V35)</f>
        <v>3.6443124334715602</v>
      </c>
      <c r="E6" s="129">
        <f>MAX(AA5:AA35)</f>
        <v>143.24165967957262</v>
      </c>
      <c r="F6" s="129">
        <f>MAX(AF5:AF35)</f>
        <v>74.691115645393509</v>
      </c>
      <c r="G6" s="129">
        <f>MAX(V36:V66)</f>
        <v>2.5906703734722223</v>
      </c>
      <c r="H6" s="129">
        <f>MAX(AA36:AA66)</f>
        <v>122.18477845985538</v>
      </c>
      <c r="I6" s="129">
        <f>MAX(AF36:AF66)</f>
        <v>79.052217198057519</v>
      </c>
      <c r="J6" s="144">
        <f>MAX(V67:V96)</f>
        <v>2.9567867799458205</v>
      </c>
      <c r="K6" s="144">
        <f>MAX(AA67:AA96)</f>
        <v>158.46032967875152</v>
      </c>
      <c r="L6" s="145">
        <f>MAX(AF67:AF96)</f>
        <v>63.345114311879676</v>
      </c>
      <c r="N6" s="133">
        <f>N5+1</f>
        <v>44836</v>
      </c>
      <c r="O6" s="134">
        <v>0.64808487056048503</v>
      </c>
      <c r="P6" s="135">
        <v>0.33229999999999998</v>
      </c>
      <c r="Q6" s="136"/>
      <c r="R6" s="135">
        <v>1.9615129439515044E-2</v>
      </c>
      <c r="S6" s="137"/>
      <c r="T6" s="138">
        <v>24</v>
      </c>
      <c r="U6" s="136">
        <v>2</v>
      </c>
      <c r="V6" s="139">
        <v>0.9862480842093645</v>
      </c>
      <c r="W6" s="139">
        <v>18.201644999704332</v>
      </c>
      <c r="X6" s="140" t="str">
        <f t="shared" ref="X6:X69" si="0">IF(V6&gt;W6,"Yes","NO")</f>
        <v>NO</v>
      </c>
      <c r="Y6" s="141">
        <v>24</v>
      </c>
      <c r="Z6" s="136">
        <v>2</v>
      </c>
      <c r="AA6" s="139">
        <v>49.587508245186548</v>
      </c>
      <c r="AB6" s="139">
        <v>289.5302058964042</v>
      </c>
      <c r="AC6" s="140" t="str">
        <f t="shared" ref="AC6:AC69" si="1">IF(AA6&gt;AB6,"Yes","NO")</f>
        <v>NO</v>
      </c>
      <c r="AD6" s="141">
        <v>24</v>
      </c>
      <c r="AE6" s="114">
        <v>2</v>
      </c>
      <c r="AF6" s="142">
        <v>51.321663753842707</v>
      </c>
      <c r="AG6" s="142">
        <v>325.67609721628003</v>
      </c>
      <c r="AH6" s="140" t="str">
        <f t="shared" ref="AH6:AH69" si="2">IF(AF6&gt;AG6,"Yes","NO")</f>
        <v>NO</v>
      </c>
    </row>
    <row r="7" spans="2:34" x14ac:dyDescent="0.25">
      <c r="B7" s="294"/>
      <c r="C7" s="143" t="s">
        <v>44</v>
      </c>
      <c r="D7" s="118">
        <f>COUNTIF(X5:X35,"YES")</f>
        <v>0</v>
      </c>
      <c r="E7" s="118">
        <f>COUNTIF(AC5:AC35,"YES")</f>
        <v>0</v>
      </c>
      <c r="F7" s="118">
        <f>COUNTIF(AH5:AH35,"YES")</f>
        <v>0</v>
      </c>
      <c r="G7" s="118">
        <f>COUNTIF(X36:X66,"YES")</f>
        <v>0</v>
      </c>
      <c r="H7" s="118">
        <f>COUNTIF(AC36:AC66,"YES")</f>
        <v>0</v>
      </c>
      <c r="I7" s="118">
        <f>COUNTIF(AH36:AH66,"YES")</f>
        <v>0</v>
      </c>
      <c r="J7" s="118">
        <f>COUNTIF(X67:X96,"YES")</f>
        <v>0</v>
      </c>
      <c r="K7" s="118">
        <f>COUNTIF(AC67:AC96,"YES")</f>
        <v>0</v>
      </c>
      <c r="L7" s="119">
        <f>COUNTIF(AH67:AH96,"YES")</f>
        <v>0</v>
      </c>
      <c r="N7" s="133">
        <f t="shared" ref="N7:N70" si="3">N6+1</f>
        <v>44837</v>
      </c>
      <c r="O7" s="134">
        <v>0.71044477678181739</v>
      </c>
      <c r="P7" s="135">
        <v>0.26729999999999998</v>
      </c>
      <c r="Q7" s="136"/>
      <c r="R7" s="135">
        <v>2.2255223218182629E-2</v>
      </c>
      <c r="S7" s="137"/>
      <c r="T7" s="138">
        <v>24</v>
      </c>
      <c r="U7" s="136">
        <v>3</v>
      </c>
      <c r="V7" s="139">
        <v>1.3453321596709937</v>
      </c>
      <c r="W7" s="139">
        <v>16.759178660519925</v>
      </c>
      <c r="X7" s="140" t="str">
        <f t="shared" si="0"/>
        <v>NO</v>
      </c>
      <c r="Y7" s="141">
        <v>24</v>
      </c>
      <c r="Z7" s="136">
        <v>3</v>
      </c>
      <c r="AA7" s="139">
        <v>105.22029615891718</v>
      </c>
      <c r="AB7" s="139">
        <v>274.78101985391089</v>
      </c>
      <c r="AC7" s="140" t="str">
        <f t="shared" si="1"/>
        <v>NO</v>
      </c>
      <c r="AD7" s="141">
        <v>24</v>
      </c>
      <c r="AE7" s="114">
        <v>3</v>
      </c>
      <c r="AF7" s="142">
        <v>69.998628937327183</v>
      </c>
      <c r="AG7" s="142">
        <v>325.11170999775925</v>
      </c>
      <c r="AH7" s="140" t="str">
        <f t="shared" si="2"/>
        <v>NO</v>
      </c>
    </row>
    <row r="8" spans="2:34" x14ac:dyDescent="0.25">
      <c r="B8" s="295" t="s">
        <v>45</v>
      </c>
      <c r="C8" s="296"/>
      <c r="D8" s="129">
        <f>AVERAGE(V5:V35)</f>
        <v>1.3071869008065988</v>
      </c>
      <c r="E8" s="129">
        <f>AVERAGE(AA5:AA35)</f>
        <v>37.611106436101508</v>
      </c>
      <c r="F8" s="40">
        <f>AVERAGE(AF5:AF35)</f>
        <v>46.677141509805644</v>
      </c>
      <c r="G8" s="40">
        <f>AVERAGE(V36:V65)</f>
        <v>1.3897718427535797</v>
      </c>
      <c r="H8" s="40">
        <f>AVERAGE(AA36:AA65)</f>
        <v>46.643651205488119</v>
      </c>
      <c r="I8" s="40">
        <f>AVERAGE(AF36:AF65)</f>
        <v>47.360914067894704</v>
      </c>
      <c r="J8" s="45">
        <f>AVERAGE(V66:V96)</f>
        <v>1.7079337745383349</v>
      </c>
      <c r="K8" s="129">
        <f>AVERAGE(AA66:AA96)</f>
        <v>48.940464645685104</v>
      </c>
      <c r="L8" s="145">
        <f>AVERAGE(AF66:AF96)</f>
        <v>41.766904549637964</v>
      </c>
      <c r="N8" s="133">
        <f t="shared" si="3"/>
        <v>44838</v>
      </c>
      <c r="O8" s="134">
        <v>0.92454282846049274</v>
      </c>
      <c r="P8" s="135">
        <v>4.9799999999999997E-2</v>
      </c>
      <c r="Q8" s="136"/>
      <c r="R8" s="135">
        <v>2.5657171539507306E-2</v>
      </c>
      <c r="S8" s="137"/>
      <c r="T8" s="138">
        <v>24</v>
      </c>
      <c r="U8" s="136">
        <v>0</v>
      </c>
      <c r="V8" s="139">
        <v>1.6347088625686226</v>
      </c>
      <c r="W8" s="139">
        <v>11.953648088249341</v>
      </c>
      <c r="X8" s="140" t="str">
        <f t="shared" si="0"/>
        <v>NO</v>
      </c>
      <c r="Y8" s="141">
        <v>24</v>
      </c>
      <c r="Z8" s="136">
        <v>0</v>
      </c>
      <c r="AA8" s="139">
        <v>27.07188493831643</v>
      </c>
      <c r="AB8" s="139">
        <v>226.28699632864223</v>
      </c>
      <c r="AC8" s="140" t="str">
        <f t="shared" si="1"/>
        <v>NO</v>
      </c>
      <c r="AD8" s="141">
        <v>24</v>
      </c>
      <c r="AE8" s="114">
        <v>0</v>
      </c>
      <c r="AF8" s="142">
        <v>45.545337201415521</v>
      </c>
      <c r="AG8" s="142">
        <v>324.34872251504157</v>
      </c>
      <c r="AH8" s="140" t="str">
        <f t="shared" si="2"/>
        <v>NO</v>
      </c>
    </row>
    <row r="9" spans="2:34" ht="13.8" thickBot="1" x14ac:dyDescent="0.3">
      <c r="B9" s="297" t="s">
        <v>46</v>
      </c>
      <c r="C9" s="298"/>
      <c r="D9" s="39">
        <f>AVERAGE(W5:W35)</f>
        <v>15.544911675515998</v>
      </c>
      <c r="E9" s="41">
        <f>AVERAGE(AB5:AB35)</f>
        <v>259.04724213594938</v>
      </c>
      <c r="F9" s="41">
        <f>AVERAGE(AG5:AG35)</f>
        <v>318.79695718398159</v>
      </c>
      <c r="G9" s="41">
        <f>AVERAGE(W36:W65)</f>
        <v>16.764600683539033</v>
      </c>
      <c r="H9" s="41">
        <f>AVERAGE(AB36:AB65)</f>
        <v>271.30029206630513</v>
      </c>
      <c r="I9" s="41">
        <f>AVERAGE(AG36:AG65)</f>
        <v>318.88967307239835</v>
      </c>
      <c r="J9" s="41">
        <f>AVERAGE(W66:W96)</f>
        <v>15.147763660574022</v>
      </c>
      <c r="K9" s="41">
        <f>AVERAGE(AB66:AB96)</f>
        <v>256.10985562214125</v>
      </c>
      <c r="L9" s="109">
        <f>AVERAGE(AG66:AG96)</f>
        <v>320.59761792473665</v>
      </c>
      <c r="N9" s="133">
        <f t="shared" si="3"/>
        <v>44839</v>
      </c>
      <c r="O9" s="134">
        <v>0.85426642729926761</v>
      </c>
      <c r="P9" s="135">
        <v>0.11700000000000001</v>
      </c>
      <c r="Q9" s="136"/>
      <c r="R9" s="135">
        <v>2.8733572700732402E-2</v>
      </c>
      <c r="S9" s="137"/>
      <c r="T9" s="138">
        <v>24</v>
      </c>
      <c r="U9" s="136">
        <v>0</v>
      </c>
      <c r="V9" s="139">
        <v>1.3095957616678306</v>
      </c>
      <c r="W9" s="139">
        <v>13.374882801788258</v>
      </c>
      <c r="X9" s="140" t="str">
        <f t="shared" si="0"/>
        <v>NO</v>
      </c>
      <c r="Y9" s="141">
        <v>24</v>
      </c>
      <c r="Z9" s="136">
        <v>0</v>
      </c>
      <c r="AA9" s="139">
        <v>11.093558794903286</v>
      </c>
      <c r="AB9" s="139">
        <v>240.23855134879446</v>
      </c>
      <c r="AC9" s="140" t="str">
        <f t="shared" si="1"/>
        <v>NO</v>
      </c>
      <c r="AD9" s="141">
        <v>24</v>
      </c>
      <c r="AE9" s="114">
        <v>0</v>
      </c>
      <c r="AF9" s="142">
        <v>38.502291608905225</v>
      </c>
      <c r="AG9" s="142">
        <v>322.85495361897716</v>
      </c>
      <c r="AH9" s="140" t="str">
        <f t="shared" si="2"/>
        <v>NO</v>
      </c>
    </row>
    <row r="10" spans="2:34" ht="13.8" thickTop="1" x14ac:dyDescent="0.25">
      <c r="N10" s="133">
        <f t="shared" si="3"/>
        <v>44840</v>
      </c>
      <c r="O10" s="134">
        <v>0.78891485748351764</v>
      </c>
      <c r="P10" s="135">
        <v>0.1842</v>
      </c>
      <c r="Q10" s="136"/>
      <c r="R10" s="135">
        <v>2.688514251648233E-2</v>
      </c>
      <c r="S10" s="137"/>
      <c r="T10" s="138">
        <v>24</v>
      </c>
      <c r="U10" s="136">
        <v>0</v>
      </c>
      <c r="V10" s="139">
        <v>0.58767906656570312</v>
      </c>
      <c r="W10" s="139">
        <v>14.864508990558505</v>
      </c>
      <c r="X10" s="140" t="str">
        <f t="shared" si="0"/>
        <v>NO</v>
      </c>
      <c r="Y10" s="141">
        <v>24</v>
      </c>
      <c r="Z10" s="136">
        <v>0</v>
      </c>
      <c r="AA10" s="139">
        <v>38.646525221939612</v>
      </c>
      <c r="AB10" s="139">
        <v>255.37351483948612</v>
      </c>
      <c r="AC10" s="140" t="str">
        <f t="shared" si="1"/>
        <v>NO</v>
      </c>
      <c r="AD10" s="141">
        <v>24</v>
      </c>
      <c r="AE10" s="114">
        <v>0</v>
      </c>
      <c r="AF10" s="142">
        <v>31.676657415479298</v>
      </c>
      <c r="AG10" s="142">
        <v>323.27008684156715</v>
      </c>
      <c r="AH10" s="140" t="str">
        <f t="shared" si="2"/>
        <v>NO</v>
      </c>
    </row>
    <row r="11" spans="2:34" x14ac:dyDescent="0.25">
      <c r="N11" s="133">
        <f t="shared" si="3"/>
        <v>44841</v>
      </c>
      <c r="O11" s="134">
        <v>0.75847015703271969</v>
      </c>
      <c r="P11" s="135">
        <v>0.22259999999999999</v>
      </c>
      <c r="Q11" s="136"/>
      <c r="R11" s="135">
        <v>1.8929842967280286E-2</v>
      </c>
      <c r="S11" s="137"/>
      <c r="T11" s="138">
        <v>24</v>
      </c>
      <c r="U11" s="136">
        <v>0</v>
      </c>
      <c r="V11" s="139">
        <v>1.1129960054341093</v>
      </c>
      <c r="W11" s="139">
        <v>15.794241595827389</v>
      </c>
      <c r="X11" s="140" t="str">
        <f t="shared" si="0"/>
        <v>NO</v>
      </c>
      <c r="Y11" s="141">
        <v>24</v>
      </c>
      <c r="Z11" s="136">
        <v>0</v>
      </c>
      <c r="AA11" s="139">
        <v>39.095629999046515</v>
      </c>
      <c r="AB11" s="139">
        <v>265.55310719079114</v>
      </c>
      <c r="AC11" s="140" t="str">
        <f t="shared" si="1"/>
        <v>NO</v>
      </c>
      <c r="AD11" s="141">
        <v>24</v>
      </c>
      <c r="AE11" s="114">
        <v>0</v>
      </c>
      <c r="AF11" s="142">
        <v>39.879108481330192</v>
      </c>
      <c r="AG11" s="142">
        <v>325.84468040437787</v>
      </c>
      <c r="AH11" s="140" t="str">
        <f t="shared" si="2"/>
        <v>NO</v>
      </c>
    </row>
    <row r="12" spans="2:34" x14ac:dyDescent="0.25">
      <c r="N12" s="133">
        <f t="shared" si="3"/>
        <v>44842</v>
      </c>
      <c r="O12" s="134">
        <v>0.51347939347982752</v>
      </c>
      <c r="P12" s="135">
        <v>0.39960000000000001</v>
      </c>
      <c r="Q12" s="136"/>
      <c r="R12" s="135">
        <v>8.6920606520172417E-2</v>
      </c>
      <c r="S12" s="137"/>
      <c r="T12" s="138">
        <v>24</v>
      </c>
      <c r="U12" s="136">
        <v>6</v>
      </c>
      <c r="V12" s="139">
        <v>1.5237550861927671</v>
      </c>
      <c r="W12" s="139">
        <v>19.311884454432487</v>
      </c>
      <c r="X12" s="140" t="str">
        <f t="shared" si="0"/>
        <v>NO</v>
      </c>
      <c r="Y12" s="141">
        <v>24</v>
      </c>
      <c r="Z12" s="136">
        <v>6</v>
      </c>
      <c r="AA12" s="139">
        <v>30.308671585644074</v>
      </c>
      <c r="AB12" s="139">
        <v>292.11762765487288</v>
      </c>
      <c r="AC12" s="140" t="str">
        <f t="shared" si="1"/>
        <v>NO</v>
      </c>
      <c r="AD12" s="141">
        <v>24</v>
      </c>
      <c r="AE12" s="114">
        <v>6</v>
      </c>
      <c r="AF12" s="142">
        <v>43.057792125496043</v>
      </c>
      <c r="AG12" s="142">
        <v>310.86744888790952</v>
      </c>
      <c r="AH12" s="140" t="str">
        <f t="shared" si="2"/>
        <v>NO</v>
      </c>
    </row>
    <row r="13" spans="2:34" x14ac:dyDescent="0.25">
      <c r="N13" s="133">
        <f t="shared" si="3"/>
        <v>44843</v>
      </c>
      <c r="O13" s="134">
        <v>0.82366223746112388</v>
      </c>
      <c r="P13" s="135">
        <v>0.1552</v>
      </c>
      <c r="Q13" s="136"/>
      <c r="R13" s="135">
        <v>2.1137762538876115E-2</v>
      </c>
      <c r="S13" s="137"/>
      <c r="T13" s="138">
        <v>24</v>
      </c>
      <c r="U13" s="136">
        <v>0</v>
      </c>
      <c r="V13" s="139">
        <v>0.61539162737992059</v>
      </c>
      <c r="W13" s="139">
        <v>14.296935880954219</v>
      </c>
      <c r="X13" s="140" t="str">
        <f t="shared" si="0"/>
        <v>NO</v>
      </c>
      <c r="Y13" s="141">
        <v>24</v>
      </c>
      <c r="Z13" s="136">
        <v>0</v>
      </c>
      <c r="AA13" s="139">
        <v>22.156091148800375</v>
      </c>
      <c r="AB13" s="139">
        <v>250.28988229299745</v>
      </c>
      <c r="AC13" s="140" t="str">
        <f t="shared" si="1"/>
        <v>NO</v>
      </c>
      <c r="AD13" s="141">
        <v>24</v>
      </c>
      <c r="AE13" s="114">
        <v>0</v>
      </c>
      <c r="AF13" s="142">
        <v>39.547062095396235</v>
      </c>
      <c r="AG13" s="142">
        <v>325.34004084079163</v>
      </c>
      <c r="AH13" s="140" t="str">
        <f t="shared" si="2"/>
        <v>NO</v>
      </c>
    </row>
    <row r="14" spans="2:34" x14ac:dyDescent="0.25">
      <c r="N14" s="133">
        <f t="shared" si="3"/>
        <v>44844</v>
      </c>
      <c r="O14" s="134">
        <v>0.44908651680748096</v>
      </c>
      <c r="P14" s="135">
        <v>0.45529999999999998</v>
      </c>
      <c r="Q14" s="136"/>
      <c r="R14" s="135">
        <v>9.5613483192519055E-2</v>
      </c>
      <c r="S14" s="137"/>
      <c r="T14" s="138">
        <v>24</v>
      </c>
      <c r="U14" s="136">
        <v>13</v>
      </c>
      <c r="V14" s="139">
        <v>1.582142974032491</v>
      </c>
      <c r="W14" s="139">
        <v>20.489739690362427</v>
      </c>
      <c r="X14" s="140" t="str">
        <f t="shared" si="0"/>
        <v>NO</v>
      </c>
      <c r="Y14" s="141">
        <v>24</v>
      </c>
      <c r="Z14" s="136">
        <v>13</v>
      </c>
      <c r="AA14" s="139">
        <v>24.756120335806372</v>
      </c>
      <c r="AB14" s="139">
        <v>302.79775498020848</v>
      </c>
      <c r="AC14" s="140" t="str">
        <f t="shared" si="1"/>
        <v>NO</v>
      </c>
      <c r="AD14" s="141">
        <v>24</v>
      </c>
      <c r="AE14" s="114">
        <v>13</v>
      </c>
      <c r="AF14" s="142">
        <v>41.845437932798198</v>
      </c>
      <c r="AG14" s="142">
        <v>308.95714448101603</v>
      </c>
      <c r="AH14" s="140" t="str">
        <f t="shared" si="2"/>
        <v>NO</v>
      </c>
    </row>
    <row r="15" spans="2:34" x14ac:dyDescent="0.25">
      <c r="N15" s="133">
        <f t="shared" si="3"/>
        <v>44845</v>
      </c>
      <c r="O15" s="134">
        <v>0.74122830299867093</v>
      </c>
      <c r="P15" s="135">
        <v>0.2384</v>
      </c>
      <c r="Q15" s="136"/>
      <c r="R15" s="135">
        <v>2.0371697001329014E-2</v>
      </c>
      <c r="S15" s="137"/>
      <c r="T15" s="138">
        <v>24</v>
      </c>
      <c r="U15" s="136">
        <v>0</v>
      </c>
      <c r="V15" s="139">
        <v>1.6189416565398547</v>
      </c>
      <c r="W15" s="139">
        <v>16.131918191866326</v>
      </c>
      <c r="X15" s="140" t="str">
        <f t="shared" si="0"/>
        <v>NO</v>
      </c>
      <c r="Y15" s="141">
        <v>24</v>
      </c>
      <c r="Z15" s="136">
        <v>0</v>
      </c>
      <c r="AA15" s="139">
        <v>26.888178532291107</v>
      </c>
      <c r="AB15" s="139">
        <v>268.73830986471387</v>
      </c>
      <c r="AC15" s="140" t="str">
        <f t="shared" si="1"/>
        <v>NO</v>
      </c>
      <c r="AD15" s="141">
        <v>24</v>
      </c>
      <c r="AE15" s="114">
        <v>0</v>
      </c>
      <c r="AF15" s="142">
        <v>39.644358627688916</v>
      </c>
      <c r="AG15" s="142">
        <v>325.51152686269677</v>
      </c>
      <c r="AH15" s="140" t="str">
        <f t="shared" si="2"/>
        <v>NO</v>
      </c>
    </row>
    <row r="16" spans="2:34" x14ac:dyDescent="0.25">
      <c r="N16" s="133">
        <f t="shared" si="3"/>
        <v>44846</v>
      </c>
      <c r="O16" s="134">
        <v>0.84079746901454333</v>
      </c>
      <c r="P16" s="135">
        <v>0.13669999999999999</v>
      </c>
      <c r="Q16" s="136"/>
      <c r="R16" s="135">
        <v>2.2502530985456737E-2</v>
      </c>
      <c r="S16" s="137"/>
      <c r="T16" s="138">
        <v>24</v>
      </c>
      <c r="U16" s="136">
        <v>0</v>
      </c>
      <c r="V16" s="139">
        <v>1.1253738778343512</v>
      </c>
      <c r="W16" s="139">
        <v>13.884004481972642</v>
      </c>
      <c r="X16" s="140" t="str">
        <f t="shared" si="0"/>
        <v>NO</v>
      </c>
      <c r="Y16" s="141">
        <v>24</v>
      </c>
      <c r="Z16" s="136">
        <v>0</v>
      </c>
      <c r="AA16" s="139">
        <v>21.999070704427542</v>
      </c>
      <c r="AB16" s="139">
        <v>245.99516930107242</v>
      </c>
      <c r="AC16" s="140" t="str">
        <f t="shared" si="1"/>
        <v>NO</v>
      </c>
      <c r="AD16" s="141">
        <v>24</v>
      </c>
      <c r="AE16" s="114">
        <v>0</v>
      </c>
      <c r="AF16" s="142">
        <v>35.747051300191089</v>
      </c>
      <c r="AG16" s="142">
        <v>325.05239040234085</v>
      </c>
      <c r="AH16" s="140" t="str">
        <f t="shared" si="2"/>
        <v>NO</v>
      </c>
    </row>
    <row r="17" spans="14:34" s="2" customFormat="1" x14ac:dyDescent="0.25">
      <c r="N17" s="133">
        <f t="shared" si="3"/>
        <v>44847</v>
      </c>
      <c r="O17" s="134">
        <v>0.84926300649206699</v>
      </c>
      <c r="P17" s="135">
        <v>0.13</v>
      </c>
      <c r="Q17" s="136"/>
      <c r="R17" s="135">
        <v>2.073699350793301E-2</v>
      </c>
      <c r="S17" s="137"/>
      <c r="T17" s="138">
        <v>24</v>
      </c>
      <c r="U17" s="136">
        <v>0</v>
      </c>
      <c r="V17" s="139">
        <v>0.8817728082993822</v>
      </c>
      <c r="W17" s="139">
        <v>13.746985165681728</v>
      </c>
      <c r="X17" s="140" t="str">
        <f t="shared" si="0"/>
        <v>NO</v>
      </c>
      <c r="Y17" s="141">
        <v>24</v>
      </c>
      <c r="Z17" s="136">
        <v>0</v>
      </c>
      <c r="AA17" s="139">
        <v>61.844792756405376</v>
      </c>
      <c r="AB17" s="139">
        <v>244.85139967595032</v>
      </c>
      <c r="AC17" s="140" t="str">
        <f t="shared" si="1"/>
        <v>NO</v>
      </c>
      <c r="AD17" s="141">
        <v>24</v>
      </c>
      <c r="AE17" s="114">
        <v>0</v>
      </c>
      <c r="AF17" s="142">
        <v>47.2938813634672</v>
      </c>
      <c r="AG17" s="142">
        <v>325.44617046805763</v>
      </c>
      <c r="AH17" s="140" t="str">
        <f t="shared" si="2"/>
        <v>NO</v>
      </c>
    </row>
    <row r="18" spans="14:34" x14ac:dyDescent="0.25">
      <c r="N18" s="133">
        <f t="shared" si="3"/>
        <v>44848</v>
      </c>
      <c r="O18" s="134">
        <v>0.91193758150195414</v>
      </c>
      <c r="P18" s="135">
        <v>6.3799999999999996E-2</v>
      </c>
      <c r="Q18" s="136"/>
      <c r="R18" s="135">
        <v>2.426241849804589E-2</v>
      </c>
      <c r="S18" s="137"/>
      <c r="T18" s="138">
        <v>24</v>
      </c>
      <c r="U18" s="136">
        <v>0</v>
      </c>
      <c r="V18" s="139">
        <v>0.70043838478204368</v>
      </c>
      <c r="W18" s="139">
        <v>12.269617704432234</v>
      </c>
      <c r="X18" s="140" t="str">
        <f t="shared" si="0"/>
        <v>NO</v>
      </c>
      <c r="Y18" s="141">
        <v>24</v>
      </c>
      <c r="Z18" s="136">
        <v>0</v>
      </c>
      <c r="AA18" s="139">
        <v>19.406231064476067</v>
      </c>
      <c r="AB18" s="139">
        <v>229.62450173270838</v>
      </c>
      <c r="AC18" s="140" t="str">
        <f t="shared" si="1"/>
        <v>NO</v>
      </c>
      <c r="AD18" s="141">
        <v>24</v>
      </c>
      <c r="AE18" s="114">
        <v>0</v>
      </c>
      <c r="AF18" s="142">
        <v>35.581396592017057</v>
      </c>
      <c r="AG18" s="142">
        <v>324.65795597980184</v>
      </c>
      <c r="AH18" s="140" t="str">
        <f t="shared" si="2"/>
        <v>NO</v>
      </c>
    </row>
    <row r="19" spans="14:34" x14ac:dyDescent="0.25">
      <c r="N19" s="133">
        <f t="shared" si="3"/>
        <v>44849</v>
      </c>
      <c r="O19" s="134">
        <v>0.9031767309286457</v>
      </c>
      <c r="P19" s="135">
        <v>7.4200000000000002E-2</v>
      </c>
      <c r="Q19" s="136"/>
      <c r="R19" s="135">
        <v>2.2623269071354257E-2</v>
      </c>
      <c r="S19" s="137"/>
      <c r="T19" s="138">
        <v>24</v>
      </c>
      <c r="U19" s="136">
        <v>0</v>
      </c>
      <c r="V19" s="139">
        <v>1.4170965483936693</v>
      </c>
      <c r="W19" s="139">
        <v>12.506821634508084</v>
      </c>
      <c r="X19" s="140" t="str">
        <f t="shared" si="0"/>
        <v>NO</v>
      </c>
      <c r="Y19" s="141">
        <v>24</v>
      </c>
      <c r="Z19" s="136">
        <v>0</v>
      </c>
      <c r="AA19" s="139">
        <v>65.771394209845354</v>
      </c>
      <c r="AB19" s="139">
        <v>232.20108103379692</v>
      </c>
      <c r="AC19" s="140" t="str">
        <f t="shared" si="1"/>
        <v>NO</v>
      </c>
      <c r="AD19" s="141">
        <v>24</v>
      </c>
      <c r="AE19" s="114">
        <v>0</v>
      </c>
      <c r="AF19" s="142">
        <v>42.640157577371987</v>
      </c>
      <c r="AG19" s="142">
        <v>325.01367771950635</v>
      </c>
      <c r="AH19" s="140" t="str">
        <f t="shared" si="2"/>
        <v>NO</v>
      </c>
    </row>
    <row r="20" spans="14:34" x14ac:dyDescent="0.25">
      <c r="N20" s="133">
        <f t="shared" si="3"/>
        <v>44850</v>
      </c>
      <c r="O20" s="134">
        <v>0.61127863125609394</v>
      </c>
      <c r="P20" s="135">
        <v>0.3478</v>
      </c>
      <c r="Q20" s="136"/>
      <c r="R20" s="135">
        <v>4.0921368743906061E-2</v>
      </c>
      <c r="S20" s="137"/>
      <c r="T20" s="138">
        <v>24</v>
      </c>
      <c r="U20" s="136">
        <v>6</v>
      </c>
      <c r="V20" s="139">
        <v>1.1839384684279926</v>
      </c>
      <c r="W20" s="139">
        <v>18.425279134289607</v>
      </c>
      <c r="X20" s="140" t="str">
        <f t="shared" si="0"/>
        <v>NO</v>
      </c>
      <c r="Y20" s="141">
        <v>24</v>
      </c>
      <c r="Z20" s="136">
        <v>6</v>
      </c>
      <c r="AA20" s="139">
        <v>36.552329459782513</v>
      </c>
      <c r="AB20" s="139">
        <v>289.07047284374499</v>
      </c>
      <c r="AC20" s="140" t="str">
        <f t="shared" si="1"/>
        <v>NO</v>
      </c>
      <c r="AD20" s="141">
        <v>24</v>
      </c>
      <c r="AE20" s="114">
        <v>6</v>
      </c>
      <c r="AF20" s="142">
        <v>65.582912925106967</v>
      </c>
      <c r="AG20" s="142">
        <v>320.98727217538942</v>
      </c>
      <c r="AH20" s="140" t="str">
        <f t="shared" si="2"/>
        <v>NO</v>
      </c>
    </row>
    <row r="21" spans="14:34" x14ac:dyDescent="0.25">
      <c r="N21" s="133">
        <f t="shared" si="3"/>
        <v>44851</v>
      </c>
      <c r="O21" s="134">
        <v>0.91602583185366049</v>
      </c>
      <c r="P21" s="135">
        <v>4.0399999999999998E-2</v>
      </c>
      <c r="Q21" s="136"/>
      <c r="R21" s="135">
        <v>4.357416814633952E-2</v>
      </c>
      <c r="S21" s="137"/>
      <c r="T21" s="138">
        <v>24</v>
      </c>
      <c r="U21" s="136">
        <v>0</v>
      </c>
      <c r="V21" s="139">
        <v>0.52253722652230694</v>
      </c>
      <c r="W21" s="139">
        <v>11.649926768884052</v>
      </c>
      <c r="X21" s="140" t="str">
        <f t="shared" si="0"/>
        <v>NO</v>
      </c>
      <c r="Y21" s="141">
        <v>24</v>
      </c>
      <c r="Z21" s="136">
        <v>0</v>
      </c>
      <c r="AA21" s="139">
        <v>20.476575662335154</v>
      </c>
      <c r="AB21" s="139">
        <v>220.9907450092976</v>
      </c>
      <c r="AC21" s="140" t="str">
        <f t="shared" si="1"/>
        <v>NO</v>
      </c>
      <c r="AD21" s="141">
        <v>24</v>
      </c>
      <c r="AE21" s="114">
        <v>0</v>
      </c>
      <c r="AF21" s="142">
        <v>51.28059038275719</v>
      </c>
      <c r="AG21" s="142">
        <v>320.4199605573167</v>
      </c>
      <c r="AH21" s="140" t="str">
        <f t="shared" si="2"/>
        <v>NO</v>
      </c>
    </row>
    <row r="22" spans="14:34" x14ac:dyDescent="0.25">
      <c r="N22" s="133">
        <f t="shared" si="3"/>
        <v>44852</v>
      </c>
      <c r="O22" s="134">
        <v>0.74515320600613022</v>
      </c>
      <c r="P22" s="135">
        <v>9.2100000000000001E-2</v>
      </c>
      <c r="Q22" s="136"/>
      <c r="R22" s="135">
        <v>0.16274679399386982</v>
      </c>
      <c r="S22" s="137"/>
      <c r="T22" s="138">
        <v>24</v>
      </c>
      <c r="U22" s="136">
        <v>0</v>
      </c>
      <c r="V22" s="139">
        <v>1.6648322591232623</v>
      </c>
      <c r="W22" s="139">
        <v>12.131528398754051</v>
      </c>
      <c r="X22" s="140" t="str">
        <f t="shared" si="0"/>
        <v>NO</v>
      </c>
      <c r="Y22" s="141">
        <v>24</v>
      </c>
      <c r="Z22" s="136">
        <v>0</v>
      </c>
      <c r="AA22" s="139">
        <v>15.219838730158878</v>
      </c>
      <c r="AB22" s="139">
        <v>210.72981906962951</v>
      </c>
      <c r="AC22" s="140" t="str">
        <f t="shared" si="1"/>
        <v>NO</v>
      </c>
      <c r="AD22" s="141">
        <v>24</v>
      </c>
      <c r="AE22" s="114">
        <v>0</v>
      </c>
      <c r="AF22" s="142">
        <v>44.166908450748871</v>
      </c>
      <c r="AG22" s="142">
        <v>294.19919144711133</v>
      </c>
      <c r="AH22" s="140" t="str">
        <f t="shared" si="2"/>
        <v>NO</v>
      </c>
    </row>
    <row r="23" spans="14:34" x14ac:dyDescent="0.25">
      <c r="N23" s="133">
        <f t="shared" si="3"/>
        <v>44853</v>
      </c>
      <c r="O23" s="134">
        <v>0.71884717198239179</v>
      </c>
      <c r="P23" s="135">
        <v>0.1439</v>
      </c>
      <c r="Q23" s="136"/>
      <c r="R23" s="135">
        <v>0.13725282801760819</v>
      </c>
      <c r="S23" s="137"/>
      <c r="T23" s="138">
        <v>24</v>
      </c>
      <c r="U23" s="136">
        <v>0</v>
      </c>
      <c r="V23" s="139">
        <v>0.89338486329665978</v>
      </c>
      <c r="W23" s="139">
        <v>13.412063431262135</v>
      </c>
      <c r="X23" s="140" t="str">
        <f t="shared" si="0"/>
        <v>NO</v>
      </c>
      <c r="Y23" s="141">
        <v>24</v>
      </c>
      <c r="Z23" s="136">
        <v>0</v>
      </c>
      <c r="AA23" s="139">
        <v>14.503168903049726</v>
      </c>
      <c r="AB23" s="139">
        <v>226.7634599010452</v>
      </c>
      <c r="AC23" s="140" t="str">
        <f t="shared" si="1"/>
        <v>NO</v>
      </c>
      <c r="AD23" s="141">
        <v>24</v>
      </c>
      <c r="AE23" s="114">
        <v>0</v>
      </c>
      <c r="AF23" s="142">
        <v>43.864022777113568</v>
      </c>
      <c r="AG23" s="142">
        <v>299.81360971899807</v>
      </c>
      <c r="AH23" s="140" t="str">
        <f t="shared" si="2"/>
        <v>NO</v>
      </c>
    </row>
    <row r="24" spans="14:34" x14ac:dyDescent="0.25">
      <c r="N24" s="133">
        <f t="shared" si="3"/>
        <v>44854</v>
      </c>
      <c r="O24" s="134">
        <v>0.71020027971062316</v>
      </c>
      <c r="P24" s="135">
        <v>0.20150000000000001</v>
      </c>
      <c r="Q24" s="136"/>
      <c r="R24" s="135">
        <v>8.8299720289376826E-2</v>
      </c>
      <c r="S24" s="137"/>
      <c r="T24" s="138">
        <v>24</v>
      </c>
      <c r="U24" s="136">
        <v>0</v>
      </c>
      <c r="V24" s="139">
        <v>1.1745612487468791</v>
      </c>
      <c r="W24" s="139">
        <v>14.947760059560203</v>
      </c>
      <c r="X24" s="140" t="str">
        <f t="shared" si="0"/>
        <v>NO</v>
      </c>
      <c r="Y24" s="141">
        <v>24</v>
      </c>
      <c r="Z24" s="136">
        <v>0</v>
      </c>
      <c r="AA24" s="139">
        <v>20.455460110863807</v>
      </c>
      <c r="AB24" s="139">
        <v>248.30956517629403</v>
      </c>
      <c r="AC24" s="140" t="str">
        <f t="shared" si="1"/>
        <v>NO</v>
      </c>
      <c r="AD24" s="141">
        <v>24</v>
      </c>
      <c r="AE24" s="114">
        <v>0</v>
      </c>
      <c r="AF24" s="142">
        <v>45.636368799970988</v>
      </c>
      <c r="AG24" s="142">
        <v>310.57732970555145</v>
      </c>
      <c r="AH24" s="140" t="str">
        <f t="shared" si="2"/>
        <v>NO</v>
      </c>
    </row>
    <row r="25" spans="14:34" x14ac:dyDescent="0.25">
      <c r="N25" s="133">
        <f t="shared" si="3"/>
        <v>44855</v>
      </c>
      <c r="O25" s="146">
        <v>0.80672487607156906</v>
      </c>
      <c r="P25" s="147">
        <v>0.1711</v>
      </c>
      <c r="Q25" s="136"/>
      <c r="R25" s="135">
        <v>2.2175123928430907E-2</v>
      </c>
      <c r="S25" s="137"/>
      <c r="T25" s="138">
        <v>24</v>
      </c>
      <c r="U25" s="136">
        <v>0</v>
      </c>
      <c r="V25" s="139">
        <v>0.51688540118128323</v>
      </c>
      <c r="W25" s="139">
        <v>14.643417459927136</v>
      </c>
      <c r="X25" s="140" t="str">
        <f t="shared" si="0"/>
        <v>NO</v>
      </c>
      <c r="Y25" s="141">
        <v>24</v>
      </c>
      <c r="Z25" s="136">
        <v>0</v>
      </c>
      <c r="AA25" s="139">
        <v>37.009830235964152</v>
      </c>
      <c r="AB25" s="139">
        <v>253.63445237337896</v>
      </c>
      <c r="AC25" s="140" t="str">
        <f t="shared" si="1"/>
        <v>NO</v>
      </c>
      <c r="AD25" s="141">
        <v>24</v>
      </c>
      <c r="AE25" s="114">
        <v>0</v>
      </c>
      <c r="AF25" s="142">
        <v>43.171080760500139</v>
      </c>
      <c r="AG25" s="142">
        <v>325.13091786801334</v>
      </c>
      <c r="AH25" s="140" t="str">
        <f t="shared" si="2"/>
        <v>NO</v>
      </c>
    </row>
    <row r="26" spans="14:34" x14ac:dyDescent="0.25">
      <c r="N26" s="133">
        <f t="shared" si="3"/>
        <v>44856</v>
      </c>
      <c r="O26" s="134">
        <v>0.79483582778780326</v>
      </c>
      <c r="P26" s="135">
        <v>0.18390000000000001</v>
      </c>
      <c r="Q26" s="136"/>
      <c r="R26" s="135">
        <v>2.1264172212196675E-2</v>
      </c>
      <c r="S26" s="137"/>
      <c r="T26" s="138">
        <v>24</v>
      </c>
      <c r="U26" s="136">
        <v>0</v>
      </c>
      <c r="V26" s="139">
        <v>1.7825445784505467</v>
      </c>
      <c r="W26" s="139">
        <v>14.928236895024872</v>
      </c>
      <c r="X26" s="140" t="str">
        <f t="shared" si="0"/>
        <v>NO</v>
      </c>
      <c r="Y26" s="141">
        <v>24</v>
      </c>
      <c r="Z26" s="136">
        <v>0</v>
      </c>
      <c r="AA26" s="139">
        <v>53.857494148806886</v>
      </c>
      <c r="AB26" s="139">
        <v>256.58964443948889</v>
      </c>
      <c r="AC26" s="140" t="str">
        <f t="shared" si="1"/>
        <v>NO</v>
      </c>
      <c r="AD26" s="141">
        <v>24</v>
      </c>
      <c r="AE26" s="114">
        <v>0</v>
      </c>
      <c r="AF26" s="142">
        <v>53.657311008675272</v>
      </c>
      <c r="AG26" s="142">
        <v>325.31700085085237</v>
      </c>
      <c r="AH26" s="140" t="str">
        <f t="shared" si="2"/>
        <v>NO</v>
      </c>
    </row>
    <row r="27" spans="14:34" x14ac:dyDescent="0.25">
      <c r="N27" s="133">
        <f t="shared" si="3"/>
        <v>44857</v>
      </c>
      <c r="O27" s="134">
        <v>0.73718950480687295</v>
      </c>
      <c r="P27" s="135">
        <v>0.24149999999999999</v>
      </c>
      <c r="Q27" s="136"/>
      <c r="R27" s="135">
        <v>2.131049519312711E-2</v>
      </c>
      <c r="S27" s="137"/>
      <c r="T27" s="138">
        <v>24</v>
      </c>
      <c r="U27" s="136">
        <v>0</v>
      </c>
      <c r="V27" s="139">
        <v>1.6655545475429887</v>
      </c>
      <c r="W27" s="139">
        <v>16.196276239130952</v>
      </c>
      <c r="X27" s="140" t="str">
        <f t="shared" si="0"/>
        <v>NO</v>
      </c>
      <c r="Y27" s="141">
        <v>24</v>
      </c>
      <c r="Z27" s="136">
        <v>0</v>
      </c>
      <c r="AA27" s="139">
        <v>35.208742038962818</v>
      </c>
      <c r="AB27" s="139">
        <v>269.26921097776739</v>
      </c>
      <c r="AC27" s="140" t="str">
        <f t="shared" si="1"/>
        <v>NO</v>
      </c>
      <c r="AD27" s="141">
        <v>24</v>
      </c>
      <c r="AE27" s="114">
        <v>0</v>
      </c>
      <c r="AF27" s="142">
        <v>48.458600115927332</v>
      </c>
      <c r="AG27" s="142">
        <v>325.31556275905723</v>
      </c>
      <c r="AH27" s="140" t="str">
        <f t="shared" si="2"/>
        <v>NO</v>
      </c>
    </row>
    <row r="28" spans="14:34" x14ac:dyDescent="0.25">
      <c r="N28" s="133">
        <f t="shared" si="3"/>
        <v>44858</v>
      </c>
      <c r="O28" s="134">
        <v>0.79362700301417188</v>
      </c>
      <c r="P28" s="135">
        <v>0.18579999999999999</v>
      </c>
      <c r="Q28" s="136"/>
      <c r="R28" s="135">
        <v>2.0572996985828151E-2</v>
      </c>
      <c r="S28" s="137"/>
      <c r="T28" s="138">
        <v>24</v>
      </c>
      <c r="U28" s="136">
        <v>0</v>
      </c>
      <c r="V28" s="139">
        <v>1.1481454155018918</v>
      </c>
      <c r="W28" s="139">
        <v>14.975265888095784</v>
      </c>
      <c r="X28" s="140" t="str">
        <f t="shared" si="0"/>
        <v>NO</v>
      </c>
      <c r="Y28" s="141">
        <v>24</v>
      </c>
      <c r="Z28" s="136">
        <v>0</v>
      </c>
      <c r="AA28" s="139">
        <v>30.58652428122355</v>
      </c>
      <c r="AB28" s="139">
        <v>257.15393467123255</v>
      </c>
      <c r="AC28" s="140" t="str">
        <f t="shared" si="1"/>
        <v>NO</v>
      </c>
      <c r="AD28" s="141">
        <v>24</v>
      </c>
      <c r="AE28" s="114">
        <v>0</v>
      </c>
      <c r="AF28" s="142">
        <v>52.328501417034026</v>
      </c>
      <c r="AG28" s="142">
        <v>325.48047963526051</v>
      </c>
      <c r="AH28" s="140" t="str">
        <f t="shared" si="2"/>
        <v>NO</v>
      </c>
    </row>
    <row r="29" spans="14:34" x14ac:dyDescent="0.25">
      <c r="N29" s="133">
        <f t="shared" si="3"/>
        <v>44859</v>
      </c>
      <c r="O29" s="134">
        <v>0.16974978225445103</v>
      </c>
      <c r="P29" s="135">
        <v>0.69520000000000004</v>
      </c>
      <c r="Q29" s="136"/>
      <c r="R29" s="135">
        <v>0.13505021774554893</v>
      </c>
      <c r="S29" s="137"/>
      <c r="T29" s="138">
        <v>24</v>
      </c>
      <c r="U29" s="136">
        <v>21</v>
      </c>
      <c r="V29" s="139">
        <v>2.4471601496556161</v>
      </c>
      <c r="W29" s="139">
        <v>25.551476004352182</v>
      </c>
      <c r="X29" s="140" t="str">
        <f>IF(V29&gt;W29,"Yes","NO")</f>
        <v>NO</v>
      </c>
      <c r="Y29" s="141">
        <v>24</v>
      </c>
      <c r="Z29" s="136">
        <v>21</v>
      </c>
      <c r="AA29" s="139">
        <v>24.749679147078293</v>
      </c>
      <c r="AB29" s="139">
        <v>348.43022762769226</v>
      </c>
      <c r="AC29" s="140" t="str">
        <f t="shared" si="1"/>
        <v>NO</v>
      </c>
      <c r="AD29" s="141">
        <v>24</v>
      </c>
      <c r="AE29" s="114">
        <v>21</v>
      </c>
      <c r="AF29" s="142">
        <v>53.000572768214028</v>
      </c>
      <c r="AG29" s="142">
        <v>300.28776971160084</v>
      </c>
      <c r="AH29" s="140" t="str">
        <f t="shared" si="2"/>
        <v>NO</v>
      </c>
    </row>
    <row r="30" spans="14:34" x14ac:dyDescent="0.25">
      <c r="N30" s="113">
        <f t="shared" si="3"/>
        <v>44860</v>
      </c>
      <c r="O30" s="111">
        <v>9.9072717390067941E-2</v>
      </c>
      <c r="P30" s="135">
        <v>0.73019999999999996</v>
      </c>
      <c r="Q30" s="136"/>
      <c r="R30" s="135">
        <f>1-(O30+P30)</f>
        <v>0.17072728260993209</v>
      </c>
      <c r="S30" s="137"/>
      <c r="T30" s="138">
        <v>24</v>
      </c>
      <c r="U30" s="148">
        <v>24</v>
      </c>
      <c r="V30" s="139"/>
      <c r="W30" s="139"/>
      <c r="X30" s="140"/>
      <c r="Y30" s="141"/>
      <c r="Z30" s="136"/>
      <c r="AA30" s="139"/>
      <c r="AB30" s="139"/>
      <c r="AC30" s="140"/>
      <c r="AD30" s="141"/>
      <c r="AE30" s="114"/>
      <c r="AF30" s="142"/>
      <c r="AG30" s="142"/>
      <c r="AH30" s="140"/>
    </row>
    <row r="31" spans="14:34" x14ac:dyDescent="0.25">
      <c r="N31" s="113">
        <f t="shared" si="3"/>
        <v>44861</v>
      </c>
      <c r="O31" s="112">
        <v>0.57679254499451615</v>
      </c>
      <c r="P31" s="135">
        <v>0.33119999999999999</v>
      </c>
      <c r="Q31" s="136"/>
      <c r="R31" s="135">
        <v>9.2007455005483907E-2</v>
      </c>
      <c r="S31" s="137"/>
      <c r="T31" s="138">
        <v>24</v>
      </c>
      <c r="U31" s="149">
        <v>6</v>
      </c>
      <c r="V31" s="139">
        <v>3.6443124334715602</v>
      </c>
      <c r="W31" s="139">
        <v>17.780559209044327</v>
      </c>
      <c r="X31" s="140" t="str">
        <f t="shared" si="0"/>
        <v>NO</v>
      </c>
      <c r="Y31" s="141">
        <v>24</v>
      </c>
      <c r="Z31" s="136">
        <v>6</v>
      </c>
      <c r="AA31" s="139">
        <v>143.24165967957262</v>
      </c>
      <c r="AB31" s="139">
        <v>276.16757000549222</v>
      </c>
      <c r="AC31" s="140" t="str">
        <f t="shared" si="1"/>
        <v>NO</v>
      </c>
      <c r="AD31" s="141">
        <v>24</v>
      </c>
      <c r="AE31" s="114">
        <v>6</v>
      </c>
      <c r="AF31" s="142">
        <v>74.691115645393509</v>
      </c>
      <c r="AG31" s="142">
        <v>309.75996159138947</v>
      </c>
      <c r="AH31" s="140" t="str">
        <f t="shared" si="2"/>
        <v>NO</v>
      </c>
    </row>
    <row r="32" spans="14:34" x14ac:dyDescent="0.25">
      <c r="N32" s="133">
        <f t="shared" si="3"/>
        <v>44862</v>
      </c>
      <c r="O32" s="134">
        <v>0.87119466470137541</v>
      </c>
      <c r="P32" s="135">
        <v>0.10349999999999999</v>
      </c>
      <c r="Q32" s="136"/>
      <c r="R32" s="135">
        <v>2.5305335298624554E-2</v>
      </c>
      <c r="S32" s="137"/>
      <c r="T32" s="138">
        <v>24</v>
      </c>
      <c r="U32" s="149">
        <v>0</v>
      </c>
      <c r="V32" s="139">
        <v>1.7484822170856065</v>
      </c>
      <c r="W32" s="139">
        <v>13.138466222816426</v>
      </c>
      <c r="X32" s="140" t="str">
        <f t="shared" si="0"/>
        <v>NO</v>
      </c>
      <c r="Y32" s="141">
        <v>24</v>
      </c>
      <c r="Z32" s="136">
        <v>0</v>
      </c>
      <c r="AA32" s="139">
        <v>48.372433995653417</v>
      </c>
      <c r="AB32" s="139">
        <v>238.18650692089898</v>
      </c>
      <c r="AC32" s="140" t="str">
        <f t="shared" si="1"/>
        <v>NO</v>
      </c>
      <c r="AD32" s="141">
        <v>24</v>
      </c>
      <c r="AE32" s="114">
        <v>0</v>
      </c>
      <c r="AF32" s="142">
        <v>47.943747047875604</v>
      </c>
      <c r="AG32" s="142">
        <v>324.43799076997351</v>
      </c>
      <c r="AH32" s="140" t="str">
        <f t="shared" si="2"/>
        <v>NO</v>
      </c>
    </row>
    <row r="33" spans="14:34" x14ac:dyDescent="0.25">
      <c r="N33" s="133">
        <f t="shared" si="3"/>
        <v>44863</v>
      </c>
      <c r="O33" s="134">
        <v>0.83234018420962463</v>
      </c>
      <c r="P33" s="135">
        <v>0.14449999999999999</v>
      </c>
      <c r="Q33" s="136"/>
      <c r="R33" s="135">
        <v>2.3159815790375404E-2</v>
      </c>
      <c r="S33" s="137"/>
      <c r="T33" s="138">
        <v>24</v>
      </c>
      <c r="U33" s="149">
        <v>0</v>
      </c>
      <c r="V33" s="139">
        <v>1.2850925392580075</v>
      </c>
      <c r="W33" s="139">
        <v>14.050257274810715</v>
      </c>
      <c r="X33" s="140" t="str">
        <f t="shared" si="0"/>
        <v>NO</v>
      </c>
      <c r="Y33" s="141">
        <v>24</v>
      </c>
      <c r="Z33" s="136">
        <v>0</v>
      </c>
      <c r="AA33" s="139">
        <v>16.723077537297282</v>
      </c>
      <c r="AB33" s="139">
        <v>247.56658285425041</v>
      </c>
      <c r="AC33" s="140" t="str">
        <f t="shared" si="1"/>
        <v>NO</v>
      </c>
      <c r="AD33" s="141">
        <v>24</v>
      </c>
      <c r="AE33" s="114">
        <v>0</v>
      </c>
      <c r="AF33" s="142">
        <v>43.041142004578184</v>
      </c>
      <c r="AG33" s="142">
        <v>324.89393061937972</v>
      </c>
      <c r="AH33" s="140" t="str">
        <f t="shared" si="2"/>
        <v>NO</v>
      </c>
    </row>
    <row r="34" spans="14:34" x14ac:dyDescent="0.25">
      <c r="N34" s="133">
        <f t="shared" si="3"/>
        <v>44864</v>
      </c>
      <c r="O34" s="134">
        <v>0.45048010063360894</v>
      </c>
      <c r="P34" s="135">
        <v>0.42349999999999999</v>
      </c>
      <c r="Q34" s="136"/>
      <c r="R34" s="135">
        <v>0.12601989936639102</v>
      </c>
      <c r="S34" s="137"/>
      <c r="T34" s="138">
        <v>24</v>
      </c>
      <c r="U34" s="149">
        <v>8</v>
      </c>
      <c r="V34" s="139">
        <v>1.1439398376026686</v>
      </c>
      <c r="W34" s="139">
        <v>19.623700198517533</v>
      </c>
      <c r="X34" s="140" t="str">
        <f t="shared" si="0"/>
        <v>NO</v>
      </c>
      <c r="Y34" s="141">
        <v>24</v>
      </c>
      <c r="Z34" s="136">
        <v>8</v>
      </c>
      <c r="AA34" s="139">
        <v>26.104135848386644</v>
      </c>
      <c r="AB34" s="139">
        <v>290.29460908247717</v>
      </c>
      <c r="AC34" s="140" t="str">
        <f t="shared" si="1"/>
        <v>NO</v>
      </c>
      <c r="AD34" s="141">
        <v>24</v>
      </c>
      <c r="AE34" s="114">
        <v>8</v>
      </c>
      <c r="AF34" s="142">
        <v>40.913861604455619</v>
      </c>
      <c r="AG34" s="142">
        <v>302.27409929965546</v>
      </c>
      <c r="AH34" s="140" t="str">
        <f t="shared" si="2"/>
        <v>NO</v>
      </c>
    </row>
    <row r="35" spans="14:34" x14ac:dyDescent="0.25">
      <c r="N35" s="133">
        <f t="shared" si="3"/>
        <v>44865</v>
      </c>
      <c r="O35" s="134">
        <v>0.59753518510114156</v>
      </c>
      <c r="P35" s="135">
        <v>0.31950000000000001</v>
      </c>
      <c r="Q35" s="136"/>
      <c r="R35" s="135">
        <v>8.296481489885843E-2</v>
      </c>
      <c r="S35" s="137"/>
      <c r="T35" s="138">
        <v>24</v>
      </c>
      <c r="U35" s="149">
        <v>3</v>
      </c>
      <c r="V35" s="139">
        <v>1.2214596093788237</v>
      </c>
      <c r="W35" s="139">
        <v>17.573781503986016</v>
      </c>
      <c r="X35" s="140" t="str">
        <f t="shared" si="0"/>
        <v>NO</v>
      </c>
      <c r="Y35" s="141">
        <v>24</v>
      </c>
      <c r="Z35" s="136">
        <v>3</v>
      </c>
      <c r="AA35" s="139">
        <v>34.821849217558878</v>
      </c>
      <c r="AB35" s="139">
        <v>275.24777069043137</v>
      </c>
      <c r="AC35" s="140" t="str">
        <f t="shared" si="1"/>
        <v>NO</v>
      </c>
      <c r="AD35" s="141">
        <v>24</v>
      </c>
      <c r="AE35" s="114">
        <v>3</v>
      </c>
      <c r="AF35" s="142">
        <v>56.091308948805491</v>
      </c>
      <c r="AG35" s="142">
        <v>311.75644460968903</v>
      </c>
      <c r="AH35" s="140" t="str">
        <f t="shared" si="2"/>
        <v>NO</v>
      </c>
    </row>
    <row r="36" spans="14:34" x14ac:dyDescent="0.25">
      <c r="N36" s="133">
        <f t="shared" si="3"/>
        <v>44866</v>
      </c>
      <c r="O36" s="150">
        <v>0.69253022540707077</v>
      </c>
      <c r="P36" s="151">
        <v>0.20180000000000001</v>
      </c>
      <c r="Q36" s="151"/>
      <c r="R36" s="135">
        <v>0.10566977459292926</v>
      </c>
      <c r="S36" s="137"/>
      <c r="T36" s="141">
        <v>24</v>
      </c>
      <c r="U36" s="149">
        <v>3</v>
      </c>
      <c r="V36" s="139">
        <v>2.1453179341612647</v>
      </c>
      <c r="W36" s="139">
        <v>14.858174009037112</v>
      </c>
      <c r="X36" s="140" t="str">
        <f t="shared" si="0"/>
        <v>NO</v>
      </c>
      <c r="Y36" s="141">
        <v>24</v>
      </c>
      <c r="Z36" s="136">
        <v>3</v>
      </c>
      <c r="AA36" s="139">
        <v>30.171633871337093</v>
      </c>
      <c r="AB36" s="139">
        <v>245.21339934313747</v>
      </c>
      <c r="AC36" s="140" t="str">
        <f t="shared" si="1"/>
        <v>NO</v>
      </c>
      <c r="AD36" s="141">
        <v>24</v>
      </c>
      <c r="AE36" s="114">
        <v>3</v>
      </c>
      <c r="AF36" s="142">
        <v>46.132596275628146</v>
      </c>
      <c r="AG36" s="142">
        <v>306.75071174394145</v>
      </c>
      <c r="AH36" s="140" t="str">
        <f t="shared" si="2"/>
        <v>NO</v>
      </c>
    </row>
    <row r="37" spans="14:34" x14ac:dyDescent="0.25">
      <c r="N37" s="133">
        <f t="shared" si="3"/>
        <v>44867</v>
      </c>
      <c r="O37" s="150">
        <v>0.62399026314502481</v>
      </c>
      <c r="P37" s="151">
        <v>0.32529999999999998</v>
      </c>
      <c r="Q37" s="151"/>
      <c r="R37" s="135">
        <v>5.0709736854975151E-2</v>
      </c>
      <c r="S37" s="137"/>
      <c r="T37" s="141">
        <v>24</v>
      </c>
      <c r="U37" s="149">
        <v>3</v>
      </c>
      <c r="V37" s="139">
        <v>1.1420942718930776</v>
      </c>
      <c r="W37" s="139">
        <v>17.878328679128618</v>
      </c>
      <c r="X37" s="140" t="str">
        <f t="shared" si="0"/>
        <v>NO</v>
      </c>
      <c r="Y37" s="141">
        <v>24</v>
      </c>
      <c r="Z37" s="136">
        <v>3</v>
      </c>
      <c r="AA37" s="139">
        <v>122.18477845985538</v>
      </c>
      <c r="AB37" s="139">
        <v>282.37141334555429</v>
      </c>
      <c r="AC37" s="140" t="str">
        <f t="shared" si="1"/>
        <v>NO</v>
      </c>
      <c r="AD37" s="141">
        <v>24</v>
      </c>
      <c r="AE37" s="114">
        <v>3</v>
      </c>
      <c r="AF37" s="142">
        <v>71.034094876201067</v>
      </c>
      <c r="AG37" s="142">
        <v>318.8489157465533</v>
      </c>
      <c r="AH37" s="140" t="str">
        <f t="shared" si="2"/>
        <v>NO</v>
      </c>
    </row>
    <row r="38" spans="14:34" x14ac:dyDescent="0.25">
      <c r="N38" s="133">
        <f t="shared" si="3"/>
        <v>44868</v>
      </c>
      <c r="O38" s="150">
        <v>0.76012666188456857</v>
      </c>
      <c r="P38" s="151">
        <v>0.21940000000000001</v>
      </c>
      <c r="Q38" s="151"/>
      <c r="R38" s="135">
        <v>2.0473338115431394E-2</v>
      </c>
      <c r="S38" s="137"/>
      <c r="T38" s="141">
        <v>24</v>
      </c>
      <c r="U38" s="149">
        <v>0</v>
      </c>
      <c r="V38" s="139">
        <v>1.0684066839676378</v>
      </c>
      <c r="W38" s="139">
        <v>15.713738748972403</v>
      </c>
      <c r="X38" s="140" t="str">
        <f t="shared" si="0"/>
        <v>NO</v>
      </c>
      <c r="Y38" s="141">
        <v>24</v>
      </c>
      <c r="Z38" s="136">
        <v>0</v>
      </c>
      <c r="AA38" s="139">
        <v>33.076076824624913</v>
      </c>
      <c r="AB38" s="139">
        <v>264.54540391771553</v>
      </c>
      <c r="AC38" s="140" t="str">
        <f t="shared" si="1"/>
        <v>NO</v>
      </c>
      <c r="AD38" s="141">
        <v>24</v>
      </c>
      <c r="AE38" s="114">
        <v>0</v>
      </c>
      <c r="AF38" s="142">
        <v>53.981889952828482</v>
      </c>
      <c r="AG38" s="142">
        <v>325.49220248346336</v>
      </c>
      <c r="AH38" s="140" t="str">
        <f t="shared" si="2"/>
        <v>NO</v>
      </c>
    </row>
    <row r="39" spans="14:34" x14ac:dyDescent="0.25">
      <c r="N39" s="133">
        <f t="shared" si="3"/>
        <v>44869</v>
      </c>
      <c r="O39" s="150">
        <v>0.77867472204995813</v>
      </c>
      <c r="P39" s="151">
        <v>0.2026</v>
      </c>
      <c r="Q39" s="151"/>
      <c r="R39" s="135">
        <v>1.8725277950041863E-2</v>
      </c>
      <c r="S39" s="137"/>
      <c r="T39" s="141">
        <v>24</v>
      </c>
      <c r="U39" s="149">
        <v>0</v>
      </c>
      <c r="V39" s="139">
        <v>1.3274004232428889</v>
      </c>
      <c r="W39" s="139">
        <v>15.353858430501676</v>
      </c>
      <c r="X39" s="140" t="str">
        <f t="shared" si="0"/>
        <v>NO</v>
      </c>
      <c r="Y39" s="141">
        <v>24</v>
      </c>
      <c r="Z39" s="136">
        <v>0</v>
      </c>
      <c r="AA39" s="139">
        <v>44.812474002403313</v>
      </c>
      <c r="AB39" s="139">
        <v>261.16821495678028</v>
      </c>
      <c r="AC39" s="140" t="str">
        <f t="shared" si="1"/>
        <v>NO</v>
      </c>
      <c r="AD39" s="141">
        <v>24</v>
      </c>
      <c r="AE39" s="114">
        <v>0</v>
      </c>
      <c r="AF39" s="142">
        <v>40.715971724556987</v>
      </c>
      <c r="AG39" s="142">
        <v>325.87761852480611</v>
      </c>
      <c r="AH39" s="140" t="str">
        <f t="shared" si="2"/>
        <v>NO</v>
      </c>
    </row>
    <row r="40" spans="14:34" x14ac:dyDescent="0.25">
      <c r="N40" s="133">
        <f t="shared" si="3"/>
        <v>44870</v>
      </c>
      <c r="O40" s="150">
        <v>0.72926323101176027</v>
      </c>
      <c r="P40" s="151">
        <v>0.24429999999999999</v>
      </c>
      <c r="Q40" s="151"/>
      <c r="R40" s="135">
        <v>2.6436768988239767E-2</v>
      </c>
      <c r="S40" s="137"/>
      <c r="T40" s="141">
        <v>24</v>
      </c>
      <c r="U40" s="149">
        <v>0</v>
      </c>
      <c r="V40" s="139">
        <v>1.1901082015482167</v>
      </c>
      <c r="W40" s="139">
        <v>16.188837449678651</v>
      </c>
      <c r="X40" s="140" t="str">
        <f t="shared" si="0"/>
        <v>NO</v>
      </c>
      <c r="Y40" s="141">
        <v>24</v>
      </c>
      <c r="Z40" s="136">
        <v>0</v>
      </c>
      <c r="AA40" s="139">
        <v>27.521622185818888</v>
      </c>
      <c r="AB40" s="139">
        <v>268.67196574369842</v>
      </c>
      <c r="AC40" s="140" t="str">
        <f t="shared" si="1"/>
        <v>NO</v>
      </c>
      <c r="AD40" s="141">
        <v>24</v>
      </c>
      <c r="AE40" s="114">
        <v>0</v>
      </c>
      <c r="AF40" s="142">
        <v>44.856272421147558</v>
      </c>
      <c r="AG40" s="142">
        <v>323.36602825549897</v>
      </c>
      <c r="AH40" s="140" t="str">
        <f t="shared" si="2"/>
        <v>NO</v>
      </c>
    </row>
    <row r="41" spans="14:34" x14ac:dyDescent="0.25">
      <c r="N41" s="133">
        <f t="shared" si="3"/>
        <v>44871</v>
      </c>
      <c r="O41" s="150">
        <v>0.76250604493529217</v>
      </c>
      <c r="P41" s="151">
        <v>0.2082</v>
      </c>
      <c r="Q41" s="151"/>
      <c r="R41" s="135">
        <v>2.9293955064707777E-2</v>
      </c>
      <c r="S41" s="137"/>
      <c r="T41" s="141">
        <v>24</v>
      </c>
      <c r="U41" s="149">
        <v>0</v>
      </c>
      <c r="V41" s="139">
        <v>1.4292575529649874</v>
      </c>
      <c r="W41" s="139">
        <v>15.377373282084426</v>
      </c>
      <c r="X41" s="140" t="str">
        <f t="shared" si="0"/>
        <v>NO</v>
      </c>
      <c r="Y41" s="141">
        <v>24</v>
      </c>
      <c r="Z41" s="136">
        <v>0</v>
      </c>
      <c r="AA41" s="139">
        <v>33.907595510508123</v>
      </c>
      <c r="AB41" s="139">
        <v>260.18876166588404</v>
      </c>
      <c r="AC41" s="140" t="str">
        <f t="shared" si="1"/>
        <v>NO</v>
      </c>
      <c r="AD41" s="141">
        <v>24</v>
      </c>
      <c r="AE41" s="114">
        <v>0</v>
      </c>
      <c r="AF41" s="142">
        <v>47.155042295623851</v>
      </c>
      <c r="AG41" s="142">
        <v>322.72505016528669</v>
      </c>
      <c r="AH41" s="140" t="str">
        <f t="shared" si="2"/>
        <v>NO</v>
      </c>
    </row>
    <row r="42" spans="14:34" x14ac:dyDescent="0.25">
      <c r="N42" s="133">
        <f t="shared" si="3"/>
        <v>44872</v>
      </c>
      <c r="O42" s="150">
        <v>0.60821633785926299</v>
      </c>
      <c r="P42" s="151">
        <v>0.35210000000000002</v>
      </c>
      <c r="Q42" s="151"/>
      <c r="R42" s="135">
        <v>3.9683662140737042E-2</v>
      </c>
      <c r="S42" s="137"/>
      <c r="T42" s="141">
        <v>24</v>
      </c>
      <c r="U42" s="149">
        <v>5</v>
      </c>
      <c r="V42" s="139">
        <v>1.2422418887554669</v>
      </c>
      <c r="W42" s="139">
        <v>18.526776082202776</v>
      </c>
      <c r="X42" s="140" t="str">
        <f t="shared" si="0"/>
        <v>NO</v>
      </c>
      <c r="Y42" s="141">
        <v>24</v>
      </c>
      <c r="Z42" s="136">
        <v>5</v>
      </c>
      <c r="AA42" s="139">
        <v>43.260787692117312</v>
      </c>
      <c r="AB42" s="139">
        <v>290.24242419151778</v>
      </c>
      <c r="AC42" s="140" t="str">
        <f t="shared" si="1"/>
        <v>NO</v>
      </c>
      <c r="AD42" s="141">
        <v>24</v>
      </c>
      <c r="AE42" s="114">
        <v>5</v>
      </c>
      <c r="AF42" s="142">
        <v>52.166461943383098</v>
      </c>
      <c r="AG42" s="142">
        <v>321.26028412085242</v>
      </c>
      <c r="AH42" s="140" t="str">
        <f t="shared" si="2"/>
        <v>NO</v>
      </c>
    </row>
    <row r="43" spans="14:34" x14ac:dyDescent="0.25">
      <c r="N43" s="133">
        <f t="shared" si="3"/>
        <v>44873</v>
      </c>
      <c r="O43" s="150">
        <v>0.32254542780286349</v>
      </c>
      <c r="P43" s="151">
        <v>0.49709999999999999</v>
      </c>
      <c r="Q43" s="151"/>
      <c r="R43" s="135">
        <v>0.18035457219713646</v>
      </c>
      <c r="S43" s="137"/>
      <c r="T43" s="141">
        <v>24</v>
      </c>
      <c r="U43" s="149">
        <v>16</v>
      </c>
      <c r="V43" s="139">
        <v>1.2595481062259568</v>
      </c>
      <c r="W43" s="139">
        <v>20.944971059112209</v>
      </c>
      <c r="X43" s="140" t="str">
        <f t="shared" si="0"/>
        <v>NO</v>
      </c>
      <c r="Y43" s="141">
        <v>24</v>
      </c>
      <c r="Z43" s="136">
        <v>16</v>
      </c>
      <c r="AA43" s="139">
        <v>34.99942000938556</v>
      </c>
      <c r="AB43" s="139">
        <v>296.63817475668799</v>
      </c>
      <c r="AC43" s="140" t="str">
        <f t="shared" si="1"/>
        <v>NO</v>
      </c>
      <c r="AD43" s="141">
        <v>24</v>
      </c>
      <c r="AE43" s="114">
        <v>16</v>
      </c>
      <c r="AF43" s="142">
        <v>47.067585400166301</v>
      </c>
      <c r="AG43" s="142">
        <v>290.32776376620171</v>
      </c>
      <c r="AH43" s="140" t="str">
        <f t="shared" si="2"/>
        <v>NO</v>
      </c>
    </row>
    <row r="44" spans="14:34" x14ac:dyDescent="0.25">
      <c r="N44" s="133">
        <f t="shared" si="3"/>
        <v>44874</v>
      </c>
      <c r="O44" s="150">
        <v>0.80644901501424882</v>
      </c>
      <c r="P44" s="151">
        <v>0.17319999999999999</v>
      </c>
      <c r="Q44" s="151"/>
      <c r="R44" s="135">
        <v>2.0350984985751164E-2</v>
      </c>
      <c r="S44" s="137"/>
      <c r="T44" s="141">
        <v>24</v>
      </c>
      <c r="U44" s="149">
        <v>0</v>
      </c>
      <c r="V44" s="139">
        <v>1.1958899237651399</v>
      </c>
      <c r="W44" s="139">
        <v>14.698476637377215</v>
      </c>
      <c r="X44" s="140" t="str">
        <f t="shared" si="0"/>
        <v>NO</v>
      </c>
      <c r="Y44" s="141">
        <v>24</v>
      </c>
      <c r="Z44" s="136">
        <v>0</v>
      </c>
      <c r="AA44" s="139">
        <v>27.885982843917731</v>
      </c>
      <c r="AB44" s="139">
        <v>254.41039922514935</v>
      </c>
      <c r="AC44" s="140" t="str">
        <f t="shared" si="1"/>
        <v>NO</v>
      </c>
      <c r="AD44" s="141">
        <v>24</v>
      </c>
      <c r="AE44" s="114">
        <v>0</v>
      </c>
      <c r="AF44" s="142">
        <v>46.87814066275061</v>
      </c>
      <c r="AG44" s="142">
        <v>325.52283974152556</v>
      </c>
      <c r="AH44" s="140" t="str">
        <f t="shared" si="2"/>
        <v>NO</v>
      </c>
    </row>
    <row r="45" spans="14:34" x14ac:dyDescent="0.25">
      <c r="N45" s="133">
        <f t="shared" si="3"/>
        <v>44875</v>
      </c>
      <c r="O45" s="150">
        <v>0.71976416654363051</v>
      </c>
      <c r="P45" s="151">
        <v>0.2581</v>
      </c>
      <c r="Q45" s="151"/>
      <c r="R45" s="135">
        <v>2.2135833456369491E-2</v>
      </c>
      <c r="S45" s="137"/>
      <c r="T45" s="141">
        <v>24</v>
      </c>
      <c r="U45" s="149">
        <v>0</v>
      </c>
      <c r="V45" s="139">
        <v>1.4101480382400913</v>
      </c>
      <c r="W45" s="139">
        <v>16.557163911584954</v>
      </c>
      <c r="X45" s="140" t="str">
        <f t="shared" si="0"/>
        <v>NO</v>
      </c>
      <c r="Y45" s="141">
        <v>24</v>
      </c>
      <c r="Z45" s="136">
        <v>0</v>
      </c>
      <c r="AA45" s="139">
        <v>45.351414928342571</v>
      </c>
      <c r="AB45" s="139">
        <v>272.77472676335566</v>
      </c>
      <c r="AC45" s="140" t="str">
        <f t="shared" si="1"/>
        <v>NO</v>
      </c>
      <c r="AD45" s="141">
        <v>24</v>
      </c>
      <c r="AE45" s="114">
        <v>0</v>
      </c>
      <c r="AF45" s="142">
        <v>51.45852433592529</v>
      </c>
      <c r="AG45" s="142">
        <v>325.13580460435855</v>
      </c>
      <c r="AH45" s="140" t="str">
        <f t="shared" si="2"/>
        <v>NO</v>
      </c>
    </row>
    <row r="46" spans="14:34" x14ac:dyDescent="0.25">
      <c r="N46" s="133">
        <f t="shared" si="3"/>
        <v>44876</v>
      </c>
      <c r="O46" s="150">
        <v>6.554666326997842E-2</v>
      </c>
      <c r="P46" s="151">
        <v>0.69640000000000002</v>
      </c>
      <c r="Q46" s="151"/>
      <c r="R46" s="135">
        <v>0.2380533367300216</v>
      </c>
      <c r="S46" s="137"/>
      <c r="T46" s="141">
        <v>24</v>
      </c>
      <c r="U46" s="149">
        <v>23</v>
      </c>
      <c r="V46" s="139">
        <v>1.5244946539440416</v>
      </c>
      <c r="W46" s="139">
        <v>25.011290320918501</v>
      </c>
      <c r="X46" s="140" t="str">
        <f t="shared" si="0"/>
        <v>NO</v>
      </c>
      <c r="Y46" s="141">
        <v>24</v>
      </c>
      <c r="Z46" s="136">
        <v>23</v>
      </c>
      <c r="AA46" s="139">
        <v>116.87873669747169</v>
      </c>
      <c r="AB46" s="139">
        <v>329.99816100833186</v>
      </c>
      <c r="AC46" s="140" t="str">
        <f t="shared" si="1"/>
        <v>NO</v>
      </c>
      <c r="AD46" s="141">
        <v>24</v>
      </c>
      <c r="AE46" s="114">
        <v>23</v>
      </c>
      <c r="AF46" s="142">
        <v>79.052217198057519</v>
      </c>
      <c r="AG46" s="142">
        <v>277.62653530286417</v>
      </c>
      <c r="AH46" s="140" t="str">
        <f t="shared" si="2"/>
        <v>NO</v>
      </c>
    </row>
    <row r="47" spans="14:34" x14ac:dyDescent="0.25">
      <c r="N47" s="133">
        <f t="shared" si="3"/>
        <v>44877</v>
      </c>
      <c r="O47" s="150">
        <v>0.11680347017672232</v>
      </c>
      <c r="P47" s="151">
        <v>0.63260000000000005</v>
      </c>
      <c r="Q47" s="151"/>
      <c r="R47" s="135">
        <f>1-(O47+P47)</f>
        <v>0.25059652982327763</v>
      </c>
      <c r="S47" s="137"/>
      <c r="T47" s="141">
        <v>24</v>
      </c>
      <c r="U47" s="148">
        <v>24</v>
      </c>
      <c r="V47" s="139"/>
      <c r="W47" s="139"/>
      <c r="X47" s="140"/>
      <c r="Y47" s="141">
        <v>24</v>
      </c>
      <c r="Z47" s="148">
        <v>24</v>
      </c>
      <c r="AA47" s="139"/>
      <c r="AB47" s="139"/>
      <c r="AC47" s="140"/>
      <c r="AD47" s="141">
        <v>24</v>
      </c>
      <c r="AE47" s="116">
        <v>24</v>
      </c>
      <c r="AF47" s="142"/>
      <c r="AG47" s="142"/>
      <c r="AH47" s="140"/>
    </row>
    <row r="48" spans="14:34" x14ac:dyDescent="0.25">
      <c r="N48" s="133">
        <f t="shared" si="3"/>
        <v>44878</v>
      </c>
      <c r="O48" s="150">
        <v>0.41983819753459906</v>
      </c>
      <c r="P48" s="151">
        <v>0.54100000000000004</v>
      </c>
      <c r="Q48" s="151"/>
      <c r="R48" s="135">
        <v>3.9161802465400908E-2</v>
      </c>
      <c r="S48" s="137"/>
      <c r="T48" s="141">
        <v>24</v>
      </c>
      <c r="U48" s="149">
        <v>12</v>
      </c>
      <c r="V48" s="139">
        <v>0.9597059124757793</v>
      </c>
      <c r="W48" s="139">
        <v>22.686514166471241</v>
      </c>
      <c r="X48" s="140" t="str">
        <f t="shared" si="0"/>
        <v>NO</v>
      </c>
      <c r="Y48" s="141">
        <v>24</v>
      </c>
      <c r="Z48" s="136">
        <v>12</v>
      </c>
      <c r="AA48" s="139">
        <v>101.53331927027831</v>
      </c>
      <c r="AB48" s="139">
        <v>331.9107324209815</v>
      </c>
      <c r="AC48" s="140" t="str">
        <f t="shared" si="1"/>
        <v>NO</v>
      </c>
      <c r="AD48" s="141">
        <v>24</v>
      </c>
      <c r="AE48" s="114">
        <v>12</v>
      </c>
      <c r="AF48" s="142">
        <v>72.941040438601789</v>
      </c>
      <c r="AG48" s="142">
        <v>321.38363609785932</v>
      </c>
      <c r="AH48" s="140" t="str">
        <f t="shared" si="2"/>
        <v>NO</v>
      </c>
    </row>
    <row r="49" spans="14:34" x14ac:dyDescent="0.25">
      <c r="N49" s="133">
        <f t="shared" si="3"/>
        <v>44879</v>
      </c>
      <c r="O49" s="150">
        <v>0.5703519353731672</v>
      </c>
      <c r="P49" s="151">
        <v>0.41299999999999998</v>
      </c>
      <c r="Q49" s="151"/>
      <c r="R49" s="135">
        <v>1.664806462683277E-2</v>
      </c>
      <c r="S49" s="137"/>
      <c r="T49" s="141">
        <v>24</v>
      </c>
      <c r="U49" s="149">
        <v>0</v>
      </c>
      <c r="V49" s="139">
        <v>1.0392904935984908</v>
      </c>
      <c r="W49" s="139">
        <v>19.99326834216415</v>
      </c>
      <c r="X49" s="140" t="str">
        <f t="shared" si="0"/>
        <v>NO</v>
      </c>
      <c r="Y49" s="141">
        <v>24</v>
      </c>
      <c r="Z49" s="136">
        <v>0</v>
      </c>
      <c r="AA49" s="139">
        <v>102.18876459217255</v>
      </c>
      <c r="AB49" s="139">
        <v>307.82133365536112</v>
      </c>
      <c r="AC49" s="140" t="str">
        <f t="shared" si="1"/>
        <v>NO</v>
      </c>
      <c r="AD49" s="141">
        <v>24</v>
      </c>
      <c r="AE49" s="114">
        <v>0</v>
      </c>
      <c r="AF49" s="142">
        <v>64.83034404984285</v>
      </c>
      <c r="AG49" s="142">
        <v>326.32808736299063</v>
      </c>
      <c r="AH49" s="140" t="str">
        <f t="shared" si="2"/>
        <v>NO</v>
      </c>
    </row>
    <row r="50" spans="14:34" x14ac:dyDescent="0.25">
      <c r="N50" s="133">
        <f t="shared" si="3"/>
        <v>44880</v>
      </c>
      <c r="O50" s="150">
        <v>0.78387158644659627</v>
      </c>
      <c r="P50" s="151">
        <v>0.20050000000000001</v>
      </c>
      <c r="Q50" s="151"/>
      <c r="R50" s="135">
        <v>1.5628413553403719E-2</v>
      </c>
      <c r="S50" s="137"/>
      <c r="T50" s="141">
        <v>24</v>
      </c>
      <c r="U50" s="149">
        <v>0</v>
      </c>
      <c r="V50" s="139">
        <v>1.1944689255627052</v>
      </c>
      <c r="W50" s="139">
        <v>15.326066312664176</v>
      </c>
      <c r="X50" s="140" t="str">
        <f t="shared" si="0"/>
        <v>NO</v>
      </c>
      <c r="Y50" s="141">
        <v>24</v>
      </c>
      <c r="Z50" s="136">
        <v>0</v>
      </c>
      <c r="AA50" s="139">
        <v>44.788939779443872</v>
      </c>
      <c r="AB50" s="139">
        <v>261.28837271329252</v>
      </c>
      <c r="AC50" s="140" t="str">
        <f t="shared" si="1"/>
        <v>NO</v>
      </c>
      <c r="AD50" s="141">
        <v>24</v>
      </c>
      <c r="AE50" s="114">
        <v>0</v>
      </c>
      <c r="AF50" s="142">
        <v>34.566288480476409</v>
      </c>
      <c r="AG50" s="142">
        <v>326.56992971591433</v>
      </c>
      <c r="AH50" s="140" t="str">
        <f t="shared" si="2"/>
        <v>NO</v>
      </c>
    </row>
    <row r="51" spans="14:34" x14ac:dyDescent="0.25">
      <c r="N51" s="133">
        <f t="shared" si="3"/>
        <v>44881</v>
      </c>
      <c r="O51" s="150">
        <v>0.59694302005025357</v>
      </c>
      <c r="P51" s="151">
        <v>0.37359999999999999</v>
      </c>
      <c r="Q51" s="151"/>
      <c r="R51" s="135">
        <v>2.9456979949746387E-2</v>
      </c>
      <c r="S51" s="137"/>
      <c r="T51" s="141">
        <v>24</v>
      </c>
      <c r="U51" s="149">
        <v>8</v>
      </c>
      <c r="V51" s="139">
        <v>2.5906703734722223</v>
      </c>
      <c r="W51" s="139">
        <v>19.058428187747303</v>
      </c>
      <c r="X51" s="140" t="str">
        <f t="shared" si="0"/>
        <v>NO</v>
      </c>
      <c r="Y51" s="141">
        <v>24</v>
      </c>
      <c r="Z51" s="136">
        <v>8</v>
      </c>
      <c r="AA51" s="139">
        <v>26.117042813641373</v>
      </c>
      <c r="AB51" s="139">
        <v>296.86368517019628</v>
      </c>
      <c r="AC51" s="140" t="str">
        <f t="shared" si="1"/>
        <v>NO</v>
      </c>
      <c r="AD51" s="141">
        <v>24</v>
      </c>
      <c r="AE51" s="114">
        <v>8</v>
      </c>
      <c r="AF51" s="142">
        <v>41.819580894462277</v>
      </c>
      <c r="AG51" s="142">
        <v>323.52939703082313</v>
      </c>
      <c r="AH51" s="140" t="str">
        <f t="shared" si="2"/>
        <v>NO</v>
      </c>
    </row>
    <row r="52" spans="14:34" x14ac:dyDescent="0.25">
      <c r="N52" s="133">
        <f t="shared" si="3"/>
        <v>44882</v>
      </c>
      <c r="O52" s="150">
        <v>0.83175151581757112</v>
      </c>
      <c r="P52" s="151">
        <v>0.15479999999999999</v>
      </c>
      <c r="Q52" s="151"/>
      <c r="R52" s="135">
        <v>1.3448484182428944E-2</v>
      </c>
      <c r="S52" s="137"/>
      <c r="T52" s="141">
        <v>24</v>
      </c>
      <c r="U52" s="149">
        <v>0</v>
      </c>
      <c r="V52" s="139">
        <v>1.6607990981544341</v>
      </c>
      <c r="W52" s="139">
        <v>14.331286203772526</v>
      </c>
      <c r="X52" s="140" t="str">
        <f t="shared" si="0"/>
        <v>NO</v>
      </c>
      <c r="Y52" s="141">
        <v>24</v>
      </c>
      <c r="Z52" s="136">
        <v>0</v>
      </c>
      <c r="AA52" s="139">
        <v>16.577441589980406</v>
      </c>
      <c r="AB52" s="139">
        <v>251.61003197581712</v>
      </c>
      <c r="AC52" s="140" t="str">
        <f t="shared" si="1"/>
        <v>NO</v>
      </c>
      <c r="AD52" s="141">
        <v>24</v>
      </c>
      <c r="AE52" s="114">
        <v>0</v>
      </c>
      <c r="AF52" s="142">
        <v>35.471196353374467</v>
      </c>
      <c r="AG52" s="142">
        <v>327.03855641407284</v>
      </c>
      <c r="AH52" s="140" t="str">
        <f t="shared" si="2"/>
        <v>NO</v>
      </c>
    </row>
    <row r="53" spans="14:34" x14ac:dyDescent="0.25">
      <c r="N53" s="133">
        <f t="shared" si="3"/>
        <v>44883</v>
      </c>
      <c r="O53" s="150">
        <v>0.78074671524430428</v>
      </c>
      <c r="P53" s="151">
        <v>0.20649999999999999</v>
      </c>
      <c r="Q53" s="151"/>
      <c r="R53" s="135">
        <v>1.2753284755695704E-2</v>
      </c>
      <c r="S53" s="137"/>
      <c r="T53" s="141">
        <v>24</v>
      </c>
      <c r="U53" s="149">
        <v>0</v>
      </c>
      <c r="V53" s="139">
        <v>1.2582659499283779</v>
      </c>
      <c r="W53" s="139">
        <v>15.473122297916534</v>
      </c>
      <c r="X53" s="140" t="str">
        <f t="shared" si="0"/>
        <v>NO</v>
      </c>
      <c r="Y53" s="141">
        <v>24</v>
      </c>
      <c r="Z53" s="136">
        <v>0</v>
      </c>
      <c r="AA53" s="139">
        <v>23.97838557260782</v>
      </c>
      <c r="AB53" s="139">
        <v>263.11915313230497</v>
      </c>
      <c r="AC53" s="140" t="str">
        <f t="shared" si="1"/>
        <v>NO</v>
      </c>
      <c r="AD53" s="141">
        <v>24</v>
      </c>
      <c r="AE53" s="114">
        <v>0</v>
      </c>
      <c r="AF53" s="142">
        <v>35.398988835324786</v>
      </c>
      <c r="AG53" s="142">
        <v>327.19640026632976</v>
      </c>
      <c r="AH53" s="140" t="str">
        <f t="shared" si="2"/>
        <v>NO</v>
      </c>
    </row>
    <row r="54" spans="14:34" x14ac:dyDescent="0.25">
      <c r="N54" s="133">
        <f t="shared" si="3"/>
        <v>44884</v>
      </c>
      <c r="O54" s="150">
        <v>0.72935546730146239</v>
      </c>
      <c r="P54" s="151">
        <v>0.25840000000000002</v>
      </c>
      <c r="Q54" s="151"/>
      <c r="R54" s="135">
        <v>1.2244532698537647E-2</v>
      </c>
      <c r="S54" s="137"/>
      <c r="T54" s="141">
        <v>24</v>
      </c>
      <c r="U54" s="149">
        <v>0</v>
      </c>
      <c r="V54" s="139">
        <v>0.86304835558992332</v>
      </c>
      <c r="W54" s="139">
        <v>16.61758482386195</v>
      </c>
      <c r="X54" s="140" t="str">
        <f t="shared" si="0"/>
        <v>NO</v>
      </c>
      <c r="Y54" s="141">
        <v>24</v>
      </c>
      <c r="Z54" s="136">
        <v>0</v>
      </c>
      <c r="AA54" s="139">
        <v>14.08597447817084</v>
      </c>
      <c r="AB54" s="139">
        <v>274.6275117192925</v>
      </c>
      <c r="AC54" s="140" t="str">
        <f t="shared" si="1"/>
        <v>NO</v>
      </c>
      <c r="AD54" s="141">
        <v>24</v>
      </c>
      <c r="AE54" s="114">
        <v>0</v>
      </c>
      <c r="AF54" s="142">
        <v>35.539334634978538</v>
      </c>
      <c r="AG54" s="142">
        <v>327.307240835953</v>
      </c>
      <c r="AH54" s="140" t="str">
        <f t="shared" si="2"/>
        <v>NO</v>
      </c>
    </row>
    <row r="55" spans="14:34" x14ac:dyDescent="0.25">
      <c r="N55" s="133">
        <f t="shared" si="3"/>
        <v>44885</v>
      </c>
      <c r="O55" s="150">
        <v>0.69309456374761558</v>
      </c>
      <c r="P55" s="151">
        <v>0.29580000000000001</v>
      </c>
      <c r="Q55" s="151"/>
      <c r="R55" s="135">
        <v>1.110543625238436E-2</v>
      </c>
      <c r="S55" s="137"/>
      <c r="T55" s="141">
        <v>24</v>
      </c>
      <c r="U55" s="149">
        <v>0</v>
      </c>
      <c r="V55" s="139">
        <v>1.2772329051103661</v>
      </c>
      <c r="W55" s="139">
        <v>17.447590251339776</v>
      </c>
      <c r="X55" s="140" t="str">
        <f t="shared" si="0"/>
        <v>NO</v>
      </c>
      <c r="Y55" s="141">
        <v>24</v>
      </c>
      <c r="Z55" s="136">
        <v>0</v>
      </c>
      <c r="AA55" s="139">
        <v>34.021399128173719</v>
      </c>
      <c r="AB55" s="139">
        <v>283.07598752081958</v>
      </c>
      <c r="AC55" s="140" t="str">
        <f t="shared" si="1"/>
        <v>NO</v>
      </c>
      <c r="AD55" s="141">
        <v>24</v>
      </c>
      <c r="AE55" s="114">
        <v>0</v>
      </c>
      <c r="AF55" s="142">
        <v>32.573948707416683</v>
      </c>
      <c r="AG55" s="142">
        <v>327.5653652302986</v>
      </c>
      <c r="AH55" s="140" t="str">
        <f t="shared" si="2"/>
        <v>NO</v>
      </c>
    </row>
    <row r="56" spans="14:34" x14ac:dyDescent="0.25">
      <c r="N56" s="133">
        <f t="shared" si="3"/>
        <v>44886</v>
      </c>
      <c r="O56" s="150">
        <v>0.80831039809088623</v>
      </c>
      <c r="P56" s="151">
        <v>0.1782</v>
      </c>
      <c r="Q56" s="151"/>
      <c r="R56" s="135">
        <v>1.3489601909113746E-2</v>
      </c>
      <c r="S56" s="137"/>
      <c r="T56" s="141">
        <v>24</v>
      </c>
      <c r="U56" s="149">
        <v>0</v>
      </c>
      <c r="V56" s="139">
        <v>1.4205020316453327</v>
      </c>
      <c r="W56" s="139">
        <v>14.846153154709647</v>
      </c>
      <c r="X56" s="140" t="str">
        <f t="shared" si="0"/>
        <v>NO</v>
      </c>
      <c r="Y56" s="141">
        <v>24</v>
      </c>
      <c r="Z56" s="136">
        <v>0</v>
      </c>
      <c r="AA56" s="139">
        <v>19.599977489706649</v>
      </c>
      <c r="AB56" s="139">
        <v>256.75484834555857</v>
      </c>
      <c r="AC56" s="140" t="str">
        <f t="shared" si="1"/>
        <v>NO</v>
      </c>
      <c r="AD56" s="141">
        <v>24</v>
      </c>
      <c r="AE56" s="114">
        <v>0</v>
      </c>
      <c r="AF56" s="142">
        <v>32.608182346726963</v>
      </c>
      <c r="AG56" s="142">
        <v>327.03185530167326</v>
      </c>
      <c r="AH56" s="140" t="str">
        <f t="shared" si="2"/>
        <v>NO</v>
      </c>
    </row>
    <row r="57" spans="14:34" x14ac:dyDescent="0.25">
      <c r="N57" s="133">
        <f t="shared" si="3"/>
        <v>44887</v>
      </c>
      <c r="O57" s="150">
        <v>0.83866910970537889</v>
      </c>
      <c r="P57" s="151">
        <v>0.1454</v>
      </c>
      <c r="Q57" s="151"/>
      <c r="R57" s="135">
        <v>1.5930890294621136E-2</v>
      </c>
      <c r="S57" s="137"/>
      <c r="T57" s="141">
        <v>24</v>
      </c>
      <c r="U57" s="149">
        <v>0</v>
      </c>
      <c r="V57" s="139">
        <v>1.2161165388374924</v>
      </c>
      <c r="W57" s="139">
        <v>14.110307654600353</v>
      </c>
      <c r="X57" s="140" t="str">
        <f t="shared" si="0"/>
        <v>NO</v>
      </c>
      <c r="Y57" s="141">
        <v>24</v>
      </c>
      <c r="Z57" s="136">
        <v>0</v>
      </c>
      <c r="AA57" s="139">
        <v>39.461244240801214</v>
      </c>
      <c r="AB57" s="139">
        <v>249.08380565934948</v>
      </c>
      <c r="AC57" s="140" t="str">
        <f t="shared" si="1"/>
        <v>NO</v>
      </c>
      <c r="AD57" s="141">
        <v>24</v>
      </c>
      <c r="AE57" s="114">
        <v>0</v>
      </c>
      <c r="AF57" s="142">
        <v>39.913032033519109</v>
      </c>
      <c r="AG57" s="142">
        <v>326.48822454494956</v>
      </c>
      <c r="AH57" s="140" t="str">
        <f t="shared" si="2"/>
        <v>NO</v>
      </c>
    </row>
    <row r="58" spans="14:34" x14ac:dyDescent="0.25">
      <c r="N58" s="133">
        <f t="shared" si="3"/>
        <v>44888</v>
      </c>
      <c r="O58" s="150">
        <v>0.73553118866009726</v>
      </c>
      <c r="P58" s="151">
        <v>0.25059999999999999</v>
      </c>
      <c r="Q58" s="151"/>
      <c r="R58" s="135">
        <v>1.3868811339902809E-2</v>
      </c>
      <c r="S58" s="137"/>
      <c r="T58" s="141">
        <v>24</v>
      </c>
      <c r="U58" s="149">
        <v>0</v>
      </c>
      <c r="V58" s="139">
        <v>1.7405229169842256</v>
      </c>
      <c r="W58" s="139">
        <v>16.436726865965412</v>
      </c>
      <c r="X58" s="140" t="str">
        <f t="shared" si="0"/>
        <v>NO</v>
      </c>
      <c r="Y58" s="141">
        <v>24</v>
      </c>
      <c r="Z58" s="136">
        <v>0</v>
      </c>
      <c r="AA58" s="139">
        <v>27.683329296704315</v>
      </c>
      <c r="AB58" s="139">
        <v>272.61196853549694</v>
      </c>
      <c r="AC58" s="140" t="str">
        <f t="shared" si="1"/>
        <v>NO</v>
      </c>
      <c r="AD58" s="141">
        <v>24</v>
      </c>
      <c r="AE58" s="114">
        <v>0</v>
      </c>
      <c r="AF58" s="142">
        <v>39.724816874963999</v>
      </c>
      <c r="AG58" s="142">
        <v>326.94730413190052</v>
      </c>
      <c r="AH58" s="140" t="str">
        <f t="shared" si="2"/>
        <v>NO</v>
      </c>
    </row>
    <row r="59" spans="14:34" x14ac:dyDescent="0.25">
      <c r="N59" s="133">
        <f t="shared" si="3"/>
        <v>44889</v>
      </c>
      <c r="O59" s="150">
        <v>0.86652835439092202</v>
      </c>
      <c r="P59" s="151">
        <v>0.11070000000000001</v>
      </c>
      <c r="Q59" s="151"/>
      <c r="R59" s="135">
        <v>2.2771645609077962E-2</v>
      </c>
      <c r="S59" s="137"/>
      <c r="T59" s="141">
        <v>24</v>
      </c>
      <c r="U59" s="136">
        <v>0</v>
      </c>
      <c r="V59" s="139">
        <v>1.2197385029540717</v>
      </c>
      <c r="W59" s="139">
        <v>13.309395548178001</v>
      </c>
      <c r="X59" s="140" t="str">
        <f t="shared" si="0"/>
        <v>NO</v>
      </c>
      <c r="Y59" s="141">
        <v>24</v>
      </c>
      <c r="Z59" s="136">
        <v>0</v>
      </c>
      <c r="AA59" s="139">
        <v>42.953104250091179</v>
      </c>
      <c r="AB59" s="139">
        <v>240.20984446776018</v>
      </c>
      <c r="AC59" s="140" t="str">
        <f t="shared" si="1"/>
        <v>NO</v>
      </c>
      <c r="AD59" s="141">
        <v>24</v>
      </c>
      <c r="AE59" s="114">
        <v>0</v>
      </c>
      <c r="AF59" s="142">
        <v>44.582633185026573</v>
      </c>
      <c r="AG59" s="142">
        <v>324.98415475822634</v>
      </c>
      <c r="AH59" s="140" t="str">
        <f t="shared" si="2"/>
        <v>NO</v>
      </c>
    </row>
    <row r="60" spans="14:34" x14ac:dyDescent="0.25">
      <c r="N60" s="133">
        <f t="shared" si="3"/>
        <v>44890</v>
      </c>
      <c r="O60" s="150">
        <v>0.86532990041027713</v>
      </c>
      <c r="P60" s="151">
        <v>0.1071</v>
      </c>
      <c r="Q60" s="151"/>
      <c r="R60" s="135">
        <v>2.7570099589722896E-2</v>
      </c>
      <c r="S60" s="137"/>
      <c r="T60" s="141">
        <v>24</v>
      </c>
      <c r="U60" s="136">
        <v>1</v>
      </c>
      <c r="V60" s="139">
        <v>1.3304107092762671</v>
      </c>
      <c r="W60" s="139">
        <v>13.204268673046913</v>
      </c>
      <c r="X60" s="140" t="str">
        <f t="shared" si="0"/>
        <v>NO</v>
      </c>
      <c r="Y60" s="141">
        <v>24</v>
      </c>
      <c r="Z60" s="136">
        <v>1</v>
      </c>
      <c r="AA60" s="139">
        <v>21.728450753790579</v>
      </c>
      <c r="AB60" s="139">
        <v>238.55370854800498</v>
      </c>
      <c r="AC60" s="140" t="str">
        <f t="shared" si="1"/>
        <v>NO</v>
      </c>
      <c r="AD60" s="141">
        <v>24</v>
      </c>
      <c r="AE60" s="114">
        <v>1</v>
      </c>
      <c r="AF60" s="142">
        <v>30.253962554067993</v>
      </c>
      <c r="AG60" s="142">
        <v>323.93221185658422</v>
      </c>
      <c r="AH60" s="140" t="str">
        <f t="shared" si="2"/>
        <v>NO</v>
      </c>
    </row>
    <row r="61" spans="14:34" x14ac:dyDescent="0.25">
      <c r="N61" s="133">
        <f t="shared" si="3"/>
        <v>44891</v>
      </c>
      <c r="O61" s="150">
        <v>0.7697584084850807</v>
      </c>
      <c r="P61" s="151">
        <v>0.1842</v>
      </c>
      <c r="Q61" s="151"/>
      <c r="R61" s="135">
        <v>4.6041591514919267E-2</v>
      </c>
      <c r="S61" s="137"/>
      <c r="T61" s="141">
        <v>24</v>
      </c>
      <c r="U61" s="136">
        <v>1</v>
      </c>
      <c r="V61" s="139">
        <v>2.0781062662959466</v>
      </c>
      <c r="W61" s="139">
        <v>14.799255792370161</v>
      </c>
      <c r="X61" s="140" t="str">
        <f t="shared" si="0"/>
        <v>NO</v>
      </c>
      <c r="Y61" s="141">
        <v>24</v>
      </c>
      <c r="Z61" s="136">
        <v>1</v>
      </c>
      <c r="AA61" s="139">
        <v>66.10121736211407</v>
      </c>
      <c r="AB61" s="139">
        <v>252.1686855072945</v>
      </c>
      <c r="AC61" s="140" t="str">
        <f t="shared" si="1"/>
        <v>NO</v>
      </c>
      <c r="AD61" s="141">
        <v>24</v>
      </c>
      <c r="AE61" s="114">
        <v>1</v>
      </c>
      <c r="AF61" s="142">
        <v>56.222571302883118</v>
      </c>
      <c r="AG61" s="142">
        <v>319.87152623233555</v>
      </c>
      <c r="AH61" s="140" t="str">
        <f t="shared" si="2"/>
        <v>NO</v>
      </c>
    </row>
    <row r="62" spans="14:34" x14ac:dyDescent="0.25">
      <c r="N62" s="133">
        <f t="shared" si="3"/>
        <v>44892</v>
      </c>
      <c r="O62" s="150">
        <v>0.72924617181115903</v>
      </c>
      <c r="P62" s="151">
        <v>0.2515</v>
      </c>
      <c r="Q62" s="151"/>
      <c r="R62" s="135">
        <v>1.9253828188841027E-2</v>
      </c>
      <c r="S62" s="137"/>
      <c r="T62" s="141">
        <v>24</v>
      </c>
      <c r="U62" s="136">
        <v>0</v>
      </c>
      <c r="V62" s="139">
        <v>0.95678747199065406</v>
      </c>
      <c r="W62" s="139">
        <v>16.428079619642052</v>
      </c>
      <c r="X62" s="140" t="str">
        <f t="shared" si="0"/>
        <v>NO</v>
      </c>
      <c r="Y62" s="141">
        <v>24</v>
      </c>
      <c r="Z62" s="136">
        <v>0</v>
      </c>
      <c r="AA62" s="139">
        <v>33.648049053567966</v>
      </c>
      <c r="AB62" s="139">
        <v>271.84967503406335</v>
      </c>
      <c r="AC62" s="140" t="str">
        <f t="shared" si="1"/>
        <v>NO</v>
      </c>
      <c r="AD62" s="141">
        <v>24</v>
      </c>
      <c r="AE62" s="114">
        <v>0</v>
      </c>
      <c r="AF62" s="142">
        <v>36.863451776803963</v>
      </c>
      <c r="AG62" s="142">
        <v>325.77196319590047</v>
      </c>
      <c r="AH62" s="140" t="str">
        <f t="shared" si="2"/>
        <v>NO</v>
      </c>
    </row>
    <row r="63" spans="14:34" x14ac:dyDescent="0.25">
      <c r="N63" s="133">
        <f t="shared" si="3"/>
        <v>44893</v>
      </c>
      <c r="O63" s="150">
        <v>0.46392198520916472</v>
      </c>
      <c r="P63" s="151">
        <v>0.48259999999999997</v>
      </c>
      <c r="Q63" s="151"/>
      <c r="R63" s="135">
        <v>5.347801479083536E-2</v>
      </c>
      <c r="S63" s="137"/>
      <c r="T63" s="141">
        <v>24</v>
      </c>
      <c r="U63" s="136">
        <v>10</v>
      </c>
      <c r="V63" s="139">
        <v>1.4023393105431645</v>
      </c>
      <c r="W63" s="139">
        <v>21.322062813734878</v>
      </c>
      <c r="X63" s="140" t="str">
        <f t="shared" si="0"/>
        <v>NO</v>
      </c>
      <c r="Y63" s="141">
        <v>24</v>
      </c>
      <c r="Z63" s="136">
        <v>10</v>
      </c>
      <c r="AA63" s="139">
        <v>33.583022751442535</v>
      </c>
      <c r="AB63" s="139">
        <v>316.45102198369659</v>
      </c>
      <c r="AC63" s="140" t="str">
        <f t="shared" si="1"/>
        <v>NO</v>
      </c>
      <c r="AD63" s="141">
        <v>24</v>
      </c>
      <c r="AE63" s="114">
        <v>10</v>
      </c>
      <c r="AF63" s="142">
        <v>42.031088797829852</v>
      </c>
      <c r="AG63" s="142">
        <v>318.22677190669208</v>
      </c>
      <c r="AH63" s="140" t="str">
        <f t="shared" si="2"/>
        <v>NO</v>
      </c>
    </row>
    <row r="64" spans="14:34" x14ac:dyDescent="0.25">
      <c r="N64" s="133">
        <f t="shared" si="3"/>
        <v>44894</v>
      </c>
      <c r="O64" s="150">
        <v>8.7044269868182519E-2</v>
      </c>
      <c r="P64" s="151">
        <v>0.44009999999999999</v>
      </c>
      <c r="Q64" s="151"/>
      <c r="R64" s="135">
        <f>1-(O64+P64)</f>
        <v>0.47285573013181748</v>
      </c>
      <c r="S64" s="137"/>
      <c r="T64" s="141">
        <v>24</v>
      </c>
      <c r="U64" s="148">
        <v>24</v>
      </c>
      <c r="V64" s="139"/>
      <c r="W64" s="139"/>
      <c r="X64" s="140"/>
      <c r="Y64" s="141">
        <v>24</v>
      </c>
      <c r="Z64" s="148">
        <v>24</v>
      </c>
      <c r="AA64" s="139"/>
      <c r="AB64" s="139"/>
      <c r="AC64" s="140"/>
      <c r="AD64" s="141">
        <v>24</v>
      </c>
      <c r="AE64" s="116">
        <v>24</v>
      </c>
      <c r="AF64" s="142"/>
      <c r="AG64" s="142"/>
      <c r="AH64" s="140"/>
    </row>
    <row r="65" spans="14:34" x14ac:dyDescent="0.25">
      <c r="N65" s="133">
        <f t="shared" si="3"/>
        <v>44895</v>
      </c>
      <c r="O65" s="150">
        <v>0.54844720526604818</v>
      </c>
      <c r="P65" s="151">
        <v>0.1598</v>
      </c>
      <c r="Q65" s="151"/>
      <c r="R65" s="135">
        <v>0.29175279473395177</v>
      </c>
      <c r="S65" s="137"/>
      <c r="T65" s="141">
        <v>24</v>
      </c>
      <c r="U65" s="136">
        <v>7</v>
      </c>
      <c r="V65" s="139">
        <v>1.7706981559720041</v>
      </c>
      <c r="W65" s="139">
        <v>12.909719820309284</v>
      </c>
      <c r="X65" s="140" t="str">
        <f t="shared" si="0"/>
        <v>NO</v>
      </c>
      <c r="Y65" s="141">
        <v>24</v>
      </c>
      <c r="Z65" s="136">
        <v>7</v>
      </c>
      <c r="AA65" s="139">
        <v>97.922048305197251</v>
      </c>
      <c r="AB65" s="139">
        <v>202.18476654943967</v>
      </c>
      <c r="AC65" s="140" t="str">
        <f t="shared" si="1"/>
        <v>NO</v>
      </c>
      <c r="AD65" s="141">
        <v>24</v>
      </c>
      <c r="AE65" s="114">
        <v>7</v>
      </c>
      <c r="AF65" s="142">
        <v>70.266335548483141</v>
      </c>
      <c r="AG65" s="142">
        <v>265.80446668929881</v>
      </c>
      <c r="AH65" s="140" t="str">
        <f t="shared" si="2"/>
        <v>NO</v>
      </c>
    </row>
    <row r="66" spans="14:34" x14ac:dyDescent="0.25">
      <c r="N66" s="152">
        <f t="shared" si="3"/>
        <v>44896</v>
      </c>
      <c r="O66" s="150">
        <v>0.68378415722555463</v>
      </c>
      <c r="P66" s="151">
        <v>0.1023</v>
      </c>
      <c r="Q66" s="151"/>
      <c r="R66" s="135">
        <v>0.21391584277444542</v>
      </c>
      <c r="S66" s="137"/>
      <c r="T66" s="141">
        <v>24</v>
      </c>
      <c r="U66" s="136">
        <v>0</v>
      </c>
      <c r="V66" s="139">
        <v>1.6466792076202372</v>
      </c>
      <c r="W66" s="139">
        <v>12.074455537524864</v>
      </c>
      <c r="X66" s="140" t="str">
        <f t="shared" si="0"/>
        <v>NO</v>
      </c>
      <c r="Y66" s="141">
        <v>24</v>
      </c>
      <c r="Z66" s="136">
        <v>0</v>
      </c>
      <c r="AA66" s="139">
        <v>23.419907421583314</v>
      </c>
      <c r="AB66" s="139">
        <v>203.68600755908915</v>
      </c>
      <c r="AC66" s="140" t="str">
        <f t="shared" si="1"/>
        <v>NO</v>
      </c>
      <c r="AD66" s="141">
        <v>24</v>
      </c>
      <c r="AE66" s="136">
        <v>0</v>
      </c>
      <c r="AF66" s="139">
        <v>44.663058110247881</v>
      </c>
      <c r="AG66" s="139">
        <v>282.94165597189652</v>
      </c>
      <c r="AH66" s="140" t="str">
        <f t="shared" si="2"/>
        <v>NO</v>
      </c>
    </row>
    <row r="67" spans="14:34" x14ac:dyDescent="0.25">
      <c r="N67" s="133">
        <f t="shared" si="3"/>
        <v>44897</v>
      </c>
      <c r="O67" s="150">
        <v>0.83501115433881334</v>
      </c>
      <c r="P67" s="151">
        <v>0.1129</v>
      </c>
      <c r="Q67" s="151"/>
      <c r="R67" s="135">
        <v>5.2088845661186656E-2</v>
      </c>
      <c r="S67" s="137"/>
      <c r="T67" s="141">
        <v>24</v>
      </c>
      <c r="U67" s="136">
        <v>0</v>
      </c>
      <c r="V67" s="139">
        <v>1.5330871830964361</v>
      </c>
      <c r="W67" s="139">
        <v>13.197919389680033</v>
      </c>
      <c r="X67" s="140" t="str">
        <f t="shared" si="0"/>
        <v>NO</v>
      </c>
      <c r="Y67" s="141">
        <v>24</v>
      </c>
      <c r="Z67" s="136">
        <v>0</v>
      </c>
      <c r="AA67" s="139">
        <v>60.960968327737042</v>
      </c>
      <c r="AB67" s="139">
        <v>235.39275190841647</v>
      </c>
      <c r="AC67" s="140" t="str">
        <f t="shared" si="1"/>
        <v>NO</v>
      </c>
      <c r="AD67" s="141">
        <v>24</v>
      </c>
      <c r="AE67" s="114">
        <v>0</v>
      </c>
      <c r="AF67" s="142">
        <v>34.38892453092641</v>
      </c>
      <c r="AG67" s="142">
        <v>318.54531828107145</v>
      </c>
      <c r="AH67" s="140" t="str">
        <f t="shared" si="2"/>
        <v>NO</v>
      </c>
    </row>
    <row r="68" spans="14:34" x14ac:dyDescent="0.25">
      <c r="N68" s="133">
        <f t="shared" si="3"/>
        <v>44898</v>
      </c>
      <c r="O68" s="150">
        <v>0.80954498913033035</v>
      </c>
      <c r="P68" s="151">
        <v>0.1754</v>
      </c>
      <c r="Q68" s="151"/>
      <c r="R68" s="135">
        <v>1.5055010869669649E-2</v>
      </c>
      <c r="S68" s="137"/>
      <c r="T68" s="141">
        <v>24</v>
      </c>
      <c r="U68" s="136">
        <v>0</v>
      </c>
      <c r="V68" s="139">
        <v>1.0550392374726365</v>
      </c>
      <c r="W68" s="139">
        <v>14.774785191472201</v>
      </c>
      <c r="X68" s="140" t="str">
        <f t="shared" si="0"/>
        <v>NO</v>
      </c>
      <c r="Y68" s="141">
        <v>24</v>
      </c>
      <c r="Z68" s="136">
        <v>0</v>
      </c>
      <c r="AA68" s="139">
        <v>24.285563612006545</v>
      </c>
      <c r="AB68" s="139">
        <v>255.83781669548353</v>
      </c>
      <c r="AC68" s="140" t="str">
        <f t="shared" si="1"/>
        <v>NO</v>
      </c>
      <c r="AD68" s="141">
        <v>24</v>
      </c>
      <c r="AE68" s="114">
        <v>0</v>
      </c>
      <c r="AF68" s="142">
        <v>35.493748139429258</v>
      </c>
      <c r="AG68" s="142">
        <v>326.67819961871572</v>
      </c>
      <c r="AH68" s="140" t="str">
        <f t="shared" si="2"/>
        <v>NO</v>
      </c>
    </row>
    <row r="69" spans="14:34" x14ac:dyDescent="0.25">
      <c r="N69" s="133">
        <f t="shared" si="3"/>
        <v>44899</v>
      </c>
      <c r="O69" s="150">
        <v>0.87261150974991109</v>
      </c>
      <c r="P69" s="151">
        <v>0.10970000000000001</v>
      </c>
      <c r="Q69" s="151"/>
      <c r="R69" s="135">
        <v>1.7688490250088895E-2</v>
      </c>
      <c r="S69" s="137"/>
      <c r="T69" s="141">
        <v>24</v>
      </c>
      <c r="U69" s="136">
        <v>0</v>
      </c>
      <c r="V69" s="139">
        <v>1.3065501437278795</v>
      </c>
      <c r="W69" s="139">
        <v>13.315022830443679</v>
      </c>
      <c r="X69" s="140" t="str">
        <f t="shared" si="0"/>
        <v>NO</v>
      </c>
      <c r="Y69" s="141">
        <v>24</v>
      </c>
      <c r="Z69" s="136">
        <v>0</v>
      </c>
      <c r="AA69" s="139">
        <v>29.981368349341121</v>
      </c>
      <c r="AB69" s="139">
        <v>240.90761811116874</v>
      </c>
      <c r="AC69" s="140" t="str">
        <f t="shared" si="1"/>
        <v>NO</v>
      </c>
      <c r="AD69" s="141">
        <v>24</v>
      </c>
      <c r="AE69" s="114">
        <v>0</v>
      </c>
      <c r="AF69" s="142">
        <v>36.335077038604247</v>
      </c>
      <c r="AG69" s="142">
        <v>326.09980835953388</v>
      </c>
      <c r="AH69" s="140" t="str">
        <f t="shared" si="2"/>
        <v>NO</v>
      </c>
    </row>
    <row r="70" spans="14:34" x14ac:dyDescent="0.25">
      <c r="N70" s="133">
        <f t="shared" si="3"/>
        <v>44900</v>
      </c>
      <c r="O70" s="150">
        <v>0.89661658989452597</v>
      </c>
      <c r="P70" s="151">
        <v>7.7799999999999994E-2</v>
      </c>
      <c r="Q70" s="151"/>
      <c r="R70" s="135">
        <v>2.5583410105474047E-2</v>
      </c>
      <c r="S70" s="137"/>
      <c r="T70" s="141">
        <v>24</v>
      </c>
      <c r="U70" s="136">
        <v>0</v>
      </c>
      <c r="V70" s="139">
        <v>0.95613720552177128</v>
      </c>
      <c r="W70" s="139">
        <v>12.528507450305344</v>
      </c>
      <c r="X70" s="140" t="str">
        <f t="shared" ref="X70:X96" si="4">IF(V70&gt;W70,"Yes","NO")</f>
        <v>NO</v>
      </c>
      <c r="Y70" s="141">
        <v>24</v>
      </c>
      <c r="Z70" s="136">
        <v>0</v>
      </c>
      <c r="AA70" s="139">
        <v>43.005988093567119</v>
      </c>
      <c r="AB70" s="139">
        <v>232.16730767178404</v>
      </c>
      <c r="AC70" s="140" t="str">
        <f t="shared" ref="AC70:AC96" si="5">IF(AA70&gt;AB70,"Yes","NO")</f>
        <v>NO</v>
      </c>
      <c r="AD70" s="141">
        <v>24</v>
      </c>
      <c r="AE70" s="114">
        <v>0</v>
      </c>
      <c r="AF70" s="142">
        <v>41.738006802510029</v>
      </c>
      <c r="AG70" s="142">
        <v>323.53757942387932</v>
      </c>
      <c r="AH70" s="140" t="str">
        <f t="shared" ref="AH70:AH98" si="6">IF(AF70&gt;AG70,"Yes","NO")</f>
        <v>NO</v>
      </c>
    </row>
    <row r="71" spans="14:34" x14ac:dyDescent="0.25">
      <c r="N71" s="133">
        <f t="shared" ref="N71:N93" si="7">N70+1</f>
        <v>44901</v>
      </c>
      <c r="O71" s="150">
        <v>0.90425916633243153</v>
      </c>
      <c r="P71" s="151">
        <v>7.1499999999999994E-2</v>
      </c>
      <c r="Q71" s="151"/>
      <c r="R71" s="135">
        <v>2.4240833667568462E-2</v>
      </c>
      <c r="S71" s="137"/>
      <c r="T71" s="141">
        <v>24</v>
      </c>
      <c r="U71" s="136">
        <v>0</v>
      </c>
      <c r="V71" s="139">
        <v>1.3484046658009563</v>
      </c>
      <c r="W71" s="139">
        <v>12.397255990657808</v>
      </c>
      <c r="X71" s="140" t="str">
        <f t="shared" si="4"/>
        <v>NO</v>
      </c>
      <c r="Y71" s="141">
        <v>24</v>
      </c>
      <c r="Z71" s="136">
        <v>0</v>
      </c>
      <c r="AA71" s="139">
        <v>49.303657395582967</v>
      </c>
      <c r="AB71" s="139">
        <v>231.02446509644608</v>
      </c>
      <c r="AC71" s="140" t="str">
        <f t="shared" si="5"/>
        <v>NO</v>
      </c>
      <c r="AD71" s="141">
        <v>24</v>
      </c>
      <c r="AE71" s="114">
        <v>0</v>
      </c>
      <c r="AF71" s="142">
        <v>45.000296442968079</v>
      </c>
      <c r="AG71" s="142">
        <v>323.83266119977037</v>
      </c>
      <c r="AH71" s="140" t="str">
        <f t="shared" si="6"/>
        <v>NO</v>
      </c>
    </row>
    <row r="72" spans="14:34" x14ac:dyDescent="0.25">
      <c r="N72" s="133">
        <f t="shared" si="7"/>
        <v>44902</v>
      </c>
      <c r="O72" s="150">
        <v>0.94909096074148958</v>
      </c>
      <c r="P72" s="151">
        <v>3.5200000000000002E-2</v>
      </c>
      <c r="Q72" s="151"/>
      <c r="R72" s="135">
        <v>1.5709039258510415E-2</v>
      </c>
      <c r="S72" s="137"/>
      <c r="T72" s="141">
        <v>24</v>
      </c>
      <c r="U72" s="136">
        <v>0</v>
      </c>
      <c r="V72" s="139">
        <v>1.2092464217276209</v>
      </c>
      <c r="W72" s="139">
        <v>11.688064154716459</v>
      </c>
      <c r="X72" s="140" t="str">
        <f t="shared" si="4"/>
        <v>NO</v>
      </c>
      <c r="Y72" s="141">
        <v>24</v>
      </c>
      <c r="Z72" s="136">
        <v>0</v>
      </c>
      <c r="AA72" s="139">
        <v>23.604059628747496</v>
      </c>
      <c r="AB72" s="139">
        <v>224.89374188589906</v>
      </c>
      <c r="AC72" s="140" t="str">
        <f t="shared" si="5"/>
        <v>NO</v>
      </c>
      <c r="AD72" s="141">
        <v>24</v>
      </c>
      <c r="AE72" s="114">
        <v>0</v>
      </c>
      <c r="AF72" s="142">
        <v>31.052522387958515</v>
      </c>
      <c r="AG72" s="142">
        <v>326.54452232823388</v>
      </c>
      <c r="AH72" s="140" t="str">
        <f t="shared" si="6"/>
        <v>NO</v>
      </c>
    </row>
    <row r="73" spans="14:34" x14ac:dyDescent="0.25">
      <c r="N73" s="133">
        <f t="shared" si="7"/>
        <v>44903</v>
      </c>
      <c r="O73" s="150">
        <v>0.83305546881304127</v>
      </c>
      <c r="P73" s="151">
        <v>0.1502</v>
      </c>
      <c r="Q73" s="151"/>
      <c r="R73" s="135">
        <v>1.6744531186958733E-2</v>
      </c>
      <c r="S73" s="137"/>
      <c r="T73" s="141">
        <v>24</v>
      </c>
      <c r="U73" s="136">
        <v>0</v>
      </c>
      <c r="V73" s="139">
        <v>1.4102583212327102</v>
      </c>
      <c r="W73" s="139">
        <v>14.211517276713305</v>
      </c>
      <c r="X73" s="140" t="str">
        <f t="shared" si="4"/>
        <v>NO</v>
      </c>
      <c r="Y73" s="141">
        <v>24</v>
      </c>
      <c r="Z73" s="136">
        <v>0</v>
      </c>
      <c r="AA73" s="139">
        <v>17.614850009680726</v>
      </c>
      <c r="AB73" s="139">
        <v>249.99336568389407</v>
      </c>
      <c r="AC73" s="140" t="str">
        <f t="shared" si="5"/>
        <v>NO</v>
      </c>
      <c r="AD73" s="141">
        <v>24</v>
      </c>
      <c r="AE73" s="114">
        <v>0</v>
      </c>
      <c r="AF73" s="142">
        <v>32.872318641565052</v>
      </c>
      <c r="AG73" s="142">
        <v>326.30990072480165</v>
      </c>
      <c r="AH73" s="140" t="str">
        <f t="shared" si="6"/>
        <v>NO</v>
      </c>
    </row>
    <row r="74" spans="14:34" x14ac:dyDescent="0.25">
      <c r="N74" s="133">
        <f t="shared" si="7"/>
        <v>44904</v>
      </c>
      <c r="O74" s="150">
        <v>0.90372551406317558</v>
      </c>
      <c r="P74" s="151">
        <v>7.8399999999999997E-2</v>
      </c>
      <c r="Q74" s="151"/>
      <c r="R74" s="135">
        <v>1.7874485936824391E-2</v>
      </c>
      <c r="S74" s="137"/>
      <c r="T74" s="141">
        <v>24</v>
      </c>
      <c r="U74" s="136">
        <v>0</v>
      </c>
      <c r="V74" s="139">
        <v>1.4312367114182678</v>
      </c>
      <c r="W74" s="139">
        <v>12.627141023719977</v>
      </c>
      <c r="X74" s="140" t="str">
        <f t="shared" si="4"/>
        <v>NO</v>
      </c>
      <c r="Y74" s="141">
        <v>24</v>
      </c>
      <c r="Z74" s="136">
        <v>0</v>
      </c>
      <c r="AA74" s="139">
        <v>42.441615992524575</v>
      </c>
      <c r="AB74" s="139">
        <v>234.01328096950505</v>
      </c>
      <c r="AC74" s="140" t="str">
        <f t="shared" si="5"/>
        <v>NO</v>
      </c>
      <c r="AD74" s="141">
        <v>24</v>
      </c>
      <c r="AE74" s="114">
        <v>0</v>
      </c>
      <c r="AF74" s="142">
        <v>32.306324019089935</v>
      </c>
      <c r="AG74" s="142">
        <v>326.0728186648787</v>
      </c>
      <c r="AH74" s="140" t="str">
        <f t="shared" si="6"/>
        <v>NO</v>
      </c>
    </row>
    <row r="75" spans="14:34" x14ac:dyDescent="0.25">
      <c r="N75" s="133">
        <f t="shared" si="7"/>
        <v>44905</v>
      </c>
      <c r="O75" s="150">
        <v>0.75311823589148696</v>
      </c>
      <c r="P75" s="151">
        <v>0.23350000000000001</v>
      </c>
      <c r="Q75" s="151"/>
      <c r="R75" s="135">
        <v>1.3381764108512995E-2</v>
      </c>
      <c r="S75" s="137"/>
      <c r="T75" s="141">
        <v>24</v>
      </c>
      <c r="U75" s="136">
        <v>0</v>
      </c>
      <c r="V75" s="139">
        <v>1.6272816971065911</v>
      </c>
      <c r="W75" s="139">
        <v>16.062591684220653</v>
      </c>
      <c r="X75" s="140" t="str">
        <f t="shared" si="4"/>
        <v>NO</v>
      </c>
      <c r="Y75" s="141">
        <v>24</v>
      </c>
      <c r="Z75" s="136">
        <v>0</v>
      </c>
      <c r="AA75" s="139">
        <v>61.425951189028957</v>
      </c>
      <c r="AB75" s="139">
        <v>268.92940406183999</v>
      </c>
      <c r="AC75" s="140" t="str">
        <f t="shared" si="5"/>
        <v>NO</v>
      </c>
      <c r="AD75" s="141">
        <v>24</v>
      </c>
      <c r="AE75" s="114">
        <v>0</v>
      </c>
      <c r="AF75" s="142">
        <v>40.308269838550473</v>
      </c>
      <c r="AG75" s="142">
        <v>327.04954299066691</v>
      </c>
      <c r="AH75" s="140" t="str">
        <f t="shared" si="6"/>
        <v>NO</v>
      </c>
    </row>
    <row r="76" spans="14:34" x14ac:dyDescent="0.25">
      <c r="N76" s="133">
        <f t="shared" si="7"/>
        <v>44906</v>
      </c>
      <c r="O76" s="150">
        <v>0.8151563597162873</v>
      </c>
      <c r="P76" s="151">
        <v>0.16930000000000001</v>
      </c>
      <c r="Q76" s="151"/>
      <c r="R76" s="135">
        <v>1.554364028371269E-2</v>
      </c>
      <c r="S76" s="137"/>
      <c r="T76" s="141">
        <v>24</v>
      </c>
      <c r="U76" s="136">
        <v>0</v>
      </c>
      <c r="V76" s="139">
        <v>1.4171602533447372</v>
      </c>
      <c r="W76" s="139">
        <v>14.638706367315576</v>
      </c>
      <c r="X76" s="140" t="str">
        <f t="shared" si="4"/>
        <v>NO</v>
      </c>
      <c r="Y76" s="141">
        <v>24</v>
      </c>
      <c r="Z76" s="136">
        <v>0</v>
      </c>
      <c r="AA76" s="139">
        <v>57.640856872898922</v>
      </c>
      <c r="AB76" s="139">
        <v>254.41893656609577</v>
      </c>
      <c r="AC76" s="140" t="str">
        <f t="shared" si="5"/>
        <v>NO</v>
      </c>
      <c r="AD76" s="141">
        <v>24</v>
      </c>
      <c r="AE76" s="114">
        <v>0</v>
      </c>
      <c r="AF76" s="142">
        <v>43.992451070552562</v>
      </c>
      <c r="AG76" s="142">
        <v>326.57717024859119</v>
      </c>
      <c r="AH76" s="140" t="str">
        <f t="shared" si="6"/>
        <v>NO</v>
      </c>
    </row>
    <row r="77" spans="14:34" x14ac:dyDescent="0.25">
      <c r="N77" s="133">
        <f t="shared" si="7"/>
        <v>44907</v>
      </c>
      <c r="O77" s="150">
        <v>0.77353251771799325</v>
      </c>
      <c r="P77" s="151">
        <v>0.19950000000000001</v>
      </c>
      <c r="Q77" s="151"/>
      <c r="R77" s="135">
        <v>2.6967482282006738E-2</v>
      </c>
      <c r="S77" s="137"/>
      <c r="T77" s="141">
        <v>24</v>
      </c>
      <c r="U77" s="136">
        <v>0</v>
      </c>
      <c r="V77" s="139">
        <v>1.5227381228634929</v>
      </c>
      <c r="W77" s="139">
        <v>15.240235107108733</v>
      </c>
      <c r="X77" s="140" t="str">
        <f t="shared" si="4"/>
        <v>NO</v>
      </c>
      <c r="Y77" s="141">
        <v>24</v>
      </c>
      <c r="Z77" s="136">
        <v>0</v>
      </c>
      <c r="AA77" s="139">
        <v>33.772387097008924</v>
      </c>
      <c r="AB77" s="139">
        <v>258.98892335684843</v>
      </c>
      <c r="AC77" s="140" t="str">
        <f t="shared" si="5"/>
        <v>NO</v>
      </c>
      <c r="AD77" s="141">
        <v>24</v>
      </c>
      <c r="AE77" s="114">
        <v>0</v>
      </c>
      <c r="AF77" s="142">
        <v>58.198886070566836</v>
      </c>
      <c r="AG77" s="142">
        <v>324.06360397523667</v>
      </c>
      <c r="AH77" s="140" t="str">
        <f t="shared" si="6"/>
        <v>NO</v>
      </c>
    </row>
    <row r="78" spans="14:34" x14ac:dyDescent="0.25">
      <c r="N78" s="133">
        <f t="shared" si="7"/>
        <v>44908</v>
      </c>
      <c r="O78" s="150">
        <v>0.26997999298796449</v>
      </c>
      <c r="P78" s="151">
        <v>0.55079999999999996</v>
      </c>
      <c r="Q78" s="151"/>
      <c r="R78" s="135">
        <v>0.17922000701203555</v>
      </c>
      <c r="S78" s="137"/>
      <c r="T78" s="141">
        <v>24</v>
      </c>
      <c r="U78" s="136">
        <v>18</v>
      </c>
      <c r="V78" s="139">
        <v>1.4963275308412991</v>
      </c>
      <c r="W78" s="139">
        <v>22.131991301724852</v>
      </c>
      <c r="X78" s="140" t="str">
        <f t="shared" si="4"/>
        <v>NO</v>
      </c>
      <c r="Y78" s="141">
        <v>24</v>
      </c>
      <c r="Z78" s="136">
        <v>18</v>
      </c>
      <c r="AA78" s="139">
        <v>47.350279052432633</v>
      </c>
      <c r="AB78" s="139">
        <v>308.64904829556491</v>
      </c>
      <c r="AC78" s="140" t="str">
        <f t="shared" si="5"/>
        <v>NO</v>
      </c>
      <c r="AD78" s="141">
        <v>24</v>
      </c>
      <c r="AE78" s="114">
        <v>18</v>
      </c>
      <c r="AF78" s="142">
        <v>58.729202720155257</v>
      </c>
      <c r="AG78" s="142">
        <v>290.57240917968062</v>
      </c>
      <c r="AH78" s="140" t="str">
        <f t="shared" si="6"/>
        <v>NO</v>
      </c>
    </row>
    <row r="79" spans="14:34" x14ac:dyDescent="0.25">
      <c r="N79" s="133">
        <f t="shared" si="7"/>
        <v>44909</v>
      </c>
      <c r="O79" s="150">
        <v>0.32126487369457996</v>
      </c>
      <c r="P79" s="151">
        <v>0.54959999999999998</v>
      </c>
      <c r="Q79" s="151"/>
      <c r="R79" s="135">
        <v>0.12913512630542012</v>
      </c>
      <c r="S79" s="137"/>
      <c r="T79" s="141">
        <v>24</v>
      </c>
      <c r="U79" s="153">
        <v>11</v>
      </c>
      <c r="V79" s="139">
        <v>1.8101786667965867</v>
      </c>
      <c r="W79" s="139">
        <v>22.381283087954788</v>
      </c>
      <c r="X79" s="140" t="str">
        <f t="shared" si="4"/>
        <v>NO</v>
      </c>
      <c r="Y79" s="141">
        <v>24</v>
      </c>
      <c r="Z79" s="136">
        <v>11</v>
      </c>
      <c r="AA79" s="139">
        <v>158.46032967875152</v>
      </c>
      <c r="AB79" s="139">
        <v>317.47873830203145</v>
      </c>
      <c r="AC79" s="140" t="str">
        <f t="shared" si="5"/>
        <v>NO</v>
      </c>
      <c r="AD79" s="141">
        <v>24</v>
      </c>
      <c r="AE79" s="114">
        <v>11</v>
      </c>
      <c r="AF79" s="142">
        <v>61.376233008599861</v>
      </c>
      <c r="AG79" s="142">
        <v>301.59288247388434</v>
      </c>
      <c r="AH79" s="140" t="str">
        <f t="shared" si="6"/>
        <v>NO</v>
      </c>
    </row>
    <row r="80" spans="14:34" x14ac:dyDescent="0.25">
      <c r="N80" s="133">
        <f t="shared" si="7"/>
        <v>44910</v>
      </c>
      <c r="O80" s="150">
        <v>0.80195703581187117</v>
      </c>
      <c r="P80" s="151">
        <v>0.17680000000000001</v>
      </c>
      <c r="Q80" s="151"/>
      <c r="R80" s="135">
        <v>2.1242964188128877E-2</v>
      </c>
      <c r="S80" s="137"/>
      <c r="T80" s="141">
        <v>24</v>
      </c>
      <c r="U80" s="136">
        <v>0</v>
      </c>
      <c r="V80" s="139">
        <v>1.9878796876825573</v>
      </c>
      <c r="W80" s="139">
        <v>14.773981699324933</v>
      </c>
      <c r="X80" s="140" t="str">
        <f t="shared" si="4"/>
        <v>NO</v>
      </c>
      <c r="Y80" s="141">
        <v>24</v>
      </c>
      <c r="Z80" s="136">
        <v>0</v>
      </c>
      <c r="AA80" s="139">
        <v>97.896534317571266</v>
      </c>
      <c r="AB80" s="139">
        <v>255.05818483430531</v>
      </c>
      <c r="AC80" s="140" t="str">
        <f t="shared" si="5"/>
        <v>NO</v>
      </c>
      <c r="AD80" s="141">
        <v>24</v>
      </c>
      <c r="AE80" s="114">
        <v>0</v>
      </c>
      <c r="AF80" s="142">
        <v>48.742697714835629</v>
      </c>
      <c r="AG80" s="142">
        <v>325.33629189748876</v>
      </c>
      <c r="AH80" s="140" t="str">
        <f t="shared" si="6"/>
        <v>NO</v>
      </c>
    </row>
    <row r="81" spans="14:34" x14ac:dyDescent="0.25">
      <c r="N81" s="133">
        <f t="shared" si="7"/>
        <v>44911</v>
      </c>
      <c r="O81" s="150">
        <v>0.66487201536756524</v>
      </c>
      <c r="P81" s="151">
        <v>0.31180000000000002</v>
      </c>
      <c r="Q81" s="151"/>
      <c r="R81" s="135">
        <v>2.3327984632434795E-2</v>
      </c>
      <c r="S81" s="137"/>
      <c r="T81" s="141">
        <v>24</v>
      </c>
      <c r="U81" s="136">
        <v>0</v>
      </c>
      <c r="V81" s="139">
        <v>2.1712840052555893</v>
      </c>
      <c r="W81" s="139">
        <v>17.730837845239503</v>
      </c>
      <c r="X81" s="140" t="str">
        <f t="shared" si="4"/>
        <v>NO</v>
      </c>
      <c r="Y81" s="141">
        <v>24</v>
      </c>
      <c r="Z81" s="136">
        <v>0</v>
      </c>
      <c r="AA81" s="139">
        <v>44.184425802815802</v>
      </c>
      <c r="AB81" s="139">
        <v>284.35528049569427</v>
      </c>
      <c r="AC81" s="140" t="str">
        <f t="shared" si="5"/>
        <v>NO</v>
      </c>
      <c r="AD81" s="141">
        <v>24</v>
      </c>
      <c r="AE81" s="114">
        <v>0</v>
      </c>
      <c r="AF81" s="142">
        <v>43.411582642031874</v>
      </c>
      <c r="AG81" s="142">
        <v>324.8641774666076</v>
      </c>
      <c r="AH81" s="140" t="str">
        <f t="shared" si="6"/>
        <v>NO</v>
      </c>
    </row>
    <row r="82" spans="14:34" x14ac:dyDescent="0.25">
      <c r="N82" s="133">
        <f t="shared" si="7"/>
        <v>44912</v>
      </c>
      <c r="O82" s="150">
        <v>0.5530736769169925</v>
      </c>
      <c r="P82" s="151">
        <v>0.43280000000000002</v>
      </c>
      <c r="Q82" s="151"/>
      <c r="R82" s="135">
        <v>1.4126323083007541E-2</v>
      </c>
      <c r="S82" s="137"/>
      <c r="T82" s="141">
        <v>24</v>
      </c>
      <c r="U82" s="136">
        <v>0</v>
      </c>
      <c r="V82" s="139">
        <v>2.9567867799458205</v>
      </c>
      <c r="W82" s="139">
        <v>20.443344516311839</v>
      </c>
      <c r="X82" s="140" t="str">
        <f t="shared" si="4"/>
        <v>NO</v>
      </c>
      <c r="Y82" s="141">
        <v>24</v>
      </c>
      <c r="Z82" s="136">
        <v>0</v>
      </c>
      <c r="AA82" s="139">
        <v>98.396691542181841</v>
      </c>
      <c r="AB82" s="139">
        <v>312.64388604215259</v>
      </c>
      <c r="AC82" s="140" t="str">
        <f t="shared" si="5"/>
        <v>NO</v>
      </c>
      <c r="AD82" s="141">
        <v>24</v>
      </c>
      <c r="AE82" s="114">
        <v>0</v>
      </c>
      <c r="AF82" s="142">
        <v>62.225400283647396</v>
      </c>
      <c r="AG82" s="142">
        <v>326.88772326788535</v>
      </c>
      <c r="AH82" s="140" t="str">
        <f t="shared" si="6"/>
        <v>NO</v>
      </c>
    </row>
    <row r="83" spans="14:34" x14ac:dyDescent="0.25">
      <c r="N83" s="133">
        <f t="shared" si="7"/>
        <v>44913</v>
      </c>
      <c r="O83" s="150">
        <v>0.5672841184710935</v>
      </c>
      <c r="P83" s="151">
        <v>0.41889999999999999</v>
      </c>
      <c r="Q83" s="151"/>
      <c r="R83" s="135">
        <v>1.3815881528906448E-2</v>
      </c>
      <c r="S83" s="137"/>
      <c r="T83" s="141">
        <v>24</v>
      </c>
      <c r="U83" s="136">
        <v>0</v>
      </c>
      <c r="V83" s="139">
        <v>2.3570172449436173</v>
      </c>
      <c r="W83" s="139">
        <v>20.140237822767226</v>
      </c>
      <c r="X83" s="140" t="str">
        <f t="shared" si="4"/>
        <v>NO</v>
      </c>
      <c r="Y83" s="141">
        <v>24</v>
      </c>
      <c r="Z83" s="136">
        <v>0</v>
      </c>
      <c r="AA83" s="139">
        <v>107.84043611004502</v>
      </c>
      <c r="AB83" s="139">
        <v>309.65662500167622</v>
      </c>
      <c r="AC83" s="140" t="str">
        <f t="shared" si="5"/>
        <v>NO</v>
      </c>
      <c r="AD83" s="141">
        <v>24</v>
      </c>
      <c r="AE83" s="114">
        <v>0</v>
      </c>
      <c r="AF83" s="142">
        <v>63.345114311879676</v>
      </c>
      <c r="AG83" s="142">
        <v>326.96390743305028</v>
      </c>
      <c r="AH83" s="140" t="str">
        <f t="shared" si="6"/>
        <v>NO</v>
      </c>
    </row>
    <row r="84" spans="14:34" x14ac:dyDescent="0.25">
      <c r="N84" s="133">
        <f t="shared" si="7"/>
        <v>44914</v>
      </c>
      <c r="O84" s="150">
        <v>0.6704623171125047</v>
      </c>
      <c r="P84" s="151">
        <v>0.24859999999999999</v>
      </c>
      <c r="Q84" s="151"/>
      <c r="R84" s="135">
        <v>8.0937682887495255E-2</v>
      </c>
      <c r="S84" s="137"/>
      <c r="T84" s="141">
        <v>24</v>
      </c>
      <c r="U84" s="136">
        <v>0</v>
      </c>
      <c r="V84" s="139">
        <v>0.37273165353735377</v>
      </c>
      <c r="W84" s="139">
        <v>16.024993015268461</v>
      </c>
      <c r="X84" s="140" t="str">
        <f t="shared" si="4"/>
        <v>NO</v>
      </c>
      <c r="Y84" s="141">
        <v>24</v>
      </c>
      <c r="Z84" s="136">
        <v>0</v>
      </c>
      <c r="AA84" s="139">
        <v>13.21240510117425</v>
      </c>
      <c r="AB84" s="139">
        <v>260.01568451470496</v>
      </c>
      <c r="AC84" s="140" t="str">
        <f t="shared" si="5"/>
        <v>NO</v>
      </c>
      <c r="AD84" s="141">
        <v>24</v>
      </c>
      <c r="AE84" s="114">
        <v>0</v>
      </c>
      <c r="AF84" s="142">
        <v>7.8044664114093045</v>
      </c>
      <c r="AG84" s="142">
        <v>312.20131193394855</v>
      </c>
      <c r="AH84" s="140" t="str">
        <f t="shared" si="6"/>
        <v>NO</v>
      </c>
    </row>
    <row r="85" spans="14:34" x14ac:dyDescent="0.25">
      <c r="N85" s="133">
        <f t="shared" si="7"/>
        <v>44915</v>
      </c>
      <c r="O85" s="150">
        <v>0.9269838576572943</v>
      </c>
      <c r="P85" s="151">
        <v>5.5399999999999998E-2</v>
      </c>
      <c r="Q85" s="151"/>
      <c r="R85" s="135">
        <v>1.7616142342705698E-2</v>
      </c>
      <c r="S85" s="137"/>
      <c r="T85" s="141">
        <v>24</v>
      </c>
      <c r="U85" s="136">
        <v>0</v>
      </c>
      <c r="V85" s="139">
        <v>2.848613418125399</v>
      </c>
      <c r="W85" s="139">
        <v>12.122285757866479</v>
      </c>
      <c r="X85" s="140" t="str">
        <f t="shared" si="4"/>
        <v>NO</v>
      </c>
      <c r="Y85" s="141">
        <v>24</v>
      </c>
      <c r="Z85" s="136">
        <v>0</v>
      </c>
      <c r="AA85" s="139">
        <v>28.425177320404526</v>
      </c>
      <c r="AB85" s="139">
        <v>228.99613845976876</v>
      </c>
      <c r="AC85" s="140" t="str">
        <f t="shared" si="5"/>
        <v>NO</v>
      </c>
      <c r="AD85" s="141">
        <v>24</v>
      </c>
      <c r="AE85" s="114">
        <v>0</v>
      </c>
      <c r="AF85" s="142">
        <v>35.082683868511197</v>
      </c>
      <c r="AG85" s="142">
        <v>326.12744501061559</v>
      </c>
      <c r="AH85" s="140" t="str">
        <f t="shared" si="6"/>
        <v>NO</v>
      </c>
    </row>
    <row r="86" spans="14:34" x14ac:dyDescent="0.25">
      <c r="N86" s="133">
        <f t="shared" si="7"/>
        <v>44916</v>
      </c>
      <c r="O86" s="150">
        <v>0.78315250565211791</v>
      </c>
      <c r="P86" s="151">
        <v>0.1827</v>
      </c>
      <c r="Q86" s="151"/>
      <c r="R86" s="135">
        <v>3.4147494347882112E-2</v>
      </c>
      <c r="S86" s="137"/>
      <c r="T86" s="141">
        <v>24</v>
      </c>
      <c r="U86" s="136">
        <v>0</v>
      </c>
      <c r="V86" s="139">
        <v>2.3008954176332241</v>
      </c>
      <c r="W86" s="139">
        <v>14.831206621648525</v>
      </c>
      <c r="X86" s="140" t="str">
        <f t="shared" si="4"/>
        <v>NO</v>
      </c>
      <c r="Y86" s="141">
        <v>24</v>
      </c>
      <c r="Z86" s="136">
        <v>0</v>
      </c>
      <c r="AA86" s="139">
        <v>42.755588265378712</v>
      </c>
      <c r="AB86" s="139">
        <v>253.99065024806285</v>
      </c>
      <c r="AC86" s="140" t="str">
        <f t="shared" si="5"/>
        <v>NO</v>
      </c>
      <c r="AD86" s="141">
        <v>24</v>
      </c>
      <c r="AE86" s="114">
        <v>0</v>
      </c>
      <c r="AF86" s="142">
        <v>37.061766067357532</v>
      </c>
      <c r="AG86" s="142">
        <v>322.48449396796099</v>
      </c>
      <c r="AH86" s="140" t="str">
        <f t="shared" si="6"/>
        <v>NO</v>
      </c>
    </row>
    <row r="87" spans="14:34" x14ac:dyDescent="0.25">
      <c r="N87" s="133">
        <f t="shared" si="7"/>
        <v>44917</v>
      </c>
      <c r="O87" s="150">
        <v>0.83732525053120155</v>
      </c>
      <c r="P87" s="151">
        <v>0.14480000000000001</v>
      </c>
      <c r="Q87" s="151"/>
      <c r="R87" s="135">
        <v>1.7874749468798412E-2</v>
      </c>
      <c r="S87" s="137"/>
      <c r="T87" s="141">
        <v>24</v>
      </c>
      <c r="U87" s="136">
        <v>0</v>
      </c>
      <c r="V87" s="139">
        <v>1.7507261625005501</v>
      </c>
      <c r="W87" s="139">
        <v>14.085999992674411</v>
      </c>
      <c r="X87" s="140" t="str">
        <f t="shared" si="4"/>
        <v>NO</v>
      </c>
      <c r="Y87" s="141">
        <v>24</v>
      </c>
      <c r="Z87" s="136">
        <v>0</v>
      </c>
      <c r="AA87" s="139">
        <v>52.533962602149387</v>
      </c>
      <c r="AB87" s="139">
        <v>248.59291524680395</v>
      </c>
      <c r="AC87" s="140" t="str">
        <f t="shared" si="5"/>
        <v>NO</v>
      </c>
      <c r="AD87" s="141">
        <v>24</v>
      </c>
      <c r="AE87" s="114">
        <v>0</v>
      </c>
      <c r="AF87" s="142">
        <v>37.245722696355749</v>
      </c>
      <c r="AG87" s="142">
        <v>326.05724403488676</v>
      </c>
      <c r="AH87" s="140" t="str">
        <f t="shared" si="6"/>
        <v>NO</v>
      </c>
    </row>
    <row r="88" spans="14:34" x14ac:dyDescent="0.25">
      <c r="N88" s="133">
        <f t="shared" si="7"/>
        <v>44918</v>
      </c>
      <c r="O88" s="150">
        <v>0.64249487282992634</v>
      </c>
      <c r="P88" s="151">
        <v>0.30709999999999998</v>
      </c>
      <c r="Q88" s="151"/>
      <c r="R88" s="135">
        <v>5.0405127170073616E-2</v>
      </c>
      <c r="S88" s="137"/>
      <c r="T88" s="141">
        <v>24</v>
      </c>
      <c r="U88" s="136">
        <v>0</v>
      </c>
      <c r="V88" s="139">
        <v>1.9339905085022526</v>
      </c>
      <c r="W88" s="139">
        <v>17.480077892806445</v>
      </c>
      <c r="X88" s="140" t="str">
        <f t="shared" si="4"/>
        <v>NO</v>
      </c>
      <c r="Y88" s="141">
        <v>24</v>
      </c>
      <c r="Z88" s="136">
        <v>0</v>
      </c>
      <c r="AA88" s="139">
        <v>31.206908299909411</v>
      </c>
      <c r="AB88" s="139">
        <v>278.42961836536273</v>
      </c>
      <c r="AC88" s="140" t="str">
        <f t="shared" si="5"/>
        <v>NO</v>
      </c>
      <c r="AD88" s="141">
        <v>24</v>
      </c>
      <c r="AE88" s="114">
        <v>0</v>
      </c>
      <c r="AF88" s="142">
        <v>35.787462384768105</v>
      </c>
      <c r="AG88" s="142">
        <v>318.91972076051866</v>
      </c>
      <c r="AH88" s="140" t="str">
        <f t="shared" si="6"/>
        <v>NO</v>
      </c>
    </row>
    <row r="89" spans="14:34" x14ac:dyDescent="0.25">
      <c r="N89" s="133">
        <f t="shared" si="7"/>
        <v>44919</v>
      </c>
      <c r="O89" s="150">
        <v>0.89679435370695482</v>
      </c>
      <c r="P89" s="151">
        <v>8.3199999999999996E-2</v>
      </c>
      <c r="Q89" s="151"/>
      <c r="R89" s="135">
        <v>2.0005646293045132E-2</v>
      </c>
      <c r="S89" s="137"/>
      <c r="T89" s="141">
        <v>24</v>
      </c>
      <c r="U89" s="136">
        <v>0</v>
      </c>
      <c r="V89" s="139">
        <v>1.2551008657250609</v>
      </c>
      <c r="W89" s="139">
        <v>12.721589054955601</v>
      </c>
      <c r="X89" s="140" t="str">
        <f t="shared" si="4"/>
        <v>NO</v>
      </c>
      <c r="Y89" s="141">
        <v>24</v>
      </c>
      <c r="Z89" s="136">
        <v>0</v>
      </c>
      <c r="AA89" s="139">
        <v>34.496392424974843</v>
      </c>
      <c r="AB89" s="139">
        <v>234.69078879749557</v>
      </c>
      <c r="AC89" s="140" t="str">
        <f t="shared" si="5"/>
        <v>NO</v>
      </c>
      <c r="AD89" s="141">
        <v>24</v>
      </c>
      <c r="AE89" s="114">
        <v>0</v>
      </c>
      <c r="AF89" s="142">
        <v>47.29430264794339</v>
      </c>
      <c r="AG89" s="142">
        <v>325.6085186920688</v>
      </c>
      <c r="AH89" s="140" t="str">
        <f t="shared" si="6"/>
        <v>NO</v>
      </c>
    </row>
    <row r="90" spans="14:34" x14ac:dyDescent="0.25">
      <c r="N90" s="133">
        <f t="shared" si="7"/>
        <v>44920</v>
      </c>
      <c r="O90" s="150">
        <v>0.67164019919544715</v>
      </c>
      <c r="P90" s="151">
        <v>0.312</v>
      </c>
      <c r="Q90" s="151"/>
      <c r="R90" s="135">
        <v>1.6359800804552904E-2</v>
      </c>
      <c r="S90" s="137"/>
      <c r="T90" s="141">
        <v>24</v>
      </c>
      <c r="U90" s="136">
        <v>0</v>
      </c>
      <c r="V90" s="139">
        <v>1.135529918483061</v>
      </c>
      <c r="W90" s="139">
        <v>17.772739241871605</v>
      </c>
      <c r="X90" s="140" t="str">
        <f t="shared" si="4"/>
        <v>NO</v>
      </c>
      <c r="Y90" s="141">
        <v>24</v>
      </c>
      <c r="Z90" s="136">
        <v>0</v>
      </c>
      <c r="AA90" s="139">
        <v>74.828680306690686</v>
      </c>
      <c r="AB90" s="139">
        <v>285.65198108990467</v>
      </c>
      <c r="AC90" s="140" t="str">
        <f t="shared" si="5"/>
        <v>NO</v>
      </c>
      <c r="AD90" s="141">
        <v>24</v>
      </c>
      <c r="AE90" s="114">
        <v>0</v>
      </c>
      <c r="AF90" s="142">
        <v>48.554718021109757</v>
      </c>
      <c r="AG90" s="142">
        <v>326.39058899337158</v>
      </c>
      <c r="AH90" s="140" t="str">
        <f t="shared" si="6"/>
        <v>NO</v>
      </c>
    </row>
    <row r="91" spans="14:34" x14ac:dyDescent="0.25">
      <c r="N91" s="133">
        <f t="shared" si="7"/>
        <v>44921</v>
      </c>
      <c r="O91" s="150">
        <v>0.82123028462678882</v>
      </c>
      <c r="P91" s="151">
        <v>0.1628</v>
      </c>
      <c r="Q91" s="151"/>
      <c r="R91" s="135">
        <v>1.5969715373211235E-2</v>
      </c>
      <c r="S91" s="137"/>
      <c r="T91" s="141">
        <v>24</v>
      </c>
      <c r="U91" s="136">
        <v>0</v>
      </c>
      <c r="V91" s="139">
        <v>1.7986430587986748</v>
      </c>
      <c r="W91" s="139">
        <v>14.494323484983887</v>
      </c>
      <c r="X91" s="140" t="str">
        <f t="shared" si="4"/>
        <v>NO</v>
      </c>
      <c r="Y91" s="141">
        <v>24</v>
      </c>
      <c r="Z91" s="136">
        <v>0</v>
      </c>
      <c r="AA91" s="139">
        <v>35.506863275955389</v>
      </c>
      <c r="AB91" s="139">
        <v>252.92562768499576</v>
      </c>
      <c r="AC91" s="140" t="str">
        <f t="shared" si="5"/>
        <v>NO</v>
      </c>
      <c r="AD91" s="141">
        <v>24</v>
      </c>
      <c r="AE91" s="114">
        <v>0</v>
      </c>
      <c r="AF91" s="142">
        <v>35.378463849299514</v>
      </c>
      <c r="AG91" s="142">
        <v>326.49111797418595</v>
      </c>
      <c r="AH91" s="140" t="str">
        <f t="shared" si="6"/>
        <v>NO</v>
      </c>
    </row>
    <row r="92" spans="14:34" x14ac:dyDescent="0.25">
      <c r="N92" s="133">
        <f t="shared" si="7"/>
        <v>44922</v>
      </c>
      <c r="O92" s="150">
        <v>0.89095964196277555</v>
      </c>
      <c r="P92" s="151">
        <v>9.1200000000000003E-2</v>
      </c>
      <c r="Q92" s="151"/>
      <c r="R92" s="135">
        <v>1.7840358037224391E-2</v>
      </c>
      <c r="S92" s="137"/>
      <c r="T92" s="141">
        <v>24</v>
      </c>
      <c r="U92" s="136">
        <v>0</v>
      </c>
      <c r="V92" s="139">
        <v>2.3548247484884617</v>
      </c>
      <c r="W92" s="139">
        <v>12.907859056041145</v>
      </c>
      <c r="X92" s="140" t="str">
        <f t="shared" si="4"/>
        <v>NO</v>
      </c>
      <c r="Y92" s="141">
        <v>24</v>
      </c>
      <c r="Z92" s="136">
        <v>0</v>
      </c>
      <c r="AA92" s="139">
        <v>30.341505452813056</v>
      </c>
      <c r="AB92" s="139">
        <v>236.81985798483362</v>
      </c>
      <c r="AC92" s="140" t="str">
        <f t="shared" si="5"/>
        <v>NO</v>
      </c>
      <c r="AD92" s="141">
        <v>24</v>
      </c>
      <c r="AE92" s="114">
        <v>0</v>
      </c>
      <c r="AF92" s="142">
        <v>33.595037079218905</v>
      </c>
      <c r="AG92" s="142">
        <v>326.07176943377772</v>
      </c>
      <c r="AH92" s="140" t="str">
        <f t="shared" si="6"/>
        <v>NO</v>
      </c>
    </row>
    <row r="93" spans="14:34" x14ac:dyDescent="0.25">
      <c r="N93" s="133">
        <f t="shared" si="7"/>
        <v>44923</v>
      </c>
      <c r="O93" s="150">
        <v>0.82746055770964189</v>
      </c>
      <c r="P93" s="151">
        <v>0.15459999999999999</v>
      </c>
      <c r="Q93" s="151"/>
      <c r="R93" s="135">
        <v>1.7939442290358154E-2</v>
      </c>
      <c r="S93" s="137"/>
      <c r="T93" s="141">
        <v>24</v>
      </c>
      <c r="U93" s="136">
        <v>0</v>
      </c>
      <c r="V93" s="139">
        <v>1.5857539992531697</v>
      </c>
      <c r="W93" s="139">
        <v>14.303792143569117</v>
      </c>
      <c r="X93" s="140" t="str">
        <f t="shared" si="4"/>
        <v>NO</v>
      </c>
      <c r="Y93" s="141">
        <v>24</v>
      </c>
      <c r="Z93" s="136">
        <v>0</v>
      </c>
      <c r="AA93" s="139">
        <v>39.156483651883313</v>
      </c>
      <c r="AB93" s="139">
        <v>250.774373736325</v>
      </c>
      <c r="AC93" s="140" t="str">
        <f t="shared" si="5"/>
        <v>NO</v>
      </c>
      <c r="AD93" s="141">
        <v>24</v>
      </c>
      <c r="AE93" s="114">
        <v>0</v>
      </c>
      <c r="AF93" s="142">
        <v>48.491771889367975</v>
      </c>
      <c r="AG93" s="142">
        <v>326.06339530544994</v>
      </c>
      <c r="AH93" s="140" t="str">
        <f t="shared" si="6"/>
        <v>NO</v>
      </c>
    </row>
    <row r="94" spans="14:34" x14ac:dyDescent="0.25">
      <c r="N94" s="133">
        <f>N93+1</f>
        <v>44924</v>
      </c>
      <c r="O94" s="54">
        <v>0.9284227705915441</v>
      </c>
      <c r="P94" s="55">
        <v>5.2900000000000003E-2</v>
      </c>
      <c r="Q94" s="55"/>
      <c r="R94" s="135">
        <v>1.8677229408455842E-2</v>
      </c>
      <c r="S94" s="71"/>
      <c r="T94" s="141">
        <v>24</v>
      </c>
      <c r="U94" s="35">
        <v>0</v>
      </c>
      <c r="V94" s="56">
        <v>2.4783683026127963</v>
      </c>
      <c r="W94" s="56">
        <v>12.062400584451332</v>
      </c>
      <c r="X94" s="140" t="str">
        <f t="shared" si="4"/>
        <v>NO</v>
      </c>
      <c r="Y94" s="141">
        <v>24</v>
      </c>
      <c r="Z94" s="136">
        <v>0</v>
      </c>
      <c r="AA94" s="56">
        <v>28.341200202023511</v>
      </c>
      <c r="AB94" s="56">
        <v>228.26743291685369</v>
      </c>
      <c r="AC94" s="140" t="str">
        <f t="shared" si="5"/>
        <v>NO</v>
      </c>
      <c r="AD94" s="141">
        <v>24</v>
      </c>
      <c r="AE94" s="114">
        <v>0</v>
      </c>
      <c r="AF94" s="57">
        <v>34.97841191501039</v>
      </c>
      <c r="AG94" s="57">
        <v>325.90161229972244</v>
      </c>
      <c r="AH94" s="140" t="str">
        <f t="shared" si="6"/>
        <v>NO</v>
      </c>
    </row>
    <row r="95" spans="14:34" x14ac:dyDescent="0.25">
      <c r="N95" s="133">
        <f>N94+1</f>
        <v>44925</v>
      </c>
      <c r="O95" s="54">
        <v>0.60429740510537266</v>
      </c>
      <c r="P95" s="55">
        <v>0.3029</v>
      </c>
      <c r="Q95" s="55"/>
      <c r="R95" s="135">
        <v>9.2802594894627388E-2</v>
      </c>
      <c r="S95" s="71"/>
      <c r="T95" s="141">
        <v>24</v>
      </c>
      <c r="U95" s="35">
        <v>0</v>
      </c>
      <c r="V95" s="56">
        <v>2.2498973262917676</v>
      </c>
      <c r="W95" s="56">
        <v>17.152751317736513</v>
      </c>
      <c r="X95" s="140" t="str">
        <f t="shared" si="4"/>
        <v>NO</v>
      </c>
      <c r="Y95" s="141">
        <v>24</v>
      </c>
      <c r="Z95" s="136">
        <v>0</v>
      </c>
      <c r="AA95" s="56">
        <v>40.537340475920786</v>
      </c>
      <c r="AB95" s="56">
        <v>269.78506663561689</v>
      </c>
      <c r="AC95" s="140" t="str">
        <f t="shared" si="5"/>
        <v>NO</v>
      </c>
      <c r="AD95" s="141">
        <v>24</v>
      </c>
      <c r="AE95" s="114">
        <v>0</v>
      </c>
      <c r="AF95" s="57">
        <v>35.355340425601533</v>
      </c>
      <c r="AG95" s="57">
        <v>309.57835384043773</v>
      </c>
      <c r="AH95" s="140" t="str">
        <f t="shared" si="6"/>
        <v>NO</v>
      </c>
    </row>
    <row r="96" spans="14:34" ht="13.8" thickBot="1" x14ac:dyDescent="0.3">
      <c r="N96" s="133">
        <f>N95+1</f>
        <v>44926</v>
      </c>
      <c r="O96" s="58">
        <v>0.79578519102422629</v>
      </c>
      <c r="P96" s="154">
        <v>0.1231</v>
      </c>
      <c r="Q96" s="154"/>
      <c r="R96" s="155">
        <v>8.1114808975773722E-2</v>
      </c>
      <c r="S96" s="156"/>
      <c r="T96" s="68">
        <v>24</v>
      </c>
      <c r="U96" s="157">
        <v>0</v>
      </c>
      <c r="V96" s="158">
        <v>1.6375785443378128</v>
      </c>
      <c r="W96" s="158">
        <v>13.262777036719402</v>
      </c>
      <c r="X96" s="159" t="str">
        <f t="shared" si="4"/>
        <v>NO</v>
      </c>
      <c r="Y96" s="68">
        <v>24</v>
      </c>
      <c r="Z96" s="160">
        <v>0</v>
      </c>
      <c r="AA96" s="158">
        <v>44.226026143454582</v>
      </c>
      <c r="AB96" s="158">
        <v>232.37000606775496</v>
      </c>
      <c r="AC96" s="159" t="str">
        <f t="shared" si="5"/>
        <v>NO</v>
      </c>
      <c r="AD96" s="68">
        <v>24</v>
      </c>
      <c r="AE96" s="161">
        <v>0</v>
      </c>
      <c r="AF96" s="162">
        <v>43.96378000870456</v>
      </c>
      <c r="AG96" s="162">
        <v>312.16040991401906</v>
      </c>
      <c r="AH96" s="159" t="str">
        <f t="shared" si="6"/>
        <v>NO</v>
      </c>
    </row>
    <row r="97" spans="14:34" ht="12.75" hidden="1" customHeight="1" x14ac:dyDescent="0.25">
      <c r="N97" s="18">
        <f>[1]DAILY!$B384</f>
        <v>0</v>
      </c>
      <c r="O97" s="19">
        <f>[1]DAILY!$Q384</f>
        <v>0</v>
      </c>
      <c r="P97" s="20">
        <f>[1]DAILY!$R384</f>
        <v>0</v>
      </c>
      <c r="Q97" s="20"/>
      <c r="R97" s="20">
        <f>[1]DAILY!$S384</f>
        <v>0</v>
      </c>
      <c r="S97" s="21"/>
      <c r="T97" s="22">
        <v>24</v>
      </c>
      <c r="U97" s="23">
        <v>0</v>
      </c>
      <c r="V97" s="24">
        <v>0.7</v>
      </c>
      <c r="W97" s="24">
        <v>13.7</v>
      </c>
      <c r="X97" s="25" t="str">
        <f t="shared" ref="X97" si="8">IF(V97&gt;W97,"YES","NO")</f>
        <v>NO</v>
      </c>
      <c r="Y97" s="22">
        <f>[1]DAILY!$I384</f>
        <v>0</v>
      </c>
      <c r="Z97" s="23">
        <f>[1]DAILY!$E384</f>
        <v>0</v>
      </c>
      <c r="AA97" s="24">
        <v>26.6</v>
      </c>
      <c r="AB97" s="24">
        <v>243.5</v>
      </c>
      <c r="AC97" s="25" t="str">
        <f t="shared" ref="AC97" si="9">IF(AA97&gt;AB97,"YES","NO")</f>
        <v>NO</v>
      </c>
      <c r="AD97" s="22">
        <f>[2]DAILY!$M384</f>
        <v>24</v>
      </c>
      <c r="AE97" s="23">
        <f>[2]DAILY!$E384</f>
        <v>0</v>
      </c>
      <c r="AF97" s="24">
        <v>34.200000000000003</v>
      </c>
      <c r="AG97" s="24">
        <v>324.10000000000002</v>
      </c>
      <c r="AH97" s="70" t="str">
        <f t="shared" si="6"/>
        <v>NO</v>
      </c>
    </row>
    <row r="98" spans="14:34" ht="13.5" hidden="1" customHeight="1" thickBot="1" x14ac:dyDescent="0.3">
      <c r="N98" s="163">
        <f>[1]DAILY!$B385</f>
        <v>0</v>
      </c>
      <c r="O98" s="164">
        <f>[1]DAILY!$Q385</f>
        <v>0</v>
      </c>
      <c r="P98" s="165">
        <f>[1]DAILY!$R385</f>
        <v>0</v>
      </c>
      <c r="Q98" s="166"/>
      <c r="R98" s="165">
        <f>[1]DAILY!$S385</f>
        <v>0</v>
      </c>
      <c r="S98" s="167"/>
      <c r="T98" s="168">
        <f>[1]DAILY!$D385</f>
        <v>0</v>
      </c>
      <c r="U98" s="169">
        <f>[1]DAILY!$E385</f>
        <v>0</v>
      </c>
      <c r="V98" s="170">
        <f>[1]DAILY!$F385</f>
        <v>0</v>
      </c>
      <c r="W98" s="170">
        <f>[1]DAILY!$G385</f>
        <v>0</v>
      </c>
      <c r="X98" s="171" t="str">
        <f t="shared" ref="X98" si="10">IF(V98&gt;W98,"YES","NO")</f>
        <v>NO</v>
      </c>
      <c r="Y98" s="168">
        <f>[1]DAILY!$I385</f>
        <v>0</v>
      </c>
      <c r="Z98" s="169">
        <f>[1]DAILY!$E385</f>
        <v>0</v>
      </c>
      <c r="AA98" s="170">
        <f>[1]DAILY!$J385</f>
        <v>0</v>
      </c>
      <c r="AB98" s="170">
        <f>[1]DAILY!$K385</f>
        <v>0</v>
      </c>
      <c r="AC98" s="171" t="str">
        <f t="shared" ref="AC98" si="11">IF(AA98&gt;AB98,"YES","NO")</f>
        <v>NO</v>
      </c>
      <c r="AD98" s="48">
        <f>[2]DAILY!$M385</f>
        <v>24</v>
      </c>
      <c r="AE98" s="172">
        <f>[2]DAILY!$E385</f>
        <v>0</v>
      </c>
      <c r="AF98" s="173">
        <f>[2]DAILY!$N385</f>
        <v>99.73160335597305</v>
      </c>
      <c r="AG98" s="173">
        <f>[2]DAILY!$O385</f>
        <v>281.21775999065494</v>
      </c>
      <c r="AH98" s="140" t="str">
        <f t="shared" si="6"/>
        <v>NO</v>
      </c>
    </row>
    <row r="100" spans="14:34" x14ac:dyDescent="0.25">
      <c r="R100" s="37"/>
    </row>
  </sheetData>
  <mergeCells count="13">
    <mergeCell ref="B5:B7"/>
    <mergeCell ref="B8:C8"/>
    <mergeCell ref="B9:C9"/>
    <mergeCell ref="D2:L2"/>
    <mergeCell ref="O2:AH2"/>
    <mergeCell ref="D3:F3"/>
    <mergeCell ref="G3:I3"/>
    <mergeCell ref="J3:L3"/>
    <mergeCell ref="N3:N4"/>
    <mergeCell ref="O3:S3"/>
    <mergeCell ref="T3:X3"/>
    <mergeCell ref="Y3:AC3"/>
    <mergeCell ref="AD3:AH3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65D7D-AF64-4541-8CB5-07B217C1FFB3}">
  <dimension ref="B1:Y100"/>
  <sheetViews>
    <sheetView showGridLines="0" tabSelected="1" topLeftCell="A54" zoomScaleNormal="100" workbookViewId="0">
      <selection activeCell="A74" sqref="A74:XFD74"/>
    </sheetView>
  </sheetViews>
  <sheetFormatPr defaultRowHeight="13.2" x14ac:dyDescent="0.25"/>
  <cols>
    <col min="1" max="1" width="2.6640625" customWidth="1"/>
    <col min="3" max="3" width="10.109375" bestFit="1" customWidth="1"/>
    <col min="4" max="12" width="8.6640625" customWidth="1"/>
    <col min="13" max="13" width="2.6640625" customWidth="1"/>
    <col min="14" max="14" width="11.88671875" style="6" customWidth="1"/>
    <col min="15" max="19" width="13.6640625" customWidth="1"/>
    <col min="20" max="20" width="12.5546875" style="8" bestFit="1" customWidth="1"/>
    <col min="21" max="21" width="15.5546875" style="8" bestFit="1" customWidth="1"/>
    <col min="22" max="23" width="13.6640625" customWidth="1"/>
    <col min="24" max="24" width="13.6640625" style="8" customWidth="1"/>
    <col min="25" max="25" width="2.6640625" customWidth="1"/>
  </cols>
  <sheetData>
    <row r="1" spans="2:24" ht="13.8" thickBot="1" x14ac:dyDescent="0.3"/>
    <row r="2" spans="2:24" ht="14.4" thickTop="1" thickBot="1" x14ac:dyDescent="0.3">
      <c r="B2" s="2"/>
      <c r="C2" s="4"/>
      <c r="D2" s="299" t="s">
        <v>21</v>
      </c>
      <c r="E2" s="300"/>
      <c r="F2" s="300"/>
      <c r="G2" s="300"/>
      <c r="H2" s="300"/>
      <c r="I2" s="300"/>
      <c r="J2" s="300"/>
      <c r="K2" s="300"/>
      <c r="L2" s="301"/>
      <c r="N2" s="17"/>
      <c r="O2" s="321" t="s">
        <v>22</v>
      </c>
      <c r="P2" s="322"/>
      <c r="Q2" s="322"/>
      <c r="R2" s="322"/>
      <c r="S2" s="322"/>
      <c r="T2" s="322"/>
      <c r="U2" s="322"/>
      <c r="V2" s="322"/>
      <c r="W2" s="322"/>
      <c r="X2" s="323"/>
    </row>
    <row r="3" spans="2:24" ht="13.5" customHeight="1" x14ac:dyDescent="0.25">
      <c r="B3" s="2"/>
      <c r="C3" s="4"/>
      <c r="D3" s="305">
        <v>44835</v>
      </c>
      <c r="E3" s="306"/>
      <c r="F3" s="306"/>
      <c r="G3" s="306">
        <v>44866</v>
      </c>
      <c r="H3" s="306"/>
      <c r="I3" s="306"/>
      <c r="J3" s="307">
        <v>44896</v>
      </c>
      <c r="K3" s="307"/>
      <c r="L3" s="308"/>
      <c r="M3" s="1"/>
      <c r="N3" s="309" t="s">
        <v>23</v>
      </c>
      <c r="O3" s="311" t="s">
        <v>24</v>
      </c>
      <c r="P3" s="312"/>
      <c r="Q3" s="312"/>
      <c r="R3" s="312"/>
      <c r="S3" s="313"/>
      <c r="T3" s="314" t="s">
        <v>25</v>
      </c>
      <c r="U3" s="315"/>
      <c r="V3" s="315"/>
      <c r="W3" s="315"/>
      <c r="X3" s="316"/>
    </row>
    <row r="4" spans="2:24" ht="16.2" thickBot="1" x14ac:dyDescent="0.4">
      <c r="B4" s="5"/>
      <c r="C4" s="36"/>
      <c r="D4" s="120" t="s">
        <v>28</v>
      </c>
      <c r="E4" s="120" t="s">
        <v>29</v>
      </c>
      <c r="F4" s="120" t="s">
        <v>30</v>
      </c>
      <c r="G4" s="120" t="s">
        <v>28</v>
      </c>
      <c r="H4" s="120" t="s">
        <v>29</v>
      </c>
      <c r="I4" s="120" t="s">
        <v>30</v>
      </c>
      <c r="J4" s="121" t="s">
        <v>28</v>
      </c>
      <c r="K4" s="120" t="s">
        <v>29</v>
      </c>
      <c r="L4" s="122" t="s">
        <v>30</v>
      </c>
      <c r="N4" s="310"/>
      <c r="O4" s="123" t="s">
        <v>31</v>
      </c>
      <c r="P4" s="124" t="s">
        <v>32</v>
      </c>
      <c r="Q4" s="124" t="s">
        <v>33</v>
      </c>
      <c r="R4" s="124" t="s">
        <v>34</v>
      </c>
      <c r="S4" s="125" t="s">
        <v>35</v>
      </c>
      <c r="T4" s="26" t="s">
        <v>36</v>
      </c>
      <c r="U4" s="29" t="s">
        <v>37</v>
      </c>
      <c r="V4" s="124" t="s">
        <v>38</v>
      </c>
      <c r="W4" s="124" t="s">
        <v>39</v>
      </c>
      <c r="X4" s="126" t="s">
        <v>40</v>
      </c>
    </row>
    <row r="5" spans="2:24" ht="12.75" customHeight="1" thickTop="1" x14ac:dyDescent="0.25">
      <c r="B5" s="293" t="s">
        <v>41</v>
      </c>
      <c r="C5" s="3" t="s">
        <v>42</v>
      </c>
      <c r="D5" s="129">
        <f>MIN(V5:V35)</f>
        <v>0.47596255783926228</v>
      </c>
      <c r="E5" s="317" t="s">
        <v>47</v>
      </c>
      <c r="F5" s="317"/>
      <c r="G5" s="129">
        <f>MIN(V36:V66)</f>
        <v>0.53309748448446137</v>
      </c>
      <c r="H5" s="317" t="s">
        <v>47</v>
      </c>
      <c r="I5" s="317"/>
      <c r="J5" s="129">
        <f>MIN(V70:V96)</f>
        <v>0.53761792646767848</v>
      </c>
      <c r="K5" s="317" t="s">
        <v>47</v>
      </c>
      <c r="L5" s="318"/>
      <c r="N5" s="133">
        <f>'A50 Service Boilers'!N5</f>
        <v>44835</v>
      </c>
      <c r="O5" s="174">
        <v>0.89946738634843859</v>
      </c>
      <c r="P5" s="175">
        <v>9.0176983353038795E-2</v>
      </c>
      <c r="Q5" s="176"/>
      <c r="R5" s="175">
        <v>1.0355630298522614E-2</v>
      </c>
      <c r="S5" s="177">
        <v>0</v>
      </c>
      <c r="T5" s="178">
        <v>24</v>
      </c>
      <c r="U5" s="114">
        <v>0</v>
      </c>
      <c r="V5" s="142">
        <v>0.5580272263905367</v>
      </c>
      <c r="W5" s="142">
        <v>13.647593909387895</v>
      </c>
      <c r="X5" s="179" t="str">
        <f>IF(V5&gt;W5,"YES","NO")</f>
        <v>NO</v>
      </c>
    </row>
    <row r="6" spans="2:24" x14ac:dyDescent="0.25">
      <c r="B6" s="294"/>
      <c r="C6" s="143" t="s">
        <v>43</v>
      </c>
      <c r="D6" s="129">
        <f>MAX(V5:V35)</f>
        <v>1.2342309876790283</v>
      </c>
      <c r="E6" s="317"/>
      <c r="F6" s="317"/>
      <c r="G6" s="129">
        <f>MAX(V36:V63)</f>
        <v>2.0299066569839668</v>
      </c>
      <c r="H6" s="317"/>
      <c r="I6" s="317"/>
      <c r="J6" s="129">
        <f>MAX(V67:V96)</f>
        <v>7.7762638888746594</v>
      </c>
      <c r="K6" s="317"/>
      <c r="L6" s="318"/>
      <c r="N6" s="133">
        <f>N5+1</f>
        <v>44836</v>
      </c>
      <c r="O6" s="174">
        <v>0.87132209157002372</v>
      </c>
      <c r="P6" s="175">
        <v>9.0072819387350969E-2</v>
      </c>
      <c r="Q6" s="176"/>
      <c r="R6" s="175">
        <v>3.8605089042625315E-2</v>
      </c>
      <c r="S6" s="177">
        <v>0</v>
      </c>
      <c r="T6" s="178">
        <v>24</v>
      </c>
      <c r="U6" s="114">
        <v>0</v>
      </c>
      <c r="V6" s="142">
        <v>0.51475015678503577</v>
      </c>
      <c r="W6" s="142">
        <v>13.644575241328299</v>
      </c>
      <c r="X6" s="179" t="str">
        <f t="shared" ref="X6:X63" si="0">IF(V6&gt;W6,"YES","NO")</f>
        <v>NO</v>
      </c>
    </row>
    <row r="7" spans="2:24" x14ac:dyDescent="0.25">
      <c r="B7" s="294"/>
      <c r="C7" s="143" t="s">
        <v>44</v>
      </c>
      <c r="D7" s="180">
        <f>COUNTIF(X5:X35,"YES")</f>
        <v>0</v>
      </c>
      <c r="E7" s="317"/>
      <c r="F7" s="317"/>
      <c r="G7" s="180">
        <f>COUNTIF(X36:X66,"YES")</f>
        <v>0</v>
      </c>
      <c r="H7" s="317"/>
      <c r="I7" s="317"/>
      <c r="J7" s="180">
        <f>COUNTIF(X67:X96,"YES")</f>
        <v>0</v>
      </c>
      <c r="K7" s="317"/>
      <c r="L7" s="318"/>
      <c r="N7" s="133">
        <f t="shared" ref="N7:N70" si="1">N6+1</f>
        <v>44837</v>
      </c>
      <c r="O7" s="174">
        <v>0.86865769927936565</v>
      </c>
      <c r="P7" s="175">
        <v>0.10063625361239303</v>
      </c>
      <c r="Q7" s="176"/>
      <c r="R7" s="175">
        <v>3.0706047108241319E-2</v>
      </c>
      <c r="S7" s="177">
        <v>0</v>
      </c>
      <c r="T7" s="178">
        <v>24</v>
      </c>
      <c r="U7" s="114">
        <v>0</v>
      </c>
      <c r="V7" s="142">
        <v>0.59255797816609646</v>
      </c>
      <c r="W7" s="142">
        <v>13.886905610560586</v>
      </c>
      <c r="X7" s="179" t="str">
        <f t="shared" si="0"/>
        <v>NO</v>
      </c>
    </row>
    <row r="8" spans="2:24" x14ac:dyDescent="0.25">
      <c r="B8" s="295" t="s">
        <v>45</v>
      </c>
      <c r="C8" s="296"/>
      <c r="D8" s="129">
        <f>AVERAGE(V5:V35)</f>
        <v>0.66857275289268625</v>
      </c>
      <c r="E8" s="317"/>
      <c r="F8" s="317"/>
      <c r="G8" s="129">
        <f>AVERAGE(V36:V63)</f>
        <v>0.80805941435908168</v>
      </c>
      <c r="H8" s="317"/>
      <c r="I8" s="317"/>
      <c r="J8" s="129">
        <f>AVERAGE(V70:V96)</f>
        <v>1.2845467359391254</v>
      </c>
      <c r="K8" s="317"/>
      <c r="L8" s="318"/>
      <c r="N8" s="133">
        <f t="shared" si="1"/>
        <v>44838</v>
      </c>
      <c r="O8" s="174">
        <v>0.89555429143070786</v>
      </c>
      <c r="P8" s="175">
        <v>9.3895795985260752E-2</v>
      </c>
      <c r="Q8" s="176"/>
      <c r="R8" s="175">
        <v>1.0549912584031387E-2</v>
      </c>
      <c r="S8" s="177">
        <v>0</v>
      </c>
      <c r="T8" s="178">
        <v>24</v>
      </c>
      <c r="U8" s="114">
        <v>0</v>
      </c>
      <c r="V8" s="142">
        <v>0.48963439730101399</v>
      </c>
      <c r="W8" s="142">
        <v>13.740532419351007</v>
      </c>
      <c r="X8" s="179" t="str">
        <f t="shared" si="0"/>
        <v>NO</v>
      </c>
    </row>
    <row r="9" spans="2:24" ht="13.8" thickBot="1" x14ac:dyDescent="0.3">
      <c r="B9" s="297" t="s">
        <v>46</v>
      </c>
      <c r="C9" s="298"/>
      <c r="D9" s="49">
        <f>AVERAGE(W5:W35)</f>
        <v>13.543586813016967</v>
      </c>
      <c r="E9" s="319"/>
      <c r="F9" s="319"/>
      <c r="G9" s="49">
        <f>AVERAGE(W36:W63)</f>
        <v>13.438272535579737</v>
      </c>
      <c r="H9" s="319"/>
      <c r="I9" s="319"/>
      <c r="J9" s="49">
        <f>AVERAGE(W70:W96)</f>
        <v>14.437519922908566</v>
      </c>
      <c r="K9" s="319"/>
      <c r="L9" s="320"/>
      <c r="N9" s="133">
        <f t="shared" si="1"/>
        <v>44839</v>
      </c>
      <c r="O9" s="174">
        <v>0.90703790588531741</v>
      </c>
      <c r="P9" s="175">
        <v>8.2132794359687178E-2</v>
      </c>
      <c r="Q9" s="176"/>
      <c r="R9" s="175">
        <v>1.0829299754995414E-2</v>
      </c>
      <c r="S9" s="177">
        <v>0</v>
      </c>
      <c r="T9" s="178">
        <v>24</v>
      </c>
      <c r="U9" s="114">
        <v>0</v>
      </c>
      <c r="V9" s="142">
        <v>0.55489703357733067</v>
      </c>
      <c r="W9" s="142">
        <v>13.497795077112603</v>
      </c>
      <c r="X9" s="179" t="str">
        <f t="shared" si="0"/>
        <v>NO</v>
      </c>
    </row>
    <row r="10" spans="2:24" ht="13.8" thickTop="1" x14ac:dyDescent="0.25">
      <c r="N10" s="133">
        <f t="shared" si="1"/>
        <v>44840</v>
      </c>
      <c r="O10" s="174">
        <v>0.91383356917000469</v>
      </c>
      <c r="P10" s="175">
        <v>7.5633836946523272E-2</v>
      </c>
      <c r="Q10" s="176"/>
      <c r="R10" s="175">
        <v>1.0532593883472038E-2</v>
      </c>
      <c r="S10" s="177">
        <v>0</v>
      </c>
      <c r="T10" s="178">
        <v>24</v>
      </c>
      <c r="U10" s="114">
        <v>0</v>
      </c>
      <c r="V10" s="142">
        <v>0.62259714032823121</v>
      </c>
      <c r="W10" s="142">
        <v>13.328443395480578</v>
      </c>
      <c r="X10" s="179" t="str">
        <f t="shared" si="0"/>
        <v>NO</v>
      </c>
    </row>
    <row r="11" spans="2:24" x14ac:dyDescent="0.25">
      <c r="N11" s="133">
        <f t="shared" si="1"/>
        <v>44841</v>
      </c>
      <c r="O11" s="174">
        <v>0.9137247804515326</v>
      </c>
      <c r="P11" s="175">
        <v>7.5219813039433536E-2</v>
      </c>
      <c r="Q11" s="176"/>
      <c r="R11" s="175">
        <v>1.105540650903386E-2</v>
      </c>
      <c r="S11" s="177">
        <v>0</v>
      </c>
      <c r="T11" s="178">
        <v>24</v>
      </c>
      <c r="U11" s="114">
        <v>0</v>
      </c>
      <c r="V11" s="142">
        <v>0.65054879390709131</v>
      </c>
      <c r="W11" s="142">
        <v>13.379664252678726</v>
      </c>
      <c r="X11" s="179" t="str">
        <f t="shared" si="0"/>
        <v>NO</v>
      </c>
    </row>
    <row r="12" spans="2:24" x14ac:dyDescent="0.25">
      <c r="N12" s="133">
        <f t="shared" si="1"/>
        <v>44842</v>
      </c>
      <c r="O12" s="174">
        <v>0.89320675447396602</v>
      </c>
      <c r="P12" s="175">
        <v>8.7342197437707103E-2</v>
      </c>
      <c r="Q12" s="176"/>
      <c r="R12" s="175">
        <v>1.9451048088326872E-2</v>
      </c>
      <c r="S12" s="177">
        <v>0</v>
      </c>
      <c r="T12" s="178">
        <v>24</v>
      </c>
      <c r="U12" s="114">
        <v>0</v>
      </c>
      <c r="V12" s="142">
        <v>0.89073598319929914</v>
      </c>
      <c r="W12" s="142">
        <v>13.987012321689916</v>
      </c>
      <c r="X12" s="179" t="str">
        <f t="shared" si="0"/>
        <v>NO</v>
      </c>
    </row>
    <row r="13" spans="2:24" x14ac:dyDescent="0.25">
      <c r="N13" s="133">
        <f t="shared" si="1"/>
        <v>44843</v>
      </c>
      <c r="O13" s="174">
        <v>0.91609520031653557</v>
      </c>
      <c r="P13" s="175">
        <v>7.1746764076728961E-2</v>
      </c>
      <c r="Q13" s="176"/>
      <c r="R13" s="175">
        <v>1.2158035606735465E-2</v>
      </c>
      <c r="S13" s="177">
        <v>0</v>
      </c>
      <c r="T13" s="178">
        <v>24</v>
      </c>
      <c r="U13" s="114">
        <v>0</v>
      </c>
      <c r="V13" s="142">
        <v>1.1487050718522389</v>
      </c>
      <c r="W13" s="142">
        <v>13.415084821221551</v>
      </c>
      <c r="X13" s="179" t="str">
        <f t="shared" si="0"/>
        <v>NO</v>
      </c>
    </row>
    <row r="14" spans="2:24" x14ac:dyDescent="0.25">
      <c r="N14" s="133">
        <f t="shared" si="1"/>
        <v>44844</v>
      </c>
      <c r="O14" s="174">
        <v>0.82512244370176768</v>
      </c>
      <c r="P14" s="175">
        <v>0.10554558685061559</v>
      </c>
      <c r="Q14" s="176"/>
      <c r="R14" s="175">
        <v>6.9331969447616729E-2</v>
      </c>
      <c r="S14" s="177">
        <v>0</v>
      </c>
      <c r="T14" s="178">
        <v>24</v>
      </c>
      <c r="U14" s="114">
        <v>3</v>
      </c>
      <c r="V14" s="142">
        <v>1.0669299320230401</v>
      </c>
      <c r="W14" s="142">
        <v>13.926026708697158</v>
      </c>
      <c r="X14" s="179" t="str">
        <f t="shared" si="0"/>
        <v>NO</v>
      </c>
    </row>
    <row r="15" spans="2:24" x14ac:dyDescent="0.25">
      <c r="N15" s="133">
        <f t="shared" si="1"/>
        <v>44845</v>
      </c>
      <c r="O15" s="174">
        <v>0.94260188572789627</v>
      </c>
      <c r="P15" s="175">
        <v>4.6653675100471192E-2</v>
      </c>
      <c r="Q15" s="176"/>
      <c r="R15" s="175">
        <v>1.0744439171632536E-2</v>
      </c>
      <c r="S15" s="177">
        <v>0</v>
      </c>
      <c r="T15" s="178">
        <v>24</v>
      </c>
      <c r="U15" s="114">
        <v>0</v>
      </c>
      <c r="V15" s="142">
        <v>1.2342309876790283</v>
      </c>
      <c r="W15" s="142">
        <v>12.675189230752546</v>
      </c>
      <c r="X15" s="179" t="str">
        <f t="shared" si="0"/>
        <v>NO</v>
      </c>
    </row>
    <row r="16" spans="2:24" x14ac:dyDescent="0.25">
      <c r="N16" s="133">
        <f t="shared" si="1"/>
        <v>44846</v>
      </c>
      <c r="O16" s="174">
        <v>0.94079961455700423</v>
      </c>
      <c r="P16" s="175">
        <v>4.8067692970676111E-2</v>
      </c>
      <c r="Q16" s="176"/>
      <c r="R16" s="175">
        <v>1.1132692472319662E-2</v>
      </c>
      <c r="S16" s="177">
        <v>0</v>
      </c>
      <c r="T16" s="178">
        <v>24</v>
      </c>
      <c r="U16" s="114">
        <v>0</v>
      </c>
      <c r="V16" s="142">
        <v>0.64690448224963193</v>
      </c>
      <c r="W16" s="142">
        <v>12.736253917447373</v>
      </c>
      <c r="X16" s="179" t="str">
        <f t="shared" si="0"/>
        <v>NO</v>
      </c>
    </row>
    <row r="17" spans="14:25" s="2" customFormat="1" x14ac:dyDescent="0.25">
      <c r="N17" s="133">
        <f t="shared" si="1"/>
        <v>44847</v>
      </c>
      <c r="O17" s="181">
        <v>0.93613041391283136</v>
      </c>
      <c r="P17" s="175">
        <v>5.1707523579596175E-2</v>
      </c>
      <c r="Q17" s="176"/>
      <c r="R17" s="175">
        <v>1.2162062507572464E-2</v>
      </c>
      <c r="S17" s="177">
        <v>0</v>
      </c>
      <c r="T17" s="178">
        <v>24</v>
      </c>
      <c r="U17" s="114">
        <v>0</v>
      </c>
      <c r="V17" s="142">
        <v>0.59901308332243264</v>
      </c>
      <c r="W17" s="142">
        <v>12.862263196462967</v>
      </c>
      <c r="X17" s="179" t="str">
        <f t="shared" si="0"/>
        <v>NO</v>
      </c>
      <c r="Y17"/>
    </row>
    <row r="18" spans="14:25" x14ac:dyDescent="0.25">
      <c r="N18" s="133">
        <f t="shared" si="1"/>
        <v>44848</v>
      </c>
      <c r="O18" s="174">
        <v>0.93080120238723385</v>
      </c>
      <c r="P18" s="175">
        <v>5.6414931387951402E-2</v>
      </c>
      <c r="Q18" s="176"/>
      <c r="R18" s="175">
        <v>1.2783866224814748E-2</v>
      </c>
      <c r="S18" s="177">
        <v>0</v>
      </c>
      <c r="T18" s="178">
        <v>24</v>
      </c>
      <c r="U18" s="114">
        <v>0</v>
      </c>
      <c r="V18" s="142">
        <v>0.62330888780089644</v>
      </c>
      <c r="W18" s="142">
        <v>13.019598029201608</v>
      </c>
      <c r="X18" s="179" t="str">
        <f t="shared" si="0"/>
        <v>NO</v>
      </c>
    </row>
    <row r="19" spans="14:25" x14ac:dyDescent="0.25">
      <c r="N19" s="133">
        <f t="shared" si="1"/>
        <v>44849</v>
      </c>
      <c r="O19" s="174">
        <v>0.89892231410369583</v>
      </c>
      <c r="P19" s="175">
        <v>9.153925818824811E-2</v>
      </c>
      <c r="Q19" s="176"/>
      <c r="R19" s="175">
        <v>9.5384277080560603E-3</v>
      </c>
      <c r="S19" s="177">
        <v>0</v>
      </c>
      <c r="T19" s="178">
        <v>24</v>
      </c>
      <c r="U19" s="114">
        <v>0</v>
      </c>
      <c r="V19" s="142">
        <v>0.69089518621937451</v>
      </c>
      <c r="W19" s="142">
        <v>13.721968900556231</v>
      </c>
      <c r="X19" s="179" t="str">
        <f t="shared" si="0"/>
        <v>NO</v>
      </c>
    </row>
    <row r="20" spans="14:25" x14ac:dyDescent="0.25">
      <c r="N20" s="133">
        <f t="shared" si="1"/>
        <v>44850</v>
      </c>
      <c r="O20" s="174">
        <v>0.89486011229622131</v>
      </c>
      <c r="P20" s="175">
        <v>9.1961618748607643E-2</v>
      </c>
      <c r="Q20" s="176"/>
      <c r="R20" s="175">
        <v>1.3178268955171046E-2</v>
      </c>
      <c r="S20" s="177">
        <v>0</v>
      </c>
      <c r="T20" s="178">
        <v>24</v>
      </c>
      <c r="U20" s="114">
        <v>0</v>
      </c>
      <c r="V20" s="142">
        <v>0.5931536871016504</v>
      </c>
      <c r="W20" s="142">
        <v>13.857776440643512</v>
      </c>
      <c r="X20" s="179" t="str">
        <f t="shared" si="0"/>
        <v>NO</v>
      </c>
    </row>
    <row r="21" spans="14:25" x14ac:dyDescent="0.25">
      <c r="N21" s="133">
        <f t="shared" si="1"/>
        <v>44851</v>
      </c>
      <c r="O21" s="174">
        <v>0.84929161484391935</v>
      </c>
      <c r="P21" s="175">
        <v>1.5646435367771796E-2</v>
      </c>
      <c r="Q21" s="176"/>
      <c r="R21" s="175">
        <v>0.13506194978830885</v>
      </c>
      <c r="S21" s="177">
        <v>0</v>
      </c>
      <c r="T21" s="178">
        <v>24</v>
      </c>
      <c r="U21" s="114">
        <v>0</v>
      </c>
      <c r="V21" s="142">
        <v>0.60392330972380381</v>
      </c>
      <c r="W21" s="142">
        <v>11.406013882817966</v>
      </c>
      <c r="X21" s="179" t="str">
        <f t="shared" si="0"/>
        <v>NO</v>
      </c>
    </row>
    <row r="22" spans="14:25" x14ac:dyDescent="0.25">
      <c r="N22" s="133">
        <f t="shared" si="1"/>
        <v>44852</v>
      </c>
      <c r="O22" s="174">
        <v>0.82174182883763802</v>
      </c>
      <c r="P22" s="175">
        <v>0</v>
      </c>
      <c r="Q22" s="176"/>
      <c r="R22" s="175">
        <v>0.17825817116236198</v>
      </c>
      <c r="S22" s="177">
        <v>0</v>
      </c>
      <c r="T22" s="178">
        <v>24</v>
      </c>
      <c r="U22" s="114">
        <v>0</v>
      </c>
      <c r="V22" s="142">
        <v>0.6088310579413414</v>
      </c>
      <c r="W22" s="142">
        <v>11.025915582618676</v>
      </c>
      <c r="X22" s="179" t="str">
        <f t="shared" si="0"/>
        <v>NO</v>
      </c>
    </row>
    <row r="23" spans="14:25" x14ac:dyDescent="0.25">
      <c r="N23" s="133">
        <f t="shared" si="1"/>
        <v>44853</v>
      </c>
      <c r="O23" s="174">
        <v>0.70413796278723939</v>
      </c>
      <c r="P23" s="175">
        <v>0</v>
      </c>
      <c r="Q23" s="176"/>
      <c r="R23" s="175">
        <v>0.29586203721276061</v>
      </c>
      <c r="S23" s="177">
        <v>0</v>
      </c>
      <c r="T23" s="178">
        <v>24</v>
      </c>
      <c r="U23" s="114">
        <v>0</v>
      </c>
      <c r="V23" s="142">
        <v>0.60509979227307442</v>
      </c>
      <c r="W23" s="142">
        <v>10.435305279821991</v>
      </c>
      <c r="X23" s="179" t="str">
        <f t="shared" si="0"/>
        <v>NO</v>
      </c>
    </row>
    <row r="24" spans="14:25" x14ac:dyDescent="0.25">
      <c r="N24" s="133">
        <f t="shared" si="1"/>
        <v>44854</v>
      </c>
      <c r="O24" s="174">
        <v>0.70105566705179034</v>
      </c>
      <c r="P24" s="175">
        <v>0</v>
      </c>
      <c r="Q24" s="176"/>
      <c r="R24" s="175">
        <v>0.29894433294820966</v>
      </c>
      <c r="S24" s="177">
        <v>0</v>
      </c>
      <c r="T24" s="178">
        <v>24</v>
      </c>
      <c r="U24" s="114">
        <v>0</v>
      </c>
      <c r="V24" s="142">
        <v>0.47596255783926228</v>
      </c>
      <c r="W24" s="142">
        <v>10.256441271746935</v>
      </c>
      <c r="X24" s="179" t="str">
        <f t="shared" si="0"/>
        <v>NO</v>
      </c>
    </row>
    <row r="25" spans="14:25" x14ac:dyDescent="0.25">
      <c r="N25" s="133">
        <f t="shared" si="1"/>
        <v>44855</v>
      </c>
      <c r="O25" s="174">
        <v>0.85550767867464783</v>
      </c>
      <c r="P25" s="175">
        <v>0.11036099965383445</v>
      </c>
      <c r="Q25" s="176"/>
      <c r="R25" s="175">
        <v>3.4131321671517723E-2</v>
      </c>
      <c r="S25" s="137">
        <v>0</v>
      </c>
      <c r="T25" s="178">
        <v>24</v>
      </c>
      <c r="U25" s="114">
        <v>0</v>
      </c>
      <c r="V25" s="142">
        <v>0.59707249383286742</v>
      </c>
      <c r="W25" s="142">
        <v>14.260982772548783</v>
      </c>
      <c r="X25" s="179" t="str">
        <f t="shared" si="0"/>
        <v>NO</v>
      </c>
    </row>
    <row r="26" spans="14:25" x14ac:dyDescent="0.25">
      <c r="N26" s="133">
        <f t="shared" si="1"/>
        <v>44856</v>
      </c>
      <c r="O26" s="174">
        <v>0.83387724328066637</v>
      </c>
      <c r="P26" s="175">
        <v>0.15599912728316534</v>
      </c>
      <c r="Q26" s="176"/>
      <c r="R26" s="175">
        <v>1.0123629436168291E-2</v>
      </c>
      <c r="S26" s="137">
        <v>0</v>
      </c>
      <c r="T26" s="178">
        <v>24</v>
      </c>
      <c r="U26" s="114">
        <v>0</v>
      </c>
      <c r="V26" s="142">
        <v>0.60940187896192699</v>
      </c>
      <c r="W26" s="142">
        <v>15.319812321213977</v>
      </c>
      <c r="X26" s="179" t="str">
        <f t="shared" si="0"/>
        <v>NO</v>
      </c>
    </row>
    <row r="27" spans="14:25" x14ac:dyDescent="0.25">
      <c r="N27" s="133">
        <f t="shared" si="1"/>
        <v>44857</v>
      </c>
      <c r="O27" s="174">
        <v>0.79527841452846781</v>
      </c>
      <c r="P27" s="175">
        <v>0.19477222763137947</v>
      </c>
      <c r="Q27" s="176"/>
      <c r="R27" s="175">
        <v>9.9493578401527172E-3</v>
      </c>
      <c r="S27" s="137">
        <v>0</v>
      </c>
      <c r="T27" s="178">
        <v>24</v>
      </c>
      <c r="U27" s="114">
        <v>0</v>
      </c>
      <c r="V27" s="142">
        <v>0.53501283674419398</v>
      </c>
      <c r="W27" s="142">
        <v>16.181780607697391</v>
      </c>
      <c r="X27" s="179" t="str">
        <f t="shared" si="0"/>
        <v>NO</v>
      </c>
    </row>
    <row r="28" spans="14:25" x14ac:dyDescent="0.25">
      <c r="N28" s="133">
        <f t="shared" si="1"/>
        <v>44858</v>
      </c>
      <c r="O28" s="174">
        <v>0.85181297001678835</v>
      </c>
      <c r="P28" s="175">
        <v>0.13703844126345904</v>
      </c>
      <c r="Q28" s="176"/>
      <c r="R28" s="175">
        <v>1.1148588719752606E-2</v>
      </c>
      <c r="S28" s="137">
        <v>0</v>
      </c>
      <c r="T28" s="178">
        <v>24</v>
      </c>
      <c r="U28" s="114">
        <v>0</v>
      </c>
      <c r="V28" s="142">
        <v>0.78153323108968353</v>
      </c>
      <c r="W28" s="142">
        <v>14.910256161767188</v>
      </c>
      <c r="X28" s="179" t="str">
        <f t="shared" si="0"/>
        <v>NO</v>
      </c>
    </row>
    <row r="29" spans="14:25" x14ac:dyDescent="0.25">
      <c r="N29" s="133">
        <f t="shared" si="1"/>
        <v>44859</v>
      </c>
      <c r="O29" s="174">
        <v>0.87608691745746459</v>
      </c>
      <c r="P29" s="175">
        <v>7.7460705292388396E-2</v>
      </c>
      <c r="Q29" s="176"/>
      <c r="R29" s="175">
        <v>4.6452377250147017E-2</v>
      </c>
      <c r="S29" s="137">
        <v>0</v>
      </c>
      <c r="T29" s="178">
        <v>24</v>
      </c>
      <c r="U29" s="114">
        <v>0</v>
      </c>
      <c r="V29" s="142">
        <v>0.71115024746025435</v>
      </c>
      <c r="W29" s="142">
        <v>13.526137745372218</v>
      </c>
      <c r="X29" s="179" t="str">
        <f t="shared" si="0"/>
        <v>NO</v>
      </c>
    </row>
    <row r="30" spans="14:25" x14ac:dyDescent="0.25">
      <c r="N30" s="133">
        <f t="shared" si="1"/>
        <v>44860</v>
      </c>
      <c r="O30" s="174">
        <v>0.8997296631190933</v>
      </c>
      <c r="P30" s="175">
        <v>8.6221246321278325E-2</v>
      </c>
      <c r="Q30" s="176"/>
      <c r="R30" s="175">
        <v>1.4049090559628372E-2</v>
      </c>
      <c r="S30" s="137">
        <v>0</v>
      </c>
      <c r="T30" s="178">
        <v>24</v>
      </c>
      <c r="U30" s="114">
        <v>0</v>
      </c>
      <c r="V30" s="142">
        <v>0.64867229743324561</v>
      </c>
      <c r="W30" s="142">
        <v>13.891484369187912</v>
      </c>
      <c r="X30" s="179" t="str">
        <f t="shared" si="0"/>
        <v>NO</v>
      </c>
    </row>
    <row r="31" spans="14:25" x14ac:dyDescent="0.25">
      <c r="N31" s="133">
        <f t="shared" si="1"/>
        <v>44861</v>
      </c>
      <c r="O31" s="174">
        <v>0.87726939985226637</v>
      </c>
      <c r="P31" s="175">
        <v>0.10896542812319926</v>
      </c>
      <c r="Q31" s="176"/>
      <c r="R31" s="175">
        <v>1.3765172024534367E-2</v>
      </c>
      <c r="S31" s="137">
        <v>0</v>
      </c>
      <c r="T31" s="178">
        <v>24</v>
      </c>
      <c r="U31" s="114">
        <v>0</v>
      </c>
      <c r="V31" s="142">
        <v>0.53135669245192996</v>
      </c>
      <c r="W31" s="142">
        <v>14.376670711927638</v>
      </c>
      <c r="X31" s="179" t="str">
        <f t="shared" si="0"/>
        <v>NO</v>
      </c>
    </row>
    <row r="32" spans="14:25" x14ac:dyDescent="0.25">
      <c r="N32" s="133">
        <f t="shared" si="1"/>
        <v>44862</v>
      </c>
      <c r="O32" s="174">
        <v>0.88306041681696656</v>
      </c>
      <c r="P32" s="175">
        <v>0.10288377356530898</v>
      </c>
      <c r="Q32" s="176"/>
      <c r="R32" s="175">
        <v>1.4055809617724457E-2</v>
      </c>
      <c r="S32" s="137">
        <v>0</v>
      </c>
      <c r="T32" s="178">
        <v>24</v>
      </c>
      <c r="U32" s="114">
        <v>0</v>
      </c>
      <c r="V32" s="142">
        <v>0.67104681493205753</v>
      </c>
      <c r="W32" s="142">
        <v>14.239014347874548</v>
      </c>
      <c r="X32" s="179" t="str">
        <f t="shared" si="0"/>
        <v>NO</v>
      </c>
    </row>
    <row r="33" spans="14:24" x14ac:dyDescent="0.25">
      <c r="N33" s="133">
        <f t="shared" si="1"/>
        <v>44863</v>
      </c>
      <c r="O33" s="174">
        <v>0.88698639823398251</v>
      </c>
      <c r="P33" s="175">
        <v>9.8726898848478878E-2</v>
      </c>
      <c r="Q33" s="176"/>
      <c r="R33" s="175">
        <v>1.4286702917538613E-2</v>
      </c>
      <c r="S33" s="137">
        <v>0</v>
      </c>
      <c r="T33" s="178">
        <v>24</v>
      </c>
      <c r="U33" s="114">
        <v>0</v>
      </c>
      <c r="V33" s="142">
        <v>0.55491675334188495</v>
      </c>
      <c r="W33" s="142">
        <v>14.160782154059493</v>
      </c>
      <c r="X33" s="179" t="str">
        <f t="shared" si="0"/>
        <v>NO</v>
      </c>
    </row>
    <row r="34" spans="14:24" x14ac:dyDescent="0.25">
      <c r="N34" s="133">
        <f t="shared" si="1"/>
        <v>44864</v>
      </c>
      <c r="O34" s="174">
        <v>0.77148439712939532</v>
      </c>
      <c r="P34" s="175">
        <v>0.14433802333529089</v>
      </c>
      <c r="Q34" s="176"/>
      <c r="R34" s="175">
        <v>8.4177579535313796E-2</v>
      </c>
      <c r="S34" s="137">
        <v>0</v>
      </c>
      <c r="T34" s="178">
        <v>24</v>
      </c>
      <c r="U34" s="114">
        <v>0</v>
      </c>
      <c r="V34" s="142">
        <v>0.66804782837849697</v>
      </c>
      <c r="W34" s="142">
        <v>14.786392413893921</v>
      </c>
      <c r="X34" s="179" t="str">
        <f t="shared" si="0"/>
        <v>NO</v>
      </c>
    </row>
    <row r="35" spans="14:24" x14ac:dyDescent="0.25">
      <c r="N35" s="133">
        <f t="shared" si="1"/>
        <v>44865</v>
      </c>
      <c r="O35" s="174">
        <v>0.81796808005890986</v>
      </c>
      <c r="P35" s="175">
        <v>0.16752882520526463</v>
      </c>
      <c r="Q35" s="176"/>
      <c r="R35" s="175">
        <v>1.4503094735825506E-2</v>
      </c>
      <c r="S35" s="137">
        <v>0</v>
      </c>
      <c r="T35" s="178">
        <v>24</v>
      </c>
      <c r="U35" s="114">
        <v>0</v>
      </c>
      <c r="V35" s="142">
        <v>0.64683751936632206</v>
      </c>
      <c r="W35" s="142">
        <v>15.747518108404646</v>
      </c>
      <c r="X35" s="179" t="str">
        <f t="shared" si="0"/>
        <v>NO</v>
      </c>
    </row>
    <row r="36" spans="14:24" x14ac:dyDescent="0.25">
      <c r="N36" s="133">
        <f t="shared" si="1"/>
        <v>44866</v>
      </c>
      <c r="O36" s="174">
        <v>0.81753686246926505</v>
      </c>
      <c r="P36" s="175">
        <v>0.1641663313323859</v>
      </c>
      <c r="Q36" s="176"/>
      <c r="R36" s="175">
        <v>1.8296806198349058E-2</v>
      </c>
      <c r="S36" s="182">
        <v>0</v>
      </c>
      <c r="T36" s="183">
        <v>24</v>
      </c>
      <c r="U36" s="114">
        <v>0</v>
      </c>
      <c r="V36" s="184">
        <v>0.99319631790544582</v>
      </c>
      <c r="W36" s="184">
        <v>15.763345906574324</v>
      </c>
      <c r="X36" s="179" t="str">
        <f t="shared" si="0"/>
        <v>NO</v>
      </c>
    </row>
    <row r="37" spans="14:24" x14ac:dyDescent="0.25">
      <c r="N37" s="133">
        <f t="shared" si="1"/>
        <v>44867</v>
      </c>
      <c r="O37" s="174">
        <v>0.8504751086182919</v>
      </c>
      <c r="P37" s="175">
        <v>0.13496303309846089</v>
      </c>
      <c r="Q37" s="176"/>
      <c r="R37" s="175">
        <v>1.4561858283247214E-2</v>
      </c>
      <c r="S37" s="182">
        <v>0</v>
      </c>
      <c r="T37" s="183">
        <v>24</v>
      </c>
      <c r="U37" s="114">
        <v>0</v>
      </c>
      <c r="V37" s="184">
        <v>0.74143675283366495</v>
      </c>
      <c r="W37" s="184">
        <v>14.936009873505078</v>
      </c>
      <c r="X37" s="179" t="str">
        <f t="shared" si="0"/>
        <v>NO</v>
      </c>
    </row>
    <row r="38" spans="14:24" x14ac:dyDescent="0.25">
      <c r="N38" s="133">
        <f t="shared" si="1"/>
        <v>44868</v>
      </c>
      <c r="O38" s="174">
        <v>0.88406876835685899</v>
      </c>
      <c r="P38" s="175">
        <v>0.10542853462943536</v>
      </c>
      <c r="Q38" s="176"/>
      <c r="R38" s="175">
        <v>1.0502697013705653E-2</v>
      </c>
      <c r="S38" s="182">
        <v>0</v>
      </c>
      <c r="T38" s="183">
        <v>24</v>
      </c>
      <c r="U38" s="114">
        <v>0</v>
      </c>
      <c r="V38" s="184">
        <v>0.60664320248280312</v>
      </c>
      <c r="W38" s="184">
        <v>14.048769586460207</v>
      </c>
      <c r="X38" s="179" t="str">
        <f t="shared" si="0"/>
        <v>NO</v>
      </c>
    </row>
    <row r="39" spans="14:24" x14ac:dyDescent="0.25">
      <c r="N39" s="133">
        <f t="shared" si="1"/>
        <v>44869</v>
      </c>
      <c r="O39" s="174">
        <v>0.89846675066576054</v>
      </c>
      <c r="P39" s="175">
        <v>9.2418603561734133E-2</v>
      </c>
      <c r="Q39" s="176"/>
      <c r="R39" s="175">
        <v>9.1146457725053281E-3</v>
      </c>
      <c r="S39" s="182">
        <v>0</v>
      </c>
      <c r="T39" s="183">
        <v>24</v>
      </c>
      <c r="U39" s="114">
        <v>0</v>
      </c>
      <c r="V39" s="184">
        <v>0.68122195853476386</v>
      </c>
      <c r="W39" s="184">
        <v>13.692763917820169</v>
      </c>
      <c r="X39" s="179" t="str">
        <f t="shared" si="0"/>
        <v>NO</v>
      </c>
    </row>
    <row r="40" spans="14:24" x14ac:dyDescent="0.25">
      <c r="N40" s="133">
        <f t="shared" si="1"/>
        <v>44870</v>
      </c>
      <c r="O40" s="174">
        <v>0.90593559484537367</v>
      </c>
      <c r="P40" s="175">
        <v>8.4787898900598749E-2</v>
      </c>
      <c r="Q40" s="176"/>
      <c r="R40" s="175">
        <v>9.2765062540275806E-3</v>
      </c>
      <c r="S40" s="182">
        <v>0</v>
      </c>
      <c r="T40" s="183">
        <v>24</v>
      </c>
      <c r="U40" s="114">
        <v>0</v>
      </c>
      <c r="V40" s="184">
        <v>0.59367413304431815</v>
      </c>
      <c r="W40" s="184">
        <v>13.524453322947998</v>
      </c>
      <c r="X40" s="179" t="str">
        <f t="shared" si="0"/>
        <v>NO</v>
      </c>
    </row>
    <row r="41" spans="14:24" x14ac:dyDescent="0.25">
      <c r="N41" s="133">
        <f t="shared" si="1"/>
        <v>44871</v>
      </c>
      <c r="O41" s="174">
        <v>0.90393172716051684</v>
      </c>
      <c r="P41" s="175">
        <v>8.5776607544941208E-2</v>
      </c>
      <c r="Q41" s="176"/>
      <c r="R41" s="175">
        <v>1.0291665294541952E-2</v>
      </c>
      <c r="S41" s="182">
        <v>0</v>
      </c>
      <c r="T41" s="183">
        <v>24</v>
      </c>
      <c r="U41" s="114">
        <v>0</v>
      </c>
      <c r="V41" s="184">
        <v>1.6794755853878127</v>
      </c>
      <c r="W41" s="184">
        <v>13.602534159419649</v>
      </c>
      <c r="X41" s="179" t="str">
        <f t="shared" si="0"/>
        <v>NO</v>
      </c>
    </row>
    <row r="42" spans="14:24" x14ac:dyDescent="0.25">
      <c r="N42" s="133">
        <f t="shared" si="1"/>
        <v>44872</v>
      </c>
      <c r="O42" s="174">
        <v>0.90803011586655413</v>
      </c>
      <c r="P42" s="175">
        <v>7.7241461366227268E-2</v>
      </c>
      <c r="Q42" s="176"/>
      <c r="R42" s="175">
        <v>1.4728422767218599E-2</v>
      </c>
      <c r="S42" s="182">
        <v>0</v>
      </c>
      <c r="T42" s="183">
        <v>24</v>
      </c>
      <c r="U42" s="114">
        <v>0</v>
      </c>
      <c r="V42" s="184">
        <v>0.71330882665589457</v>
      </c>
      <c r="W42" s="184">
        <v>13.423399909649365</v>
      </c>
      <c r="X42" s="179" t="str">
        <f t="shared" si="0"/>
        <v>NO</v>
      </c>
    </row>
    <row r="43" spans="14:24" x14ac:dyDescent="0.25">
      <c r="N43" s="133">
        <f t="shared" si="1"/>
        <v>44873</v>
      </c>
      <c r="O43" s="174">
        <v>0.87197357160445799</v>
      </c>
      <c r="P43" s="175">
        <v>7.19397918381878E-2</v>
      </c>
      <c r="Q43" s="176"/>
      <c r="R43" s="175">
        <v>5.6086636557354214E-2</v>
      </c>
      <c r="S43" s="182">
        <v>0</v>
      </c>
      <c r="T43" s="183">
        <v>24</v>
      </c>
      <c r="U43" s="114">
        <v>0</v>
      </c>
      <c r="V43" s="184">
        <v>0.747374677040757</v>
      </c>
      <c r="W43" s="184">
        <v>13.105742689715674</v>
      </c>
      <c r="X43" s="179" t="str">
        <f t="shared" si="0"/>
        <v>NO</v>
      </c>
    </row>
    <row r="44" spans="14:24" x14ac:dyDescent="0.25">
      <c r="N44" s="133">
        <f t="shared" si="1"/>
        <v>44874</v>
      </c>
      <c r="O44" s="174">
        <v>0.92175391541816409</v>
      </c>
      <c r="P44" s="175">
        <v>6.7477974682801256E-2</v>
      </c>
      <c r="Q44" s="176"/>
      <c r="R44" s="175">
        <v>1.076810989903465E-2</v>
      </c>
      <c r="S44" s="182">
        <v>0</v>
      </c>
      <c r="T44" s="183">
        <v>24</v>
      </c>
      <c r="U44" s="114">
        <v>0</v>
      </c>
      <c r="V44" s="184">
        <v>0.59941519275441546</v>
      </c>
      <c r="W44" s="184">
        <v>13.15623908501666</v>
      </c>
      <c r="X44" s="179" t="str">
        <f t="shared" si="0"/>
        <v>NO</v>
      </c>
    </row>
    <row r="45" spans="14:24" x14ac:dyDescent="0.25">
      <c r="N45" s="133">
        <f t="shared" si="1"/>
        <v>44875</v>
      </c>
      <c r="O45" s="174">
        <v>0.91963806356402544</v>
      </c>
      <c r="P45" s="175">
        <v>6.8658662009608365E-2</v>
      </c>
      <c r="Q45" s="176"/>
      <c r="R45" s="175">
        <v>1.1703274426366192E-2</v>
      </c>
      <c r="S45" s="182">
        <v>0</v>
      </c>
      <c r="T45" s="183">
        <v>24</v>
      </c>
      <c r="U45" s="114">
        <v>0</v>
      </c>
      <c r="V45" s="184">
        <v>0.5970389789155216</v>
      </c>
      <c r="W45" s="184">
        <v>13.229829712256338</v>
      </c>
      <c r="X45" s="179" t="str">
        <f t="shared" si="0"/>
        <v>NO</v>
      </c>
    </row>
    <row r="46" spans="14:24" x14ac:dyDescent="0.25">
      <c r="N46" s="133">
        <f t="shared" si="1"/>
        <v>44876</v>
      </c>
      <c r="O46" s="174">
        <v>0.89377080222791883</v>
      </c>
      <c r="P46" s="175">
        <v>8.1669199538888113E-2</v>
      </c>
      <c r="Q46" s="176"/>
      <c r="R46" s="175">
        <v>2.4559998233193062E-2</v>
      </c>
      <c r="S46" s="182">
        <v>0</v>
      </c>
      <c r="T46" s="183">
        <v>24</v>
      </c>
      <c r="U46" s="114">
        <v>0</v>
      </c>
      <c r="V46" s="184">
        <v>0.6033278213336456</v>
      </c>
      <c r="W46" s="184">
        <v>13.568370613642795</v>
      </c>
      <c r="X46" s="179" t="str">
        <f t="shared" si="0"/>
        <v>NO</v>
      </c>
    </row>
    <row r="47" spans="14:24" x14ac:dyDescent="0.25">
      <c r="N47" s="133">
        <f t="shared" si="1"/>
        <v>44877</v>
      </c>
      <c r="O47" s="174">
        <v>0.73922337000869287</v>
      </c>
      <c r="P47" s="175">
        <v>6.8876492246570303E-2</v>
      </c>
      <c r="Q47" s="176"/>
      <c r="R47" s="175">
        <v>0.19190013774473683</v>
      </c>
      <c r="S47" s="182">
        <v>0</v>
      </c>
      <c r="T47" s="183">
        <v>24</v>
      </c>
      <c r="U47" s="114">
        <v>0</v>
      </c>
      <c r="V47" s="184">
        <v>0.53309748448446137</v>
      </c>
      <c r="W47" s="184">
        <v>12.210558680468907</v>
      </c>
      <c r="X47" s="179" t="str">
        <f t="shared" si="0"/>
        <v>NO</v>
      </c>
    </row>
    <row r="48" spans="14:24" x14ac:dyDescent="0.25">
      <c r="N48" s="133">
        <f t="shared" si="1"/>
        <v>44878</v>
      </c>
      <c r="O48" s="181">
        <v>0.90844213208478353</v>
      </c>
      <c r="P48" s="175">
        <v>6.4225239181865026E-2</v>
      </c>
      <c r="Q48" s="176"/>
      <c r="R48" s="175">
        <v>2.7332628733351447E-2</v>
      </c>
      <c r="S48" s="182">
        <v>0</v>
      </c>
      <c r="T48" s="183">
        <v>24</v>
      </c>
      <c r="U48" s="114">
        <v>0</v>
      </c>
      <c r="V48" s="185">
        <v>0.72749226984615734</v>
      </c>
      <c r="W48" s="185">
        <v>12.976275367551523</v>
      </c>
      <c r="X48" s="179" t="str">
        <f t="shared" si="0"/>
        <v>NO</v>
      </c>
    </row>
    <row r="49" spans="14:24" x14ac:dyDescent="0.25">
      <c r="N49" s="133">
        <f t="shared" si="1"/>
        <v>44879</v>
      </c>
      <c r="O49" s="174">
        <v>0.92328219484606711</v>
      </c>
      <c r="P49" s="175">
        <v>6.5888741512044699E-2</v>
      </c>
      <c r="Q49" s="176"/>
      <c r="R49" s="175">
        <v>1.0829063641888195E-2</v>
      </c>
      <c r="S49" s="182">
        <v>0</v>
      </c>
      <c r="T49" s="183">
        <v>24</v>
      </c>
      <c r="U49" s="114">
        <v>0</v>
      </c>
      <c r="V49" s="184">
        <v>0.68845877526692723</v>
      </c>
      <c r="W49" s="184">
        <v>13.126383623865127</v>
      </c>
      <c r="X49" s="179" t="str">
        <f t="shared" si="0"/>
        <v>NO</v>
      </c>
    </row>
    <row r="50" spans="14:24" x14ac:dyDescent="0.25">
      <c r="N50" s="133">
        <f t="shared" si="1"/>
        <v>44880</v>
      </c>
      <c r="O50" s="174">
        <v>0.92446264020595104</v>
      </c>
      <c r="P50" s="175">
        <v>6.4843226627150335E-2</v>
      </c>
      <c r="Q50" s="176"/>
      <c r="R50" s="175">
        <v>1.0694133166898628E-2</v>
      </c>
      <c r="S50" s="182">
        <v>0</v>
      </c>
      <c r="T50" s="183">
        <v>24</v>
      </c>
      <c r="U50" s="114">
        <v>0</v>
      </c>
      <c r="V50" s="184">
        <v>2.0299066569839668</v>
      </c>
      <c r="W50" s="184">
        <v>13.089520712756318</v>
      </c>
      <c r="X50" s="179" t="str">
        <f t="shared" si="0"/>
        <v>NO</v>
      </c>
    </row>
    <row r="51" spans="14:24" x14ac:dyDescent="0.25">
      <c r="N51" s="133">
        <f t="shared" si="1"/>
        <v>44881</v>
      </c>
      <c r="O51" s="174">
        <v>0.90794457621350377</v>
      </c>
      <c r="P51" s="175">
        <v>7.8804805299899999E-2</v>
      </c>
      <c r="Q51" s="176"/>
      <c r="R51" s="175">
        <v>1.3250618486596227E-2</v>
      </c>
      <c r="S51" s="182">
        <v>0</v>
      </c>
      <c r="T51" s="183">
        <v>24</v>
      </c>
      <c r="U51" s="114">
        <v>0</v>
      </c>
      <c r="V51" s="184">
        <v>0.57740473921745783</v>
      </c>
      <c r="W51" s="184">
        <v>13.549668109597576</v>
      </c>
      <c r="X51" s="179" t="str">
        <f t="shared" si="0"/>
        <v>NO</v>
      </c>
    </row>
    <row r="52" spans="14:24" x14ac:dyDescent="0.25">
      <c r="N52" s="133">
        <f t="shared" si="1"/>
        <v>44882</v>
      </c>
      <c r="O52" s="174">
        <v>0.91792915244264794</v>
      </c>
      <c r="P52" s="175">
        <v>6.9623829427784806E-2</v>
      </c>
      <c r="Q52" s="176"/>
      <c r="R52" s="175">
        <v>1.244701812956725E-2</v>
      </c>
      <c r="S52" s="182">
        <v>0</v>
      </c>
      <c r="T52" s="183">
        <v>24</v>
      </c>
      <c r="U52" s="114">
        <v>0</v>
      </c>
      <c r="V52" s="184">
        <v>0.59907508646780516</v>
      </c>
      <c r="W52" s="184">
        <v>13.275272537694999</v>
      </c>
      <c r="X52" s="179" t="str">
        <f t="shared" si="0"/>
        <v>NO</v>
      </c>
    </row>
    <row r="53" spans="14:24" x14ac:dyDescent="0.25">
      <c r="N53" s="133">
        <f t="shared" si="1"/>
        <v>44883</v>
      </c>
      <c r="O53" s="174">
        <v>0.92538444034374623</v>
      </c>
      <c r="P53" s="175">
        <v>6.4035702160551183E-2</v>
      </c>
      <c r="Q53" s="176"/>
      <c r="R53" s="175">
        <v>1.0579857495702588E-2</v>
      </c>
      <c r="S53" s="182">
        <v>0</v>
      </c>
      <c r="T53" s="183">
        <v>24</v>
      </c>
      <c r="U53" s="114">
        <v>0</v>
      </c>
      <c r="V53" s="184">
        <v>0.66564567834774568</v>
      </c>
      <c r="W53" s="184">
        <v>13.063713405743739</v>
      </c>
      <c r="X53" s="179" t="str">
        <f t="shared" si="0"/>
        <v>NO</v>
      </c>
    </row>
    <row r="54" spans="14:24" x14ac:dyDescent="0.25">
      <c r="N54" s="133">
        <f t="shared" si="1"/>
        <v>44884</v>
      </c>
      <c r="O54" s="174">
        <v>0.92508350419600982</v>
      </c>
      <c r="P54" s="175">
        <v>6.44479292025356E-2</v>
      </c>
      <c r="Q54" s="176"/>
      <c r="R54" s="175">
        <v>1.0468566601454579E-2</v>
      </c>
      <c r="S54" s="182">
        <v>0</v>
      </c>
      <c r="T54" s="183">
        <v>24</v>
      </c>
      <c r="U54" s="114">
        <v>0</v>
      </c>
      <c r="V54" s="184">
        <v>0.67775763381928178</v>
      </c>
      <c r="W54" s="184">
        <v>13.070573937101075</v>
      </c>
      <c r="X54" s="179" t="str">
        <f t="shared" si="0"/>
        <v>NO</v>
      </c>
    </row>
    <row r="55" spans="14:24" x14ac:dyDescent="0.25">
      <c r="N55" s="133">
        <f t="shared" si="1"/>
        <v>44885</v>
      </c>
      <c r="O55" s="174">
        <v>0.92696400912366139</v>
      </c>
      <c r="P55" s="175">
        <v>6.2541856960042677E-2</v>
      </c>
      <c r="Q55" s="176"/>
      <c r="R55" s="175">
        <v>1.0494133916295931E-2</v>
      </c>
      <c r="S55" s="182">
        <v>0</v>
      </c>
      <c r="T55" s="183">
        <v>24</v>
      </c>
      <c r="U55" s="114">
        <v>0</v>
      </c>
      <c r="V55" s="184">
        <v>0.59293919414729179</v>
      </c>
      <c r="W55" s="184">
        <v>13.030172273217451</v>
      </c>
      <c r="X55" s="179" t="str">
        <f t="shared" si="0"/>
        <v>NO</v>
      </c>
    </row>
    <row r="56" spans="14:24" x14ac:dyDescent="0.25">
      <c r="N56" s="133">
        <f t="shared" si="1"/>
        <v>44886</v>
      </c>
      <c r="O56" s="174">
        <v>0.92871071488858659</v>
      </c>
      <c r="P56" s="175">
        <v>6.077793101475476E-2</v>
      </c>
      <c r="Q56" s="176"/>
      <c r="R56" s="175">
        <v>1.0511354096658654E-2</v>
      </c>
      <c r="S56" s="182">
        <v>0</v>
      </c>
      <c r="T56" s="183">
        <v>24</v>
      </c>
      <c r="U56" s="114">
        <v>0</v>
      </c>
      <c r="V56" s="184">
        <v>0.68546016348496208</v>
      </c>
      <c r="W56" s="184">
        <v>12.986598863035752</v>
      </c>
      <c r="X56" s="179" t="str">
        <f t="shared" si="0"/>
        <v>NO</v>
      </c>
    </row>
    <row r="57" spans="14:24" x14ac:dyDescent="0.25">
      <c r="N57" s="133">
        <f t="shared" si="1"/>
        <v>44887</v>
      </c>
      <c r="O57" s="174">
        <v>0.92940285091230113</v>
      </c>
      <c r="P57" s="175">
        <v>6.0275005404854511E-2</v>
      </c>
      <c r="Q57" s="176"/>
      <c r="R57" s="175">
        <v>1.0322143682844363E-2</v>
      </c>
      <c r="S57" s="182">
        <v>0</v>
      </c>
      <c r="T57" s="183">
        <v>24</v>
      </c>
      <c r="U57" s="114">
        <v>0</v>
      </c>
      <c r="V57" s="184">
        <v>0.78636730065560412</v>
      </c>
      <c r="W57" s="184">
        <v>12.966452693036084</v>
      </c>
      <c r="X57" s="179" t="str">
        <f t="shared" si="0"/>
        <v>NO</v>
      </c>
    </row>
    <row r="58" spans="14:24" x14ac:dyDescent="0.25">
      <c r="N58" s="133">
        <f t="shared" si="1"/>
        <v>44888</v>
      </c>
      <c r="O58" s="174">
        <v>0.89035188168979384</v>
      </c>
      <c r="P58" s="175">
        <v>5.9232526992096052E-2</v>
      </c>
      <c r="Q58" s="176"/>
      <c r="R58" s="175">
        <v>5.0415591318110103E-2</v>
      </c>
      <c r="S58" s="182">
        <v>0</v>
      </c>
      <c r="T58" s="183">
        <v>24</v>
      </c>
      <c r="U58" s="114">
        <v>0</v>
      </c>
      <c r="V58" s="184">
        <v>0.95353189122642934</v>
      </c>
      <c r="W58" s="184">
        <v>12.774286915884934</v>
      </c>
      <c r="X58" s="179" t="str">
        <f t="shared" si="0"/>
        <v>NO</v>
      </c>
    </row>
    <row r="59" spans="14:24" x14ac:dyDescent="0.25">
      <c r="N59" s="133">
        <f t="shared" si="1"/>
        <v>44889</v>
      </c>
      <c r="O59" s="174">
        <v>0.92186923158691181</v>
      </c>
      <c r="P59" s="175">
        <v>6.4156268561060908E-2</v>
      </c>
      <c r="Q59" s="176"/>
      <c r="R59" s="175">
        <v>1.3974499852027283E-2</v>
      </c>
      <c r="S59" s="182">
        <v>0</v>
      </c>
      <c r="T59" s="183">
        <v>24</v>
      </c>
      <c r="U59" s="114">
        <v>0</v>
      </c>
      <c r="V59" s="184">
        <v>0.94899341281734229</v>
      </c>
      <c r="W59" s="184">
        <v>13.233471692335378</v>
      </c>
      <c r="X59" s="179" t="str">
        <f t="shared" si="0"/>
        <v>NO</v>
      </c>
    </row>
    <row r="60" spans="14:24" x14ac:dyDescent="0.25">
      <c r="N60" s="133">
        <f t="shared" si="1"/>
        <v>44890</v>
      </c>
      <c r="O60" s="174">
        <v>0.92280961420360808</v>
      </c>
      <c r="P60" s="175">
        <v>6.5814215343959967E-2</v>
      </c>
      <c r="Q60" s="176"/>
      <c r="R60" s="175">
        <v>1.1376170452431958E-2</v>
      </c>
      <c r="S60" s="182">
        <v>0</v>
      </c>
      <c r="T60" s="183">
        <v>24</v>
      </c>
      <c r="U60" s="114">
        <v>0</v>
      </c>
      <c r="V60" s="184">
        <v>0.82019443494543998</v>
      </c>
      <c r="W60" s="184">
        <v>13.15877927518048</v>
      </c>
      <c r="X60" s="179" t="str">
        <f t="shared" si="0"/>
        <v>NO</v>
      </c>
    </row>
    <row r="61" spans="14:24" x14ac:dyDescent="0.25">
      <c r="N61" s="133">
        <f t="shared" si="1"/>
        <v>44891</v>
      </c>
      <c r="O61" s="174">
        <v>0.92252593770769586</v>
      </c>
      <c r="P61" s="175">
        <v>6.6005156639237339E-2</v>
      </c>
      <c r="Q61" s="176"/>
      <c r="R61" s="175">
        <v>1.1468905653066797E-2</v>
      </c>
      <c r="S61" s="182">
        <v>0</v>
      </c>
      <c r="T61" s="183">
        <v>24</v>
      </c>
      <c r="U61" s="114">
        <v>0</v>
      </c>
      <c r="V61" s="184">
        <v>0.74013662947389192</v>
      </c>
      <c r="W61" s="184">
        <v>13.172328850490553</v>
      </c>
      <c r="X61" s="179" t="str">
        <f t="shared" si="0"/>
        <v>NO</v>
      </c>
    </row>
    <row r="62" spans="14:24" x14ac:dyDescent="0.25">
      <c r="N62" s="133">
        <f t="shared" si="1"/>
        <v>44892</v>
      </c>
      <c r="O62" s="174">
        <v>0.92669710118599902</v>
      </c>
      <c r="P62" s="175">
        <v>6.1727337158083533E-2</v>
      </c>
      <c r="Q62" s="176"/>
      <c r="R62" s="175">
        <v>1.157556165591745E-2</v>
      </c>
      <c r="S62" s="182">
        <v>0</v>
      </c>
      <c r="T62" s="183">
        <v>24</v>
      </c>
      <c r="U62" s="114">
        <v>0</v>
      </c>
      <c r="V62" s="184">
        <v>1.1162282087603954</v>
      </c>
      <c r="W62" s="184">
        <v>13.072000721762189</v>
      </c>
      <c r="X62" s="179" t="str">
        <f t="shared" si="0"/>
        <v>NO</v>
      </c>
    </row>
    <row r="63" spans="14:24" x14ac:dyDescent="0.25">
      <c r="N63" s="133">
        <f t="shared" si="1"/>
        <v>44893</v>
      </c>
      <c r="O63" s="174">
        <v>0.69248530304943356</v>
      </c>
      <c r="P63" s="175">
        <v>0.13928219916011061</v>
      </c>
      <c r="Q63" s="176"/>
      <c r="R63" s="175">
        <v>0.16816963209066332</v>
      </c>
      <c r="S63" s="182">
        <v>6.2865699792495275E-5</v>
      </c>
      <c r="T63" s="183">
        <v>24</v>
      </c>
      <c r="U63" s="114">
        <v>5</v>
      </c>
      <c r="V63" s="184">
        <v>0.92686059522008679</v>
      </c>
      <c r="W63" s="184">
        <v>15.464114559502203</v>
      </c>
      <c r="X63" s="179" t="str">
        <f t="shared" si="0"/>
        <v>NO</v>
      </c>
    </row>
    <row r="64" spans="14:24" x14ac:dyDescent="0.25">
      <c r="N64" s="133">
        <f t="shared" si="1"/>
        <v>44894</v>
      </c>
      <c r="O64" s="134" t="s">
        <v>48</v>
      </c>
      <c r="P64" s="135"/>
      <c r="Q64" s="151"/>
      <c r="R64" s="135"/>
      <c r="S64" s="186"/>
      <c r="T64" s="138"/>
      <c r="U64" s="136"/>
      <c r="V64" s="187"/>
      <c r="W64" s="187"/>
      <c r="X64" s="140"/>
    </row>
    <row r="65" spans="14:24" x14ac:dyDescent="0.25">
      <c r="N65" s="133">
        <f t="shared" si="1"/>
        <v>44895</v>
      </c>
      <c r="O65" s="134" t="s">
        <v>48</v>
      </c>
      <c r="P65" s="135"/>
      <c r="Q65" s="151"/>
      <c r="R65" s="135"/>
      <c r="S65" s="186"/>
      <c r="T65" s="138"/>
      <c r="U65" s="136"/>
      <c r="V65" s="187"/>
      <c r="W65" s="187"/>
      <c r="X65" s="140"/>
    </row>
    <row r="66" spans="14:24" x14ac:dyDescent="0.25">
      <c r="N66" s="133">
        <f t="shared" si="1"/>
        <v>44896</v>
      </c>
      <c r="O66" s="134" t="s">
        <v>48</v>
      </c>
      <c r="P66" s="135"/>
      <c r="Q66" s="151"/>
      <c r="R66" s="135"/>
      <c r="S66" s="186"/>
      <c r="T66" s="138"/>
      <c r="U66" s="136"/>
      <c r="V66" s="187"/>
      <c r="W66" s="187"/>
      <c r="X66" s="140"/>
    </row>
    <row r="67" spans="14:24" x14ac:dyDescent="0.25">
      <c r="N67" s="133">
        <f t="shared" si="1"/>
        <v>44897</v>
      </c>
      <c r="O67" s="134" t="s">
        <v>48</v>
      </c>
      <c r="P67" s="151"/>
      <c r="Q67" s="151"/>
      <c r="R67" s="151"/>
      <c r="S67" s="137"/>
      <c r="T67" s="141"/>
      <c r="U67" s="136"/>
      <c r="V67" s="139"/>
      <c r="W67" s="139"/>
      <c r="X67" s="140"/>
    </row>
    <row r="68" spans="14:24" x14ac:dyDescent="0.25">
      <c r="N68" s="133">
        <f t="shared" si="1"/>
        <v>44898</v>
      </c>
      <c r="O68" s="134" t="s">
        <v>48</v>
      </c>
      <c r="P68" s="151"/>
      <c r="Q68" s="151"/>
      <c r="R68" s="151"/>
      <c r="S68" s="137"/>
      <c r="T68" s="141"/>
      <c r="U68" s="136"/>
      <c r="V68" s="139"/>
      <c r="W68" s="139"/>
      <c r="X68" s="140"/>
    </row>
    <row r="69" spans="14:24" x14ac:dyDescent="0.25">
      <c r="N69" s="133">
        <f t="shared" si="1"/>
        <v>44899</v>
      </c>
      <c r="O69" s="134" t="s">
        <v>48</v>
      </c>
      <c r="P69" s="151"/>
      <c r="Q69" s="151"/>
      <c r="R69" s="151"/>
      <c r="S69" s="137"/>
      <c r="T69" s="141"/>
      <c r="U69" s="136"/>
      <c r="V69" s="139"/>
      <c r="W69" s="139"/>
      <c r="X69" s="140"/>
    </row>
    <row r="70" spans="14:24" x14ac:dyDescent="0.25">
      <c r="N70" s="133">
        <f t="shared" si="1"/>
        <v>44900</v>
      </c>
      <c r="O70" s="150">
        <v>0.19111155560742157</v>
      </c>
      <c r="P70" s="151">
        <v>0.28806524792844868</v>
      </c>
      <c r="Q70" s="176"/>
      <c r="R70" s="176">
        <v>0.32409159436200419</v>
      </c>
      <c r="S70" s="137">
        <v>0.19673160210212562</v>
      </c>
      <c r="T70" s="178">
        <v>23</v>
      </c>
      <c r="U70" s="114">
        <v>18</v>
      </c>
      <c r="V70" s="142">
        <v>7.7762638888746594</v>
      </c>
      <c r="W70" s="142">
        <v>26.726653052780943</v>
      </c>
      <c r="X70" s="179" t="str">
        <f t="shared" ref="X70:X96" si="2">IF(V70&gt;W70,"YES","NO")</f>
        <v>NO</v>
      </c>
    </row>
    <row r="71" spans="14:24" x14ac:dyDescent="0.25">
      <c r="N71" s="133">
        <f t="shared" ref="N71:N93" si="3">N70+1</f>
        <v>44901</v>
      </c>
      <c r="O71" s="150">
        <v>0.81518351410308831</v>
      </c>
      <c r="P71" s="151">
        <v>0.17433297453429994</v>
      </c>
      <c r="Q71" s="176"/>
      <c r="R71" s="176">
        <v>1.0483511362611747E-2</v>
      </c>
      <c r="S71" s="137">
        <v>0</v>
      </c>
      <c r="T71" s="178">
        <v>24</v>
      </c>
      <c r="U71" s="114">
        <v>0</v>
      </c>
      <c r="V71" s="142">
        <v>1.3401274229183147</v>
      </c>
      <c r="W71" s="142">
        <v>15.832795816663301</v>
      </c>
      <c r="X71" s="179" t="str">
        <f t="shared" si="2"/>
        <v>NO</v>
      </c>
    </row>
    <row r="72" spans="14:24" x14ac:dyDescent="0.25">
      <c r="N72" s="133">
        <f t="shared" si="3"/>
        <v>44902</v>
      </c>
      <c r="O72" s="150">
        <v>0.82090871708061142</v>
      </c>
      <c r="P72" s="151">
        <v>0.16851318504594329</v>
      </c>
      <c r="Q72" s="176"/>
      <c r="R72" s="176">
        <v>1.0578097873445297E-2</v>
      </c>
      <c r="S72" s="137">
        <v>0</v>
      </c>
      <c r="T72" s="178">
        <v>24</v>
      </c>
      <c r="U72" s="114">
        <v>0</v>
      </c>
      <c r="V72" s="142">
        <v>0.93324010737862972</v>
      </c>
      <c r="W72" s="142">
        <v>17.044088994689254</v>
      </c>
      <c r="X72" s="179" t="str">
        <f t="shared" si="2"/>
        <v>NO</v>
      </c>
    </row>
    <row r="73" spans="14:24" x14ac:dyDescent="0.25">
      <c r="N73" s="133">
        <f t="shared" si="3"/>
        <v>44903</v>
      </c>
      <c r="O73" s="150">
        <v>0.8104606028885879</v>
      </c>
      <c r="P73" s="151">
        <v>0.17982413679092066</v>
      </c>
      <c r="Q73" s="176"/>
      <c r="R73" s="176">
        <v>9.7152603204914423E-3</v>
      </c>
      <c r="S73" s="137">
        <v>0</v>
      </c>
      <c r="T73" s="178">
        <v>24</v>
      </c>
      <c r="U73" s="114">
        <v>0</v>
      </c>
      <c r="V73" s="142">
        <v>1.0947186056860083</v>
      </c>
      <c r="W73" s="142">
        <v>16.319175841264663</v>
      </c>
      <c r="X73" s="179" t="str">
        <f t="shared" si="2"/>
        <v>NO</v>
      </c>
    </row>
    <row r="74" spans="14:24" x14ac:dyDescent="0.25">
      <c r="N74" s="133">
        <f t="shared" si="3"/>
        <v>44904</v>
      </c>
      <c r="O74" s="150">
        <v>0.8389607506841833</v>
      </c>
      <c r="P74" s="151">
        <v>0.15365504821560103</v>
      </c>
      <c r="Q74" s="176"/>
      <c r="R74" s="176">
        <v>7.384201100215676E-3</v>
      </c>
      <c r="S74" s="137">
        <v>0</v>
      </c>
      <c r="T74" s="178">
        <v>23</v>
      </c>
      <c r="U74" s="114">
        <v>0</v>
      </c>
      <c r="V74" s="142">
        <v>3.1492996793386623</v>
      </c>
      <c r="W74" s="142">
        <v>15.561863528737138</v>
      </c>
      <c r="X74" s="179" t="str">
        <f t="shared" si="2"/>
        <v>NO</v>
      </c>
    </row>
    <row r="75" spans="14:24" x14ac:dyDescent="0.25">
      <c r="N75" s="133">
        <f t="shared" si="3"/>
        <v>44905</v>
      </c>
      <c r="O75" s="150">
        <v>0.86186058012620181</v>
      </c>
      <c r="P75" s="151">
        <v>2.5469456087968443E-2</v>
      </c>
      <c r="Q75" s="176"/>
      <c r="R75" s="176">
        <v>0.11266996378582975</v>
      </c>
      <c r="S75" s="137">
        <v>0</v>
      </c>
      <c r="T75" s="178">
        <v>24</v>
      </c>
      <c r="U75" s="114">
        <v>0</v>
      </c>
      <c r="V75" s="142">
        <v>0.99075629753216399</v>
      </c>
      <c r="W75" s="142">
        <v>12.189811410617658</v>
      </c>
      <c r="X75" s="179" t="str">
        <f t="shared" si="2"/>
        <v>NO</v>
      </c>
    </row>
    <row r="76" spans="14:24" x14ac:dyDescent="0.25">
      <c r="N76" s="133">
        <f t="shared" si="3"/>
        <v>44906</v>
      </c>
      <c r="O76" s="150">
        <v>0.88758253305848245</v>
      </c>
      <c r="P76" s="151">
        <v>0</v>
      </c>
      <c r="Q76" s="176"/>
      <c r="R76" s="176">
        <v>0.11241746694151755</v>
      </c>
      <c r="S76" s="137">
        <v>0</v>
      </c>
      <c r="T76" s="178">
        <v>24</v>
      </c>
      <c r="U76" s="114">
        <v>0</v>
      </c>
      <c r="V76" s="142">
        <v>0.95943623106214027</v>
      </c>
      <c r="W76" s="142">
        <v>11.994818209011372</v>
      </c>
      <c r="X76" s="179" t="str">
        <f t="shared" si="2"/>
        <v>NO</v>
      </c>
    </row>
    <row r="77" spans="14:24" x14ac:dyDescent="0.25">
      <c r="N77" s="133">
        <f t="shared" si="3"/>
        <v>44907</v>
      </c>
      <c r="O77" s="150">
        <v>0.87414559180272489</v>
      </c>
      <c r="P77" s="151">
        <v>0</v>
      </c>
      <c r="Q77" s="176"/>
      <c r="R77" s="176">
        <v>0.12585440819727511</v>
      </c>
      <c r="S77" s="137">
        <v>0</v>
      </c>
      <c r="T77" s="178">
        <v>24</v>
      </c>
      <c r="U77" s="114">
        <v>0</v>
      </c>
      <c r="V77" s="142">
        <v>1.1666146919909739</v>
      </c>
      <c r="W77" s="142">
        <v>11.116983522205867</v>
      </c>
      <c r="X77" s="179" t="str">
        <f t="shared" si="2"/>
        <v>NO</v>
      </c>
    </row>
    <row r="78" spans="14:24" x14ac:dyDescent="0.25">
      <c r="N78" s="133">
        <f t="shared" si="3"/>
        <v>44908</v>
      </c>
      <c r="O78" s="150">
        <v>0.86192057355825369</v>
      </c>
      <c r="P78" s="151">
        <v>0</v>
      </c>
      <c r="Q78" s="176"/>
      <c r="R78" s="176">
        <v>0.13807942644174631</v>
      </c>
      <c r="S78" s="137">
        <v>0</v>
      </c>
      <c r="T78" s="178">
        <v>24</v>
      </c>
      <c r="U78" s="114">
        <v>0</v>
      </c>
      <c r="V78" s="142">
        <v>1.6227541171954556</v>
      </c>
      <c r="W78" s="142">
        <v>11.084427042035008</v>
      </c>
      <c r="X78" s="179" t="str">
        <f t="shared" si="2"/>
        <v>NO</v>
      </c>
    </row>
    <row r="79" spans="14:24" x14ac:dyDescent="0.25">
      <c r="N79" s="133">
        <f t="shared" si="3"/>
        <v>44909</v>
      </c>
      <c r="O79" s="150">
        <v>0.87000831273959556</v>
      </c>
      <c r="P79" s="151">
        <v>0</v>
      </c>
      <c r="Q79" s="176"/>
      <c r="R79" s="176">
        <v>0.12999168726040444</v>
      </c>
      <c r="S79" s="137">
        <v>0</v>
      </c>
      <c r="T79" s="178">
        <v>24</v>
      </c>
      <c r="U79" s="114">
        <v>0</v>
      </c>
      <c r="V79" s="142">
        <v>1.1596526755078405</v>
      </c>
      <c r="W79" s="142">
        <v>11.061002537283038</v>
      </c>
      <c r="X79" s="179" t="str">
        <f t="shared" si="2"/>
        <v>NO</v>
      </c>
    </row>
    <row r="80" spans="14:24" x14ac:dyDescent="0.25">
      <c r="N80" s="133">
        <f t="shared" si="3"/>
        <v>44910</v>
      </c>
      <c r="O80" s="150">
        <v>0.88139986088032429</v>
      </c>
      <c r="P80" s="151">
        <v>0</v>
      </c>
      <c r="Q80" s="176"/>
      <c r="R80" s="176">
        <v>0.11860013911967571</v>
      </c>
      <c r="S80" s="137">
        <v>0</v>
      </c>
      <c r="T80" s="178">
        <v>24</v>
      </c>
      <c r="U80" s="114">
        <v>0</v>
      </c>
      <c r="V80" s="142">
        <v>1.0984921751498697</v>
      </c>
      <c r="W80" s="142">
        <v>11.053364237169957</v>
      </c>
      <c r="X80" s="179" t="str">
        <f t="shared" si="2"/>
        <v>NO</v>
      </c>
    </row>
    <row r="81" spans="14:24" x14ac:dyDescent="0.25">
      <c r="N81" s="133">
        <f t="shared" si="3"/>
        <v>44911</v>
      </c>
      <c r="O81" s="150">
        <v>0.82811448410861221</v>
      </c>
      <c r="P81" s="151">
        <v>0</v>
      </c>
      <c r="Q81" s="176"/>
      <c r="R81" s="176">
        <v>0.17188551589138779</v>
      </c>
      <c r="S81" s="137">
        <v>0</v>
      </c>
      <c r="T81" s="178">
        <v>24</v>
      </c>
      <c r="U81" s="114">
        <v>0</v>
      </c>
      <c r="V81" s="142">
        <v>1.1531385921089083</v>
      </c>
      <c r="W81" s="142">
        <v>10.849594288194686</v>
      </c>
      <c r="X81" s="179" t="str">
        <f t="shared" si="2"/>
        <v>NO</v>
      </c>
    </row>
    <row r="82" spans="14:24" x14ac:dyDescent="0.25">
      <c r="N82" s="133">
        <f t="shared" si="3"/>
        <v>44912</v>
      </c>
      <c r="O82" s="150">
        <v>0.73776824372102101</v>
      </c>
      <c r="P82" s="151">
        <v>7.1567097469539043E-2</v>
      </c>
      <c r="Q82" s="176"/>
      <c r="R82" s="176">
        <v>0.19066465880943995</v>
      </c>
      <c r="S82" s="137">
        <v>0</v>
      </c>
      <c r="T82" s="178">
        <v>24</v>
      </c>
      <c r="U82" s="114">
        <v>0</v>
      </c>
      <c r="V82" s="142">
        <v>1.1922165341333295</v>
      </c>
      <c r="W82" s="142">
        <v>12.553277216515673</v>
      </c>
      <c r="X82" s="179" t="str">
        <f t="shared" si="2"/>
        <v>NO</v>
      </c>
    </row>
    <row r="83" spans="14:24" x14ac:dyDescent="0.25">
      <c r="N83" s="133">
        <f t="shared" si="3"/>
        <v>44913</v>
      </c>
      <c r="O83" s="150">
        <v>0.76740109399156964</v>
      </c>
      <c r="P83" s="151">
        <v>0.22022856435181451</v>
      </c>
      <c r="Q83" s="176"/>
      <c r="R83" s="176">
        <v>1.2370341656615852E-2</v>
      </c>
      <c r="S83" s="137">
        <v>0</v>
      </c>
      <c r="T83" s="178">
        <v>24</v>
      </c>
      <c r="U83" s="114">
        <v>0</v>
      </c>
      <c r="V83" s="142">
        <v>1.0067842071575182</v>
      </c>
      <c r="W83" s="142">
        <v>16.728914525179384</v>
      </c>
      <c r="X83" s="179" t="str">
        <f t="shared" si="2"/>
        <v>NO</v>
      </c>
    </row>
    <row r="84" spans="14:24" x14ac:dyDescent="0.25">
      <c r="N84" s="133">
        <f t="shared" si="3"/>
        <v>44914</v>
      </c>
      <c r="O84" s="150">
        <v>0.77154050475684499</v>
      </c>
      <c r="P84" s="151">
        <v>0.21681471740511149</v>
      </c>
      <c r="Q84" s="176"/>
      <c r="R84" s="176">
        <v>1.1644777838043519E-2</v>
      </c>
      <c r="S84" s="137">
        <v>0</v>
      </c>
      <c r="T84" s="178">
        <v>24</v>
      </c>
      <c r="U84" s="114">
        <v>0</v>
      </c>
      <c r="V84" s="142">
        <v>0.58044495439464305</v>
      </c>
      <c r="W84" s="142">
        <v>16.622557317252255</v>
      </c>
      <c r="X84" s="179" t="str">
        <f t="shared" si="2"/>
        <v>NO</v>
      </c>
    </row>
    <row r="85" spans="14:24" x14ac:dyDescent="0.25">
      <c r="N85" s="133">
        <f t="shared" si="3"/>
        <v>44915</v>
      </c>
      <c r="O85" s="150">
        <v>0.86818307517917848</v>
      </c>
      <c r="P85" s="151">
        <v>0.11812919787438673</v>
      </c>
      <c r="Q85" s="176"/>
      <c r="R85" s="176">
        <v>1.3687726946434789E-2</v>
      </c>
      <c r="S85" s="137">
        <v>0</v>
      </c>
      <c r="T85" s="178">
        <v>24</v>
      </c>
      <c r="U85" s="114">
        <v>0</v>
      </c>
      <c r="V85" s="142">
        <v>0.75031342810566393</v>
      </c>
      <c r="W85" s="142">
        <v>14.509353402261837</v>
      </c>
      <c r="X85" s="179" t="str">
        <f t="shared" si="2"/>
        <v>NO</v>
      </c>
    </row>
    <row r="86" spans="14:24" x14ac:dyDescent="0.25">
      <c r="N86" s="133">
        <f t="shared" si="3"/>
        <v>44916</v>
      </c>
      <c r="O86" s="150">
        <v>0.90430204910426115</v>
      </c>
      <c r="P86" s="151">
        <v>8.2759802228905666E-2</v>
      </c>
      <c r="Q86" s="176"/>
      <c r="R86" s="176">
        <v>1.2938148666833182E-2</v>
      </c>
      <c r="S86" s="137">
        <v>0</v>
      </c>
      <c r="T86" s="178">
        <v>24</v>
      </c>
      <c r="U86" s="114">
        <v>0</v>
      </c>
      <c r="V86" s="142">
        <v>0.68060578248478587</v>
      </c>
      <c r="W86" s="142">
        <v>13.595534481417614</v>
      </c>
      <c r="X86" s="179" t="str">
        <f t="shared" si="2"/>
        <v>NO</v>
      </c>
    </row>
    <row r="87" spans="14:24" x14ac:dyDescent="0.25">
      <c r="N87" s="133">
        <f t="shared" si="3"/>
        <v>44917</v>
      </c>
      <c r="O87" s="150">
        <v>0.91439697246963247</v>
      </c>
      <c r="P87" s="151">
        <v>7.4726047362578735E-2</v>
      </c>
      <c r="Q87" s="176"/>
      <c r="R87" s="176">
        <v>1.0876980167788791E-2</v>
      </c>
      <c r="S87" s="137">
        <v>0</v>
      </c>
      <c r="T87" s="178">
        <v>24</v>
      </c>
      <c r="U87" s="114">
        <v>0</v>
      </c>
      <c r="V87" s="142">
        <v>0.58227837369136248</v>
      </c>
      <c r="W87" s="142">
        <v>13.327904697784813</v>
      </c>
      <c r="X87" s="179" t="str">
        <f t="shared" si="2"/>
        <v>NO</v>
      </c>
    </row>
    <row r="88" spans="14:24" x14ac:dyDescent="0.25">
      <c r="N88" s="133">
        <f t="shared" si="3"/>
        <v>44918</v>
      </c>
      <c r="O88" s="150">
        <v>0.92180044477164402</v>
      </c>
      <c r="P88" s="151">
        <v>6.8013950361174594E-2</v>
      </c>
      <c r="Q88" s="176"/>
      <c r="R88" s="176">
        <v>1.0185604867181383E-2</v>
      </c>
      <c r="S88" s="137">
        <v>0</v>
      </c>
      <c r="T88" s="178">
        <v>24</v>
      </c>
      <c r="U88" s="114">
        <v>0</v>
      </c>
      <c r="V88" s="142">
        <v>0.57808475769525991</v>
      </c>
      <c r="W88" s="142">
        <v>13.17934101555525</v>
      </c>
      <c r="X88" s="179" t="str">
        <f t="shared" si="2"/>
        <v>NO</v>
      </c>
    </row>
    <row r="89" spans="14:24" x14ac:dyDescent="0.25">
      <c r="N89" s="133">
        <f t="shared" si="3"/>
        <v>44919</v>
      </c>
      <c r="O89" s="150">
        <v>0.92712387863978529</v>
      </c>
      <c r="P89" s="151">
        <v>6.2581196999726002E-2</v>
      </c>
      <c r="Q89" s="176"/>
      <c r="R89" s="176">
        <v>1.0294924360488705E-2</v>
      </c>
      <c r="S89" s="137">
        <v>0</v>
      </c>
      <c r="T89" s="178">
        <v>24</v>
      </c>
      <c r="U89" s="114">
        <v>0</v>
      </c>
      <c r="V89" s="142">
        <v>0.53761792646767848</v>
      </c>
      <c r="W89" s="142">
        <v>13.076427598044166</v>
      </c>
      <c r="X89" s="179" t="str">
        <f t="shared" si="2"/>
        <v>NO</v>
      </c>
    </row>
    <row r="90" spans="14:24" x14ac:dyDescent="0.25">
      <c r="N90" s="133">
        <f t="shared" si="3"/>
        <v>44920</v>
      </c>
      <c r="O90" s="150">
        <v>0.85552681629301208</v>
      </c>
      <c r="P90" s="151">
        <v>0.13133996761392239</v>
      </c>
      <c r="Q90" s="176"/>
      <c r="R90" s="176">
        <v>1.3133216093065531E-2</v>
      </c>
      <c r="S90" s="137">
        <v>0</v>
      </c>
      <c r="T90" s="178">
        <v>24</v>
      </c>
      <c r="U90" s="114">
        <v>0</v>
      </c>
      <c r="V90" s="142">
        <v>0.58315872318675288</v>
      </c>
      <c r="W90" s="142">
        <v>14.729220466188249</v>
      </c>
      <c r="X90" s="179" t="str">
        <f t="shared" si="2"/>
        <v>NO</v>
      </c>
    </row>
    <row r="91" spans="14:24" x14ac:dyDescent="0.25">
      <c r="N91" s="133">
        <f t="shared" si="3"/>
        <v>44921</v>
      </c>
      <c r="O91" s="150">
        <v>0.82324833249954243</v>
      </c>
      <c r="P91" s="151">
        <v>0.16580355875740685</v>
      </c>
      <c r="Q91" s="176"/>
      <c r="R91" s="176">
        <v>1.0948108743050716E-2</v>
      </c>
      <c r="S91" s="137">
        <v>0</v>
      </c>
      <c r="T91" s="178">
        <v>24</v>
      </c>
      <c r="U91" s="114">
        <v>0</v>
      </c>
      <c r="V91" s="142">
        <v>0.69125197094461255</v>
      </c>
      <c r="W91" s="142">
        <v>15.47962458797647</v>
      </c>
      <c r="X91" s="179" t="str">
        <f t="shared" si="2"/>
        <v>NO</v>
      </c>
    </row>
    <row r="92" spans="14:24" x14ac:dyDescent="0.25">
      <c r="N92" s="133">
        <f t="shared" si="3"/>
        <v>44922</v>
      </c>
      <c r="O92" s="150">
        <v>0.80863595320411974</v>
      </c>
      <c r="P92" s="151">
        <v>0.18111300289953192</v>
      </c>
      <c r="Q92" s="176"/>
      <c r="R92" s="176">
        <v>1.0251043896348344E-2</v>
      </c>
      <c r="S92" s="137">
        <v>0</v>
      </c>
      <c r="T92" s="178">
        <v>24</v>
      </c>
      <c r="U92" s="114">
        <v>0</v>
      </c>
      <c r="V92" s="142">
        <v>0.844970712582093</v>
      </c>
      <c r="W92" s="142">
        <v>15.785190927155949</v>
      </c>
      <c r="X92" s="179" t="str">
        <f t="shared" si="2"/>
        <v>NO</v>
      </c>
    </row>
    <row r="93" spans="14:24" x14ac:dyDescent="0.25">
      <c r="N93" s="133">
        <f t="shared" si="3"/>
        <v>44923</v>
      </c>
      <c r="O93" s="150">
        <v>0.82609842968801994</v>
      </c>
      <c r="P93" s="151">
        <v>0.16344891267619652</v>
      </c>
      <c r="Q93" s="176"/>
      <c r="R93" s="176">
        <v>1.0452657635783541E-2</v>
      </c>
      <c r="S93" s="137">
        <v>0</v>
      </c>
      <c r="T93" s="178">
        <v>24</v>
      </c>
      <c r="U93" s="114">
        <v>0</v>
      </c>
      <c r="V93" s="142">
        <v>1.5122281968508293</v>
      </c>
      <c r="W93" s="142">
        <v>15.396354020499988</v>
      </c>
      <c r="X93" s="179" t="str">
        <f t="shared" si="2"/>
        <v>NO</v>
      </c>
    </row>
    <row r="94" spans="14:24" x14ac:dyDescent="0.25">
      <c r="N94" s="133">
        <f>N93+1</f>
        <v>44924</v>
      </c>
      <c r="O94" s="150">
        <v>0.85326338996062423</v>
      </c>
      <c r="P94" s="151">
        <v>0.136293435889104</v>
      </c>
      <c r="Q94" s="176"/>
      <c r="R94" s="176">
        <v>1.0443174150271767E-2</v>
      </c>
      <c r="S94" s="137">
        <v>0</v>
      </c>
      <c r="T94" s="178">
        <v>24</v>
      </c>
      <c r="U94" s="114">
        <v>0</v>
      </c>
      <c r="V94" s="142">
        <v>1.2253585118174506</v>
      </c>
      <c r="W94" s="142">
        <v>14.741899684543748</v>
      </c>
      <c r="X94" s="179" t="str">
        <f t="shared" si="2"/>
        <v>NO</v>
      </c>
    </row>
    <row r="95" spans="14:24" x14ac:dyDescent="0.25">
      <c r="N95" s="133">
        <f>N94+1</f>
        <v>44925</v>
      </c>
      <c r="O95" s="150">
        <v>0.8111699543187475</v>
      </c>
      <c r="P95" s="151">
        <v>0.13886065307800244</v>
      </c>
      <c r="Q95" s="176"/>
      <c r="R95" s="176">
        <v>4.9969392603250062E-2</v>
      </c>
      <c r="S95" s="137">
        <v>0</v>
      </c>
      <c r="T95" s="178">
        <v>24</v>
      </c>
      <c r="U95" s="114">
        <v>0</v>
      </c>
      <c r="V95" s="142">
        <v>0.75353040784069059</v>
      </c>
      <c r="W95" s="142">
        <v>14.668974781025986</v>
      </c>
      <c r="X95" s="179" t="str">
        <f t="shared" si="2"/>
        <v>NO</v>
      </c>
    </row>
    <row r="96" spans="14:24" ht="13.8" thickBot="1" x14ac:dyDescent="0.3">
      <c r="N96" s="133">
        <f>N95+1</f>
        <v>44926</v>
      </c>
      <c r="O96" s="58">
        <v>0.82766822121997441</v>
      </c>
      <c r="P96" s="154">
        <v>0.13310493470539272</v>
      </c>
      <c r="Q96" s="188"/>
      <c r="R96" s="188">
        <v>3.9226844074632866E-2</v>
      </c>
      <c r="S96" s="156">
        <v>0</v>
      </c>
      <c r="T96" s="69">
        <v>24</v>
      </c>
      <c r="U96" s="161">
        <v>0</v>
      </c>
      <c r="V96" s="162">
        <v>0.71942289826008476</v>
      </c>
      <c r="W96" s="162">
        <v>14.583884716477096</v>
      </c>
      <c r="X96" s="189" t="str">
        <f t="shared" si="2"/>
        <v>NO</v>
      </c>
    </row>
    <row r="97" spans="14:24" ht="12.75" hidden="1" customHeight="1" x14ac:dyDescent="0.25">
      <c r="N97" s="190">
        <f>[1]DAILY!$B192</f>
        <v>0</v>
      </c>
      <c r="O97" s="72">
        <f>[2]DAILY!$Q192</f>
        <v>0.84282591847172494</v>
      </c>
      <c r="P97" s="73">
        <f>[2]DAILY!$R192</f>
        <v>0.11726013411920196</v>
      </c>
      <c r="Q97" s="73">
        <f>[2]DAILY!$T192</f>
        <v>0</v>
      </c>
      <c r="R97" s="73">
        <f>[2]DAILY!$S192</f>
        <v>3.99139474090731E-2</v>
      </c>
      <c r="S97" s="74">
        <f>[2]DAILY!$U192</f>
        <v>0</v>
      </c>
      <c r="T97" s="75">
        <f>[2]DAILY!$D192</f>
        <v>24</v>
      </c>
      <c r="U97" s="31">
        <f>[2]DAILY!$E192</f>
        <v>0</v>
      </c>
      <c r="V97" s="32">
        <v>0.6</v>
      </c>
      <c r="W97" s="32">
        <v>13.6</v>
      </c>
      <c r="X97" s="76" t="str">
        <f t="shared" ref="X97:X98" si="4">IF(V97&gt;W97,"YES","NO")</f>
        <v>NO</v>
      </c>
    </row>
    <row r="98" spans="14:24" ht="13.8" hidden="1" thickBot="1" x14ac:dyDescent="0.3">
      <c r="N98" s="190">
        <f>[1]DAILY!$B193</f>
        <v>0</v>
      </c>
      <c r="O98" s="50">
        <f>[2]DAILY!$Q193</f>
        <v>0.84556596505846793</v>
      </c>
      <c r="P98" s="191">
        <f>[2]DAILY!$R193</f>
        <v>0.11421276839594412</v>
      </c>
      <c r="Q98" s="191">
        <f>[2]DAILY!$T193</f>
        <v>0</v>
      </c>
      <c r="R98" s="191">
        <f>[2]DAILY!$S193</f>
        <v>4.0221266545587955E-2</v>
      </c>
      <c r="S98" s="192">
        <f>[2]DAILY!$U193</f>
        <v>0</v>
      </c>
      <c r="T98" s="51">
        <f>[2]DAILY!$D193</f>
        <v>24</v>
      </c>
      <c r="U98" s="193">
        <f>[2]DAILY!$E193</f>
        <v>0</v>
      </c>
      <c r="V98" s="194">
        <f>[2]DAILY!$F193</f>
        <v>1.0762673583188465</v>
      </c>
      <c r="W98" s="194">
        <f>[2]DAILY!$G193</f>
        <v>13.972705921940952</v>
      </c>
      <c r="X98" s="195" t="str">
        <f t="shared" si="4"/>
        <v>NO</v>
      </c>
    </row>
    <row r="100" spans="14:24" x14ac:dyDescent="0.25">
      <c r="O100" s="37"/>
      <c r="P100" s="37"/>
      <c r="Q100" s="37"/>
      <c r="R100" s="37"/>
    </row>
  </sheetData>
  <mergeCells count="14">
    <mergeCell ref="B5:B7"/>
    <mergeCell ref="E5:F9"/>
    <mergeCell ref="B8:C8"/>
    <mergeCell ref="B9:C9"/>
    <mergeCell ref="H5:I9"/>
    <mergeCell ref="K5:L9"/>
    <mergeCell ref="D2:L2"/>
    <mergeCell ref="O2:X2"/>
    <mergeCell ref="D3:F3"/>
    <mergeCell ref="G3:I3"/>
    <mergeCell ref="J3:L3"/>
    <mergeCell ref="N3:N4"/>
    <mergeCell ref="O3:S3"/>
    <mergeCell ref="T3:X3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100"/>
  <sheetViews>
    <sheetView showGridLines="0" zoomScale="85" zoomScaleNormal="85" workbookViewId="0">
      <selection activeCell="D9" sqref="D9"/>
    </sheetView>
  </sheetViews>
  <sheetFormatPr defaultRowHeight="13.2" x14ac:dyDescent="0.25"/>
  <cols>
    <col min="1" max="1" width="2.6640625" customWidth="1"/>
    <col min="3" max="3" width="10.109375" bestFit="1" customWidth="1"/>
    <col min="4" max="12" width="8.6640625" customWidth="1"/>
    <col min="13" max="13" width="2.6640625" customWidth="1"/>
    <col min="14" max="14" width="11.88671875" style="6" customWidth="1"/>
    <col min="15" max="19" width="13.6640625" customWidth="1"/>
    <col min="20" max="20" width="12.5546875" style="8" bestFit="1" customWidth="1"/>
    <col min="21" max="21" width="15.5546875" style="8" bestFit="1" customWidth="1"/>
    <col min="22" max="23" width="13.6640625" customWidth="1"/>
    <col min="24" max="24" width="13.6640625" style="8" customWidth="1"/>
    <col min="25" max="25" width="2.6640625" customWidth="1"/>
  </cols>
  <sheetData>
    <row r="1" spans="2:24" ht="13.8" thickBot="1" x14ac:dyDescent="0.3"/>
    <row r="2" spans="2:24" ht="14.4" thickTop="1" thickBot="1" x14ac:dyDescent="0.3">
      <c r="B2" s="2"/>
      <c r="C2" s="4"/>
      <c r="D2" s="299" t="s">
        <v>21</v>
      </c>
      <c r="E2" s="300"/>
      <c r="F2" s="300"/>
      <c r="G2" s="300"/>
      <c r="H2" s="300"/>
      <c r="I2" s="300"/>
      <c r="J2" s="300"/>
      <c r="K2" s="300"/>
      <c r="L2" s="301"/>
      <c r="N2" s="7"/>
      <c r="O2" s="321" t="s">
        <v>22</v>
      </c>
      <c r="P2" s="322"/>
      <c r="Q2" s="322"/>
      <c r="R2" s="322"/>
      <c r="S2" s="322"/>
      <c r="T2" s="322"/>
      <c r="U2" s="322"/>
      <c r="V2" s="322"/>
      <c r="W2" s="322"/>
      <c r="X2" s="323"/>
    </row>
    <row r="3" spans="2:24" ht="13.5" customHeight="1" thickTop="1" x14ac:dyDescent="0.25">
      <c r="B3" s="2"/>
      <c r="C3" s="4"/>
      <c r="D3" s="305">
        <v>44835</v>
      </c>
      <c r="E3" s="306"/>
      <c r="F3" s="306"/>
      <c r="G3" s="306">
        <v>44866</v>
      </c>
      <c r="H3" s="306"/>
      <c r="I3" s="306"/>
      <c r="J3" s="307">
        <v>44896</v>
      </c>
      <c r="K3" s="307"/>
      <c r="L3" s="308"/>
      <c r="M3" s="1"/>
      <c r="N3" s="327" t="s">
        <v>23</v>
      </c>
      <c r="O3" s="324" t="s">
        <v>24</v>
      </c>
      <c r="P3" s="325"/>
      <c r="Q3" s="325"/>
      <c r="R3" s="325"/>
      <c r="S3" s="326"/>
      <c r="T3" s="329" t="s">
        <v>25</v>
      </c>
      <c r="U3" s="330"/>
      <c r="V3" s="330"/>
      <c r="W3" s="330"/>
      <c r="X3" s="331"/>
    </row>
    <row r="4" spans="2:24" ht="16.2" thickBot="1" x14ac:dyDescent="0.4">
      <c r="B4" s="5"/>
      <c r="C4" s="36"/>
      <c r="D4" s="120" t="s">
        <v>28</v>
      </c>
      <c r="E4" s="120" t="s">
        <v>29</v>
      </c>
      <c r="F4" s="120" t="s">
        <v>30</v>
      </c>
      <c r="G4" s="120" t="s">
        <v>28</v>
      </c>
      <c r="H4" s="120" t="s">
        <v>29</v>
      </c>
      <c r="I4" s="120" t="s">
        <v>30</v>
      </c>
      <c r="J4" s="121" t="s">
        <v>28</v>
      </c>
      <c r="K4" s="120" t="s">
        <v>29</v>
      </c>
      <c r="L4" s="122" t="s">
        <v>30</v>
      </c>
      <c r="N4" s="328"/>
      <c r="O4" s="123" t="s">
        <v>31</v>
      </c>
      <c r="P4" s="124" t="s">
        <v>32</v>
      </c>
      <c r="Q4" s="124" t="s">
        <v>33</v>
      </c>
      <c r="R4" s="124" t="s">
        <v>34</v>
      </c>
      <c r="S4" s="125" t="s">
        <v>35</v>
      </c>
      <c r="T4" s="26" t="s">
        <v>36</v>
      </c>
      <c r="U4" s="29" t="s">
        <v>37</v>
      </c>
      <c r="V4" s="124" t="s">
        <v>38</v>
      </c>
      <c r="W4" s="124" t="s">
        <v>39</v>
      </c>
      <c r="X4" s="126" t="s">
        <v>40</v>
      </c>
    </row>
    <row r="5" spans="2:24" ht="12.75" customHeight="1" thickTop="1" x14ac:dyDescent="0.25">
      <c r="B5" s="293" t="s">
        <v>41</v>
      </c>
      <c r="C5" s="15" t="s">
        <v>42</v>
      </c>
      <c r="D5" s="129">
        <f>MIN(V5:V35)</f>
        <v>0</v>
      </c>
      <c r="E5" s="317" t="s">
        <v>47</v>
      </c>
      <c r="F5" s="317"/>
      <c r="G5" s="129">
        <f>MIN(V36:V66)</f>
        <v>0</v>
      </c>
      <c r="H5" s="317" t="s">
        <v>47</v>
      </c>
      <c r="I5" s="317"/>
      <c r="J5" s="129">
        <f>MIN(V67:V96)</f>
        <v>0</v>
      </c>
      <c r="K5" s="317" t="s">
        <v>47</v>
      </c>
      <c r="L5" s="318"/>
      <c r="N5" s="196">
        <f>'A51 Boiler 5'!N5</f>
        <v>44835</v>
      </c>
      <c r="O5" s="197">
        <v>0.95901750449782153</v>
      </c>
      <c r="P5" s="198">
        <v>3.6074158773541913E-2</v>
      </c>
      <c r="Q5" s="151"/>
      <c r="R5" s="151">
        <v>4.8186653344586645E-3</v>
      </c>
      <c r="S5" s="137">
        <v>8.9671394177895405E-5</v>
      </c>
      <c r="T5" s="138">
        <v>24</v>
      </c>
      <c r="U5" s="199">
        <v>0</v>
      </c>
      <c r="V5" s="139">
        <v>1.4385554331241728</v>
      </c>
      <c r="W5" s="139">
        <v>10.702285422122586</v>
      </c>
      <c r="X5" s="140" t="str">
        <f>IF(V5&gt;W5,"YES","NO")</f>
        <v>NO</v>
      </c>
    </row>
    <row r="6" spans="2:24" x14ac:dyDescent="0.25">
      <c r="B6" s="294"/>
      <c r="C6" s="200" t="s">
        <v>43</v>
      </c>
      <c r="D6" s="129">
        <f>MAX(V5:V35)</f>
        <v>2.2056445575046575</v>
      </c>
      <c r="E6" s="317"/>
      <c r="F6" s="317"/>
      <c r="G6" s="129">
        <f>MAX(V36:V66)</f>
        <v>5.5454976322197798</v>
      </c>
      <c r="H6" s="317"/>
      <c r="I6" s="317"/>
      <c r="J6" s="129">
        <f>MAX(V67:V96)</f>
        <v>2.5380792445871445</v>
      </c>
      <c r="K6" s="317"/>
      <c r="L6" s="318"/>
      <c r="N6" s="196">
        <f>N5+1</f>
        <v>44836</v>
      </c>
      <c r="O6" s="201">
        <v>0.9537723016205667</v>
      </c>
      <c r="P6" s="202">
        <v>3.9721530101127875E-2</v>
      </c>
      <c r="Q6" s="151"/>
      <c r="R6" s="151">
        <v>6.4486007695508203E-3</v>
      </c>
      <c r="S6" s="137">
        <v>5.7567508754607093E-5</v>
      </c>
      <c r="T6" s="138">
        <v>24</v>
      </c>
      <c r="U6" s="199">
        <v>0</v>
      </c>
      <c r="V6" s="139">
        <v>1.1994510075439797</v>
      </c>
      <c r="W6" s="139">
        <v>10.795212323541847</v>
      </c>
      <c r="X6" s="140" t="str">
        <f t="shared" ref="X6:X69" si="0">IF(V6&gt;W6,"YES","NO")</f>
        <v>NO</v>
      </c>
    </row>
    <row r="7" spans="2:24" x14ac:dyDescent="0.25">
      <c r="B7" s="294"/>
      <c r="C7" s="200" t="s">
        <v>44</v>
      </c>
      <c r="D7" s="180">
        <f>COUNTIF(X5:X35,"YES")</f>
        <v>0</v>
      </c>
      <c r="E7" s="317"/>
      <c r="F7" s="317"/>
      <c r="G7" s="180">
        <f>COUNTIF(X36:X66,"YES")</f>
        <v>0</v>
      </c>
      <c r="H7" s="317"/>
      <c r="I7" s="317"/>
      <c r="J7" s="180">
        <f>COUNTIF(X67:X96,"YES")</f>
        <v>0</v>
      </c>
      <c r="K7" s="317"/>
      <c r="L7" s="318"/>
      <c r="N7" s="196">
        <f t="shared" ref="N7:N70" si="1">N6+1</f>
        <v>44837</v>
      </c>
      <c r="O7" s="201">
        <v>0.95197987427825792</v>
      </c>
      <c r="P7" s="202">
        <v>4.2369606359229893E-2</v>
      </c>
      <c r="Q7" s="151"/>
      <c r="R7" s="151">
        <v>5.568109174182761E-3</v>
      </c>
      <c r="S7" s="137">
        <v>8.2410188329425777E-5</v>
      </c>
      <c r="T7" s="138">
        <v>24</v>
      </c>
      <c r="U7" s="199">
        <v>0</v>
      </c>
      <c r="V7" s="139">
        <v>1.1923442251017775</v>
      </c>
      <c r="W7" s="139">
        <v>10.830471976802153</v>
      </c>
      <c r="X7" s="140" t="str">
        <f t="shared" si="0"/>
        <v>NO</v>
      </c>
    </row>
    <row r="8" spans="2:24" x14ac:dyDescent="0.25">
      <c r="B8" s="295" t="s">
        <v>45</v>
      </c>
      <c r="C8" s="332"/>
      <c r="D8" s="203">
        <f>AVERAGE(V5:V35)</f>
        <v>1.5408770564518393</v>
      </c>
      <c r="E8" s="317"/>
      <c r="F8" s="317"/>
      <c r="G8" s="204">
        <f>AVERAGE(V36:V65)</f>
        <v>1.8865723060737936</v>
      </c>
      <c r="H8" s="317"/>
      <c r="I8" s="317"/>
      <c r="J8" s="204">
        <f>AVERAGE(V66:V96)</f>
        <v>1.8559560868059954</v>
      </c>
      <c r="K8" s="317"/>
      <c r="L8" s="318"/>
      <c r="N8" s="196">
        <f t="shared" si="1"/>
        <v>44838</v>
      </c>
      <c r="O8" s="201">
        <v>0.94702405320497407</v>
      </c>
      <c r="P8" s="202">
        <v>4.6513716467746276E-2</v>
      </c>
      <c r="Q8" s="151"/>
      <c r="R8" s="151">
        <v>6.3202176940612238E-3</v>
      </c>
      <c r="S8" s="137">
        <v>1.4201263321843034E-4</v>
      </c>
      <c r="T8" s="138">
        <v>24</v>
      </c>
      <c r="U8" s="199">
        <v>0</v>
      </c>
      <c r="V8" s="139">
        <v>1.908047836094477</v>
      </c>
      <c r="W8" s="139">
        <v>10.91862403408423</v>
      </c>
      <c r="X8" s="140" t="str">
        <f t="shared" si="0"/>
        <v>NO</v>
      </c>
    </row>
    <row r="9" spans="2:24" ht="13.8" thickBot="1" x14ac:dyDescent="0.3">
      <c r="B9" s="297" t="s">
        <v>46</v>
      </c>
      <c r="C9" s="333"/>
      <c r="D9" s="60">
        <f>AVERAGE(W5:W35)</f>
        <v>10.446618102077862</v>
      </c>
      <c r="E9" s="319"/>
      <c r="F9" s="319"/>
      <c r="G9" s="61">
        <f>AVERAGE(W36:W65)</f>
        <v>11.084269635824478</v>
      </c>
      <c r="H9" s="319"/>
      <c r="I9" s="319"/>
      <c r="J9" s="61">
        <f>AVERAGE(W66:W96)</f>
        <v>10.318465720863166</v>
      </c>
      <c r="K9" s="319"/>
      <c r="L9" s="320"/>
      <c r="N9" s="196">
        <f t="shared" si="1"/>
        <v>44839</v>
      </c>
      <c r="O9" s="201">
        <v>0.96084172073074303</v>
      </c>
      <c r="P9" s="202">
        <v>3.4345365223371671E-2</v>
      </c>
      <c r="Q9" s="151"/>
      <c r="R9" s="151">
        <v>4.7296192043697321E-3</v>
      </c>
      <c r="S9" s="137">
        <v>8.3294841515564607E-5</v>
      </c>
      <c r="T9" s="138">
        <v>24</v>
      </c>
      <c r="U9" s="199">
        <v>0</v>
      </c>
      <c r="V9" s="139">
        <v>1.8268109494128089</v>
      </c>
      <c r="W9" s="139">
        <v>10.667278538090796</v>
      </c>
      <c r="X9" s="140" t="str">
        <f t="shared" si="0"/>
        <v>NO</v>
      </c>
    </row>
    <row r="10" spans="2:24" ht="13.8" thickTop="1" x14ac:dyDescent="0.25">
      <c r="N10" s="196">
        <f t="shared" si="1"/>
        <v>44840</v>
      </c>
      <c r="O10" s="201">
        <v>0.96483207227418888</v>
      </c>
      <c r="P10" s="202">
        <v>2.9819851702956247E-2</v>
      </c>
      <c r="Q10" s="151"/>
      <c r="R10" s="151">
        <v>5.2995033776224573E-3</v>
      </c>
      <c r="S10" s="137">
        <v>4.857264523241699E-5</v>
      </c>
      <c r="T10" s="138">
        <v>24</v>
      </c>
      <c r="U10" s="199">
        <v>0</v>
      </c>
      <c r="V10" s="139">
        <v>1.5611388727777047</v>
      </c>
      <c r="W10" s="139">
        <v>10.572509425631187</v>
      </c>
      <c r="X10" s="140" t="str">
        <f t="shared" si="0"/>
        <v>NO</v>
      </c>
    </row>
    <row r="11" spans="2:24" x14ac:dyDescent="0.25">
      <c r="N11" s="196">
        <f t="shared" si="1"/>
        <v>44841</v>
      </c>
      <c r="O11" s="201">
        <v>0.95834543814170614</v>
      </c>
      <c r="P11" s="202">
        <v>3.54837480940247E-2</v>
      </c>
      <c r="Q11" s="151"/>
      <c r="R11" s="151">
        <v>6.0836220210504482E-3</v>
      </c>
      <c r="S11" s="137">
        <v>8.7191743218710831E-5</v>
      </c>
      <c r="T11" s="138">
        <v>24</v>
      </c>
      <c r="U11" s="199">
        <v>0</v>
      </c>
      <c r="V11" s="139">
        <v>1.858777023357453</v>
      </c>
      <c r="W11" s="139">
        <v>10.69328029583677</v>
      </c>
      <c r="X11" s="140" t="str">
        <f t="shared" si="0"/>
        <v>NO</v>
      </c>
    </row>
    <row r="12" spans="2:24" x14ac:dyDescent="0.25">
      <c r="N12" s="196">
        <f t="shared" si="1"/>
        <v>44842</v>
      </c>
      <c r="O12" s="201">
        <v>0.95974973366099459</v>
      </c>
      <c r="P12" s="202">
        <v>3.0824111227719199E-2</v>
      </c>
      <c r="Q12" s="151"/>
      <c r="R12" s="151">
        <v>9.3287894417361534E-3</v>
      </c>
      <c r="S12" s="137">
        <v>9.7365669550061174E-5</v>
      </c>
      <c r="T12" s="138">
        <v>24</v>
      </c>
      <c r="U12" s="199">
        <v>0</v>
      </c>
      <c r="V12" s="139">
        <v>0</v>
      </c>
      <c r="W12" s="139">
        <v>10.606332590014437</v>
      </c>
      <c r="X12" s="140" t="str">
        <f t="shared" si="0"/>
        <v>NO</v>
      </c>
    </row>
    <row r="13" spans="2:24" x14ac:dyDescent="0.25">
      <c r="N13" s="196">
        <f t="shared" si="1"/>
        <v>44843</v>
      </c>
      <c r="O13" s="201">
        <v>0.96646977554775271</v>
      </c>
      <c r="P13" s="202">
        <v>2.8689997961307598E-2</v>
      </c>
      <c r="Q13" s="151"/>
      <c r="R13" s="151">
        <v>4.8060945936455298E-3</v>
      </c>
      <c r="S13" s="137">
        <v>3.4131897294164686E-5</v>
      </c>
      <c r="T13" s="138">
        <v>24</v>
      </c>
      <c r="U13" s="199">
        <v>0</v>
      </c>
      <c r="V13" s="139">
        <v>1.3212235823400515</v>
      </c>
      <c r="W13" s="139">
        <v>10.551463809594829</v>
      </c>
      <c r="X13" s="140" t="str">
        <f t="shared" si="0"/>
        <v>NO</v>
      </c>
    </row>
    <row r="14" spans="2:24" x14ac:dyDescent="0.25">
      <c r="N14" s="196">
        <f t="shared" si="1"/>
        <v>44844</v>
      </c>
      <c r="O14" s="201">
        <v>0.9669164995265761</v>
      </c>
      <c r="P14" s="202">
        <v>2.5903924142499837E-2</v>
      </c>
      <c r="Q14" s="151"/>
      <c r="R14" s="151">
        <v>7.1433973011604032E-3</v>
      </c>
      <c r="S14" s="137">
        <v>3.6179029763658884E-5</v>
      </c>
      <c r="T14" s="138">
        <v>24</v>
      </c>
      <c r="U14" s="199">
        <v>0</v>
      </c>
      <c r="V14" s="139">
        <v>1.8378623926114617</v>
      </c>
      <c r="W14" s="139">
        <v>10.509807482005499</v>
      </c>
      <c r="X14" s="140" t="str">
        <f t="shared" si="0"/>
        <v>NO</v>
      </c>
    </row>
    <row r="15" spans="2:24" x14ac:dyDescent="0.25">
      <c r="N15" s="196">
        <f t="shared" si="1"/>
        <v>44845</v>
      </c>
      <c r="O15" s="201">
        <v>0.97452566642884797</v>
      </c>
      <c r="P15" s="202">
        <v>2.0662639222867367E-2</v>
      </c>
      <c r="Q15" s="151"/>
      <c r="R15" s="151">
        <v>4.762292845248756E-3</v>
      </c>
      <c r="S15" s="137">
        <v>4.9401503035907651E-5</v>
      </c>
      <c r="T15" s="138">
        <v>24</v>
      </c>
      <c r="U15" s="199">
        <v>0</v>
      </c>
      <c r="V15" s="139">
        <v>1.9912131712363987</v>
      </c>
      <c r="W15" s="139">
        <v>10.390108939544531</v>
      </c>
      <c r="X15" s="140" t="str">
        <f t="shared" si="0"/>
        <v>NO</v>
      </c>
    </row>
    <row r="16" spans="2:24" x14ac:dyDescent="0.25">
      <c r="N16" s="196">
        <f t="shared" si="1"/>
        <v>44846</v>
      </c>
      <c r="O16" s="201">
        <v>0.96911730084257364</v>
      </c>
      <c r="P16" s="202">
        <v>2.6011985157303238E-2</v>
      </c>
      <c r="Q16" s="151"/>
      <c r="R16" s="151">
        <v>4.7711068503538106E-3</v>
      </c>
      <c r="S16" s="137">
        <v>9.9607149769314704E-5</v>
      </c>
      <c r="T16" s="138">
        <v>24</v>
      </c>
      <c r="U16" s="199">
        <v>0</v>
      </c>
      <c r="V16" s="139">
        <v>2.2056445575046575</v>
      </c>
      <c r="W16" s="139">
        <v>10.49975513991744</v>
      </c>
      <c r="X16" s="140" t="str">
        <f t="shared" si="0"/>
        <v>NO</v>
      </c>
    </row>
    <row r="17" spans="14:25" s="2" customFormat="1" x14ac:dyDescent="0.25">
      <c r="N17" s="196">
        <f t="shared" si="1"/>
        <v>44847</v>
      </c>
      <c r="O17" s="205">
        <v>0.97348283825442017</v>
      </c>
      <c r="P17" s="202">
        <v>2.1383364973305768E-2</v>
      </c>
      <c r="Q17" s="151"/>
      <c r="R17" s="151">
        <v>5.0925537197364402E-3</v>
      </c>
      <c r="S17" s="137">
        <v>4.1243052537623406E-5</v>
      </c>
      <c r="T17" s="138">
        <v>24</v>
      </c>
      <c r="U17" s="199">
        <v>0</v>
      </c>
      <c r="V17" s="139">
        <v>1.5436105884018734</v>
      </c>
      <c r="W17" s="139">
        <v>10.409043795050406</v>
      </c>
      <c r="X17" s="140" t="str">
        <f t="shared" si="0"/>
        <v>NO</v>
      </c>
      <c r="Y17"/>
    </row>
    <row r="18" spans="14:25" x14ac:dyDescent="0.25">
      <c r="N18" s="196">
        <f t="shared" si="1"/>
        <v>44848</v>
      </c>
      <c r="O18" s="201">
        <v>0.96509017047840517</v>
      </c>
      <c r="P18" s="202">
        <v>2.9182923601612152E-2</v>
      </c>
      <c r="Q18" s="151"/>
      <c r="R18" s="151">
        <v>5.7065384399642548E-3</v>
      </c>
      <c r="S18" s="137">
        <v>2.0367480018419683E-5</v>
      </c>
      <c r="T18" s="138">
        <v>24</v>
      </c>
      <c r="U18" s="199">
        <v>0</v>
      </c>
      <c r="V18" s="139">
        <v>1.5660949933777937</v>
      </c>
      <c r="W18" s="139">
        <v>10.564439516531365</v>
      </c>
      <c r="X18" s="140" t="str">
        <f t="shared" si="0"/>
        <v>NO</v>
      </c>
    </row>
    <row r="19" spans="14:25" x14ac:dyDescent="0.25">
      <c r="N19" s="196">
        <f t="shared" si="1"/>
        <v>44849</v>
      </c>
      <c r="O19" s="201">
        <v>0.97235846376027846</v>
      </c>
      <c r="P19" s="202">
        <v>2.2379934957155193E-2</v>
      </c>
      <c r="Q19" s="151"/>
      <c r="R19" s="151">
        <v>5.1909332382885252E-3</v>
      </c>
      <c r="S19" s="137">
        <v>7.0668044277824837E-5</v>
      </c>
      <c r="T19" s="138">
        <v>24</v>
      </c>
      <c r="U19" s="199">
        <v>0</v>
      </c>
      <c r="V19" s="139">
        <v>1.9752492354779869</v>
      </c>
      <c r="W19" s="139">
        <v>10.432338999389582</v>
      </c>
      <c r="X19" s="140" t="str">
        <f t="shared" si="0"/>
        <v>NO</v>
      </c>
    </row>
    <row r="20" spans="14:25" x14ac:dyDescent="0.25">
      <c r="N20" s="196">
        <f t="shared" si="1"/>
        <v>44850</v>
      </c>
      <c r="O20" s="201">
        <v>0.9691868323692453</v>
      </c>
      <c r="P20" s="202">
        <v>2.5275471845180312E-2</v>
      </c>
      <c r="Q20" s="151"/>
      <c r="R20" s="151">
        <v>5.5196461428166244E-3</v>
      </c>
      <c r="S20" s="137">
        <v>1.8049642757764412E-5</v>
      </c>
      <c r="T20" s="138">
        <v>24</v>
      </c>
      <c r="U20" s="199">
        <v>0</v>
      </c>
      <c r="V20" s="139">
        <v>1.5340370032273565</v>
      </c>
      <c r="W20" s="139">
        <v>10.488647679838282</v>
      </c>
      <c r="X20" s="140" t="str">
        <f t="shared" si="0"/>
        <v>NO</v>
      </c>
    </row>
    <row r="21" spans="14:25" x14ac:dyDescent="0.25">
      <c r="N21" s="196">
        <f t="shared" si="1"/>
        <v>44851</v>
      </c>
      <c r="O21" s="201">
        <v>0.93924912979696817</v>
      </c>
      <c r="P21" s="202">
        <v>1.4145075632321232E-2</v>
      </c>
      <c r="Q21" s="151"/>
      <c r="R21" s="151">
        <v>4.6556358051728544E-2</v>
      </c>
      <c r="S21" s="137">
        <v>4.9436518982049419E-5</v>
      </c>
      <c r="T21" s="138">
        <v>24</v>
      </c>
      <c r="U21" s="199">
        <v>0</v>
      </c>
      <c r="V21" s="139">
        <v>1.3054817622241068</v>
      </c>
      <c r="W21" s="139">
        <v>10.052282058018458</v>
      </c>
      <c r="X21" s="140" t="str">
        <f t="shared" si="0"/>
        <v>NO</v>
      </c>
    </row>
    <row r="22" spans="14:25" x14ac:dyDescent="0.25">
      <c r="N22" s="196">
        <f t="shared" si="1"/>
        <v>44852</v>
      </c>
      <c r="O22" s="201">
        <v>0.8376920872918775</v>
      </c>
      <c r="P22" s="202">
        <v>1.3804383576549057E-2</v>
      </c>
      <c r="Q22" s="151"/>
      <c r="R22" s="151">
        <v>0.14846130018318643</v>
      </c>
      <c r="S22" s="137">
        <v>4.2228948387002492E-5</v>
      </c>
      <c r="T22" s="138">
        <v>24</v>
      </c>
      <c r="U22" s="199">
        <v>0</v>
      </c>
      <c r="V22" s="139">
        <v>1.8371951473569492</v>
      </c>
      <c r="W22" s="139">
        <v>9.5403767816961658</v>
      </c>
      <c r="X22" s="140" t="str">
        <f t="shared" si="0"/>
        <v>NO</v>
      </c>
    </row>
    <row r="23" spans="14:25" x14ac:dyDescent="0.25">
      <c r="N23" s="196">
        <f t="shared" si="1"/>
        <v>44853</v>
      </c>
      <c r="O23" s="201">
        <v>0.79118787055990591</v>
      </c>
      <c r="P23" s="202">
        <v>1.8117448216284759E-2</v>
      </c>
      <c r="Q23" s="151"/>
      <c r="R23" s="151">
        <v>0.19063346990344102</v>
      </c>
      <c r="S23" s="137">
        <v>6.1211320368333635E-5</v>
      </c>
      <c r="T23" s="138">
        <v>24</v>
      </c>
      <c r="U23" s="199">
        <v>0</v>
      </c>
      <c r="V23" s="139">
        <v>1.9294241843783373</v>
      </c>
      <c r="W23" s="139">
        <v>9.4125440546543171</v>
      </c>
      <c r="X23" s="140" t="str">
        <f t="shared" si="0"/>
        <v>NO</v>
      </c>
    </row>
    <row r="24" spans="14:25" x14ac:dyDescent="0.25">
      <c r="N24" s="196">
        <f t="shared" si="1"/>
        <v>44854</v>
      </c>
      <c r="O24" s="201">
        <v>0.88022168007843238</v>
      </c>
      <c r="P24" s="202">
        <v>1.5358459952416248E-2</v>
      </c>
      <c r="Q24" s="151"/>
      <c r="R24" s="151">
        <v>0.10427084335442111</v>
      </c>
      <c r="S24" s="137">
        <v>1.4901661473026243E-4</v>
      </c>
      <c r="T24" s="138">
        <v>24</v>
      </c>
      <c r="U24" s="199">
        <v>0</v>
      </c>
      <c r="V24" s="139">
        <v>1.3419176056004452</v>
      </c>
      <c r="W24" s="139">
        <v>9.7931883997263736</v>
      </c>
      <c r="X24" s="140" t="str">
        <f t="shared" si="0"/>
        <v>NO</v>
      </c>
    </row>
    <row r="25" spans="14:25" x14ac:dyDescent="0.25">
      <c r="N25" s="196">
        <f t="shared" si="1"/>
        <v>44855</v>
      </c>
      <c r="O25" s="201">
        <v>0.92958910043277365</v>
      </c>
      <c r="P25" s="202">
        <v>2.0796940084482442E-2</v>
      </c>
      <c r="Q25" s="151"/>
      <c r="R25" s="151">
        <v>4.9479046854015503E-2</v>
      </c>
      <c r="S25" s="137">
        <v>1.3491262872840248E-4</v>
      </c>
      <c r="T25" s="138">
        <v>24</v>
      </c>
      <c r="U25" s="199">
        <v>0</v>
      </c>
      <c r="V25" s="139">
        <v>1.326390434509251</v>
      </c>
      <c r="W25" s="139">
        <v>10.182313014007439</v>
      </c>
      <c r="X25" s="140" t="str">
        <f t="shared" si="0"/>
        <v>NO</v>
      </c>
    </row>
    <row r="26" spans="14:25" x14ac:dyDescent="0.25">
      <c r="N26" s="196">
        <f t="shared" si="1"/>
        <v>44856</v>
      </c>
      <c r="O26" s="201">
        <v>0.97741207363253257</v>
      </c>
      <c r="P26" s="202">
        <v>1.6891682601574837E-2</v>
      </c>
      <c r="Q26" s="151"/>
      <c r="R26" s="151">
        <v>5.6411070627781406E-3</v>
      </c>
      <c r="S26" s="137">
        <v>5.5136703114448657E-5</v>
      </c>
      <c r="T26" s="138">
        <v>24</v>
      </c>
      <c r="U26" s="199">
        <v>0</v>
      </c>
      <c r="V26" s="139">
        <v>0.9914291819920944</v>
      </c>
      <c r="W26" s="139">
        <v>10.308122701558592</v>
      </c>
      <c r="X26" s="140" t="str">
        <f t="shared" si="0"/>
        <v>NO</v>
      </c>
    </row>
    <row r="27" spans="14:25" x14ac:dyDescent="0.25">
      <c r="N27" s="196">
        <f t="shared" si="1"/>
        <v>44857</v>
      </c>
      <c r="O27" s="201">
        <v>0.97912614395559627</v>
      </c>
      <c r="P27" s="202">
        <v>1.5725411058952577E-2</v>
      </c>
      <c r="Q27" s="151"/>
      <c r="R27" s="151">
        <v>5.0719504754807073E-3</v>
      </c>
      <c r="S27" s="137">
        <v>7.6494509970442668E-5</v>
      </c>
      <c r="T27" s="138">
        <v>24</v>
      </c>
      <c r="U27" s="199">
        <v>0</v>
      </c>
      <c r="V27" s="139">
        <v>1.2470839015108337</v>
      </c>
      <c r="W27" s="139">
        <v>10.294453438206025</v>
      </c>
      <c r="X27" s="140" t="str">
        <f t="shared" si="0"/>
        <v>NO</v>
      </c>
    </row>
    <row r="28" spans="14:25" x14ac:dyDescent="0.25">
      <c r="N28" s="196">
        <f t="shared" si="1"/>
        <v>44858</v>
      </c>
      <c r="O28" s="201">
        <v>0.9774780834887421</v>
      </c>
      <c r="P28" s="202">
        <v>1.7441946654990555E-2</v>
      </c>
      <c r="Q28" s="151"/>
      <c r="R28" s="151">
        <v>4.9932653072142143E-3</v>
      </c>
      <c r="S28" s="137">
        <v>8.6704549053131304E-5</v>
      </c>
      <c r="T28" s="138">
        <v>24</v>
      </c>
      <c r="U28" s="199">
        <v>0</v>
      </c>
      <c r="V28" s="139">
        <v>1.474414654699683</v>
      </c>
      <c r="W28" s="139">
        <v>10.327068062228111</v>
      </c>
      <c r="X28" s="140" t="str">
        <f t="shared" si="0"/>
        <v>NO</v>
      </c>
    </row>
    <row r="29" spans="14:25" x14ac:dyDescent="0.25">
      <c r="N29" s="196">
        <f t="shared" si="1"/>
        <v>44859</v>
      </c>
      <c r="O29" s="201">
        <v>0.88945344357050249</v>
      </c>
      <c r="P29" s="202">
        <v>2.4256428557488347E-2</v>
      </c>
      <c r="Q29" s="151"/>
      <c r="R29" s="151">
        <v>5.2313002737381854E-2</v>
      </c>
      <c r="S29" s="137">
        <v>3.3977125134627313E-2</v>
      </c>
      <c r="T29" s="138">
        <v>24</v>
      </c>
      <c r="U29" s="199">
        <v>2</v>
      </c>
      <c r="V29" s="139">
        <v>1.9843909600715786</v>
      </c>
      <c r="W29" s="139">
        <v>11.532480955691289</v>
      </c>
      <c r="X29" s="140" t="str">
        <f t="shared" si="0"/>
        <v>NO</v>
      </c>
    </row>
    <row r="30" spans="14:25" x14ac:dyDescent="0.25">
      <c r="N30" s="196">
        <f t="shared" si="1"/>
        <v>44860</v>
      </c>
      <c r="O30" s="201" t="s">
        <v>48</v>
      </c>
      <c r="P30" s="202"/>
      <c r="Q30" s="151"/>
      <c r="R30" s="151"/>
      <c r="S30" s="137"/>
      <c r="T30" s="138"/>
      <c r="U30" s="199"/>
      <c r="V30" s="139"/>
      <c r="W30" s="139"/>
      <c r="X30" s="140"/>
    </row>
    <row r="31" spans="14:25" x14ac:dyDescent="0.25">
      <c r="N31" s="196">
        <f t="shared" si="1"/>
        <v>44861</v>
      </c>
      <c r="O31" s="201" t="s">
        <v>48</v>
      </c>
      <c r="P31" s="202"/>
      <c r="Q31" s="151"/>
      <c r="R31" s="151"/>
      <c r="S31" s="137"/>
      <c r="T31" s="138"/>
      <c r="U31" s="199"/>
      <c r="V31" s="139"/>
      <c r="W31" s="139"/>
      <c r="X31" s="140"/>
    </row>
    <row r="32" spans="14:25" x14ac:dyDescent="0.25">
      <c r="N32" s="196">
        <f t="shared" si="1"/>
        <v>44862</v>
      </c>
      <c r="O32" s="201" t="s">
        <v>48</v>
      </c>
      <c r="P32" s="202"/>
      <c r="Q32" s="151"/>
      <c r="R32" s="151"/>
      <c r="S32" s="137"/>
      <c r="T32" s="138"/>
      <c r="U32" s="199"/>
      <c r="V32" s="139"/>
      <c r="W32" s="139"/>
      <c r="X32" s="140"/>
    </row>
    <row r="33" spans="14:24" x14ac:dyDescent="0.25">
      <c r="N33" s="196">
        <f t="shared" si="1"/>
        <v>44863</v>
      </c>
      <c r="O33" s="201" t="s">
        <v>48</v>
      </c>
      <c r="P33" s="202"/>
      <c r="Q33" s="151"/>
      <c r="R33" s="151"/>
      <c r="S33" s="137"/>
      <c r="T33" s="138"/>
      <c r="U33" s="199"/>
      <c r="V33" s="139"/>
      <c r="W33" s="139"/>
      <c r="X33" s="140"/>
    </row>
    <row r="34" spans="14:24" x14ac:dyDescent="0.25">
      <c r="N34" s="196">
        <f t="shared" si="1"/>
        <v>44864</v>
      </c>
      <c r="O34" s="201" t="s">
        <v>48</v>
      </c>
      <c r="P34" s="202"/>
      <c r="Q34" s="151"/>
      <c r="R34" s="151"/>
      <c r="S34" s="137"/>
      <c r="T34" s="138"/>
      <c r="U34" s="199"/>
      <c r="V34" s="139"/>
      <c r="W34" s="139"/>
      <c r="X34" s="140"/>
    </row>
    <row r="35" spans="14:24" x14ac:dyDescent="0.25">
      <c r="N35" s="196">
        <f t="shared" si="1"/>
        <v>44865</v>
      </c>
      <c r="O35" s="201">
        <v>0.88795685085904763</v>
      </c>
      <c r="P35" s="202">
        <v>0.11048543715773455</v>
      </c>
      <c r="Q35" s="151"/>
      <c r="R35" s="151">
        <v>1.4526627639798943E-3</v>
      </c>
      <c r="S35" s="137">
        <v>1.0504921923792172E-4</v>
      </c>
      <c r="T35" s="138">
        <v>24</v>
      </c>
      <c r="U35" s="199">
        <v>0</v>
      </c>
      <c r="V35" s="139">
        <v>1.6650147638145851</v>
      </c>
      <c r="W35" s="139">
        <v>10.537641220241722</v>
      </c>
      <c r="X35" s="140" t="str">
        <f t="shared" si="0"/>
        <v>NO</v>
      </c>
    </row>
    <row r="36" spans="14:24" x14ac:dyDescent="0.25">
      <c r="N36" s="196">
        <f t="shared" si="1"/>
        <v>44866</v>
      </c>
      <c r="O36" s="201">
        <v>0.91770472037164674</v>
      </c>
      <c r="P36" s="202">
        <v>7.3581576706095664E-2</v>
      </c>
      <c r="Q36" s="151"/>
      <c r="R36" s="151">
        <v>8.6236290928918113E-3</v>
      </c>
      <c r="S36" s="137">
        <v>9.0073829365781852E-5</v>
      </c>
      <c r="T36" s="138">
        <v>24</v>
      </c>
      <c r="U36" s="199">
        <v>0</v>
      </c>
      <c r="V36" s="206">
        <v>2.1159017305267867</v>
      </c>
      <c r="W36" s="206">
        <v>11.460317585643333</v>
      </c>
      <c r="X36" s="140" t="str">
        <f t="shared" si="0"/>
        <v>NO</v>
      </c>
    </row>
    <row r="37" spans="14:24" x14ac:dyDescent="0.25">
      <c r="N37" s="196">
        <f t="shared" si="1"/>
        <v>44867</v>
      </c>
      <c r="O37" s="201">
        <v>0.94452219498412926</v>
      </c>
      <c r="P37" s="202">
        <v>4.7043666134517902E-2</v>
      </c>
      <c r="Q37" s="151"/>
      <c r="R37" s="151">
        <v>8.3046299033407347E-3</v>
      </c>
      <c r="S37" s="137">
        <v>1.295089780121037E-4</v>
      </c>
      <c r="T37" s="138">
        <v>24</v>
      </c>
      <c r="U37" s="199">
        <v>0</v>
      </c>
      <c r="V37" s="206">
        <v>1.4511479838869299</v>
      </c>
      <c r="W37" s="206">
        <v>10.932194795964628</v>
      </c>
      <c r="X37" s="140" t="str">
        <f t="shared" si="0"/>
        <v>NO</v>
      </c>
    </row>
    <row r="38" spans="14:24" x14ac:dyDescent="0.25">
      <c r="N38" s="196">
        <f t="shared" si="1"/>
        <v>44868</v>
      </c>
      <c r="O38" s="201">
        <v>0.95293020442619347</v>
      </c>
      <c r="P38" s="202">
        <v>3.8129656773333936E-2</v>
      </c>
      <c r="Q38" s="151"/>
      <c r="R38" s="151">
        <v>8.7590036805717999E-3</v>
      </c>
      <c r="S38" s="137">
        <v>1.8113511990079157E-4</v>
      </c>
      <c r="T38" s="138">
        <v>24</v>
      </c>
      <c r="U38" s="199">
        <v>0</v>
      </c>
      <c r="V38" s="206">
        <v>1.9612507783103748</v>
      </c>
      <c r="W38" s="206">
        <v>10.745266493113897</v>
      </c>
      <c r="X38" s="140" t="str">
        <f t="shared" si="0"/>
        <v>NO</v>
      </c>
    </row>
    <row r="39" spans="14:24" x14ac:dyDescent="0.25">
      <c r="N39" s="196">
        <f t="shared" si="1"/>
        <v>44869</v>
      </c>
      <c r="O39" s="201">
        <v>0.95198056905513762</v>
      </c>
      <c r="P39" s="202">
        <v>3.9457947779846257E-2</v>
      </c>
      <c r="Q39" s="151"/>
      <c r="R39" s="151">
        <v>8.4980699138205631E-3</v>
      </c>
      <c r="S39" s="137">
        <v>6.3413251195565187E-5</v>
      </c>
      <c r="T39" s="138">
        <v>24</v>
      </c>
      <c r="U39" s="199">
        <v>0</v>
      </c>
      <c r="V39" s="206">
        <v>1.8307467581792609</v>
      </c>
      <c r="W39" s="206">
        <v>10.764082110125857</v>
      </c>
      <c r="X39" s="140" t="str">
        <f t="shared" si="0"/>
        <v>NO</v>
      </c>
    </row>
    <row r="40" spans="14:24" x14ac:dyDescent="0.25">
      <c r="N40" s="196">
        <f t="shared" si="1"/>
        <v>44870</v>
      </c>
      <c r="O40" s="201">
        <v>0.94392557795507714</v>
      </c>
      <c r="P40" s="202">
        <v>4.8118653506409044E-2</v>
      </c>
      <c r="Q40" s="151"/>
      <c r="R40" s="151">
        <v>7.8455677425306406E-3</v>
      </c>
      <c r="S40" s="137">
        <v>1.1020079598317187E-4</v>
      </c>
      <c r="T40" s="138">
        <v>24</v>
      </c>
      <c r="U40" s="199">
        <v>0</v>
      </c>
      <c r="V40" s="206">
        <v>1.8395237985319828</v>
      </c>
      <c r="W40" s="206">
        <v>10.926355070405199</v>
      </c>
      <c r="X40" s="140" t="str">
        <f t="shared" si="0"/>
        <v>NO</v>
      </c>
    </row>
    <row r="41" spans="14:24" x14ac:dyDescent="0.25">
      <c r="N41" s="196">
        <f t="shared" si="1"/>
        <v>44871</v>
      </c>
      <c r="O41" s="201">
        <v>0.95228168594467588</v>
      </c>
      <c r="P41" s="202">
        <v>4.0023967807803991E-2</v>
      </c>
      <c r="Q41" s="151"/>
      <c r="R41" s="151">
        <v>7.6575335329124306E-3</v>
      </c>
      <c r="S41" s="137">
        <v>3.6812714607696726E-5</v>
      </c>
      <c r="T41" s="138">
        <v>24</v>
      </c>
      <c r="U41" s="199">
        <v>0</v>
      </c>
      <c r="V41" s="206">
        <v>2.0002483424276853</v>
      </c>
      <c r="W41" s="206">
        <v>10.765119667964912</v>
      </c>
      <c r="X41" s="140" t="str">
        <f t="shared" si="0"/>
        <v>NO</v>
      </c>
    </row>
    <row r="42" spans="14:24" x14ac:dyDescent="0.25">
      <c r="N42" s="196">
        <f t="shared" si="1"/>
        <v>44872</v>
      </c>
      <c r="O42" s="201">
        <v>0.96467276726682616</v>
      </c>
      <c r="P42" s="202">
        <v>2.7630570927307092E-2</v>
      </c>
      <c r="Q42" s="151"/>
      <c r="R42" s="151">
        <v>7.6251243380827394E-3</v>
      </c>
      <c r="S42" s="137">
        <v>7.1537467784009746E-5</v>
      </c>
      <c r="T42" s="138">
        <v>24</v>
      </c>
      <c r="U42" s="199">
        <v>0</v>
      </c>
      <c r="V42" s="206">
        <v>2.1688562121730182</v>
      </c>
      <c r="W42" s="206">
        <v>10.516503908595025</v>
      </c>
      <c r="X42" s="140" t="str">
        <f t="shared" si="0"/>
        <v>NO</v>
      </c>
    </row>
    <row r="43" spans="14:24" x14ac:dyDescent="0.25">
      <c r="N43" s="196">
        <f t="shared" si="1"/>
        <v>44873</v>
      </c>
      <c r="O43" s="201">
        <v>0.86200114066357814</v>
      </c>
      <c r="P43" s="202">
        <v>0.11488093118038914</v>
      </c>
      <c r="Q43" s="151"/>
      <c r="R43" s="151">
        <v>1.4310134463201113E-2</v>
      </c>
      <c r="S43" s="137">
        <v>8.8077936928316111E-3</v>
      </c>
      <c r="T43" s="138">
        <v>24</v>
      </c>
      <c r="U43" s="199">
        <v>0</v>
      </c>
      <c r="V43" s="206">
        <v>0</v>
      </c>
      <c r="W43" s="206">
        <v>11.539522496794328</v>
      </c>
      <c r="X43" s="140" t="str">
        <f t="shared" si="0"/>
        <v>NO</v>
      </c>
    </row>
    <row r="44" spans="14:24" x14ac:dyDescent="0.25">
      <c r="N44" s="196">
        <f t="shared" si="1"/>
        <v>44874</v>
      </c>
      <c r="O44" s="201">
        <v>0.94010619286754193</v>
      </c>
      <c r="P44" s="202">
        <v>5.1580440564764206E-2</v>
      </c>
      <c r="Q44" s="151"/>
      <c r="R44" s="151">
        <v>8.2221027626409853E-3</v>
      </c>
      <c r="S44" s="137">
        <v>9.1263805052874757E-5</v>
      </c>
      <c r="T44" s="138">
        <v>24</v>
      </c>
      <c r="U44" s="199">
        <v>0</v>
      </c>
      <c r="V44" s="206">
        <v>1.9309652356322022</v>
      </c>
      <c r="W44" s="206">
        <v>11.011767487159785</v>
      </c>
      <c r="X44" s="140" t="str">
        <f t="shared" si="0"/>
        <v>NO</v>
      </c>
    </row>
    <row r="45" spans="14:24" x14ac:dyDescent="0.25">
      <c r="N45" s="196">
        <f t="shared" si="1"/>
        <v>44875</v>
      </c>
      <c r="O45" s="201">
        <v>0.94837318124397996</v>
      </c>
      <c r="P45" s="202">
        <v>4.3100914676922529E-2</v>
      </c>
      <c r="Q45" s="151"/>
      <c r="R45" s="151">
        <v>8.4130453794472506E-3</v>
      </c>
      <c r="S45" s="137">
        <v>1.1285869965026269E-4</v>
      </c>
      <c r="T45" s="138">
        <v>24</v>
      </c>
      <c r="U45" s="199">
        <v>0</v>
      </c>
      <c r="V45" s="206">
        <v>1.8528401324314114</v>
      </c>
      <c r="W45" s="206">
        <v>10.86351203870853</v>
      </c>
      <c r="X45" s="140" t="str">
        <f t="shared" si="0"/>
        <v>NO</v>
      </c>
    </row>
    <row r="46" spans="14:24" x14ac:dyDescent="0.25">
      <c r="N46" s="196">
        <f t="shared" si="1"/>
        <v>44876</v>
      </c>
      <c r="O46" s="201">
        <v>0.88946287208971897</v>
      </c>
      <c r="P46" s="202">
        <v>8.5952174328707151E-2</v>
      </c>
      <c r="Q46" s="151"/>
      <c r="R46" s="151">
        <v>2.4433197959036684E-2</v>
      </c>
      <c r="S46" s="137">
        <v>1.5175562253719611E-4</v>
      </c>
      <c r="T46" s="138">
        <v>24</v>
      </c>
      <c r="U46" s="199">
        <v>0</v>
      </c>
      <c r="V46" s="206">
        <v>1.3110991233662121</v>
      </c>
      <c r="W46" s="206">
        <v>11.671530022553435</v>
      </c>
      <c r="X46" s="140" t="str">
        <f t="shared" si="0"/>
        <v>NO</v>
      </c>
    </row>
    <row r="47" spans="14:24" x14ac:dyDescent="0.25">
      <c r="N47" s="196">
        <f t="shared" si="1"/>
        <v>44877</v>
      </c>
      <c r="O47" s="201">
        <v>0.78117579381797275</v>
      </c>
      <c r="P47" s="202">
        <v>8.4318331129710766E-2</v>
      </c>
      <c r="Q47" s="151"/>
      <c r="R47" s="151">
        <v>0.13441687664085181</v>
      </c>
      <c r="S47" s="137">
        <v>8.8998411464661433E-5</v>
      </c>
      <c r="T47" s="138">
        <v>24</v>
      </c>
      <c r="U47" s="199">
        <v>0</v>
      </c>
      <c r="V47" s="206">
        <v>1.4643142148060946</v>
      </c>
      <c r="W47" s="206">
        <v>11.02218241381558</v>
      </c>
      <c r="X47" s="140" t="str">
        <f t="shared" si="0"/>
        <v>NO</v>
      </c>
    </row>
    <row r="48" spans="14:24" x14ac:dyDescent="0.25">
      <c r="N48" s="196">
        <f t="shared" si="1"/>
        <v>44878</v>
      </c>
      <c r="O48" s="205">
        <v>0.9663287372491024</v>
      </c>
      <c r="P48" s="202">
        <v>2.860928651077816E-2</v>
      </c>
      <c r="Q48" s="151"/>
      <c r="R48" s="151">
        <v>5.0416910508320426E-3</v>
      </c>
      <c r="S48" s="137">
        <v>2.0285189287398259E-5</v>
      </c>
      <c r="T48" s="138">
        <v>24</v>
      </c>
      <c r="U48" s="207">
        <v>0</v>
      </c>
      <c r="V48" s="208">
        <v>1.2262357883599131</v>
      </c>
      <c r="W48" s="208">
        <v>10.554968525034603</v>
      </c>
      <c r="X48" s="140" t="str">
        <f t="shared" si="0"/>
        <v>NO</v>
      </c>
    </row>
    <row r="49" spans="14:24" x14ac:dyDescent="0.25">
      <c r="N49" s="196">
        <f t="shared" si="1"/>
        <v>44879</v>
      </c>
      <c r="O49" s="201">
        <v>0.96148559506023756</v>
      </c>
      <c r="P49" s="202">
        <v>3.4234406103305019E-2</v>
      </c>
      <c r="Q49" s="151"/>
      <c r="R49" s="151">
        <v>4.1831846880925174E-3</v>
      </c>
      <c r="S49" s="137">
        <v>9.6814148364899561E-5</v>
      </c>
      <c r="T49" s="138">
        <v>24</v>
      </c>
      <c r="U49" s="199">
        <v>0</v>
      </c>
      <c r="V49" s="206">
        <v>1.3264989450176243</v>
      </c>
      <c r="W49" s="206">
        <v>10.643726314236881</v>
      </c>
      <c r="X49" s="140" t="str">
        <f t="shared" si="0"/>
        <v>NO</v>
      </c>
    </row>
    <row r="50" spans="14:24" x14ac:dyDescent="0.25">
      <c r="N50" s="196">
        <f t="shared" si="1"/>
        <v>44880</v>
      </c>
      <c r="O50" s="201">
        <v>0.97095894200701183</v>
      </c>
      <c r="P50" s="202">
        <v>2.3620816033573515E-2</v>
      </c>
      <c r="Q50" s="151"/>
      <c r="R50" s="151">
        <v>5.3779477338198149E-3</v>
      </c>
      <c r="S50" s="137">
        <v>4.2294225594843599E-5</v>
      </c>
      <c r="T50" s="138">
        <v>24</v>
      </c>
      <c r="U50" s="199">
        <v>0</v>
      </c>
      <c r="V50" s="206">
        <v>2.5223798335919771</v>
      </c>
      <c r="W50" s="206">
        <v>10.445020682180195</v>
      </c>
      <c r="X50" s="140" t="str">
        <f t="shared" si="0"/>
        <v>NO</v>
      </c>
    </row>
    <row r="51" spans="14:24" x14ac:dyDescent="0.25">
      <c r="N51" s="196">
        <f t="shared" si="1"/>
        <v>44881</v>
      </c>
      <c r="O51" s="201">
        <v>0.96094522320755926</v>
      </c>
      <c r="P51" s="202">
        <v>3.1286921786984334E-2</v>
      </c>
      <c r="Q51" s="151"/>
      <c r="R51" s="151">
        <v>7.6823618240128384E-3</v>
      </c>
      <c r="S51" s="137">
        <v>8.5493181443564535E-5</v>
      </c>
      <c r="T51" s="138">
        <v>24</v>
      </c>
      <c r="U51" s="199">
        <v>0</v>
      </c>
      <c r="V51" s="206">
        <v>1.6513278959567803</v>
      </c>
      <c r="W51" s="206">
        <v>10.632055131180193</v>
      </c>
      <c r="X51" s="140" t="str">
        <f t="shared" si="0"/>
        <v>NO</v>
      </c>
    </row>
    <row r="52" spans="14:24" x14ac:dyDescent="0.25">
      <c r="N52" s="196">
        <f t="shared" si="1"/>
        <v>44882</v>
      </c>
      <c r="O52" s="201">
        <v>0.97135336350992674</v>
      </c>
      <c r="P52" s="202">
        <v>2.3581701539209143E-2</v>
      </c>
      <c r="Q52" s="151"/>
      <c r="R52" s="151">
        <v>5.0260244876044087E-3</v>
      </c>
      <c r="S52" s="137">
        <v>3.8910463259711332E-5</v>
      </c>
      <c r="T52" s="138">
        <v>24</v>
      </c>
      <c r="U52" s="199">
        <v>0</v>
      </c>
      <c r="V52" s="206">
        <v>1.5800065059304871</v>
      </c>
      <c r="W52" s="206">
        <v>10.452429532625169</v>
      </c>
      <c r="X52" s="140" t="str">
        <f t="shared" si="0"/>
        <v>NO</v>
      </c>
    </row>
    <row r="53" spans="14:24" x14ac:dyDescent="0.25">
      <c r="N53" s="196">
        <f t="shared" si="1"/>
        <v>44883</v>
      </c>
      <c r="O53" s="201">
        <v>0.97591435381784131</v>
      </c>
      <c r="P53" s="202">
        <v>1.875826372476061E-2</v>
      </c>
      <c r="Q53" s="151"/>
      <c r="R53" s="151">
        <v>5.3223287172898589E-3</v>
      </c>
      <c r="S53" s="137">
        <v>5.0537401082242035E-6</v>
      </c>
      <c r="T53" s="138">
        <v>24</v>
      </c>
      <c r="U53" s="199">
        <v>0</v>
      </c>
      <c r="V53" s="206">
        <v>1.5974174300511679</v>
      </c>
      <c r="W53" s="206">
        <v>10.351667444809008</v>
      </c>
      <c r="X53" s="140" t="str">
        <f t="shared" si="0"/>
        <v>NO</v>
      </c>
    </row>
    <row r="54" spans="14:24" x14ac:dyDescent="0.25">
      <c r="N54" s="196">
        <f t="shared" si="1"/>
        <v>44884</v>
      </c>
      <c r="O54" s="201">
        <v>0.97984949256380471</v>
      </c>
      <c r="P54" s="202">
        <v>1.5097733481818301E-2</v>
      </c>
      <c r="Q54" s="151"/>
      <c r="R54" s="151">
        <v>5.0215502669066596E-3</v>
      </c>
      <c r="S54" s="137">
        <v>3.1223687470325718E-5</v>
      </c>
      <c r="T54" s="138">
        <v>24</v>
      </c>
      <c r="U54" s="199">
        <v>0</v>
      </c>
      <c r="V54" s="206">
        <v>1.680606734323683</v>
      </c>
      <c r="W54" s="206">
        <v>10.277836376255932</v>
      </c>
      <c r="X54" s="140" t="str">
        <f t="shared" si="0"/>
        <v>NO</v>
      </c>
    </row>
    <row r="55" spans="14:24" x14ac:dyDescent="0.25">
      <c r="N55" s="196">
        <f t="shared" si="1"/>
        <v>44885</v>
      </c>
      <c r="O55" s="201">
        <v>0.97226283286052329</v>
      </c>
      <c r="P55" s="202">
        <v>2.1587882338655291E-2</v>
      </c>
      <c r="Q55" s="151"/>
      <c r="R55" s="151">
        <v>6.1133582977250705E-3</v>
      </c>
      <c r="S55" s="137">
        <v>3.5926503096354427E-5</v>
      </c>
      <c r="T55" s="138">
        <v>24</v>
      </c>
      <c r="U55" s="199">
        <v>0</v>
      </c>
      <c r="V55" s="206">
        <v>1.5908052798270937</v>
      </c>
      <c r="W55" s="206">
        <v>10.402382503325244</v>
      </c>
      <c r="X55" s="140" t="str">
        <f t="shared" si="0"/>
        <v>NO</v>
      </c>
    </row>
    <row r="56" spans="14:24" x14ac:dyDescent="0.25">
      <c r="N56" s="196">
        <f t="shared" si="1"/>
        <v>44886</v>
      </c>
      <c r="O56" s="201">
        <v>0.97731602959280306</v>
      </c>
      <c r="P56" s="202">
        <v>1.714979531289736E-2</v>
      </c>
      <c r="Q56" s="151"/>
      <c r="R56" s="151">
        <v>5.5017009959679132E-3</v>
      </c>
      <c r="S56" s="137">
        <v>3.2474098331667923E-5</v>
      </c>
      <c r="T56" s="138">
        <v>24</v>
      </c>
      <c r="U56" s="199">
        <v>0</v>
      </c>
      <c r="V56" s="206">
        <v>2.150499995662829</v>
      </c>
      <c r="W56" s="206">
        <v>10.323447502925168</v>
      </c>
      <c r="X56" s="140" t="str">
        <f t="shared" si="0"/>
        <v>NO</v>
      </c>
    </row>
    <row r="57" spans="14:24" x14ac:dyDescent="0.25">
      <c r="N57" s="196">
        <f t="shared" si="1"/>
        <v>44887</v>
      </c>
      <c r="O57" s="201">
        <v>0.96691935851457966</v>
      </c>
      <c r="P57" s="202">
        <v>2.2384757828576293E-2</v>
      </c>
      <c r="Q57" s="151"/>
      <c r="R57" s="151">
        <v>1.0643599858029901E-2</v>
      </c>
      <c r="S57" s="137">
        <v>5.2283798814142763E-5</v>
      </c>
      <c r="T57" s="138">
        <v>24</v>
      </c>
      <c r="U57" s="199">
        <v>0</v>
      </c>
      <c r="V57" s="206">
        <v>1.5962255105578482</v>
      </c>
      <c r="W57" s="206">
        <v>10.405328971200968</v>
      </c>
      <c r="X57" s="140" t="str">
        <f t="shared" si="0"/>
        <v>NO</v>
      </c>
    </row>
    <row r="58" spans="14:24" x14ac:dyDescent="0.25">
      <c r="N58" s="196">
        <f t="shared" si="1"/>
        <v>44888</v>
      </c>
      <c r="O58" s="201">
        <v>0.97652709687085937</v>
      </c>
      <c r="P58" s="202">
        <v>1.7228863073231845E-2</v>
      </c>
      <c r="Q58" s="151"/>
      <c r="R58" s="151">
        <v>6.2104674193003313E-3</v>
      </c>
      <c r="S58" s="137">
        <v>3.3572636608455848E-5</v>
      </c>
      <c r="T58" s="138">
        <v>23</v>
      </c>
      <c r="U58" s="199">
        <v>0</v>
      </c>
      <c r="V58" s="206">
        <v>3.1726003601315633</v>
      </c>
      <c r="W58" s="206">
        <v>10.326135977157039</v>
      </c>
      <c r="X58" s="140" t="str">
        <f t="shared" si="0"/>
        <v>NO</v>
      </c>
    </row>
    <row r="59" spans="14:24" x14ac:dyDescent="0.25">
      <c r="N59" s="196">
        <f t="shared" si="1"/>
        <v>44889</v>
      </c>
      <c r="O59" s="201">
        <v>0.96178861485651346</v>
      </c>
      <c r="P59" s="202">
        <v>3.2202226856586816E-2</v>
      </c>
      <c r="Q59" s="151"/>
      <c r="R59" s="151">
        <v>5.9701004834051968E-3</v>
      </c>
      <c r="S59" s="137">
        <v>3.9057803494530027E-5</v>
      </c>
      <c r="T59" s="138">
        <v>24</v>
      </c>
      <c r="U59" s="199">
        <v>0</v>
      </c>
      <c r="V59" s="206">
        <v>1.5945199278381068</v>
      </c>
      <c r="W59" s="206">
        <v>10.628576692482229</v>
      </c>
      <c r="X59" s="140" t="str">
        <f t="shared" si="0"/>
        <v>NO</v>
      </c>
    </row>
    <row r="60" spans="14:24" x14ac:dyDescent="0.25">
      <c r="N60" s="196">
        <f t="shared" si="1"/>
        <v>44890</v>
      </c>
      <c r="O60" s="201">
        <v>0.95964225599867181</v>
      </c>
      <c r="P60" s="202">
        <v>3.5227951848822658E-2</v>
      </c>
      <c r="Q60" s="151"/>
      <c r="R60" s="151">
        <v>5.0135872914487921E-3</v>
      </c>
      <c r="S60" s="137">
        <v>1.1620486105673771E-4</v>
      </c>
      <c r="T60" s="138">
        <v>24</v>
      </c>
      <c r="U60" s="199">
        <v>0</v>
      </c>
      <c r="V60" s="206">
        <v>1.5975126036752954</v>
      </c>
      <c r="W60" s="206">
        <v>10.690763209705237</v>
      </c>
      <c r="X60" s="140" t="str">
        <f t="shared" si="0"/>
        <v>NO</v>
      </c>
    </row>
    <row r="61" spans="14:24" x14ac:dyDescent="0.25">
      <c r="N61" s="196">
        <f t="shared" si="1"/>
        <v>44891</v>
      </c>
      <c r="O61" s="201">
        <v>0.96313695637891261</v>
      </c>
      <c r="P61" s="202">
        <v>3.2010119356145186E-2</v>
      </c>
      <c r="Q61" s="151"/>
      <c r="R61" s="151">
        <v>4.8346774398511606E-3</v>
      </c>
      <c r="S61" s="137">
        <v>1.824682509104082E-5</v>
      </c>
      <c r="T61" s="138">
        <v>24</v>
      </c>
      <c r="U61" s="199">
        <v>0</v>
      </c>
      <c r="V61" s="206">
        <v>1.3656278079805861</v>
      </c>
      <c r="W61" s="206">
        <v>10.622959757672698</v>
      </c>
      <c r="X61" s="140" t="str">
        <f t="shared" si="0"/>
        <v>NO</v>
      </c>
    </row>
    <row r="62" spans="14:24" x14ac:dyDescent="0.25">
      <c r="N62" s="196">
        <f t="shared" si="1"/>
        <v>44892</v>
      </c>
      <c r="O62" s="201">
        <v>0.96542486257618654</v>
      </c>
      <c r="P62" s="202">
        <v>2.9867012264216928E-2</v>
      </c>
      <c r="Q62" s="151"/>
      <c r="R62" s="151">
        <v>4.6619619477150818E-3</v>
      </c>
      <c r="S62" s="137">
        <v>4.6163211881452913E-5</v>
      </c>
      <c r="T62" s="138">
        <v>24</v>
      </c>
      <c r="U62" s="199">
        <v>0</v>
      </c>
      <c r="V62" s="206">
        <v>1.6611050027686842</v>
      </c>
      <c r="W62" s="206">
        <v>10.576740895668879</v>
      </c>
      <c r="X62" s="140" t="str">
        <f t="shared" si="0"/>
        <v>NO</v>
      </c>
    </row>
    <row r="63" spans="14:24" x14ac:dyDescent="0.25">
      <c r="N63" s="196">
        <f t="shared" si="1"/>
        <v>44893</v>
      </c>
      <c r="O63" s="201">
        <v>0.79846587749857434</v>
      </c>
      <c r="P63" s="202">
        <v>3.8971702965734697E-2</v>
      </c>
      <c r="Q63" s="151"/>
      <c r="R63" s="151">
        <v>0.15058307769869267</v>
      </c>
      <c r="S63" s="137">
        <v>1.1979341836998295E-2</v>
      </c>
      <c r="T63" s="138">
        <v>24</v>
      </c>
      <c r="U63" s="199">
        <v>1</v>
      </c>
      <c r="V63" s="206">
        <v>2.0117242781902998</v>
      </c>
      <c r="W63" s="206">
        <v>10.748691267497037</v>
      </c>
      <c r="X63" s="140" t="str">
        <f t="shared" si="0"/>
        <v>NO</v>
      </c>
    </row>
    <row r="64" spans="14:24" x14ac:dyDescent="0.25">
      <c r="N64" s="196">
        <f t="shared" si="1"/>
        <v>44894</v>
      </c>
      <c r="O64" s="201">
        <v>0.24431873095960299</v>
      </c>
      <c r="P64" s="202">
        <v>0.12235311493235831</v>
      </c>
      <c r="Q64" s="151"/>
      <c r="R64" s="151">
        <v>0.34659057517118247</v>
      </c>
      <c r="S64" s="137">
        <v>0.2867375789368562</v>
      </c>
      <c r="T64" s="138">
        <v>24</v>
      </c>
      <c r="U64" s="199">
        <v>19</v>
      </c>
      <c r="V64" s="206">
        <v>5.5454976322197798</v>
      </c>
      <c r="W64" s="206">
        <v>22.917631861967326</v>
      </c>
      <c r="X64" s="140" t="str">
        <f t="shared" si="0"/>
        <v>NO</v>
      </c>
    </row>
    <row r="65" spans="14:24" x14ac:dyDescent="0.25">
      <c r="N65" s="196">
        <f t="shared" si="1"/>
        <v>44895</v>
      </c>
      <c r="O65" s="201">
        <v>0.75660152223849864</v>
      </c>
      <c r="P65" s="202">
        <v>2.0176771397810794E-2</v>
      </c>
      <c r="Q65" s="151"/>
      <c r="R65" s="151">
        <v>0.223167314475016</v>
      </c>
      <c r="S65" s="137">
        <v>5.4391888674561512E-5</v>
      </c>
      <c r="T65" s="138">
        <v>24</v>
      </c>
      <c r="U65" s="199">
        <v>0</v>
      </c>
      <c r="V65" s="206">
        <v>2.799683339858126</v>
      </c>
      <c r="W65" s="206">
        <v>9.3093723379660407</v>
      </c>
      <c r="X65" s="140" t="str">
        <f t="shared" si="0"/>
        <v>NO</v>
      </c>
    </row>
    <row r="66" spans="14:24" x14ac:dyDescent="0.25">
      <c r="N66" s="196">
        <f t="shared" si="1"/>
        <v>44896</v>
      </c>
      <c r="O66" s="201">
        <v>0.81418015139780309</v>
      </c>
      <c r="P66" s="202">
        <v>1.0950794521163369E-2</v>
      </c>
      <c r="Q66" s="151"/>
      <c r="R66" s="151">
        <v>0.17484769796409627</v>
      </c>
      <c r="S66" s="209">
        <v>2.1356116937276136E-5</v>
      </c>
      <c r="T66" s="138">
        <v>24</v>
      </c>
      <c r="U66" s="199">
        <v>0</v>
      </c>
      <c r="V66" s="206">
        <v>2.8425308046516489</v>
      </c>
      <c r="W66" s="206">
        <v>9.3414912105794929</v>
      </c>
      <c r="X66" s="140" t="str">
        <f t="shared" si="0"/>
        <v>NO</v>
      </c>
    </row>
    <row r="67" spans="14:24" x14ac:dyDescent="0.25">
      <c r="N67" s="196">
        <f t="shared" si="1"/>
        <v>44897</v>
      </c>
      <c r="O67" s="201">
        <v>0.92790856748547956</v>
      </c>
      <c r="P67" s="202">
        <v>2.3727963643304775E-2</v>
      </c>
      <c r="Q67" s="151"/>
      <c r="R67" s="151">
        <v>4.8352549006339403E-2</v>
      </c>
      <c r="S67" s="209">
        <v>1.0919864876257498E-5</v>
      </c>
      <c r="T67" s="138">
        <v>24</v>
      </c>
      <c r="U67" s="199">
        <v>0</v>
      </c>
      <c r="V67" s="206">
        <v>1.6583884208952826</v>
      </c>
      <c r="W67" s="206">
        <v>10.225600053666865</v>
      </c>
      <c r="X67" s="140" t="str">
        <f t="shared" si="0"/>
        <v>NO</v>
      </c>
    </row>
    <row r="68" spans="14:24" x14ac:dyDescent="0.25">
      <c r="N68" s="196">
        <f t="shared" si="1"/>
        <v>44898</v>
      </c>
      <c r="O68" s="201">
        <v>0.96169749608323996</v>
      </c>
      <c r="P68" s="202">
        <v>3.3505322689989327E-2</v>
      </c>
      <c r="Q68" s="151"/>
      <c r="R68" s="151">
        <v>4.7742181084064091E-3</v>
      </c>
      <c r="S68" s="209">
        <v>2.2963118364309101E-5</v>
      </c>
      <c r="T68" s="138">
        <v>24</v>
      </c>
      <c r="U68" s="199">
        <v>0</v>
      </c>
      <c r="V68" s="206">
        <v>1.5632092417002657</v>
      </c>
      <c r="W68" s="206">
        <v>10.647867498483137</v>
      </c>
      <c r="X68" s="140" t="str">
        <f t="shared" si="0"/>
        <v>NO</v>
      </c>
    </row>
    <row r="69" spans="14:24" x14ac:dyDescent="0.25">
      <c r="N69" s="196">
        <f t="shared" si="1"/>
        <v>44899</v>
      </c>
      <c r="O69" s="201">
        <v>0.9540423968950259</v>
      </c>
      <c r="P69" s="202">
        <v>3.9981079851625211E-2</v>
      </c>
      <c r="Q69" s="151"/>
      <c r="R69" s="151">
        <v>5.9503523177190862E-3</v>
      </c>
      <c r="S69" s="209">
        <v>2.6170935629801718E-5</v>
      </c>
      <c r="T69" s="138">
        <v>24</v>
      </c>
      <c r="U69" s="199">
        <v>0</v>
      </c>
      <c r="V69" s="206">
        <v>1.8327187858378176</v>
      </c>
      <c r="W69" s="206">
        <v>10.77321325772307</v>
      </c>
      <c r="X69" s="140" t="str">
        <f t="shared" si="0"/>
        <v>NO</v>
      </c>
    </row>
    <row r="70" spans="14:24" x14ac:dyDescent="0.25">
      <c r="N70" s="196">
        <f t="shared" si="1"/>
        <v>44900</v>
      </c>
      <c r="O70" s="201">
        <v>0.95699215849276431</v>
      </c>
      <c r="P70" s="202">
        <v>3.6942979538078929E-2</v>
      </c>
      <c r="Q70" s="151"/>
      <c r="R70" s="151">
        <v>6.0136118270661884E-3</v>
      </c>
      <c r="S70" s="209">
        <v>5.1250142090571011E-5</v>
      </c>
      <c r="T70" s="138">
        <v>24</v>
      </c>
      <c r="U70" s="199">
        <v>0</v>
      </c>
      <c r="V70" s="206">
        <v>1.6383183651531308</v>
      </c>
      <c r="W70" s="206">
        <v>10.721927129385881</v>
      </c>
      <c r="X70" s="140" t="str">
        <f t="shared" ref="X70:X96" si="2">IF(V70&gt;W70,"YES","NO")</f>
        <v>NO</v>
      </c>
    </row>
    <row r="71" spans="14:24" x14ac:dyDescent="0.25">
      <c r="N71" s="196">
        <f t="shared" ref="N71:N93" si="3">N70+1</f>
        <v>44901</v>
      </c>
      <c r="O71" s="201">
        <v>0.96473366531384086</v>
      </c>
      <c r="P71" s="202">
        <v>2.9329040298666436E-2</v>
      </c>
      <c r="Q71" s="151"/>
      <c r="R71" s="151">
        <v>5.8816922923271399E-3</v>
      </c>
      <c r="S71" s="209">
        <v>5.5602095165564055E-5</v>
      </c>
      <c r="T71" s="138">
        <v>24</v>
      </c>
      <c r="U71" s="199">
        <v>0</v>
      </c>
      <c r="V71" s="206">
        <v>1.6365924020445066</v>
      </c>
      <c r="W71" s="206">
        <v>10.573581005037498</v>
      </c>
      <c r="X71" s="140" t="str">
        <f t="shared" si="2"/>
        <v>NO</v>
      </c>
    </row>
    <row r="72" spans="14:24" x14ac:dyDescent="0.25">
      <c r="N72" s="196">
        <f t="shared" si="3"/>
        <v>44902</v>
      </c>
      <c r="O72" s="201">
        <v>0.96262230584591857</v>
      </c>
      <c r="P72" s="202">
        <v>2.944618572499642E-2</v>
      </c>
      <c r="Q72" s="151"/>
      <c r="R72" s="151">
        <v>7.891977923163828E-3</v>
      </c>
      <c r="S72" s="209">
        <v>3.9530505921182839E-5</v>
      </c>
      <c r="T72" s="138">
        <v>24</v>
      </c>
      <c r="U72" s="199">
        <v>0</v>
      </c>
      <c r="V72" s="206">
        <v>1.7362120204146205</v>
      </c>
      <c r="W72" s="206">
        <v>10.5952013159509</v>
      </c>
      <c r="X72" s="140" t="str">
        <f t="shared" si="2"/>
        <v>NO</v>
      </c>
    </row>
    <row r="73" spans="14:24" x14ac:dyDescent="0.25">
      <c r="N73" s="196">
        <f t="shared" si="3"/>
        <v>44903</v>
      </c>
      <c r="O73" s="201">
        <v>0.95386551895431415</v>
      </c>
      <c r="P73" s="202">
        <v>3.7999778577313674E-2</v>
      </c>
      <c r="Q73" s="151"/>
      <c r="R73" s="151">
        <v>8.0782521733665756E-3</v>
      </c>
      <c r="S73" s="209">
        <v>5.6450295005599549E-5</v>
      </c>
      <c r="T73" s="138">
        <v>24</v>
      </c>
      <c r="U73" s="199">
        <v>0</v>
      </c>
      <c r="V73" s="208">
        <v>0</v>
      </c>
      <c r="W73" s="206">
        <v>8.3756109307065945</v>
      </c>
      <c r="X73" s="140" t="str">
        <f t="shared" si="2"/>
        <v>NO</v>
      </c>
    </row>
    <row r="74" spans="14:24" x14ac:dyDescent="0.25">
      <c r="N74" s="196">
        <f t="shared" si="3"/>
        <v>44904</v>
      </c>
      <c r="O74" s="201">
        <v>0.96177674699740889</v>
      </c>
      <c r="P74" s="202">
        <v>2.7987970559716673E-2</v>
      </c>
      <c r="Q74" s="151"/>
      <c r="R74" s="151">
        <v>1.0214451726316111E-2</v>
      </c>
      <c r="S74" s="209">
        <v>2.0830716558322097E-5</v>
      </c>
      <c r="T74" s="138">
        <v>24</v>
      </c>
      <c r="U74" s="199">
        <v>0</v>
      </c>
      <c r="V74" s="208">
        <v>2.1801325633791442</v>
      </c>
      <c r="W74" s="206">
        <v>10.615084834212682</v>
      </c>
      <c r="X74" s="140" t="str">
        <f t="shared" si="2"/>
        <v>NO</v>
      </c>
    </row>
    <row r="75" spans="14:24" x14ac:dyDescent="0.25">
      <c r="N75" s="196">
        <f t="shared" si="3"/>
        <v>44905</v>
      </c>
      <c r="O75" s="201">
        <v>0.95077102325553053</v>
      </c>
      <c r="P75" s="202">
        <v>3.8591748143337206E-3</v>
      </c>
      <c r="Q75" s="151"/>
      <c r="R75" s="151">
        <v>4.5350967399573436E-2</v>
      </c>
      <c r="S75" s="209">
        <v>1.8834530562309354E-5</v>
      </c>
      <c r="T75" s="138">
        <v>24</v>
      </c>
      <c r="U75" s="199">
        <v>0</v>
      </c>
      <c r="V75" s="208">
        <v>1.869361782090456</v>
      </c>
      <c r="W75" s="206">
        <v>9.8548027094322705</v>
      </c>
      <c r="X75" s="140" t="str">
        <f t="shared" si="2"/>
        <v>NO</v>
      </c>
    </row>
    <row r="76" spans="14:24" x14ac:dyDescent="0.25">
      <c r="N76" s="196">
        <f t="shared" si="3"/>
        <v>44906</v>
      </c>
      <c r="O76" s="201">
        <v>0.94369977424150819</v>
      </c>
      <c r="P76" s="202">
        <v>3.3112599024661894E-3</v>
      </c>
      <c r="Q76" s="151"/>
      <c r="R76" s="151">
        <v>5.2984294656850985E-2</v>
      </c>
      <c r="S76" s="209">
        <v>4.6711991746342879E-6</v>
      </c>
      <c r="T76" s="138">
        <v>24</v>
      </c>
      <c r="U76" s="199">
        <v>0</v>
      </c>
      <c r="V76" s="208">
        <v>1.86765610047206</v>
      </c>
      <c r="W76" s="208">
        <v>9.801906546779426</v>
      </c>
      <c r="X76" s="140" t="str">
        <f t="shared" si="2"/>
        <v>NO</v>
      </c>
    </row>
    <row r="77" spans="14:24" x14ac:dyDescent="0.25">
      <c r="N77" s="196">
        <f t="shared" si="3"/>
        <v>44907</v>
      </c>
      <c r="O77" s="201">
        <v>0.93229842140731556</v>
      </c>
      <c r="P77" s="202">
        <v>5.7290916238032742E-3</v>
      </c>
      <c r="Q77" s="151"/>
      <c r="R77" s="151">
        <v>6.1959154084708257E-2</v>
      </c>
      <c r="S77" s="209">
        <v>1.3332884172913642E-5</v>
      </c>
      <c r="T77" s="138">
        <v>24</v>
      </c>
      <c r="U77" s="199">
        <v>0</v>
      </c>
      <c r="V77" s="208">
        <v>1.9884494442169796</v>
      </c>
      <c r="W77" s="206">
        <v>9.8067506901425237</v>
      </c>
      <c r="X77" s="140" t="str">
        <f t="shared" si="2"/>
        <v>NO</v>
      </c>
    </row>
    <row r="78" spans="14:24" x14ac:dyDescent="0.25">
      <c r="N78" s="196">
        <f t="shared" si="3"/>
        <v>44908</v>
      </c>
      <c r="O78" s="201">
        <v>0.8864662375534178</v>
      </c>
      <c r="P78" s="202">
        <v>1.230181645091657E-2</v>
      </c>
      <c r="Q78" s="151"/>
      <c r="R78" s="151">
        <v>0.10116472355107863</v>
      </c>
      <c r="S78" s="209">
        <v>6.7222444586991111E-5</v>
      </c>
      <c r="T78" s="138">
        <v>24</v>
      </c>
      <c r="U78" s="199">
        <v>0</v>
      </c>
      <c r="V78" s="208">
        <v>2.4038532184740435</v>
      </c>
      <c r="W78" s="206">
        <v>9.7609119269557976</v>
      </c>
      <c r="X78" s="140" t="str">
        <f t="shared" si="2"/>
        <v>NO</v>
      </c>
    </row>
    <row r="79" spans="14:24" x14ac:dyDescent="0.25">
      <c r="N79" s="196">
        <f t="shared" si="3"/>
        <v>44909</v>
      </c>
      <c r="O79" s="201">
        <v>0.91083859253316657</v>
      </c>
      <c r="P79" s="202">
        <v>1.1729095532879225E-2</v>
      </c>
      <c r="Q79" s="151"/>
      <c r="R79" s="151">
        <v>7.7372171910406004E-2</v>
      </c>
      <c r="S79" s="209">
        <v>6.0140023548201444E-5</v>
      </c>
      <c r="T79" s="138">
        <v>24</v>
      </c>
      <c r="U79" s="199">
        <v>0</v>
      </c>
      <c r="V79" s="208">
        <v>1.9961461061156509</v>
      </c>
      <c r="W79" s="206">
        <v>9.8632108558831924</v>
      </c>
      <c r="X79" s="140" t="str">
        <f t="shared" si="2"/>
        <v>NO</v>
      </c>
    </row>
    <row r="80" spans="14:24" x14ac:dyDescent="0.25">
      <c r="N80" s="196">
        <f t="shared" si="3"/>
        <v>44910</v>
      </c>
      <c r="O80" s="201">
        <v>0.91637551312500065</v>
      </c>
      <c r="P80" s="202">
        <v>1.360465125105135E-2</v>
      </c>
      <c r="Q80" s="151"/>
      <c r="R80" s="151">
        <v>7.0014450765426728E-2</v>
      </c>
      <c r="S80" s="209">
        <v>5.3848585212644738E-6</v>
      </c>
      <c r="T80" s="138">
        <v>24</v>
      </c>
      <c r="U80" s="199">
        <v>0</v>
      </c>
      <c r="V80" s="208">
        <v>2.0746296000039428</v>
      </c>
      <c r="W80" s="206">
        <v>9.9305884122069994</v>
      </c>
      <c r="X80" s="140" t="str">
        <f t="shared" si="2"/>
        <v>NO</v>
      </c>
    </row>
    <row r="81" spans="14:24" x14ac:dyDescent="0.25">
      <c r="N81" s="196">
        <f t="shared" si="3"/>
        <v>44911</v>
      </c>
      <c r="O81" s="201">
        <v>0.91799218922376535</v>
      </c>
      <c r="P81" s="202">
        <v>1.741121710712807E-2</v>
      </c>
      <c r="Q81" s="151"/>
      <c r="R81" s="151">
        <v>6.4544026726608777E-2</v>
      </c>
      <c r="S81" s="209">
        <v>5.2566942497810107E-5</v>
      </c>
      <c r="T81" s="138">
        <v>24</v>
      </c>
      <c r="U81" s="199">
        <v>0</v>
      </c>
      <c r="V81" s="208">
        <v>2.0623693610781966</v>
      </c>
      <c r="W81" s="206">
        <v>10.039976709650727</v>
      </c>
      <c r="X81" s="140" t="str">
        <f t="shared" si="2"/>
        <v>NO</v>
      </c>
    </row>
    <row r="82" spans="14:24" x14ac:dyDescent="0.25">
      <c r="N82" s="196">
        <f t="shared" si="3"/>
        <v>44912</v>
      </c>
      <c r="O82" s="201">
        <v>0.91425456718002296</v>
      </c>
      <c r="P82" s="202">
        <v>4.5014075728577366E-2</v>
      </c>
      <c r="Q82" s="151"/>
      <c r="R82" s="151">
        <v>4.0661574221823753E-2</v>
      </c>
      <c r="S82" s="209">
        <v>6.9782869575919521E-5</v>
      </c>
      <c r="T82" s="138">
        <v>24</v>
      </c>
      <c r="U82" s="199">
        <v>0</v>
      </c>
      <c r="V82" s="208">
        <v>2.2104993246413378</v>
      </c>
      <c r="W82" s="206">
        <v>10.617232324852363</v>
      </c>
      <c r="X82" s="140" t="str">
        <f t="shared" si="2"/>
        <v>NO</v>
      </c>
    </row>
    <row r="83" spans="14:24" x14ac:dyDescent="0.25">
      <c r="N83" s="196">
        <f t="shared" si="3"/>
        <v>44913</v>
      </c>
      <c r="O83" s="201">
        <v>0.93169483874302905</v>
      </c>
      <c r="P83" s="202">
        <v>5.8998223933356402E-2</v>
      </c>
      <c r="Q83" s="151"/>
      <c r="R83" s="151">
        <v>9.2287784280225982E-3</v>
      </c>
      <c r="S83" s="209">
        <v>7.8158895591948305E-5</v>
      </c>
      <c r="T83" s="138">
        <v>24</v>
      </c>
      <c r="U83" s="199">
        <v>0</v>
      </c>
      <c r="V83" s="208">
        <v>2.0885984350501365</v>
      </c>
      <c r="W83" s="206">
        <v>11.233633168381575</v>
      </c>
      <c r="X83" s="140" t="str">
        <f t="shared" si="2"/>
        <v>NO</v>
      </c>
    </row>
    <row r="84" spans="14:24" x14ac:dyDescent="0.25">
      <c r="N84" s="196">
        <f t="shared" si="3"/>
        <v>44914</v>
      </c>
      <c r="O84" s="201">
        <v>0.93521927509712677</v>
      </c>
      <c r="P84" s="202">
        <v>5.7646720131002832E-2</v>
      </c>
      <c r="Q84" s="151"/>
      <c r="R84" s="151">
        <v>7.0049431544966442E-3</v>
      </c>
      <c r="S84" s="209">
        <v>1.290616173737561E-4</v>
      </c>
      <c r="T84" s="138">
        <v>24</v>
      </c>
      <c r="U84" s="199">
        <v>0</v>
      </c>
      <c r="V84" s="206">
        <v>1.3550520197519094</v>
      </c>
      <c r="W84" s="206">
        <v>11.163072204929454</v>
      </c>
      <c r="X84" s="140" t="str">
        <f t="shared" si="2"/>
        <v>NO</v>
      </c>
    </row>
    <row r="85" spans="14:24" x14ac:dyDescent="0.25">
      <c r="N85" s="196">
        <f t="shared" si="3"/>
        <v>44915</v>
      </c>
      <c r="O85" s="201">
        <v>0.97263814687185757</v>
      </c>
      <c r="P85" s="202">
        <v>2.1995471024402087E-2</v>
      </c>
      <c r="Q85" s="151"/>
      <c r="R85" s="151">
        <v>5.3468303387181762E-3</v>
      </c>
      <c r="S85" s="209">
        <v>1.9551765022169382E-5</v>
      </c>
      <c r="T85" s="138">
        <v>24</v>
      </c>
      <c r="U85" s="199">
        <v>0</v>
      </c>
      <c r="V85" s="206">
        <v>1.6044239442710078</v>
      </c>
      <c r="W85" s="206">
        <v>10.426492201973938</v>
      </c>
      <c r="X85" s="140" t="str">
        <f t="shared" si="2"/>
        <v>NO</v>
      </c>
    </row>
    <row r="86" spans="14:24" x14ac:dyDescent="0.25">
      <c r="N86" s="196">
        <f t="shared" si="3"/>
        <v>44916</v>
      </c>
      <c r="O86" s="201">
        <v>0.9609831261006162</v>
      </c>
      <c r="P86" s="202">
        <v>3.1083704697440716E-2</v>
      </c>
      <c r="Q86" s="151"/>
      <c r="R86" s="151">
        <v>7.864464674783668E-3</v>
      </c>
      <c r="S86" s="209">
        <v>6.8704527159412773E-5</v>
      </c>
      <c r="T86" s="138">
        <v>24</v>
      </c>
      <c r="U86" s="199">
        <v>0</v>
      </c>
      <c r="V86" s="206">
        <v>2.0209217717681556</v>
      </c>
      <c r="W86" s="206">
        <v>10.627584942675535</v>
      </c>
      <c r="X86" s="140" t="str">
        <f t="shared" si="2"/>
        <v>NO</v>
      </c>
    </row>
    <row r="87" spans="14:24" x14ac:dyDescent="0.25">
      <c r="N87" s="196">
        <f t="shared" si="3"/>
        <v>44917</v>
      </c>
      <c r="O87" s="201">
        <v>0.95660001239649128</v>
      </c>
      <c r="P87" s="202">
        <v>3.8475206264991291E-2</v>
      </c>
      <c r="Q87" s="151"/>
      <c r="R87" s="151">
        <v>4.8512780895060255E-3</v>
      </c>
      <c r="S87" s="209">
        <v>7.350324901139991E-5</v>
      </c>
      <c r="T87" s="138">
        <v>24</v>
      </c>
      <c r="U87" s="199">
        <v>0</v>
      </c>
      <c r="V87" s="206">
        <v>1.4942414317024404</v>
      </c>
      <c r="W87" s="206">
        <v>10.748977875122208</v>
      </c>
      <c r="X87" s="140" t="str">
        <f t="shared" si="2"/>
        <v>NO</v>
      </c>
    </row>
    <row r="88" spans="14:24" x14ac:dyDescent="0.25">
      <c r="N88" s="196">
        <f t="shared" si="3"/>
        <v>44918</v>
      </c>
      <c r="O88" s="201">
        <v>0.93656495661139294</v>
      </c>
      <c r="P88" s="202">
        <v>3.172892916309239E-2</v>
      </c>
      <c r="Q88" s="151"/>
      <c r="R88" s="151">
        <v>3.1666583199598176E-2</v>
      </c>
      <c r="S88" s="209">
        <v>3.9531025916493579E-5</v>
      </c>
      <c r="T88" s="138">
        <v>24</v>
      </c>
      <c r="U88" s="199">
        <v>0</v>
      </c>
      <c r="V88" s="206">
        <v>2.0043853179335551</v>
      </c>
      <c r="W88" s="206">
        <v>10.491624784043841</v>
      </c>
      <c r="X88" s="140" t="str">
        <f t="shared" si="2"/>
        <v>NO</v>
      </c>
    </row>
    <row r="89" spans="14:24" x14ac:dyDescent="0.25">
      <c r="N89" s="196">
        <f t="shared" si="3"/>
        <v>44919</v>
      </c>
      <c r="O89" s="201">
        <v>0.9678673194933699</v>
      </c>
      <c r="P89" s="202">
        <v>2.7069475314139318E-2</v>
      </c>
      <c r="Q89" s="151"/>
      <c r="R89" s="151">
        <v>5.0109740658137152E-3</v>
      </c>
      <c r="S89" s="209">
        <v>5.2231126677062898E-5</v>
      </c>
      <c r="T89" s="138">
        <v>24</v>
      </c>
      <c r="U89" s="199">
        <v>0</v>
      </c>
      <c r="V89" s="206">
        <v>1.5185944579522339</v>
      </c>
      <c r="W89" s="206">
        <v>10.518978524862353</v>
      </c>
      <c r="X89" s="140" t="str">
        <f t="shared" si="2"/>
        <v>NO</v>
      </c>
    </row>
    <row r="90" spans="14:24" x14ac:dyDescent="0.25">
      <c r="N90" s="196">
        <f t="shared" si="3"/>
        <v>44920</v>
      </c>
      <c r="O90" s="201">
        <v>0.96794082294393124</v>
      </c>
      <c r="P90" s="202">
        <v>2.7014316611458759E-2</v>
      </c>
      <c r="Q90" s="151"/>
      <c r="R90" s="151">
        <v>4.967303790524678E-3</v>
      </c>
      <c r="S90" s="209">
        <v>7.7556654085318149E-5</v>
      </c>
      <c r="T90" s="138">
        <v>24</v>
      </c>
      <c r="U90" s="199">
        <v>0</v>
      </c>
      <c r="V90" s="206">
        <v>1.2397099811368009</v>
      </c>
      <c r="W90" s="206">
        <v>10.518454220626007</v>
      </c>
      <c r="X90" s="140" t="str">
        <f t="shared" si="2"/>
        <v>NO</v>
      </c>
    </row>
    <row r="91" spans="14:24" x14ac:dyDescent="0.25">
      <c r="N91" s="196">
        <f t="shared" si="3"/>
        <v>44921</v>
      </c>
      <c r="O91" s="201">
        <v>0.97899279283210439</v>
      </c>
      <c r="P91" s="202">
        <v>1.5681416918522859E-2</v>
      </c>
      <c r="Q91" s="151"/>
      <c r="R91" s="151">
        <v>5.294353707967046E-3</v>
      </c>
      <c r="S91" s="209">
        <v>3.1436541405709614E-5</v>
      </c>
      <c r="T91" s="138">
        <v>24</v>
      </c>
      <c r="U91" s="199">
        <v>0</v>
      </c>
      <c r="V91" s="206">
        <v>1.7874836548107107</v>
      </c>
      <c r="W91" s="206">
        <v>10.284047776626771</v>
      </c>
      <c r="X91" s="140" t="str">
        <f t="shared" si="2"/>
        <v>NO</v>
      </c>
    </row>
    <row r="92" spans="14:24" x14ac:dyDescent="0.25">
      <c r="N92" s="196">
        <f t="shared" si="3"/>
        <v>44922</v>
      </c>
      <c r="O92" s="201">
        <v>0.97201423040675106</v>
      </c>
      <c r="P92" s="202">
        <v>2.2929411164469501E-2</v>
      </c>
      <c r="Q92" s="151"/>
      <c r="R92" s="151">
        <v>5.015979177075673E-3</v>
      </c>
      <c r="S92" s="209">
        <v>4.0379251703770085E-5</v>
      </c>
      <c r="T92" s="138">
        <v>24</v>
      </c>
      <c r="U92" s="199">
        <v>0</v>
      </c>
      <c r="V92" s="206">
        <v>1.8845471833527092</v>
      </c>
      <c r="W92" s="206">
        <v>10.436151606117603</v>
      </c>
      <c r="X92" s="140" t="str">
        <f t="shared" si="2"/>
        <v>NO</v>
      </c>
    </row>
    <row r="93" spans="14:24" x14ac:dyDescent="0.25">
      <c r="N93" s="196">
        <f t="shared" si="3"/>
        <v>44923</v>
      </c>
      <c r="O93" s="201">
        <v>0.97835061595843309</v>
      </c>
      <c r="P93" s="202">
        <v>1.6551934064617371E-2</v>
      </c>
      <c r="Q93" s="151"/>
      <c r="R93" s="151">
        <v>5.0516862737938354E-3</v>
      </c>
      <c r="S93" s="209">
        <v>4.5763703155704034E-5</v>
      </c>
      <c r="T93" s="138">
        <v>24</v>
      </c>
      <c r="U93" s="199">
        <v>0</v>
      </c>
      <c r="V93" s="206">
        <v>1.8707006876201679</v>
      </c>
      <c r="W93" s="206">
        <v>10.307154125871476</v>
      </c>
      <c r="X93" s="140" t="str">
        <f t="shared" si="2"/>
        <v>NO</v>
      </c>
    </row>
    <row r="94" spans="14:24" x14ac:dyDescent="0.25">
      <c r="N94" s="196">
        <f>N93+1</f>
        <v>44924</v>
      </c>
      <c r="O94" s="201">
        <v>0.97751320553426446</v>
      </c>
      <c r="P94" s="202">
        <v>1.6555323791687934E-2</v>
      </c>
      <c r="Q94" s="151"/>
      <c r="R94" s="151">
        <v>5.8137969966313326E-3</v>
      </c>
      <c r="S94" s="209">
        <v>1.1767367741627138E-4</v>
      </c>
      <c r="T94" s="138">
        <v>24</v>
      </c>
      <c r="U94" s="199">
        <v>0</v>
      </c>
      <c r="V94" s="206">
        <v>2.1252683167117179</v>
      </c>
      <c r="W94" s="206">
        <v>10.293999111312845</v>
      </c>
      <c r="X94" s="140" t="str">
        <f t="shared" si="2"/>
        <v>NO</v>
      </c>
    </row>
    <row r="95" spans="14:24" x14ac:dyDescent="0.25">
      <c r="N95" s="196">
        <f>N94+1</f>
        <v>44925</v>
      </c>
      <c r="O95" s="201">
        <v>0.88198987307645182</v>
      </c>
      <c r="P95" s="202">
        <v>2.908599180219066E-2</v>
      </c>
      <c r="Q95" s="151"/>
      <c r="R95" s="151">
        <v>8.8829963845085083E-2</v>
      </c>
      <c r="S95" s="209">
        <v>9.4171276272444975E-5</v>
      </c>
      <c r="T95" s="138">
        <v>24</v>
      </c>
      <c r="U95" s="199">
        <v>0</v>
      </c>
      <c r="V95" s="206">
        <v>2.5380792445871445</v>
      </c>
      <c r="W95" s="206">
        <v>10.154794174921809</v>
      </c>
      <c r="X95" s="140" t="str">
        <f t="shared" si="2"/>
        <v>NO</v>
      </c>
    </row>
    <row r="96" spans="14:24" ht="13.8" thickBot="1" x14ac:dyDescent="0.3">
      <c r="N96" s="196">
        <f>N95+1</f>
        <v>44926</v>
      </c>
      <c r="O96" s="81">
        <v>0.93438865717462727</v>
      </c>
      <c r="P96" s="210">
        <v>5.5394865218596379E-2</v>
      </c>
      <c r="Q96" s="154"/>
      <c r="R96" s="154">
        <v>1.0065193560249049E-2</v>
      </c>
      <c r="S96" s="211">
        <v>1.512840465273044E-4</v>
      </c>
      <c r="T96" s="138">
        <v>24</v>
      </c>
      <c r="U96" s="199">
        <v>0</v>
      </c>
      <c r="V96" s="206">
        <v>2.4415647031680856</v>
      </c>
      <c r="W96" s="206">
        <v>11.122515217643418</v>
      </c>
      <c r="X96" s="140" t="str">
        <f t="shared" si="2"/>
        <v>NO</v>
      </c>
    </row>
    <row r="97" spans="14:24" ht="12.75" hidden="1" customHeight="1" x14ac:dyDescent="0.25">
      <c r="N97" s="196">
        <f>[1]DAILY!$B288</f>
        <v>0</v>
      </c>
      <c r="O97" s="77">
        <v>0.95899999999999996</v>
      </c>
      <c r="P97" s="78">
        <v>3.61E-2</v>
      </c>
      <c r="Q97" s="79">
        <v>4.7999999999999996E-3</v>
      </c>
      <c r="R97" s="79">
        <v>1E-4</v>
      </c>
      <c r="S97" s="80">
        <v>6.6669184221008438E-5</v>
      </c>
      <c r="T97" s="168">
        <v>24</v>
      </c>
      <c r="U97" s="169">
        <v>0</v>
      </c>
      <c r="V97" s="212">
        <v>1.4</v>
      </c>
      <c r="W97" s="212">
        <v>10.7</v>
      </c>
      <c r="X97" s="213" t="str">
        <f t="shared" ref="X97:X98" si="4">IF(V97&gt;W97,"YES","NO")</f>
        <v>NO</v>
      </c>
    </row>
    <row r="98" spans="14:24" ht="13.8" hidden="1" thickBot="1" x14ac:dyDescent="0.3">
      <c r="N98" s="196">
        <f>[1]DAILY!$B289</f>
        <v>0</v>
      </c>
      <c r="O98" s="52">
        <v>0.92762722769249351</v>
      </c>
      <c r="P98" s="214">
        <v>5.7890483767855272E-2</v>
      </c>
      <c r="Q98" s="215"/>
      <c r="R98" s="215">
        <v>1.4437174134300819E-2</v>
      </c>
      <c r="S98" s="216">
        <v>4.5114405350402849E-5</v>
      </c>
      <c r="T98" s="48">
        <v>24</v>
      </c>
      <c r="U98" s="172">
        <v>0</v>
      </c>
      <c r="V98" s="217">
        <v>2.1551567828097</v>
      </c>
      <c r="W98" s="217">
        <v>11.114537941401812</v>
      </c>
      <c r="X98" s="171" t="str">
        <f t="shared" si="4"/>
        <v>NO</v>
      </c>
    </row>
    <row r="100" spans="14:24" x14ac:dyDescent="0.25">
      <c r="O100" s="37"/>
      <c r="P100" s="37"/>
      <c r="R100" s="37"/>
      <c r="S100" s="37"/>
    </row>
  </sheetData>
  <mergeCells count="14">
    <mergeCell ref="K5:L9"/>
    <mergeCell ref="B5:B7"/>
    <mergeCell ref="B8:C8"/>
    <mergeCell ref="B9:C9"/>
    <mergeCell ref="H5:I9"/>
    <mergeCell ref="E5:F9"/>
    <mergeCell ref="D2:L2"/>
    <mergeCell ref="O2:X2"/>
    <mergeCell ref="D3:F3"/>
    <mergeCell ref="G3:I3"/>
    <mergeCell ref="J3:L3"/>
    <mergeCell ref="O3:S3"/>
    <mergeCell ref="N3:N4"/>
    <mergeCell ref="T3:X3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65B8A-5C98-4CD3-8F00-317BD0409BCD}">
  <dimension ref="B1:AH98"/>
  <sheetViews>
    <sheetView showGridLines="0" zoomScale="85" zoomScaleNormal="85" workbookViewId="0">
      <selection activeCell="D8" sqref="D8"/>
    </sheetView>
  </sheetViews>
  <sheetFormatPr defaultRowHeight="13.2" x14ac:dyDescent="0.25"/>
  <cols>
    <col min="1" max="1" width="2.6640625" customWidth="1"/>
    <col min="3" max="3" width="10.109375" bestFit="1" customWidth="1"/>
    <col min="4" max="5" width="8.6640625" customWidth="1"/>
    <col min="6" max="6" width="9.44140625" customWidth="1"/>
    <col min="7" max="8" width="8.6640625" customWidth="1"/>
    <col min="9" max="9" width="9.44140625" customWidth="1"/>
    <col min="10" max="12" width="8.6640625" customWidth="1"/>
    <col min="13" max="13" width="2.6640625" customWidth="1"/>
    <col min="14" max="14" width="11.88671875" style="6" customWidth="1"/>
    <col min="15" max="19" width="13.6640625" customWidth="1"/>
    <col min="20" max="20" width="12.5546875" style="8" bestFit="1" customWidth="1"/>
    <col min="21" max="21" width="15.5546875" style="8" bestFit="1" customWidth="1"/>
    <col min="22" max="23" width="13.6640625" customWidth="1"/>
    <col min="24" max="24" width="13.6640625" style="8" customWidth="1"/>
    <col min="25" max="25" width="12.5546875" style="8" bestFit="1" customWidth="1"/>
    <col min="26" max="26" width="15.5546875" style="8" bestFit="1" customWidth="1"/>
    <col min="27" max="28" width="13.6640625" customWidth="1"/>
    <col min="29" max="29" width="13.6640625" style="8" customWidth="1"/>
    <col min="30" max="30" width="12.5546875" style="8" bestFit="1" customWidth="1"/>
    <col min="31" max="31" width="15.5546875" style="8" bestFit="1" customWidth="1"/>
    <col min="32" max="33" width="13.6640625" customWidth="1"/>
    <col min="34" max="34" width="13.6640625" style="8" customWidth="1"/>
  </cols>
  <sheetData>
    <row r="1" spans="2:34" ht="13.8" thickBot="1" x14ac:dyDescent="0.3"/>
    <row r="2" spans="2:34" ht="14.4" thickTop="1" thickBot="1" x14ac:dyDescent="0.3">
      <c r="B2" s="2"/>
      <c r="C2" s="4"/>
      <c r="D2" s="299" t="s">
        <v>21</v>
      </c>
      <c r="E2" s="300"/>
      <c r="F2" s="300"/>
      <c r="G2" s="300"/>
      <c r="H2" s="300"/>
      <c r="I2" s="300"/>
      <c r="J2" s="300"/>
      <c r="K2" s="300"/>
      <c r="L2" s="301"/>
      <c r="N2" s="7"/>
      <c r="O2" s="337" t="s">
        <v>22</v>
      </c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  <c r="AH2" s="339"/>
    </row>
    <row r="3" spans="2:34" ht="13.5" customHeight="1" thickTop="1" x14ac:dyDescent="0.25">
      <c r="B3" s="2"/>
      <c r="C3" s="4"/>
      <c r="D3" s="305">
        <v>44835</v>
      </c>
      <c r="E3" s="306"/>
      <c r="F3" s="306"/>
      <c r="G3" s="306">
        <v>44866</v>
      </c>
      <c r="H3" s="306"/>
      <c r="I3" s="306"/>
      <c r="J3" s="307">
        <v>44896</v>
      </c>
      <c r="K3" s="307"/>
      <c r="L3" s="308"/>
      <c r="M3" s="1"/>
      <c r="N3" s="340" t="s">
        <v>23</v>
      </c>
      <c r="O3" s="311" t="s">
        <v>24</v>
      </c>
      <c r="P3" s="312"/>
      <c r="Q3" s="312"/>
      <c r="R3" s="312"/>
      <c r="S3" s="313"/>
      <c r="T3" s="314" t="s">
        <v>25</v>
      </c>
      <c r="U3" s="315"/>
      <c r="V3" s="315"/>
      <c r="W3" s="315"/>
      <c r="X3" s="316"/>
      <c r="Y3" s="314" t="s">
        <v>26</v>
      </c>
      <c r="Z3" s="315"/>
      <c r="AA3" s="315"/>
      <c r="AB3" s="315"/>
      <c r="AC3" s="316"/>
      <c r="AD3" s="314" t="s">
        <v>27</v>
      </c>
      <c r="AE3" s="315"/>
      <c r="AF3" s="315"/>
      <c r="AG3" s="315"/>
      <c r="AH3" s="316"/>
    </row>
    <row r="4" spans="2:34" ht="31.5" customHeight="1" thickBot="1" x14ac:dyDescent="0.4">
      <c r="B4" s="5"/>
      <c r="C4" s="36"/>
      <c r="D4" s="120" t="s">
        <v>28</v>
      </c>
      <c r="E4" s="120" t="s">
        <v>29</v>
      </c>
      <c r="F4" s="120" t="s">
        <v>30</v>
      </c>
      <c r="G4" s="120" t="s">
        <v>28</v>
      </c>
      <c r="H4" s="120" t="s">
        <v>29</v>
      </c>
      <c r="I4" s="120" t="s">
        <v>30</v>
      </c>
      <c r="J4" s="121" t="s">
        <v>28</v>
      </c>
      <c r="K4" s="120" t="s">
        <v>29</v>
      </c>
      <c r="L4" s="122" t="s">
        <v>30</v>
      </c>
      <c r="N4" s="341"/>
      <c r="O4" s="218" t="s">
        <v>31</v>
      </c>
      <c r="P4" s="127" t="s">
        <v>32</v>
      </c>
      <c r="Q4" s="127" t="s">
        <v>33</v>
      </c>
      <c r="R4" s="127" t="s">
        <v>34</v>
      </c>
      <c r="S4" s="219" t="s">
        <v>35</v>
      </c>
      <c r="T4" s="16" t="s">
        <v>36</v>
      </c>
      <c r="U4" s="14" t="s">
        <v>37</v>
      </c>
      <c r="V4" s="127" t="s">
        <v>38</v>
      </c>
      <c r="W4" s="127" t="s">
        <v>39</v>
      </c>
      <c r="X4" s="128" t="s">
        <v>40</v>
      </c>
      <c r="Y4" s="16" t="s">
        <v>36</v>
      </c>
      <c r="Z4" s="14" t="s">
        <v>37</v>
      </c>
      <c r="AA4" s="124" t="s">
        <v>38</v>
      </c>
      <c r="AB4" s="127" t="s">
        <v>39</v>
      </c>
      <c r="AC4" s="128" t="s">
        <v>40</v>
      </c>
      <c r="AD4" s="16" t="s">
        <v>36</v>
      </c>
      <c r="AE4" s="14" t="s">
        <v>37</v>
      </c>
      <c r="AF4" s="124" t="s">
        <v>38</v>
      </c>
      <c r="AG4" s="127" t="s">
        <v>39</v>
      </c>
      <c r="AH4" s="128" t="s">
        <v>40</v>
      </c>
    </row>
    <row r="5" spans="2:34" ht="12.75" customHeight="1" thickTop="1" x14ac:dyDescent="0.25">
      <c r="B5" s="293" t="s">
        <v>41</v>
      </c>
      <c r="C5" s="3" t="s">
        <v>42</v>
      </c>
      <c r="D5" s="129">
        <f>MIN(V5:V35)</f>
        <v>1.8573652514441776</v>
      </c>
      <c r="E5" s="129">
        <f>MIN(AA5:AA35)</f>
        <v>20.587595742983549</v>
      </c>
      <c r="F5" s="334" t="s">
        <v>49</v>
      </c>
      <c r="G5" s="129">
        <f>MIN(W36:W66)</f>
        <v>6.4973232067057216</v>
      </c>
      <c r="H5" s="129">
        <f>MIN(AB36:AB66)</f>
        <v>71.055543548317445</v>
      </c>
      <c r="I5" s="334" t="s">
        <v>49</v>
      </c>
      <c r="J5" s="144">
        <f>MIN(V67:V82)</f>
        <v>1.4214142161113223</v>
      </c>
      <c r="K5" s="144">
        <f>MIN(AA67:AA82)</f>
        <v>28.593818284263769</v>
      </c>
      <c r="L5" s="342" t="s">
        <v>49</v>
      </c>
      <c r="N5" s="196">
        <f>'A53 Mitchell Boiler'!N5</f>
        <v>44835</v>
      </c>
      <c r="O5" s="134" t="s">
        <v>48</v>
      </c>
      <c r="P5" s="135"/>
      <c r="Q5" s="220"/>
      <c r="R5" s="135"/>
      <c r="S5" s="221"/>
      <c r="T5" s="138"/>
      <c r="U5" s="136"/>
      <c r="V5" s="139"/>
      <c r="W5" s="222"/>
      <c r="X5" s="140"/>
      <c r="Y5" s="141"/>
      <c r="Z5" s="136"/>
      <c r="AA5" s="139"/>
      <c r="AB5" s="222"/>
      <c r="AC5" s="140"/>
      <c r="AD5" s="141"/>
      <c r="AE5" s="136"/>
      <c r="AF5" s="139"/>
      <c r="AG5" s="222"/>
      <c r="AH5" s="140"/>
    </row>
    <row r="6" spans="2:34" x14ac:dyDescent="0.25">
      <c r="B6" s="294"/>
      <c r="C6" s="143" t="s">
        <v>43</v>
      </c>
      <c r="D6" s="129">
        <f>MAX(V5:V35)</f>
        <v>10.429358719737111</v>
      </c>
      <c r="E6" s="129">
        <f>MAX(AA5:AA35)</f>
        <v>49.469280169655825</v>
      </c>
      <c r="F6" s="335"/>
      <c r="G6" s="129">
        <f>MAX(W36:W66)</f>
        <v>14.605689361278685</v>
      </c>
      <c r="H6" s="129">
        <f>MAX(AB36:AB66)</f>
        <v>242.41444289675897</v>
      </c>
      <c r="I6" s="335"/>
      <c r="J6" s="144">
        <f>MAX(V67:V82)</f>
        <v>4.8534587822817441</v>
      </c>
      <c r="K6" s="144">
        <f>MAX(AA67:AA82)</f>
        <v>54.057836735286827</v>
      </c>
      <c r="L6" s="343"/>
      <c r="N6" s="196">
        <f>N5+1</f>
        <v>44836</v>
      </c>
      <c r="O6" s="134" t="s">
        <v>48</v>
      </c>
      <c r="P6" s="135"/>
      <c r="Q6" s="220"/>
      <c r="R6" s="135"/>
      <c r="S6" s="221"/>
      <c r="T6" s="138"/>
      <c r="U6" s="136"/>
      <c r="V6" s="139"/>
      <c r="W6" s="222"/>
      <c r="X6" s="140"/>
      <c r="Y6" s="141"/>
      <c r="Z6" s="136"/>
      <c r="AA6" s="223"/>
      <c r="AB6" s="222"/>
      <c r="AC6" s="140"/>
      <c r="AD6" s="141"/>
      <c r="AE6" s="136"/>
      <c r="AF6" s="139"/>
      <c r="AG6" s="222"/>
      <c r="AH6" s="140"/>
    </row>
    <row r="7" spans="2:34" x14ac:dyDescent="0.25">
      <c r="B7" s="294"/>
      <c r="C7" s="143" t="s">
        <v>44</v>
      </c>
      <c r="D7" s="180">
        <f>COUNTIF(X5:X35,"YES")</f>
        <v>0</v>
      </c>
      <c r="E7" s="180">
        <f>COUNTIF(AC5:AC35,"YES")</f>
        <v>0</v>
      </c>
      <c r="F7" s="335"/>
      <c r="G7" s="180">
        <f>COUNTIF(X36:X66,"YES")</f>
        <v>0</v>
      </c>
      <c r="H7" s="180">
        <f>COUNTIF(AC36:AC66,"YES")</f>
        <v>0</v>
      </c>
      <c r="I7" s="335"/>
      <c r="J7" s="180">
        <f>COUNTIF(X67:X96,"YES")</f>
        <v>0</v>
      </c>
      <c r="K7" s="180">
        <f>COUNTIF(AC67:AC96,"YES")</f>
        <v>0</v>
      </c>
      <c r="L7" s="343"/>
      <c r="N7" s="196">
        <f t="shared" ref="N7:N70" si="0">N6+1</f>
        <v>44837</v>
      </c>
      <c r="O7" s="134" t="s">
        <v>48</v>
      </c>
      <c r="P7" s="135"/>
      <c r="Q7" s="220"/>
      <c r="R7" s="135"/>
      <c r="S7" s="221"/>
      <c r="T7" s="138"/>
      <c r="U7" s="136"/>
      <c r="V7" s="139"/>
      <c r="W7" s="222"/>
      <c r="X7" s="140"/>
      <c r="Y7" s="141"/>
      <c r="Z7" s="136"/>
      <c r="AA7" s="223"/>
      <c r="AB7" s="222"/>
      <c r="AC7" s="140"/>
      <c r="AD7" s="141"/>
      <c r="AE7" s="136"/>
      <c r="AF7" s="139"/>
      <c r="AG7" s="222"/>
      <c r="AH7" s="140"/>
    </row>
    <row r="8" spans="2:34" x14ac:dyDescent="0.25">
      <c r="B8" s="295" t="s">
        <v>45</v>
      </c>
      <c r="C8" s="296"/>
      <c r="D8" s="129">
        <f>AVERAGE(V31:V35)</f>
        <v>4.4968729512512846</v>
      </c>
      <c r="E8" s="42">
        <f>AVERAGE(AA31:AA35)</f>
        <v>36.062618147318361</v>
      </c>
      <c r="F8" s="336"/>
      <c r="G8" s="129">
        <f>AVERAGE(V36:V65)</f>
        <v>2.6457967417031569</v>
      </c>
      <c r="H8" s="42">
        <f>AVERAGE(AA36:AA65)</f>
        <v>35.986077274556379</v>
      </c>
      <c r="I8" s="336"/>
      <c r="J8" s="144">
        <f>AVERAGE(V66:V98)</f>
        <v>2.3794670939247275</v>
      </c>
      <c r="K8" s="42">
        <f>AVERAGE(AA66:AA98)</f>
        <v>37.417255866827006</v>
      </c>
      <c r="L8" s="344"/>
      <c r="N8" s="196">
        <f t="shared" si="0"/>
        <v>44838</v>
      </c>
      <c r="O8" s="134" t="s">
        <v>48</v>
      </c>
      <c r="P8" s="135"/>
      <c r="Q8" s="220"/>
      <c r="R8" s="135"/>
      <c r="S8" s="221"/>
      <c r="T8" s="138"/>
      <c r="U8" s="136"/>
      <c r="V8" s="139"/>
      <c r="W8" s="222"/>
      <c r="X8" s="140"/>
      <c r="Y8" s="141"/>
      <c r="Z8" s="136"/>
      <c r="AA8" s="223"/>
      <c r="AB8" s="222"/>
      <c r="AC8" s="140"/>
      <c r="AD8" s="141"/>
      <c r="AE8" s="136"/>
      <c r="AF8" s="139"/>
      <c r="AG8" s="222"/>
      <c r="AH8" s="140"/>
    </row>
    <row r="9" spans="2:34" ht="13.8" thickBot="1" x14ac:dyDescent="0.3">
      <c r="B9" s="297" t="s">
        <v>46</v>
      </c>
      <c r="C9" s="298"/>
      <c r="D9" s="49">
        <f>AVERAGE(W31:W35)</f>
        <v>9.7988366745035194</v>
      </c>
      <c r="E9" s="49">
        <f>AVERAGE(AB31:AB35)</f>
        <v>180.02830810787574</v>
      </c>
      <c r="F9" s="49">
        <f>AVERAGE(AG31:AG35)</f>
        <v>195.68690553290486</v>
      </c>
      <c r="G9" s="49">
        <f>AVERAGE(W36:W65)</f>
        <v>11.196016842667754</v>
      </c>
      <c r="H9" s="49">
        <f>AVERAGE(AB36:AB65)</f>
        <v>204.6555025168548</v>
      </c>
      <c r="I9" s="49">
        <f>AVERAGE(AG36:AG65)</f>
        <v>204.95246442624111</v>
      </c>
      <c r="J9" s="49">
        <f>AVERAGE(W66:W98)</f>
        <v>10.678236728056177</v>
      </c>
      <c r="K9" s="49">
        <f>AVERAGE(AB66:AB98)</f>
        <v>204.48457823173598</v>
      </c>
      <c r="L9" s="53">
        <f>AVERAGE(AG66:AG98)</f>
        <v>209.31143343580379</v>
      </c>
      <c r="N9" s="196">
        <f t="shared" si="0"/>
        <v>44839</v>
      </c>
      <c r="O9" s="134" t="s">
        <v>48</v>
      </c>
      <c r="P9" s="135"/>
      <c r="Q9" s="220"/>
      <c r="R9" s="135"/>
      <c r="S9" s="221"/>
      <c r="T9" s="138"/>
      <c r="U9" s="136"/>
      <c r="V9" s="139"/>
      <c r="W9" s="222"/>
      <c r="X9" s="140"/>
      <c r="Y9" s="141"/>
      <c r="Z9" s="136"/>
      <c r="AA9" s="223"/>
      <c r="AB9" s="222"/>
      <c r="AC9" s="140"/>
      <c r="AD9" s="141"/>
      <c r="AE9" s="136"/>
      <c r="AF9" s="139"/>
      <c r="AG9" s="222"/>
      <c r="AH9" s="140"/>
    </row>
    <row r="10" spans="2:34" ht="13.8" thickTop="1" x14ac:dyDescent="0.25">
      <c r="N10" s="196">
        <f t="shared" si="0"/>
        <v>44840</v>
      </c>
      <c r="O10" s="134" t="s">
        <v>48</v>
      </c>
      <c r="P10" s="135"/>
      <c r="Q10" s="220"/>
      <c r="R10" s="135"/>
      <c r="S10" s="221"/>
      <c r="T10" s="138"/>
      <c r="U10" s="136"/>
      <c r="V10" s="139"/>
      <c r="W10" s="222"/>
      <c r="X10" s="140"/>
      <c r="Y10" s="141"/>
      <c r="Z10" s="136"/>
      <c r="AA10" s="223"/>
      <c r="AB10" s="222"/>
      <c r="AC10" s="140"/>
      <c r="AD10" s="141"/>
      <c r="AE10" s="136"/>
      <c r="AF10" s="139"/>
      <c r="AG10" s="222"/>
      <c r="AH10" s="140"/>
    </row>
    <row r="11" spans="2:34" x14ac:dyDescent="0.25">
      <c r="N11" s="196">
        <f t="shared" si="0"/>
        <v>44841</v>
      </c>
      <c r="O11" s="134" t="s">
        <v>48</v>
      </c>
      <c r="P11" s="135"/>
      <c r="Q11" s="220"/>
      <c r="R11" s="135"/>
      <c r="S11" s="221"/>
      <c r="T11" s="138"/>
      <c r="U11" s="136"/>
      <c r="V11" s="139"/>
      <c r="W11" s="222"/>
      <c r="X11" s="140"/>
      <c r="Y11" s="141"/>
      <c r="Z11" s="136"/>
      <c r="AA11" s="223"/>
      <c r="AB11" s="222"/>
      <c r="AC11" s="140"/>
      <c r="AD11" s="141"/>
      <c r="AE11" s="136"/>
      <c r="AF11" s="139"/>
      <c r="AG11" s="222"/>
      <c r="AH11" s="140"/>
    </row>
    <row r="12" spans="2:34" x14ac:dyDescent="0.25">
      <c r="N12" s="196">
        <f t="shared" si="0"/>
        <v>44842</v>
      </c>
      <c r="O12" s="134" t="s">
        <v>48</v>
      </c>
      <c r="P12" s="135"/>
      <c r="Q12" s="220"/>
      <c r="R12" s="135"/>
      <c r="S12" s="221"/>
      <c r="T12" s="138"/>
      <c r="U12" s="136"/>
      <c r="V12" s="139"/>
      <c r="W12" s="222"/>
      <c r="X12" s="140"/>
      <c r="Y12" s="141"/>
      <c r="Z12" s="136"/>
      <c r="AA12" s="223"/>
      <c r="AB12" s="222"/>
      <c r="AC12" s="140"/>
      <c r="AD12" s="141"/>
      <c r="AE12" s="136"/>
      <c r="AF12" s="139"/>
      <c r="AG12" s="222"/>
      <c r="AH12" s="140"/>
    </row>
    <row r="13" spans="2:34" x14ac:dyDescent="0.25">
      <c r="N13" s="196">
        <f t="shared" si="0"/>
        <v>44843</v>
      </c>
      <c r="O13" s="134" t="s">
        <v>48</v>
      </c>
      <c r="P13" s="135"/>
      <c r="Q13" s="220"/>
      <c r="R13" s="135"/>
      <c r="S13" s="221"/>
      <c r="T13" s="138"/>
      <c r="U13" s="136"/>
      <c r="V13" s="139"/>
      <c r="W13" s="222"/>
      <c r="X13" s="140"/>
      <c r="Y13" s="141"/>
      <c r="Z13" s="136"/>
      <c r="AA13" s="223"/>
      <c r="AB13" s="222"/>
      <c r="AC13" s="140"/>
      <c r="AD13" s="141"/>
      <c r="AE13" s="136"/>
      <c r="AF13" s="139"/>
      <c r="AG13" s="222"/>
      <c r="AH13" s="140"/>
    </row>
    <row r="14" spans="2:34" x14ac:dyDescent="0.25">
      <c r="N14" s="196">
        <f t="shared" si="0"/>
        <v>44844</v>
      </c>
      <c r="O14" s="134" t="s">
        <v>48</v>
      </c>
      <c r="P14" s="135"/>
      <c r="Q14" s="220"/>
      <c r="R14" s="135"/>
      <c r="S14" s="221"/>
      <c r="T14" s="138"/>
      <c r="U14" s="136"/>
      <c r="V14" s="139"/>
      <c r="W14" s="222"/>
      <c r="X14" s="140"/>
      <c r="Y14" s="141"/>
      <c r="Z14" s="136"/>
      <c r="AA14" s="223"/>
      <c r="AB14" s="222"/>
      <c r="AC14" s="140"/>
      <c r="AD14" s="141"/>
      <c r="AE14" s="136"/>
      <c r="AF14" s="139"/>
      <c r="AG14" s="222"/>
      <c r="AH14" s="140"/>
    </row>
    <row r="15" spans="2:34" x14ac:dyDescent="0.25">
      <c r="N15" s="196">
        <f t="shared" si="0"/>
        <v>44845</v>
      </c>
      <c r="O15" s="134" t="s">
        <v>48</v>
      </c>
      <c r="P15" s="135"/>
      <c r="Q15" s="220"/>
      <c r="R15" s="135"/>
      <c r="S15" s="221"/>
      <c r="T15" s="138"/>
      <c r="U15" s="136"/>
      <c r="V15" s="139"/>
      <c r="W15" s="222"/>
      <c r="X15" s="140"/>
      <c r="Y15" s="141"/>
      <c r="Z15" s="136"/>
      <c r="AA15" s="223"/>
      <c r="AB15" s="222"/>
      <c r="AC15" s="140"/>
      <c r="AD15" s="141"/>
      <c r="AE15" s="136"/>
      <c r="AF15" s="139"/>
      <c r="AG15" s="222"/>
      <c r="AH15" s="140"/>
    </row>
    <row r="16" spans="2:34" x14ac:dyDescent="0.25">
      <c r="N16" s="196">
        <f t="shared" si="0"/>
        <v>44846</v>
      </c>
      <c r="O16" s="134" t="s">
        <v>48</v>
      </c>
      <c r="P16" s="135"/>
      <c r="Q16" s="220"/>
      <c r="R16" s="135"/>
      <c r="S16" s="221"/>
      <c r="T16" s="138"/>
      <c r="U16" s="136"/>
      <c r="V16" s="139"/>
      <c r="W16" s="222"/>
      <c r="X16" s="140"/>
      <c r="Y16" s="141"/>
      <c r="Z16" s="136"/>
      <c r="AA16" s="223"/>
      <c r="AB16" s="222"/>
      <c r="AC16" s="140"/>
      <c r="AD16" s="141"/>
      <c r="AE16" s="136"/>
      <c r="AF16" s="139"/>
      <c r="AG16" s="222"/>
      <c r="AH16" s="140"/>
    </row>
    <row r="17" spans="14:34" s="2" customFormat="1" x14ac:dyDescent="0.25">
      <c r="N17" s="196">
        <f t="shared" si="0"/>
        <v>44847</v>
      </c>
      <c r="O17" s="134" t="s">
        <v>48</v>
      </c>
      <c r="P17" s="135"/>
      <c r="Q17" s="220"/>
      <c r="R17" s="135"/>
      <c r="S17" s="221"/>
      <c r="T17" s="138"/>
      <c r="U17" s="136"/>
      <c r="V17" s="139"/>
      <c r="W17" s="222"/>
      <c r="X17" s="140"/>
      <c r="Y17" s="141"/>
      <c r="Z17" s="136"/>
      <c r="AA17" s="223"/>
      <c r="AB17" s="222"/>
      <c r="AC17" s="140"/>
      <c r="AD17" s="141"/>
      <c r="AE17" s="136"/>
      <c r="AF17" s="139"/>
      <c r="AG17" s="222"/>
      <c r="AH17" s="140"/>
    </row>
    <row r="18" spans="14:34" x14ac:dyDescent="0.25">
      <c r="N18" s="196">
        <f t="shared" si="0"/>
        <v>44848</v>
      </c>
      <c r="O18" s="134" t="s">
        <v>48</v>
      </c>
      <c r="P18" s="135"/>
      <c r="Q18" s="220"/>
      <c r="R18" s="135"/>
      <c r="S18" s="221"/>
      <c r="T18" s="138"/>
      <c r="U18" s="136"/>
      <c r="V18" s="139"/>
      <c r="W18" s="222"/>
      <c r="X18" s="140"/>
      <c r="Y18" s="141"/>
      <c r="Z18" s="136"/>
      <c r="AA18" s="223"/>
      <c r="AB18" s="222"/>
      <c r="AC18" s="140"/>
      <c r="AD18" s="141"/>
      <c r="AE18" s="136"/>
      <c r="AF18" s="139"/>
      <c r="AG18" s="222"/>
      <c r="AH18" s="140"/>
    </row>
    <row r="19" spans="14:34" x14ac:dyDescent="0.25">
      <c r="N19" s="196">
        <f t="shared" si="0"/>
        <v>44849</v>
      </c>
      <c r="O19" s="134" t="s">
        <v>48</v>
      </c>
      <c r="P19" s="135"/>
      <c r="Q19" s="220"/>
      <c r="R19" s="135"/>
      <c r="S19" s="221"/>
      <c r="T19" s="138"/>
      <c r="U19" s="136"/>
      <c r="V19" s="139"/>
      <c r="W19" s="222"/>
      <c r="X19" s="140"/>
      <c r="Y19" s="141"/>
      <c r="Z19" s="136"/>
      <c r="AA19" s="223"/>
      <c r="AB19" s="222"/>
      <c r="AC19" s="140"/>
      <c r="AD19" s="141"/>
      <c r="AE19" s="136"/>
      <c r="AF19" s="139"/>
      <c r="AG19" s="222"/>
      <c r="AH19" s="140"/>
    </row>
    <row r="20" spans="14:34" x14ac:dyDescent="0.25">
      <c r="N20" s="196">
        <f t="shared" si="0"/>
        <v>44850</v>
      </c>
      <c r="O20" s="134" t="s">
        <v>48</v>
      </c>
      <c r="P20" s="135"/>
      <c r="Q20" s="220"/>
      <c r="R20" s="135"/>
      <c r="S20" s="221"/>
      <c r="T20" s="138"/>
      <c r="U20" s="136"/>
      <c r="V20" s="139"/>
      <c r="W20" s="222"/>
      <c r="X20" s="140"/>
      <c r="Y20" s="141"/>
      <c r="Z20" s="136"/>
      <c r="AA20" s="223"/>
      <c r="AB20" s="222"/>
      <c r="AC20" s="140"/>
      <c r="AD20" s="141"/>
      <c r="AE20" s="136"/>
      <c r="AF20" s="139"/>
      <c r="AG20" s="222"/>
      <c r="AH20" s="140"/>
    </row>
    <row r="21" spans="14:34" x14ac:dyDescent="0.25">
      <c r="N21" s="196">
        <f t="shared" si="0"/>
        <v>44851</v>
      </c>
      <c r="O21" s="134" t="s">
        <v>48</v>
      </c>
      <c r="P21" s="135"/>
      <c r="Q21" s="220"/>
      <c r="R21" s="135"/>
      <c r="S21" s="221"/>
      <c r="T21" s="138"/>
      <c r="U21" s="136"/>
      <c r="V21" s="139"/>
      <c r="W21" s="222"/>
      <c r="X21" s="140"/>
      <c r="Y21" s="141"/>
      <c r="Z21" s="136"/>
      <c r="AA21" s="223"/>
      <c r="AB21" s="222"/>
      <c r="AC21" s="140"/>
      <c r="AD21" s="141"/>
      <c r="AE21" s="136"/>
      <c r="AF21" s="139"/>
      <c r="AG21" s="222"/>
      <c r="AH21" s="140"/>
    </row>
    <row r="22" spans="14:34" x14ac:dyDescent="0.25">
      <c r="N22" s="196">
        <f t="shared" si="0"/>
        <v>44852</v>
      </c>
      <c r="O22" s="134" t="s">
        <v>48</v>
      </c>
      <c r="P22" s="135"/>
      <c r="Q22" s="220"/>
      <c r="R22" s="135"/>
      <c r="S22" s="221"/>
      <c r="T22" s="138"/>
      <c r="U22" s="136"/>
      <c r="V22" s="139"/>
      <c r="W22" s="222"/>
      <c r="X22" s="140"/>
      <c r="Y22" s="141"/>
      <c r="Z22" s="136"/>
      <c r="AA22" s="224"/>
      <c r="AB22" s="222"/>
      <c r="AC22" s="140"/>
      <c r="AD22" s="141"/>
      <c r="AE22" s="136"/>
      <c r="AF22" s="139"/>
      <c r="AG22" s="222"/>
      <c r="AH22" s="140"/>
    </row>
    <row r="23" spans="14:34" x14ac:dyDescent="0.25">
      <c r="N23" s="196">
        <f t="shared" si="0"/>
        <v>44853</v>
      </c>
      <c r="O23" s="134" t="s">
        <v>48</v>
      </c>
      <c r="P23" s="135"/>
      <c r="Q23" s="220"/>
      <c r="R23" s="135"/>
      <c r="S23" s="221"/>
      <c r="T23" s="138"/>
      <c r="U23" s="136"/>
      <c r="V23" s="139"/>
      <c r="W23" s="222"/>
      <c r="X23" s="140"/>
      <c r="Y23" s="141"/>
      <c r="Z23" s="136"/>
      <c r="AA23" s="223"/>
      <c r="AB23" s="222"/>
      <c r="AC23" s="140"/>
      <c r="AD23" s="141"/>
      <c r="AE23" s="136"/>
      <c r="AF23" s="139"/>
      <c r="AG23" s="222"/>
      <c r="AH23" s="140"/>
    </row>
    <row r="24" spans="14:34" x14ac:dyDescent="0.25">
      <c r="N24" s="196">
        <f t="shared" si="0"/>
        <v>44854</v>
      </c>
      <c r="O24" s="134" t="s">
        <v>48</v>
      </c>
      <c r="P24" s="135"/>
      <c r="Q24" s="220"/>
      <c r="R24" s="135"/>
      <c r="S24" s="221"/>
      <c r="T24" s="138"/>
      <c r="U24" s="136"/>
      <c r="V24" s="139"/>
      <c r="W24" s="222"/>
      <c r="X24" s="140"/>
      <c r="Y24" s="141"/>
      <c r="Z24" s="136"/>
      <c r="AA24" s="223"/>
      <c r="AB24" s="222"/>
      <c r="AC24" s="140"/>
      <c r="AD24" s="141"/>
      <c r="AE24" s="136"/>
      <c r="AF24" s="139"/>
      <c r="AG24" s="222"/>
      <c r="AH24" s="140"/>
    </row>
    <row r="25" spans="14:34" x14ac:dyDescent="0.25">
      <c r="N25" s="196">
        <f t="shared" si="0"/>
        <v>44855</v>
      </c>
      <c r="O25" s="134" t="s">
        <v>48</v>
      </c>
      <c r="P25" s="147"/>
      <c r="Q25" s="220"/>
      <c r="R25" s="147"/>
      <c r="S25" s="221"/>
      <c r="T25" s="138"/>
      <c r="U25" s="136"/>
      <c r="V25" s="225"/>
      <c r="W25" s="222"/>
      <c r="X25" s="140"/>
      <c r="Y25" s="141"/>
      <c r="Z25" s="136"/>
      <c r="AA25" s="224"/>
      <c r="AB25" s="222"/>
      <c r="AC25" s="140"/>
      <c r="AD25" s="141"/>
      <c r="AE25" s="136"/>
      <c r="AF25" s="225"/>
      <c r="AG25" s="222"/>
      <c r="AH25" s="140"/>
    </row>
    <row r="26" spans="14:34" x14ac:dyDescent="0.25">
      <c r="N26" s="196">
        <f t="shared" si="0"/>
        <v>44856</v>
      </c>
      <c r="O26" s="134" t="s">
        <v>48</v>
      </c>
      <c r="P26" s="135"/>
      <c r="Q26" s="220"/>
      <c r="R26" s="135"/>
      <c r="S26" s="221"/>
      <c r="T26" s="138"/>
      <c r="U26" s="136"/>
      <c r="V26" s="139"/>
      <c r="W26" s="222"/>
      <c r="X26" s="140"/>
      <c r="Y26" s="141"/>
      <c r="Z26" s="136"/>
      <c r="AA26" s="223"/>
      <c r="AB26" s="222"/>
      <c r="AC26" s="140"/>
      <c r="AD26" s="141"/>
      <c r="AE26" s="136"/>
      <c r="AF26" s="139"/>
      <c r="AG26" s="222"/>
      <c r="AH26" s="140"/>
    </row>
    <row r="27" spans="14:34" x14ac:dyDescent="0.25">
      <c r="N27" s="196">
        <f t="shared" si="0"/>
        <v>44857</v>
      </c>
      <c r="O27" s="134" t="s">
        <v>48</v>
      </c>
      <c r="P27" s="135"/>
      <c r="Q27" s="220"/>
      <c r="R27" s="135"/>
      <c r="S27" s="221"/>
      <c r="T27" s="138"/>
      <c r="U27" s="136"/>
      <c r="V27" s="139"/>
      <c r="W27" s="222"/>
      <c r="X27" s="140"/>
      <c r="Y27" s="141"/>
      <c r="Z27" s="136"/>
      <c r="AA27" s="223"/>
      <c r="AB27" s="222"/>
      <c r="AC27" s="140"/>
      <c r="AD27" s="141"/>
      <c r="AE27" s="136"/>
      <c r="AF27" s="139"/>
      <c r="AG27" s="222"/>
      <c r="AH27" s="140"/>
    </row>
    <row r="28" spans="14:34" x14ac:dyDescent="0.25">
      <c r="N28" s="196">
        <f t="shared" si="0"/>
        <v>44858</v>
      </c>
      <c r="O28" s="134" t="s">
        <v>48</v>
      </c>
      <c r="P28" s="135"/>
      <c r="Q28" s="220"/>
      <c r="R28" s="135"/>
      <c r="S28" s="221"/>
      <c r="T28" s="138"/>
      <c r="U28" s="136"/>
      <c r="V28" s="139"/>
      <c r="W28" s="222"/>
      <c r="X28" s="140"/>
      <c r="Y28" s="141"/>
      <c r="Z28" s="136"/>
      <c r="AA28" s="224"/>
      <c r="AB28" s="222"/>
      <c r="AC28" s="140"/>
      <c r="AD28" s="141"/>
      <c r="AE28" s="136"/>
      <c r="AF28" s="225"/>
      <c r="AG28" s="222"/>
      <c r="AH28" s="140"/>
    </row>
    <row r="29" spans="14:34" x14ac:dyDescent="0.25">
      <c r="N29" s="196">
        <f t="shared" si="0"/>
        <v>44859</v>
      </c>
      <c r="O29" s="134" t="s">
        <v>48</v>
      </c>
      <c r="P29" s="135"/>
      <c r="Q29" s="220"/>
      <c r="R29" s="135"/>
      <c r="S29" s="221"/>
      <c r="T29" s="138"/>
      <c r="U29" s="136"/>
      <c r="V29" s="139"/>
      <c r="W29" s="222"/>
      <c r="X29" s="140"/>
      <c r="Y29" s="141"/>
      <c r="Z29" s="136"/>
      <c r="AA29" s="223"/>
      <c r="AB29" s="222"/>
      <c r="AC29" s="140"/>
      <c r="AD29" s="141"/>
      <c r="AE29" s="136"/>
      <c r="AF29" s="139"/>
      <c r="AG29" s="222"/>
      <c r="AH29" s="140"/>
    </row>
    <row r="30" spans="14:34" x14ac:dyDescent="0.25">
      <c r="N30" s="196">
        <f t="shared" si="0"/>
        <v>44860</v>
      </c>
      <c r="O30" s="134" t="s">
        <v>48</v>
      </c>
      <c r="P30" s="135"/>
      <c r="Q30" s="220"/>
      <c r="R30" s="135"/>
      <c r="S30" s="221"/>
      <c r="T30" s="138"/>
      <c r="U30" s="136"/>
      <c r="V30" s="139"/>
      <c r="W30" s="222"/>
      <c r="X30" s="140"/>
      <c r="Y30" s="141"/>
      <c r="Z30" s="136"/>
      <c r="AA30" s="223"/>
      <c r="AB30" s="222"/>
      <c r="AC30" s="140"/>
      <c r="AD30" s="141"/>
      <c r="AE30" s="136"/>
      <c r="AF30" s="139"/>
      <c r="AG30" s="222"/>
      <c r="AH30" s="140"/>
    </row>
    <row r="31" spans="14:34" x14ac:dyDescent="0.25">
      <c r="N31" s="196">
        <f t="shared" si="0"/>
        <v>44861</v>
      </c>
      <c r="O31" s="134">
        <v>0.43234700429206024</v>
      </c>
      <c r="P31" s="83">
        <v>1.0870766980017631E-3</v>
      </c>
      <c r="Q31" s="136"/>
      <c r="R31" s="83">
        <v>0.56656591900993802</v>
      </c>
      <c r="S31" s="137"/>
      <c r="T31" s="138">
        <v>24</v>
      </c>
      <c r="U31" s="199">
        <v>15</v>
      </c>
      <c r="V31" s="139">
        <v>4.1592010062433715</v>
      </c>
      <c r="W31" s="139">
        <v>7.9078031328013818</v>
      </c>
      <c r="X31" s="140" t="str">
        <f>IF(V31&gt;W31,"YES","NO")</f>
        <v>NO</v>
      </c>
      <c r="Y31" s="138">
        <v>24</v>
      </c>
      <c r="Z31" s="199">
        <v>15</v>
      </c>
      <c r="AA31" s="139">
        <v>34.475630251543549</v>
      </c>
      <c r="AB31" s="139">
        <v>117.40744257325667</v>
      </c>
      <c r="AC31" s="140" t="str">
        <f>IF(AA31&gt;AB31,"YES","NO")</f>
        <v>NO</v>
      </c>
      <c r="AD31" s="138">
        <v>24</v>
      </c>
      <c r="AE31" s="199">
        <v>15</v>
      </c>
      <c r="AF31" s="84"/>
      <c r="AG31" s="139">
        <v>157.67774890890684</v>
      </c>
      <c r="AH31" s="140" t="str">
        <f>IF(AF31&gt;AG31,"YES","NO")</f>
        <v>NO</v>
      </c>
    </row>
    <row r="32" spans="14:34" x14ac:dyDescent="0.25">
      <c r="N32" s="196">
        <f t="shared" si="0"/>
        <v>44862</v>
      </c>
      <c r="O32" s="134">
        <v>0.99813178680899417</v>
      </c>
      <c r="P32" s="135">
        <v>2.8712303673381648E-4</v>
      </c>
      <c r="Q32" s="136"/>
      <c r="R32" s="135">
        <v>1.5810901542719765E-3</v>
      </c>
      <c r="S32" s="137"/>
      <c r="T32" s="138">
        <v>21</v>
      </c>
      <c r="U32" s="226">
        <v>0</v>
      </c>
      <c r="V32" s="139">
        <v>10.429358719737111</v>
      </c>
      <c r="W32" s="139">
        <v>10.997620710959648</v>
      </c>
      <c r="X32" s="140" t="str">
        <f t="shared" ref="X32:X95" si="1">IF(V32&gt;W32,"YES","NO")</f>
        <v>NO</v>
      </c>
      <c r="Y32" s="141">
        <v>24</v>
      </c>
      <c r="Z32" s="136">
        <v>0</v>
      </c>
      <c r="AA32" s="223">
        <v>49.469280169655825</v>
      </c>
      <c r="AB32" s="139">
        <v>219.77619920508113</v>
      </c>
      <c r="AC32" s="140" t="str">
        <f t="shared" ref="AC32:AC95" si="2">IF(AA32&gt;AB32,"YES","NO")</f>
        <v>NO</v>
      </c>
      <c r="AD32" s="141">
        <v>24</v>
      </c>
      <c r="AE32" s="136">
        <v>0</v>
      </c>
      <c r="AF32" s="139"/>
      <c r="AG32" s="139">
        <v>219.82608008303015</v>
      </c>
      <c r="AH32" s="140" t="str">
        <f t="shared" ref="AH32:AH95" si="3">IF(AF32&gt;AG32,"YES","NO")</f>
        <v>NO</v>
      </c>
    </row>
    <row r="33" spans="14:34" x14ac:dyDescent="0.25">
      <c r="N33" s="196">
        <f t="shared" si="0"/>
        <v>44863</v>
      </c>
      <c r="O33" s="134">
        <v>0.99884694530845952</v>
      </c>
      <c r="P33" s="135">
        <v>4.2406496900026743E-4</v>
      </c>
      <c r="Q33" s="136"/>
      <c r="R33" s="135">
        <v>7.2898972254016928E-4</v>
      </c>
      <c r="S33" s="137"/>
      <c r="T33" s="138">
        <v>24</v>
      </c>
      <c r="U33" s="226">
        <v>0</v>
      </c>
      <c r="V33" s="139">
        <v>3.327098393668694</v>
      </c>
      <c r="W33" s="139">
        <v>11.005319985844036</v>
      </c>
      <c r="X33" s="140" t="str">
        <f t="shared" si="1"/>
        <v>NO</v>
      </c>
      <c r="Y33" s="141">
        <v>24</v>
      </c>
      <c r="Z33" s="136">
        <v>0</v>
      </c>
      <c r="AA33" s="223">
        <v>41.627241200216041</v>
      </c>
      <c r="AB33" s="139">
        <v>219.96098265853905</v>
      </c>
      <c r="AC33" s="140" t="str">
        <f t="shared" si="2"/>
        <v>NO</v>
      </c>
      <c r="AD33" s="141">
        <v>24</v>
      </c>
      <c r="AE33" s="136">
        <v>0</v>
      </c>
      <c r="AF33" s="139"/>
      <c r="AG33" s="139">
        <v>219.91981113052057</v>
      </c>
      <c r="AH33" s="140" t="str">
        <f t="shared" si="3"/>
        <v>NO</v>
      </c>
    </row>
    <row r="34" spans="14:34" x14ac:dyDescent="0.25">
      <c r="N34" s="196">
        <f t="shared" si="0"/>
        <v>44864</v>
      </c>
      <c r="O34" s="134">
        <v>0.73544451463354232</v>
      </c>
      <c r="P34" s="135">
        <v>4.862007795556119E-4</v>
      </c>
      <c r="Q34" s="136"/>
      <c r="R34" s="135">
        <v>0.2640692845869021</v>
      </c>
      <c r="S34" s="137"/>
      <c r="T34" s="138">
        <v>24</v>
      </c>
      <c r="U34" s="226">
        <v>8</v>
      </c>
      <c r="V34" s="139">
        <v>1.8573652514441776</v>
      </c>
      <c r="W34" s="139">
        <v>9.5583153519222623</v>
      </c>
      <c r="X34" s="140" t="str">
        <f t="shared" si="1"/>
        <v>NO</v>
      </c>
      <c r="Y34" s="141">
        <v>24</v>
      </c>
      <c r="Z34" s="136">
        <v>8</v>
      </c>
      <c r="AA34" s="223">
        <v>34.153343372192822</v>
      </c>
      <c r="AB34" s="139">
        <v>172.17838901897949</v>
      </c>
      <c r="AC34" s="140" t="str">
        <f t="shared" si="2"/>
        <v>NO</v>
      </c>
      <c r="AD34" s="141">
        <v>24</v>
      </c>
      <c r="AE34" s="136">
        <v>8</v>
      </c>
      <c r="AF34" s="139"/>
      <c r="AG34" s="139">
        <v>190.95237869544079</v>
      </c>
      <c r="AH34" s="140" t="str">
        <f t="shared" si="3"/>
        <v>NO</v>
      </c>
    </row>
    <row r="35" spans="14:34" x14ac:dyDescent="0.25">
      <c r="N35" s="196">
        <f t="shared" si="0"/>
        <v>44865</v>
      </c>
      <c r="O35" s="134">
        <v>0.72679559184846454</v>
      </c>
      <c r="P35" s="135">
        <v>1.009034029953008E-3</v>
      </c>
      <c r="Q35" s="136"/>
      <c r="R35" s="135">
        <v>0.2721953741215824</v>
      </c>
      <c r="S35" s="137"/>
      <c r="T35" s="138">
        <v>24</v>
      </c>
      <c r="U35" s="226">
        <v>7</v>
      </c>
      <c r="V35" s="139">
        <v>2.7113413851630668</v>
      </c>
      <c r="W35" s="139">
        <v>9.5251241909902653</v>
      </c>
      <c r="X35" s="140" t="str">
        <f t="shared" si="1"/>
        <v>NO</v>
      </c>
      <c r="Y35" s="141">
        <v>24</v>
      </c>
      <c r="Z35" s="136">
        <v>7</v>
      </c>
      <c r="AA35" s="223">
        <v>20.587595742983549</v>
      </c>
      <c r="AB35" s="139">
        <v>170.81852708352247</v>
      </c>
      <c r="AC35" s="140" t="str">
        <f t="shared" si="2"/>
        <v>NO</v>
      </c>
      <c r="AD35" s="141">
        <v>24</v>
      </c>
      <c r="AE35" s="136">
        <v>7</v>
      </c>
      <c r="AF35" s="139"/>
      <c r="AG35" s="139">
        <v>190.05850884662595</v>
      </c>
      <c r="AH35" s="140" t="str">
        <f t="shared" si="3"/>
        <v>NO</v>
      </c>
    </row>
    <row r="36" spans="14:34" x14ac:dyDescent="0.25">
      <c r="N36" s="196">
        <f t="shared" si="0"/>
        <v>44866</v>
      </c>
      <c r="O36" s="150">
        <v>0.12612135907757399</v>
      </c>
      <c r="P36" s="151">
        <v>6.1681694265875375E-4</v>
      </c>
      <c r="Q36" s="151"/>
      <c r="R36" s="151">
        <v>0.87326182397976704</v>
      </c>
      <c r="S36" s="137"/>
      <c r="T36" s="114">
        <v>22</v>
      </c>
      <c r="U36" s="115">
        <v>24</v>
      </c>
      <c r="V36" s="227"/>
      <c r="W36" s="227"/>
      <c r="X36" s="228"/>
      <c r="Y36" s="114">
        <v>22</v>
      </c>
      <c r="Z36" s="115">
        <v>24</v>
      </c>
      <c r="AA36" s="139"/>
      <c r="AB36" s="223"/>
      <c r="AC36" s="140"/>
      <c r="AD36" s="114">
        <v>22</v>
      </c>
      <c r="AE36" s="115">
        <v>24</v>
      </c>
      <c r="AF36" s="139"/>
      <c r="AG36" s="139"/>
      <c r="AH36" s="140"/>
    </row>
    <row r="37" spans="14:34" x14ac:dyDescent="0.25">
      <c r="N37" s="196">
        <f t="shared" si="0"/>
        <v>44867</v>
      </c>
      <c r="O37" s="150">
        <v>0.70293257230336925</v>
      </c>
      <c r="P37" s="151">
        <v>1.7514090651351924E-3</v>
      </c>
      <c r="Q37" s="151"/>
      <c r="R37" s="151">
        <v>0.29531601863149554</v>
      </c>
      <c r="S37" s="137"/>
      <c r="T37" s="141">
        <v>24</v>
      </c>
      <c r="U37" s="136">
        <v>7</v>
      </c>
      <c r="V37" s="139">
        <v>4.5116951718869895</v>
      </c>
      <c r="W37" s="139">
        <v>9.4142928969597506</v>
      </c>
      <c r="X37" s="140" t="str">
        <f t="shared" si="1"/>
        <v>NO</v>
      </c>
      <c r="Y37" s="141">
        <v>24</v>
      </c>
      <c r="Z37" s="136">
        <v>7</v>
      </c>
      <c r="AA37" s="139">
        <v>20.432696386009088</v>
      </c>
      <c r="AB37" s="223">
        <v>166.7854526127133</v>
      </c>
      <c r="AC37" s="140" t="str">
        <f t="shared" si="2"/>
        <v>NO</v>
      </c>
      <c r="AD37" s="141">
        <v>24</v>
      </c>
      <c r="AE37" s="136">
        <v>7</v>
      </c>
      <c r="AF37" s="139"/>
      <c r="AG37" s="139">
        <v>187.51523795053555</v>
      </c>
      <c r="AH37" s="140" t="str">
        <f t="shared" si="3"/>
        <v>NO</v>
      </c>
    </row>
    <row r="38" spans="14:34" x14ac:dyDescent="0.25">
      <c r="N38" s="196">
        <f t="shared" si="0"/>
        <v>44868</v>
      </c>
      <c r="O38" s="150">
        <v>0.98618652862096001</v>
      </c>
      <c r="P38" s="151">
        <v>1.1340775272012658E-2</v>
      </c>
      <c r="Q38" s="151"/>
      <c r="R38" s="151">
        <v>2.4726961070270551E-3</v>
      </c>
      <c r="S38" s="137"/>
      <c r="T38" s="141">
        <v>24</v>
      </c>
      <c r="U38" s="136">
        <v>0</v>
      </c>
      <c r="V38" s="139">
        <v>2.563289505528155</v>
      </c>
      <c r="W38" s="139">
        <v>11.235897227395629</v>
      </c>
      <c r="X38" s="140" t="str">
        <f t="shared" si="1"/>
        <v>NO</v>
      </c>
      <c r="Y38" s="141">
        <v>24</v>
      </c>
      <c r="Z38" s="136">
        <v>0</v>
      </c>
      <c r="AA38" s="139">
        <v>29.264335342881637</v>
      </c>
      <c r="AB38" s="223">
        <v>222.04617621641739</v>
      </c>
      <c r="AC38" s="140" t="str">
        <f t="shared" si="2"/>
        <v>NO</v>
      </c>
      <c r="AD38" s="141">
        <v>24</v>
      </c>
      <c r="AE38" s="136">
        <v>0</v>
      </c>
      <c r="AF38" s="139"/>
      <c r="AG38" s="139">
        <v>219.72800342822705</v>
      </c>
      <c r="AH38" s="140" t="str">
        <f t="shared" si="3"/>
        <v>NO</v>
      </c>
    </row>
    <row r="39" spans="14:34" x14ac:dyDescent="0.25">
      <c r="N39" s="196">
        <f t="shared" si="0"/>
        <v>44869</v>
      </c>
      <c r="O39" s="150">
        <v>0.95155344516660889</v>
      </c>
      <c r="P39" s="151">
        <v>4.7148548632414626E-2</v>
      </c>
      <c r="Q39" s="151"/>
      <c r="R39" s="151">
        <v>1.298006200976593E-3</v>
      </c>
      <c r="S39" s="137"/>
      <c r="T39" s="141">
        <v>24</v>
      </c>
      <c r="U39" s="136">
        <v>0</v>
      </c>
      <c r="V39" s="139">
        <v>2.2389371529025071</v>
      </c>
      <c r="W39" s="139">
        <v>12.030129035807752</v>
      </c>
      <c r="X39" s="140" t="str">
        <f t="shared" si="1"/>
        <v>NO</v>
      </c>
      <c r="Y39" s="141">
        <v>24</v>
      </c>
      <c r="Z39" s="136">
        <v>0</v>
      </c>
      <c r="AA39" s="139">
        <v>49.626798684958686</v>
      </c>
      <c r="AB39" s="223">
        <v>230.13709257365403</v>
      </c>
      <c r="AC39" s="140" t="str">
        <f t="shared" si="2"/>
        <v>NO</v>
      </c>
      <c r="AD39" s="141">
        <v>24</v>
      </c>
      <c r="AE39" s="136">
        <v>0</v>
      </c>
      <c r="AF39" s="139"/>
      <c r="AG39" s="139">
        <v>219.85721931789251</v>
      </c>
      <c r="AH39" s="140" t="str">
        <f t="shared" si="3"/>
        <v>NO</v>
      </c>
    </row>
    <row r="40" spans="14:34" x14ac:dyDescent="0.25">
      <c r="N40" s="196">
        <f t="shared" si="0"/>
        <v>44870</v>
      </c>
      <c r="O40" s="150">
        <v>0.94730781561027821</v>
      </c>
      <c r="P40" s="151">
        <v>5.1534156001151687E-2</v>
      </c>
      <c r="Q40" s="151"/>
      <c r="R40" s="151">
        <v>1.1580283885700229E-3</v>
      </c>
      <c r="S40" s="137"/>
      <c r="T40" s="141">
        <v>24</v>
      </c>
      <c r="U40" s="136">
        <v>0</v>
      </c>
      <c r="V40" s="139">
        <v>1.7170594058094697</v>
      </c>
      <c r="W40" s="139">
        <v>12.1273822758882</v>
      </c>
      <c r="X40" s="140" t="str">
        <f t="shared" si="1"/>
        <v>NO</v>
      </c>
      <c r="Y40" s="141">
        <v>24</v>
      </c>
      <c r="Z40" s="136">
        <v>0</v>
      </c>
      <c r="AA40" s="139">
        <v>39.437616401869128</v>
      </c>
      <c r="AB40" s="223">
        <v>231.1273321677279</v>
      </c>
      <c r="AC40" s="140" t="str">
        <f t="shared" si="2"/>
        <v>NO</v>
      </c>
      <c r="AD40" s="141">
        <v>24</v>
      </c>
      <c r="AE40" s="136">
        <v>0</v>
      </c>
      <c r="AF40" s="139"/>
      <c r="AG40" s="139">
        <v>219.87261687725731</v>
      </c>
      <c r="AH40" s="140" t="str">
        <f t="shared" si="3"/>
        <v>NO</v>
      </c>
    </row>
    <row r="41" spans="14:34" x14ac:dyDescent="0.25">
      <c r="N41" s="196">
        <f t="shared" si="0"/>
        <v>44871</v>
      </c>
      <c r="O41" s="150">
        <v>0.9954221110483209</v>
      </c>
      <c r="P41" s="151">
        <v>3.6279104230660299E-3</v>
      </c>
      <c r="Q41" s="151"/>
      <c r="R41" s="151">
        <v>9.4997852861318987E-4</v>
      </c>
      <c r="S41" s="137"/>
      <c r="T41" s="141">
        <v>24</v>
      </c>
      <c r="U41" s="136">
        <v>0</v>
      </c>
      <c r="V41" s="139">
        <v>1.6059122772803025</v>
      </c>
      <c r="W41" s="139">
        <v>11.074589147400083</v>
      </c>
      <c r="X41" s="140" t="str">
        <f t="shared" si="1"/>
        <v>NO</v>
      </c>
      <c r="Y41" s="141">
        <v>24</v>
      </c>
      <c r="Z41" s="136">
        <v>0</v>
      </c>
      <c r="AA41" s="139">
        <v>31.913333483944658</v>
      </c>
      <c r="AB41" s="223">
        <v>220.62571919013129</v>
      </c>
      <c r="AC41" s="140" t="str">
        <f t="shared" si="2"/>
        <v>NO</v>
      </c>
      <c r="AD41" s="141">
        <v>24</v>
      </c>
      <c r="AE41" s="136">
        <v>0</v>
      </c>
      <c r="AF41" s="139"/>
      <c r="AG41" s="139">
        <v>219.89550236185255</v>
      </c>
      <c r="AH41" s="140" t="str">
        <f t="shared" si="3"/>
        <v>NO</v>
      </c>
    </row>
    <row r="42" spans="14:34" x14ac:dyDescent="0.25">
      <c r="N42" s="196">
        <f t="shared" si="0"/>
        <v>44872</v>
      </c>
      <c r="O42" s="150">
        <v>0.80208135154366988</v>
      </c>
      <c r="P42" s="151">
        <v>5.2368031807884588E-3</v>
      </c>
      <c r="Q42" s="151"/>
      <c r="R42" s="151">
        <v>0.1926818452755418</v>
      </c>
      <c r="S42" s="137"/>
      <c r="T42" s="141">
        <v>24</v>
      </c>
      <c r="U42" s="136">
        <v>5</v>
      </c>
      <c r="V42" s="139">
        <v>2.2871235818047557</v>
      </c>
      <c r="W42" s="139">
        <v>10.055459520961866</v>
      </c>
      <c r="X42" s="140" t="str">
        <f t="shared" si="1"/>
        <v>NO</v>
      </c>
      <c r="Y42" s="141">
        <v>24</v>
      </c>
      <c r="Z42" s="136">
        <v>5</v>
      </c>
      <c r="AA42" s="139">
        <v>24.085368083923825</v>
      </c>
      <c r="AB42" s="223">
        <v>186.18034178226264</v>
      </c>
      <c r="AC42" s="140" t="str">
        <f t="shared" si="2"/>
        <v>NO</v>
      </c>
      <c r="AD42" s="141">
        <v>24</v>
      </c>
      <c r="AE42" s="136">
        <v>5</v>
      </c>
      <c r="AF42" s="139"/>
      <c r="AG42" s="139">
        <v>198.80499701969049</v>
      </c>
      <c r="AH42" s="140" t="str">
        <f t="shared" si="3"/>
        <v>NO</v>
      </c>
    </row>
    <row r="43" spans="14:34" x14ac:dyDescent="0.25">
      <c r="N43" s="196">
        <f t="shared" si="0"/>
        <v>44873</v>
      </c>
      <c r="O43" s="150">
        <v>0.39850716890118404</v>
      </c>
      <c r="P43" s="151">
        <v>2.0495423322969612E-2</v>
      </c>
      <c r="Q43" s="151"/>
      <c r="R43" s="151">
        <v>0.58099740777584652</v>
      </c>
      <c r="S43" s="137"/>
      <c r="T43" s="141">
        <v>24</v>
      </c>
      <c r="U43" s="136">
        <v>16</v>
      </c>
      <c r="V43" s="139">
        <v>5.089529570652779</v>
      </c>
      <c r="W43" s="139">
        <v>8.2554135703381775</v>
      </c>
      <c r="X43" s="140" t="str">
        <f t="shared" si="1"/>
        <v>NO</v>
      </c>
      <c r="Y43" s="141">
        <v>24</v>
      </c>
      <c r="Z43" s="136">
        <v>16</v>
      </c>
      <c r="AA43" s="139">
        <v>12.791383004615318</v>
      </c>
      <c r="AB43" s="223">
        <v>119.05796361973718</v>
      </c>
      <c r="AC43" s="140" t="str">
        <f t="shared" si="2"/>
        <v>NO</v>
      </c>
      <c r="AD43" s="141">
        <v>24</v>
      </c>
      <c r="AE43" s="136">
        <v>16</v>
      </c>
      <c r="AF43" s="139"/>
      <c r="AG43" s="139">
        <v>156.09028514465695</v>
      </c>
      <c r="AH43" s="140" t="str">
        <f t="shared" si="3"/>
        <v>NO</v>
      </c>
    </row>
    <row r="44" spans="14:34" x14ac:dyDescent="0.25">
      <c r="N44" s="196">
        <f t="shared" si="0"/>
        <v>44874</v>
      </c>
      <c r="O44" s="150">
        <v>0.87056388335397539</v>
      </c>
      <c r="P44" s="151">
        <v>3.805989090884769E-3</v>
      </c>
      <c r="Q44" s="151"/>
      <c r="R44" s="151">
        <v>0.12563012755514014</v>
      </c>
      <c r="S44" s="137"/>
      <c r="T44" s="141">
        <v>24</v>
      </c>
      <c r="U44" s="136">
        <v>3</v>
      </c>
      <c r="V44" s="139">
        <v>3.2990248948820322</v>
      </c>
      <c r="W44" s="139">
        <v>10.392766058446197</v>
      </c>
      <c r="X44" s="140" t="str">
        <f t="shared" si="1"/>
        <v>NO</v>
      </c>
      <c r="Y44" s="141">
        <v>24</v>
      </c>
      <c r="Z44" s="136">
        <v>3</v>
      </c>
      <c r="AA44" s="139">
        <v>23.832911841453505</v>
      </c>
      <c r="AB44" s="223">
        <v>198.03544944873664</v>
      </c>
      <c r="AC44" s="140" t="str">
        <f t="shared" si="2"/>
        <v>NO</v>
      </c>
      <c r="AD44" s="141">
        <v>24</v>
      </c>
      <c r="AE44" s="136">
        <v>3</v>
      </c>
      <c r="AF44" s="139"/>
      <c r="AG44" s="139">
        <v>206.18068596893463</v>
      </c>
      <c r="AH44" s="140" t="str">
        <f t="shared" si="3"/>
        <v>NO</v>
      </c>
    </row>
    <row r="45" spans="14:34" x14ac:dyDescent="0.25">
      <c r="N45" s="196">
        <f t="shared" si="0"/>
        <v>44875</v>
      </c>
      <c r="O45" s="150">
        <v>0.9897976673624127</v>
      </c>
      <c r="P45" s="151">
        <v>8.5981163759562915E-3</v>
      </c>
      <c r="Q45" s="151"/>
      <c r="R45" s="151">
        <v>1.6042162616309345E-3</v>
      </c>
      <c r="S45" s="137"/>
      <c r="T45" s="141">
        <v>24</v>
      </c>
      <c r="U45" s="136">
        <v>0</v>
      </c>
      <c r="V45" s="139">
        <v>2.4921292496107221</v>
      </c>
      <c r="W45" s="139">
        <v>11.180335370832069</v>
      </c>
      <c r="X45" s="140" t="str">
        <f t="shared" si="1"/>
        <v>NO</v>
      </c>
      <c r="Y45" s="141">
        <v>24</v>
      </c>
      <c r="Z45" s="136">
        <v>0</v>
      </c>
      <c r="AA45" s="139">
        <v>32.277036757190302</v>
      </c>
      <c r="AB45" s="223">
        <v>221.60042035122441</v>
      </c>
      <c r="AC45" s="140" t="str">
        <f t="shared" si="2"/>
        <v>NO</v>
      </c>
      <c r="AD45" s="141">
        <v>24</v>
      </c>
      <c r="AE45" s="136">
        <v>0</v>
      </c>
      <c r="AF45" s="139"/>
      <c r="AG45" s="139">
        <v>219.82353621122058</v>
      </c>
      <c r="AH45" s="140" t="str">
        <f t="shared" si="3"/>
        <v>NO</v>
      </c>
    </row>
    <row r="46" spans="14:34" x14ac:dyDescent="0.25">
      <c r="N46" s="196">
        <f t="shared" si="0"/>
        <v>44876</v>
      </c>
      <c r="O46" s="150">
        <v>0.20402941419557927</v>
      </c>
      <c r="P46" s="151">
        <v>0.26968716744784221</v>
      </c>
      <c r="Q46" s="151"/>
      <c r="R46" s="151">
        <v>0.52628341835657855</v>
      </c>
      <c r="S46" s="137"/>
      <c r="T46" s="141">
        <v>24</v>
      </c>
      <c r="U46" s="136">
        <v>21</v>
      </c>
      <c r="V46" s="139">
        <v>3.5465494202312513</v>
      </c>
      <c r="W46" s="139">
        <v>14.038558882891348</v>
      </c>
      <c r="X46" s="140" t="str">
        <f t="shared" si="1"/>
        <v>NO</v>
      </c>
      <c r="Y46" s="141">
        <v>24</v>
      </c>
      <c r="Z46" s="136">
        <v>21</v>
      </c>
      <c r="AA46" s="139">
        <v>46.187903155433212</v>
      </c>
      <c r="AB46" s="223">
        <v>183.81073640680631</v>
      </c>
      <c r="AC46" s="140" t="str">
        <f t="shared" si="2"/>
        <v>NO</v>
      </c>
      <c r="AD46" s="141">
        <v>24</v>
      </c>
      <c r="AE46" s="136">
        <v>21</v>
      </c>
      <c r="AF46" s="139"/>
      <c r="AG46" s="139">
        <v>162.10882398077641</v>
      </c>
      <c r="AH46" s="140" t="str">
        <f t="shared" si="3"/>
        <v>NO</v>
      </c>
    </row>
    <row r="47" spans="14:34" x14ac:dyDescent="0.25">
      <c r="N47" s="196">
        <f t="shared" si="0"/>
        <v>44877</v>
      </c>
      <c r="O47" s="150">
        <v>8.3007864485042507E-2</v>
      </c>
      <c r="P47" s="151">
        <v>0.31451440387676183</v>
      </c>
      <c r="Q47" s="151"/>
      <c r="R47" s="151">
        <v>0.60247773163819573</v>
      </c>
      <c r="S47" s="137"/>
      <c r="T47" s="141">
        <v>24</v>
      </c>
      <c r="U47" s="136">
        <v>24</v>
      </c>
      <c r="V47" s="139">
        <v>5.0060833386749266</v>
      </c>
      <c r="W47" s="139">
        <v>14.605689361278685</v>
      </c>
      <c r="X47" s="140" t="str">
        <f t="shared" si="1"/>
        <v>NO</v>
      </c>
      <c r="Y47" s="141">
        <v>24</v>
      </c>
      <c r="Z47" s="136">
        <v>24</v>
      </c>
      <c r="AA47" s="139">
        <v>59.657880826282884</v>
      </c>
      <c r="AB47" s="223">
        <v>179.84346056055506</v>
      </c>
      <c r="AC47" s="140" t="str">
        <f t="shared" si="2"/>
        <v>NO</v>
      </c>
      <c r="AD47" s="141">
        <v>24</v>
      </c>
      <c r="AE47" s="136">
        <v>24</v>
      </c>
      <c r="AF47" s="139"/>
      <c r="AG47" s="139">
        <v>153.72744951979848</v>
      </c>
      <c r="AH47" s="140" t="str">
        <f t="shared" si="3"/>
        <v>NO</v>
      </c>
    </row>
    <row r="48" spans="14:34" x14ac:dyDescent="0.25">
      <c r="N48" s="196">
        <f t="shared" si="0"/>
        <v>44878</v>
      </c>
      <c r="O48" s="150">
        <v>0.81447418757861023</v>
      </c>
      <c r="P48" s="151">
        <v>0.13969458991591796</v>
      </c>
      <c r="Q48" s="151"/>
      <c r="R48" s="151">
        <v>4.5831222505471531E-2</v>
      </c>
      <c r="S48" s="137"/>
      <c r="T48" s="141">
        <v>24</v>
      </c>
      <c r="U48" s="136">
        <v>2</v>
      </c>
      <c r="V48" s="139">
        <v>2.8872001741092181</v>
      </c>
      <c r="W48" s="139">
        <v>13.821209254370107</v>
      </c>
      <c r="X48" s="140" t="str">
        <f t="shared" si="1"/>
        <v>NO</v>
      </c>
      <c r="Y48" s="141">
        <v>24</v>
      </c>
      <c r="Z48" s="136">
        <v>2</v>
      </c>
      <c r="AA48" s="139">
        <v>56.612665962141193</v>
      </c>
      <c r="AB48" s="223">
        <v>242.41444289675897</v>
      </c>
      <c r="AC48" s="140" t="str">
        <f t="shared" si="2"/>
        <v>NO</v>
      </c>
      <c r="AD48" s="141">
        <v>24</v>
      </c>
      <c r="AE48" s="136">
        <v>2</v>
      </c>
      <c r="AF48" s="139"/>
      <c r="AG48" s="139">
        <v>214.95856552439815</v>
      </c>
      <c r="AH48" s="140" t="str">
        <f t="shared" si="3"/>
        <v>NO</v>
      </c>
    </row>
    <row r="49" spans="14:34" x14ac:dyDescent="0.25">
      <c r="N49" s="196">
        <f t="shared" si="0"/>
        <v>44879</v>
      </c>
      <c r="O49" s="150">
        <v>0.96403079247473433</v>
      </c>
      <c r="P49" s="151">
        <v>3.4993521898090872E-2</v>
      </c>
      <c r="Q49" s="151"/>
      <c r="R49" s="151">
        <v>9.7568562717489048E-4</v>
      </c>
      <c r="S49" s="137"/>
      <c r="T49" s="141">
        <v>24</v>
      </c>
      <c r="U49" s="136">
        <v>0</v>
      </c>
      <c r="V49" s="139">
        <v>3.2829675208311841</v>
      </c>
      <c r="W49" s="139">
        <v>11.764491210808538</v>
      </c>
      <c r="X49" s="140" t="str">
        <f t="shared" si="1"/>
        <v>NO</v>
      </c>
      <c r="Y49" s="141">
        <v>24</v>
      </c>
      <c r="Z49" s="136">
        <v>0</v>
      </c>
      <c r="AA49" s="139">
        <v>39.337467806448096</v>
      </c>
      <c r="AB49" s="223">
        <v>227.52148787624776</v>
      </c>
      <c r="AC49" s="140" t="str">
        <f t="shared" si="2"/>
        <v>NO</v>
      </c>
      <c r="AD49" s="141">
        <v>24</v>
      </c>
      <c r="AE49" s="136">
        <v>0</v>
      </c>
      <c r="AF49" s="139"/>
      <c r="AG49" s="139">
        <v>219.89267458101077</v>
      </c>
      <c r="AH49" s="140" t="str">
        <f t="shared" si="3"/>
        <v>NO</v>
      </c>
    </row>
    <row r="50" spans="14:34" x14ac:dyDescent="0.25">
      <c r="N50" s="196">
        <f t="shared" si="0"/>
        <v>44880</v>
      </c>
      <c r="O50" s="150">
        <v>0.99924396976018925</v>
      </c>
      <c r="P50" s="151">
        <v>2.8666653196171901E-4</v>
      </c>
      <c r="Q50" s="151"/>
      <c r="R50" s="151">
        <v>4.6936370784879503E-4</v>
      </c>
      <c r="S50" s="137"/>
      <c r="T50" s="141">
        <v>24</v>
      </c>
      <c r="U50" s="136">
        <v>0</v>
      </c>
      <c r="V50" s="139">
        <v>1.3046107331144443</v>
      </c>
      <c r="W50" s="139">
        <v>11.003725163309992</v>
      </c>
      <c r="X50" s="140" t="str">
        <f t="shared" si="1"/>
        <v>NO</v>
      </c>
      <c r="Y50" s="141">
        <v>24</v>
      </c>
      <c r="Z50" s="136">
        <v>0</v>
      </c>
      <c r="AA50" s="139">
        <v>50.344723171947003</v>
      </c>
      <c r="AB50" s="223">
        <v>219.97787712405702</v>
      </c>
      <c r="AC50" s="140" t="str">
        <f t="shared" si="2"/>
        <v>NO</v>
      </c>
      <c r="AD50" s="141">
        <v>24</v>
      </c>
      <c r="AE50" s="136">
        <v>0</v>
      </c>
      <c r="AF50" s="139"/>
      <c r="AG50" s="139">
        <v>219.94836999213663</v>
      </c>
      <c r="AH50" s="140" t="str">
        <f t="shared" si="3"/>
        <v>NO</v>
      </c>
    </row>
    <row r="51" spans="14:34" x14ac:dyDescent="0.25">
      <c r="N51" s="196">
        <f t="shared" si="0"/>
        <v>44881</v>
      </c>
      <c r="O51" s="150">
        <v>0.9587119875029918</v>
      </c>
      <c r="P51" s="151">
        <v>5.3774355364118289E-3</v>
      </c>
      <c r="Q51" s="151"/>
      <c r="R51" s="151">
        <v>3.5910576960596234E-2</v>
      </c>
      <c r="S51" s="137"/>
      <c r="T51" s="141">
        <v>24</v>
      </c>
      <c r="U51" s="136">
        <v>0</v>
      </c>
      <c r="V51" s="139">
        <v>2.4392883292671086</v>
      </c>
      <c r="W51" s="139">
        <v>10.920795408517783</v>
      </c>
      <c r="X51" s="140" t="str">
        <f t="shared" si="1"/>
        <v>NO</v>
      </c>
      <c r="Y51" s="141">
        <v>24</v>
      </c>
      <c r="Z51" s="136">
        <v>0</v>
      </c>
      <c r="AA51" s="139">
        <v>29.507117457460328</v>
      </c>
      <c r="AB51" s="223">
        <v>214.6652660996624</v>
      </c>
      <c r="AC51" s="140" t="str">
        <f t="shared" si="2"/>
        <v>NO</v>
      </c>
      <c r="AD51" s="141">
        <v>24</v>
      </c>
      <c r="AE51" s="136">
        <v>0</v>
      </c>
      <c r="AF51" s="139"/>
      <c r="AG51" s="139">
        <v>216.04983653433436</v>
      </c>
      <c r="AH51" s="140" t="str">
        <f t="shared" si="3"/>
        <v>NO</v>
      </c>
    </row>
    <row r="52" spans="14:34" x14ac:dyDescent="0.25">
      <c r="N52" s="196">
        <f t="shared" si="0"/>
        <v>44882</v>
      </c>
      <c r="O52" s="150">
        <v>0.99813549610307295</v>
      </c>
      <c r="P52" s="151">
        <v>3.1159773633111825E-4</v>
      </c>
      <c r="Q52" s="151"/>
      <c r="R52" s="151">
        <v>1.5529061605959269E-3</v>
      </c>
      <c r="S52" s="137"/>
      <c r="T52" s="141">
        <v>24</v>
      </c>
      <c r="U52" s="136">
        <v>0</v>
      </c>
      <c r="V52" s="139">
        <v>1.3405035102667029</v>
      </c>
      <c r="W52" s="139">
        <v>10.998314166316005</v>
      </c>
      <c r="X52" s="140" t="str">
        <f t="shared" si="1"/>
        <v>NO</v>
      </c>
      <c r="Y52" s="141">
        <v>24</v>
      </c>
      <c r="Z52" s="136">
        <v>0</v>
      </c>
      <c r="AA52" s="139">
        <v>31.791383224138514</v>
      </c>
      <c r="AB52" s="223">
        <v>219.78669903384468</v>
      </c>
      <c r="AC52" s="140" t="str">
        <f t="shared" si="2"/>
        <v>NO</v>
      </c>
      <c r="AD52" s="141">
        <v>24</v>
      </c>
      <c r="AE52" s="136">
        <v>0</v>
      </c>
      <c r="AF52" s="139"/>
      <c r="AG52" s="139">
        <v>219.82918032233448</v>
      </c>
      <c r="AH52" s="140" t="str">
        <f t="shared" si="3"/>
        <v>NO</v>
      </c>
    </row>
    <row r="53" spans="14:34" x14ac:dyDescent="0.25">
      <c r="N53" s="196">
        <f t="shared" si="0"/>
        <v>44883</v>
      </c>
      <c r="O53" s="150">
        <v>0.99890722887325645</v>
      </c>
      <c r="P53" s="151">
        <v>5.3698002058521491E-5</v>
      </c>
      <c r="Q53" s="151"/>
      <c r="R53" s="151">
        <v>1.0390731246850079E-3</v>
      </c>
      <c r="S53" s="137"/>
      <c r="T53" s="141">
        <v>24</v>
      </c>
      <c r="U53" s="136">
        <v>0</v>
      </c>
      <c r="V53" s="139">
        <v>1.3634343670890823</v>
      </c>
      <c r="W53" s="139">
        <v>10.995466453859519</v>
      </c>
      <c r="X53" s="140" t="str">
        <f t="shared" si="1"/>
        <v>NO</v>
      </c>
      <c r="Y53" s="141">
        <v>24</v>
      </c>
      <c r="Z53" s="136">
        <v>0</v>
      </c>
      <c r="AA53" s="139">
        <v>42.530899026686122</v>
      </c>
      <c r="AB53" s="224">
        <v>219.82322178832251</v>
      </c>
      <c r="AC53" s="140" t="str">
        <f t="shared" si="2"/>
        <v>NO</v>
      </c>
      <c r="AD53" s="141">
        <v>24</v>
      </c>
      <c r="AE53" s="136">
        <v>0</v>
      </c>
      <c r="AF53" s="225"/>
      <c r="AG53" s="139">
        <v>219.88570195628472</v>
      </c>
      <c r="AH53" s="140" t="str">
        <f t="shared" si="3"/>
        <v>NO</v>
      </c>
    </row>
    <row r="54" spans="14:34" x14ac:dyDescent="0.25">
      <c r="N54" s="196">
        <f t="shared" si="0"/>
        <v>44884</v>
      </c>
      <c r="O54" s="150">
        <v>0.99875387079208811</v>
      </c>
      <c r="P54" s="151">
        <v>3.4092820358689252E-4</v>
      </c>
      <c r="Q54" s="151"/>
      <c r="R54" s="151">
        <v>9.0520100432498266E-4</v>
      </c>
      <c r="S54" s="137"/>
      <c r="T54" s="141">
        <v>24</v>
      </c>
      <c r="U54" s="136">
        <v>0</v>
      </c>
      <c r="V54" s="139">
        <v>1.2904063052712778</v>
      </c>
      <c r="W54" s="139">
        <v>11.002521814955125</v>
      </c>
      <c r="X54" s="140" t="str">
        <f t="shared" si="1"/>
        <v>NO</v>
      </c>
      <c r="Y54" s="141">
        <v>24</v>
      </c>
      <c r="Z54" s="136">
        <v>0</v>
      </c>
      <c r="AA54" s="139">
        <v>39.465997242197325</v>
      </c>
      <c r="AB54" s="223">
        <v>219.91071022250412</v>
      </c>
      <c r="AC54" s="140" t="str">
        <f t="shared" si="2"/>
        <v>NO</v>
      </c>
      <c r="AD54" s="141">
        <v>24</v>
      </c>
      <c r="AE54" s="136">
        <v>0</v>
      </c>
      <c r="AF54" s="139"/>
      <c r="AG54" s="139">
        <v>219.90042788952425</v>
      </c>
      <c r="AH54" s="140" t="str">
        <f t="shared" si="3"/>
        <v>NO</v>
      </c>
    </row>
    <row r="55" spans="14:34" x14ac:dyDescent="0.25">
      <c r="N55" s="196">
        <f t="shared" si="0"/>
        <v>44885</v>
      </c>
      <c r="O55" s="150">
        <v>0.99873055707666003</v>
      </c>
      <c r="P55" s="151">
        <v>2.7008668399047521E-4</v>
      </c>
      <c r="Q55" s="151"/>
      <c r="R55" s="151">
        <v>9.993562393494713E-4</v>
      </c>
      <c r="S55" s="137"/>
      <c r="T55" s="141">
        <v>24</v>
      </c>
      <c r="U55" s="136">
        <v>0</v>
      </c>
      <c r="V55" s="139">
        <v>1.1310378206704306</v>
      </c>
      <c r="W55" s="139">
        <v>11.000445447731369</v>
      </c>
      <c r="X55" s="140" t="str">
        <f t="shared" si="1"/>
        <v>NO</v>
      </c>
      <c r="Y55" s="141">
        <v>24</v>
      </c>
      <c r="Z55" s="136">
        <v>0</v>
      </c>
      <c r="AA55" s="139">
        <v>41.882656779718353</v>
      </c>
      <c r="AB55" s="223">
        <v>219.87803591303603</v>
      </c>
      <c r="AC55" s="140" t="str">
        <f t="shared" si="2"/>
        <v>NO</v>
      </c>
      <c r="AD55" s="141">
        <v>24</v>
      </c>
      <c r="AE55" s="136">
        <v>0</v>
      </c>
      <c r="AF55" s="139"/>
      <c r="AG55" s="139">
        <v>219.89007081367157</v>
      </c>
      <c r="AH55" s="140" t="str">
        <f t="shared" si="3"/>
        <v>NO</v>
      </c>
    </row>
    <row r="56" spans="14:34" x14ac:dyDescent="0.25">
      <c r="N56" s="196">
        <f t="shared" si="0"/>
        <v>44886</v>
      </c>
      <c r="O56" s="150">
        <v>0.99300093266602563</v>
      </c>
      <c r="P56" s="151">
        <v>6.3350967319430289E-3</v>
      </c>
      <c r="Q56" s="151"/>
      <c r="R56" s="151">
        <v>6.6397060203156365E-4</v>
      </c>
      <c r="S56" s="137"/>
      <c r="T56" s="141">
        <v>24</v>
      </c>
      <c r="U56" s="136">
        <v>0</v>
      </c>
      <c r="V56" s="225">
        <v>3.2692128083173415</v>
      </c>
      <c r="W56" s="139">
        <v>11.135720289791575</v>
      </c>
      <c r="X56" s="140" t="str">
        <f t="shared" si="1"/>
        <v>NO</v>
      </c>
      <c r="Y56" s="141">
        <v>24</v>
      </c>
      <c r="Z56" s="136">
        <v>0</v>
      </c>
      <c r="AA56" s="225">
        <v>38.750922904883318</v>
      </c>
      <c r="AB56" s="224">
        <v>221.27321061675872</v>
      </c>
      <c r="AC56" s="140" t="str">
        <f t="shared" si="2"/>
        <v>NO</v>
      </c>
      <c r="AD56" s="141">
        <v>24</v>
      </c>
      <c r="AE56" s="136">
        <v>0</v>
      </c>
      <c r="AF56" s="225"/>
      <c r="AG56" s="139">
        <v>219.92696323377655</v>
      </c>
      <c r="AH56" s="140" t="str">
        <f t="shared" si="3"/>
        <v>NO</v>
      </c>
    </row>
    <row r="57" spans="14:34" x14ac:dyDescent="0.25">
      <c r="N57" s="196">
        <f t="shared" si="0"/>
        <v>44887</v>
      </c>
      <c r="O57" s="150">
        <v>0.96457372888723469</v>
      </c>
      <c r="P57" s="151">
        <v>1.1874098740178002E-2</v>
      </c>
      <c r="Q57" s="151"/>
      <c r="R57" s="151">
        <v>2.3552172372587225E-2</v>
      </c>
      <c r="S57" s="137"/>
      <c r="T57" s="141">
        <v>24</v>
      </c>
      <c r="U57" s="136">
        <v>0</v>
      </c>
      <c r="V57" s="139">
        <v>1.9464499362274001</v>
      </c>
      <c r="W57" s="139">
        <v>11.131693224234688</v>
      </c>
      <c r="X57" s="140" t="str">
        <f t="shared" si="1"/>
        <v>NO</v>
      </c>
      <c r="Y57" s="141">
        <v>24</v>
      </c>
      <c r="Z57" s="136">
        <v>0</v>
      </c>
      <c r="AA57" s="139">
        <v>28.561237505974756</v>
      </c>
      <c r="AB57" s="223">
        <v>218.33758243721456</v>
      </c>
      <c r="AC57" s="140" t="str">
        <f t="shared" si="2"/>
        <v>NO</v>
      </c>
      <c r="AD57" s="141">
        <v>24</v>
      </c>
      <c r="AE57" s="136">
        <v>0</v>
      </c>
      <c r="AF57" s="139"/>
      <c r="AG57" s="139">
        <v>217.40926103901546</v>
      </c>
      <c r="AH57" s="140" t="str">
        <f t="shared" si="3"/>
        <v>NO</v>
      </c>
    </row>
    <row r="58" spans="14:34" x14ac:dyDescent="0.25">
      <c r="N58" s="196">
        <f t="shared" si="0"/>
        <v>44888</v>
      </c>
      <c r="O58" s="150">
        <v>0.94386785931674055</v>
      </c>
      <c r="P58" s="151">
        <v>7.8959882337596345E-3</v>
      </c>
      <c r="Q58" s="151"/>
      <c r="R58" s="151">
        <v>4.8236152449499768E-2</v>
      </c>
      <c r="S58" s="137"/>
      <c r="T58" s="141">
        <v>24</v>
      </c>
      <c r="U58" s="136">
        <v>0</v>
      </c>
      <c r="V58" s="139">
        <v>2.7238388152692323</v>
      </c>
      <c r="W58" s="139">
        <v>10.908412902670461</v>
      </c>
      <c r="X58" s="140" t="str">
        <f t="shared" si="1"/>
        <v>NO</v>
      </c>
      <c r="Y58" s="141">
        <v>24</v>
      </c>
      <c r="Z58" s="136">
        <v>0</v>
      </c>
      <c r="AA58" s="139">
        <v>34.23236152587009</v>
      </c>
      <c r="AB58" s="223">
        <v>212.98225574184295</v>
      </c>
      <c r="AC58" s="140" t="str">
        <f t="shared" si="2"/>
        <v>NO</v>
      </c>
      <c r="AD58" s="141">
        <v>24</v>
      </c>
      <c r="AE58" s="136">
        <v>0</v>
      </c>
      <c r="AF58" s="139"/>
      <c r="AG58" s="139">
        <v>214.69402323055502</v>
      </c>
      <c r="AH58" s="140" t="str">
        <f t="shared" si="3"/>
        <v>NO</v>
      </c>
    </row>
    <row r="59" spans="14:34" x14ac:dyDescent="0.25">
      <c r="N59" s="196">
        <f t="shared" si="0"/>
        <v>44889</v>
      </c>
      <c r="O59" s="150">
        <v>0.97101120629515236</v>
      </c>
      <c r="P59" s="151">
        <v>8.1927544380777206E-4</v>
      </c>
      <c r="Q59" s="151"/>
      <c r="R59" s="151">
        <v>2.8169518261039958E-2</v>
      </c>
      <c r="S59" s="137"/>
      <c r="T59" s="141">
        <v>24</v>
      </c>
      <c r="U59" s="136">
        <v>0</v>
      </c>
      <c r="V59" s="139">
        <v>2.2100246073510434</v>
      </c>
      <c r="W59" s="139">
        <v>10.863091709328049</v>
      </c>
      <c r="X59" s="140" t="str">
        <f t="shared" si="1"/>
        <v>NO</v>
      </c>
      <c r="Y59" s="141">
        <v>24</v>
      </c>
      <c r="Z59" s="136">
        <v>0</v>
      </c>
      <c r="AA59" s="225">
        <v>34.660260120456229</v>
      </c>
      <c r="AB59" s="224">
        <v>215.06747303325895</v>
      </c>
      <c r="AC59" s="140" t="str">
        <f t="shared" si="2"/>
        <v>NO</v>
      </c>
      <c r="AD59" s="141">
        <v>24</v>
      </c>
      <c r="AE59" s="136">
        <v>0</v>
      </c>
      <c r="AF59" s="225"/>
      <c r="AG59" s="139">
        <v>216.90135299128565</v>
      </c>
      <c r="AH59" s="140" t="str">
        <f t="shared" si="3"/>
        <v>NO</v>
      </c>
    </row>
    <row r="60" spans="14:34" x14ac:dyDescent="0.25">
      <c r="N60" s="196">
        <f t="shared" si="0"/>
        <v>44890</v>
      </c>
      <c r="O60" s="150">
        <v>0.99835979639274142</v>
      </c>
      <c r="P60" s="151">
        <v>8.8088757306460945E-4</v>
      </c>
      <c r="Q60" s="151"/>
      <c r="R60" s="151">
        <v>7.5931603419396971E-4</v>
      </c>
      <c r="S60" s="137"/>
      <c r="T60" s="141">
        <v>24</v>
      </c>
      <c r="U60" s="136">
        <v>0</v>
      </c>
      <c r="V60" s="139">
        <v>2.1910984073396436</v>
      </c>
      <c r="W60" s="139">
        <v>11.015203288419356</v>
      </c>
      <c r="X60" s="140" t="str">
        <f t="shared" si="1"/>
        <v>NO</v>
      </c>
      <c r="Y60" s="141">
        <v>24</v>
      </c>
      <c r="Z60" s="136">
        <v>0</v>
      </c>
      <c r="AA60" s="139">
        <v>35.099322629209972</v>
      </c>
      <c r="AB60" s="223">
        <v>220.05597940586804</v>
      </c>
      <c r="AC60" s="140" t="str">
        <f t="shared" si="2"/>
        <v>NO</v>
      </c>
      <c r="AD60" s="141">
        <v>24</v>
      </c>
      <c r="AE60" s="136">
        <v>0</v>
      </c>
      <c r="AF60" s="139"/>
      <c r="AG60" s="139">
        <v>219.91647523623865</v>
      </c>
      <c r="AH60" s="140" t="str">
        <f t="shared" si="3"/>
        <v>NO</v>
      </c>
    </row>
    <row r="61" spans="14:34" x14ac:dyDescent="0.25">
      <c r="N61" s="196">
        <f t="shared" si="0"/>
        <v>44891</v>
      </c>
      <c r="O61" s="150">
        <v>0.99426791744922527</v>
      </c>
      <c r="P61" s="151">
        <v>5.4056407300954318E-3</v>
      </c>
      <c r="Q61" s="151"/>
      <c r="R61" s="151">
        <v>3.2644182067907224E-4</v>
      </c>
      <c r="S61" s="137"/>
      <c r="T61" s="141">
        <v>24</v>
      </c>
      <c r="U61" s="136">
        <v>0</v>
      </c>
      <c r="V61" s="139">
        <v>1.5729687651940971</v>
      </c>
      <c r="W61" s="139">
        <v>11.117128666048364</v>
      </c>
      <c r="X61" s="140" t="str">
        <f t="shared" si="1"/>
        <v>NO</v>
      </c>
      <c r="Y61" s="141">
        <v>24</v>
      </c>
      <c r="Z61" s="136">
        <v>0</v>
      </c>
      <c r="AA61" s="139">
        <v>42.511005025915068</v>
      </c>
      <c r="AB61" s="223">
        <v>221.12999177016781</v>
      </c>
      <c r="AC61" s="140" t="str">
        <f t="shared" si="2"/>
        <v>NO</v>
      </c>
      <c r="AD61" s="141">
        <v>24</v>
      </c>
      <c r="AE61" s="136">
        <v>0</v>
      </c>
      <c r="AF61" s="139"/>
      <c r="AG61" s="139">
        <v>219.96409139972525</v>
      </c>
      <c r="AH61" s="140" t="str">
        <f t="shared" si="3"/>
        <v>NO</v>
      </c>
    </row>
    <row r="62" spans="14:34" x14ac:dyDescent="0.25">
      <c r="N62" s="196">
        <f t="shared" si="0"/>
        <v>44892</v>
      </c>
      <c r="O62" s="150">
        <v>0.92493687112016432</v>
      </c>
      <c r="P62" s="151">
        <v>7.4632517233811216E-2</v>
      </c>
      <c r="Q62" s="151"/>
      <c r="R62" s="151">
        <v>4.3061164602438835E-4</v>
      </c>
      <c r="S62" s="137"/>
      <c r="T62" s="141">
        <v>24</v>
      </c>
      <c r="U62" s="136">
        <v>0</v>
      </c>
      <c r="V62" s="139">
        <v>1.1107749186272713</v>
      </c>
      <c r="W62" s="139">
        <v>12.639547015090717</v>
      </c>
      <c r="X62" s="140" t="str">
        <f t="shared" si="1"/>
        <v>NO</v>
      </c>
      <c r="Y62" s="141">
        <v>24</v>
      </c>
      <c r="Z62" s="136">
        <v>0</v>
      </c>
      <c r="AA62" s="139">
        <v>43.627655041849124</v>
      </c>
      <c r="AB62" s="223">
        <v>236.34099777768503</v>
      </c>
      <c r="AC62" s="140" t="str">
        <f t="shared" si="2"/>
        <v>NO</v>
      </c>
      <c r="AD62" s="141">
        <v>24</v>
      </c>
      <c r="AE62" s="136">
        <v>0</v>
      </c>
      <c r="AF62" s="139"/>
      <c r="AG62" s="139">
        <v>219.95263271893734</v>
      </c>
      <c r="AH62" s="140" t="str">
        <f t="shared" si="3"/>
        <v>NO</v>
      </c>
    </row>
    <row r="63" spans="14:34" x14ac:dyDescent="0.25">
      <c r="N63" s="196">
        <f t="shared" si="0"/>
        <v>44893</v>
      </c>
      <c r="O63" s="150">
        <v>0.33246306819227189</v>
      </c>
      <c r="P63" s="151">
        <v>0.17942989633754527</v>
      </c>
      <c r="Q63" s="151"/>
      <c r="R63" s="151">
        <v>0.4881070354701828</v>
      </c>
      <c r="S63" s="137"/>
      <c r="T63" s="141">
        <v>24</v>
      </c>
      <c r="U63" s="136">
        <v>18</v>
      </c>
      <c r="V63" s="139">
        <v>3.4297303945104449</v>
      </c>
      <c r="W63" s="139">
        <v>12.26286902433999</v>
      </c>
      <c r="X63" s="140" t="str">
        <f t="shared" si="1"/>
        <v>NO</v>
      </c>
      <c r="Y63" s="141">
        <v>24</v>
      </c>
      <c r="Z63" s="136">
        <v>18</v>
      </c>
      <c r="AA63" s="139">
        <v>37.945620180042518</v>
      </c>
      <c r="AB63" s="223">
        <v>170.88315025642183</v>
      </c>
      <c r="AC63" s="140" t="str">
        <f t="shared" si="2"/>
        <v>NO</v>
      </c>
      <c r="AD63" s="141">
        <v>24</v>
      </c>
      <c r="AE63" s="136">
        <v>18</v>
      </c>
      <c r="AF63" s="139"/>
      <c r="AG63" s="139">
        <v>166.3082260982799</v>
      </c>
      <c r="AH63" s="140" t="str">
        <f t="shared" si="3"/>
        <v>NO</v>
      </c>
    </row>
    <row r="64" spans="14:34" x14ac:dyDescent="0.25">
      <c r="N64" s="196">
        <f t="shared" si="0"/>
        <v>44894</v>
      </c>
      <c r="O64" s="150">
        <v>0.1150190638912522</v>
      </c>
      <c r="P64" s="151">
        <v>3.0062946921040706E-2</v>
      </c>
      <c r="Q64" s="151"/>
      <c r="R64" s="151">
        <v>0.85491798918770723</v>
      </c>
      <c r="S64" s="137"/>
      <c r="T64" s="114">
        <v>24</v>
      </c>
      <c r="U64" s="116">
        <v>24</v>
      </c>
      <c r="V64" s="227"/>
      <c r="W64" s="227"/>
      <c r="X64" s="228"/>
      <c r="Y64" s="114">
        <v>24</v>
      </c>
      <c r="Z64" s="116">
        <v>24</v>
      </c>
      <c r="AA64" s="139"/>
      <c r="AB64" s="223"/>
      <c r="AC64" s="140"/>
      <c r="AD64" s="114">
        <v>24</v>
      </c>
      <c r="AE64" s="116">
        <v>24</v>
      </c>
      <c r="AF64" s="139"/>
      <c r="AG64" s="139"/>
      <c r="AH64" s="140"/>
    </row>
    <row r="65" spans="14:34" x14ac:dyDescent="0.25">
      <c r="N65" s="196">
        <f t="shared" si="0"/>
        <v>44895</v>
      </c>
      <c r="O65" s="150">
        <v>0.17781249733610585</v>
      </c>
      <c r="P65" s="151">
        <v>7.0379895844144204E-4</v>
      </c>
      <c r="Q65" s="151"/>
      <c r="R65" s="151">
        <v>0.82148370370545265</v>
      </c>
      <c r="S65" s="137"/>
      <c r="T65" s="141">
        <v>24</v>
      </c>
      <c r="U65" s="136">
        <v>22</v>
      </c>
      <c r="V65" s="139">
        <v>6.2314277849685764</v>
      </c>
      <c r="W65" s="139">
        <v>6.4973232067057216</v>
      </c>
      <c r="X65" s="140" t="str">
        <f t="shared" si="1"/>
        <v>NO</v>
      </c>
      <c r="Y65" s="141">
        <v>24</v>
      </c>
      <c r="Z65" s="136">
        <v>22</v>
      </c>
      <c r="AA65" s="139">
        <v>11.241604114078415</v>
      </c>
      <c r="AB65" s="223">
        <v>71.055543548317445</v>
      </c>
      <c r="AC65" s="140" t="str">
        <f t="shared" si="2"/>
        <v>NO</v>
      </c>
      <c r="AD65" s="141">
        <v>24</v>
      </c>
      <c r="AE65" s="136">
        <v>22</v>
      </c>
      <c r="AF65" s="139"/>
      <c r="AG65" s="139">
        <v>129.63679259240024</v>
      </c>
      <c r="AH65" s="140" t="str">
        <f t="shared" si="3"/>
        <v>NO</v>
      </c>
    </row>
    <row r="66" spans="14:34" x14ac:dyDescent="0.25">
      <c r="N66" s="196">
        <f t="shared" si="0"/>
        <v>44896</v>
      </c>
      <c r="O66" s="150">
        <v>0.87729767176854534</v>
      </c>
      <c r="P66" s="151">
        <v>6.2884845144136952E-4</v>
      </c>
      <c r="Q66" s="151"/>
      <c r="R66" s="151">
        <v>0.12207347978001304</v>
      </c>
      <c r="S66" s="137"/>
      <c r="T66" s="141">
        <v>24</v>
      </c>
      <c r="U66" s="136">
        <v>0</v>
      </c>
      <c r="V66" s="139">
        <v>2.5456905528096803</v>
      </c>
      <c r="W66" s="139">
        <v>10.342430527141637</v>
      </c>
      <c r="X66" s="140" t="str">
        <f t="shared" si="1"/>
        <v>NO</v>
      </c>
      <c r="Y66" s="141">
        <v>24</v>
      </c>
      <c r="Z66" s="136">
        <v>0</v>
      </c>
      <c r="AA66" s="139">
        <v>23.557850700744357</v>
      </c>
      <c r="AB66" s="223">
        <v>197.98201007924482</v>
      </c>
      <c r="AC66" s="140" t="str">
        <f t="shared" si="2"/>
        <v>NO</v>
      </c>
      <c r="AD66" s="141">
        <v>24</v>
      </c>
      <c r="AE66" s="136">
        <v>0</v>
      </c>
      <c r="AF66" s="139"/>
      <c r="AG66" s="139">
        <v>206.57191722419859</v>
      </c>
      <c r="AH66" s="140" t="str">
        <f t="shared" si="3"/>
        <v>NO</v>
      </c>
    </row>
    <row r="67" spans="14:34" x14ac:dyDescent="0.25">
      <c r="N67" s="196">
        <f t="shared" si="0"/>
        <v>44897</v>
      </c>
      <c r="O67" s="150">
        <v>0.99799155346326807</v>
      </c>
      <c r="P67" s="151">
        <v>3.5852831690726372E-4</v>
      </c>
      <c r="Q67" s="151"/>
      <c r="R67" s="151">
        <v>1.6499182198245806E-3</v>
      </c>
      <c r="S67" s="137"/>
      <c r="T67" s="141">
        <v>24</v>
      </c>
      <c r="U67" s="136">
        <v>0</v>
      </c>
      <c r="V67" s="139">
        <v>2.3323237098290348</v>
      </c>
      <c r="W67" s="139">
        <v>10.998813072762925</v>
      </c>
      <c r="X67" s="140" t="str">
        <f t="shared" si="1"/>
        <v>NO</v>
      </c>
      <c r="Y67" s="141">
        <v>24</v>
      </c>
      <c r="Z67" s="136">
        <v>0</v>
      </c>
      <c r="AA67" s="223">
        <v>45.660690254575314</v>
      </c>
      <c r="AB67" s="139">
        <v>219.77941607282145</v>
      </c>
      <c r="AC67" s="140" t="str">
        <f t="shared" si="2"/>
        <v>NO</v>
      </c>
      <c r="AD67" s="141">
        <v>24</v>
      </c>
      <c r="AE67" s="136">
        <v>0</v>
      </c>
      <c r="AF67" s="139"/>
      <c r="AG67" s="139">
        <v>219.81850899581931</v>
      </c>
      <c r="AH67" s="140" t="str">
        <f t="shared" si="3"/>
        <v>NO</v>
      </c>
    </row>
    <row r="68" spans="14:34" x14ac:dyDescent="0.25">
      <c r="N68" s="196">
        <f t="shared" si="0"/>
        <v>44898</v>
      </c>
      <c r="O68" s="134">
        <v>0.99929744102297746</v>
      </c>
      <c r="P68" s="135">
        <v>0</v>
      </c>
      <c r="Q68" s="136"/>
      <c r="R68" s="135">
        <v>7.0255897702239684E-4</v>
      </c>
      <c r="S68" s="137"/>
      <c r="T68" s="141">
        <v>24</v>
      </c>
      <c r="U68" s="136">
        <v>0</v>
      </c>
      <c r="V68" s="139">
        <v>1.4789934442508228</v>
      </c>
      <c r="W68" s="139">
        <v>10.99613592562638</v>
      </c>
      <c r="X68" s="140" t="str">
        <f t="shared" si="1"/>
        <v>NO</v>
      </c>
      <c r="Y68" s="141">
        <v>24</v>
      </c>
      <c r="Z68" s="136">
        <v>0</v>
      </c>
      <c r="AA68" s="223">
        <v>54.057836735286827</v>
      </c>
      <c r="AB68" s="139">
        <v>219.87248554567043</v>
      </c>
      <c r="AC68" s="140" t="str">
        <f t="shared" si="2"/>
        <v>NO</v>
      </c>
      <c r="AD68" s="141">
        <v>24</v>
      </c>
      <c r="AE68" s="136">
        <v>0</v>
      </c>
      <c r="AF68" s="139"/>
      <c r="AG68" s="139">
        <v>219.92271851252755</v>
      </c>
      <c r="AH68" s="140" t="str">
        <f t="shared" si="3"/>
        <v>NO</v>
      </c>
    </row>
    <row r="69" spans="14:34" x14ac:dyDescent="0.25">
      <c r="N69" s="196">
        <f t="shared" si="0"/>
        <v>44899</v>
      </c>
      <c r="O69" s="150">
        <v>0.99892126754408561</v>
      </c>
      <c r="P69" s="151">
        <v>0</v>
      </c>
      <c r="Q69" s="151"/>
      <c r="R69" s="151">
        <v>1.0787324559142746E-3</v>
      </c>
      <c r="S69" s="137"/>
      <c r="T69" s="141">
        <v>24</v>
      </c>
      <c r="U69" s="136">
        <v>0</v>
      </c>
      <c r="V69" s="139">
        <v>1.5061733213080093</v>
      </c>
      <c r="W69" s="139">
        <v>10.994066971492474</v>
      </c>
      <c r="X69" s="140" t="str">
        <f t="shared" si="1"/>
        <v>NO</v>
      </c>
      <c r="Y69" s="141">
        <v>24</v>
      </c>
      <c r="Z69" s="136">
        <v>0</v>
      </c>
      <c r="AA69" s="223">
        <v>51.271550484459219</v>
      </c>
      <c r="AB69" s="139">
        <v>219.8042100592516</v>
      </c>
      <c r="AC69" s="140" t="str">
        <f t="shared" si="2"/>
        <v>NO</v>
      </c>
      <c r="AD69" s="141">
        <v>24</v>
      </c>
      <c r="AE69" s="136">
        <v>0</v>
      </c>
      <c r="AF69" s="139"/>
      <c r="AG69" s="139">
        <v>219.88133942984942</v>
      </c>
      <c r="AH69" s="140" t="str">
        <f t="shared" si="3"/>
        <v>NO</v>
      </c>
    </row>
    <row r="70" spans="14:34" x14ac:dyDescent="0.25">
      <c r="N70" s="196">
        <f t="shared" si="0"/>
        <v>44900</v>
      </c>
      <c r="O70" s="150">
        <v>0.99923321207548321</v>
      </c>
      <c r="P70" s="151">
        <v>9.0615037581037334E-6</v>
      </c>
      <c r="Q70" s="151"/>
      <c r="R70" s="151">
        <v>7.5772642075848514E-4</v>
      </c>
      <c r="S70" s="137"/>
      <c r="T70" s="141">
        <v>24</v>
      </c>
      <c r="U70" s="136">
        <v>0</v>
      </c>
      <c r="V70" s="139">
        <v>1.4214142161113223</v>
      </c>
      <c r="W70" s="139">
        <v>10.996031857768509</v>
      </c>
      <c r="X70" s="140" t="str">
        <f t="shared" si="1"/>
        <v>NO</v>
      </c>
      <c r="Y70" s="141">
        <v>24</v>
      </c>
      <c r="Z70" s="136">
        <v>0</v>
      </c>
      <c r="AA70" s="223">
        <v>49.590287645747246</v>
      </c>
      <c r="AB70" s="139">
        <v>219.86446618545912</v>
      </c>
      <c r="AC70" s="140" t="str">
        <f t="shared" si="2"/>
        <v>NO</v>
      </c>
      <c r="AD70" s="141">
        <v>24</v>
      </c>
      <c r="AE70" s="136">
        <v>0</v>
      </c>
      <c r="AF70" s="139"/>
      <c r="AG70" s="139">
        <v>219.91665009371658</v>
      </c>
      <c r="AH70" s="140" t="str">
        <f t="shared" si="3"/>
        <v>NO</v>
      </c>
    </row>
    <row r="71" spans="14:34" x14ac:dyDescent="0.25">
      <c r="N71" s="196">
        <f t="shared" ref="N71:N93" si="4">N70+1</f>
        <v>44901</v>
      </c>
      <c r="O71" s="150">
        <v>0.98223189508313025</v>
      </c>
      <c r="P71" s="151">
        <v>2.9033941254214213E-4</v>
      </c>
      <c r="Q71" s="151"/>
      <c r="R71" s="151">
        <v>1.7477765504327596E-2</v>
      </c>
      <c r="S71" s="137"/>
      <c r="T71" s="141">
        <v>24</v>
      </c>
      <c r="U71" s="136">
        <v>0</v>
      </c>
      <c r="V71" s="139">
        <v>1.8971512259045438</v>
      </c>
      <c r="W71" s="139">
        <v>10.910259756802128</v>
      </c>
      <c r="X71" s="140" t="str">
        <f t="shared" si="1"/>
        <v>NO</v>
      </c>
      <c r="Y71" s="141">
        <v>24</v>
      </c>
      <c r="Z71" s="136">
        <v>0</v>
      </c>
      <c r="AA71" s="223">
        <v>49.965977145908425</v>
      </c>
      <c r="AB71" s="139">
        <v>216.89166023172382</v>
      </c>
      <c r="AC71" s="140" t="str">
        <f t="shared" si="2"/>
        <v>NO</v>
      </c>
      <c r="AD71" s="141">
        <v>24</v>
      </c>
      <c r="AE71" s="136">
        <v>0</v>
      </c>
      <c r="AF71" s="139"/>
      <c r="AG71" s="139">
        <v>218.07744579452401</v>
      </c>
      <c r="AH71" s="140" t="str">
        <f t="shared" si="3"/>
        <v>NO</v>
      </c>
    </row>
    <row r="72" spans="14:34" x14ac:dyDescent="0.25">
      <c r="N72" s="196">
        <f t="shared" si="4"/>
        <v>44902</v>
      </c>
      <c r="O72" s="150">
        <v>0.95654526265478179</v>
      </c>
      <c r="P72" s="151">
        <v>3.3391310451530003E-4</v>
      </c>
      <c r="Q72" s="151"/>
      <c r="R72" s="151">
        <v>4.3120824240702738E-2</v>
      </c>
      <c r="S72" s="137"/>
      <c r="T72" s="141">
        <v>24</v>
      </c>
      <c r="U72" s="136">
        <v>0</v>
      </c>
      <c r="V72" s="139">
        <v>1.810574197126769</v>
      </c>
      <c r="W72" s="139">
        <v>10.770181554975473</v>
      </c>
      <c r="X72" s="140" t="str">
        <f t="shared" si="1"/>
        <v>NO</v>
      </c>
      <c r="Y72" s="141">
        <v>24</v>
      </c>
      <c r="Z72" s="136">
        <v>0</v>
      </c>
      <c r="AA72" s="223">
        <v>34.622847200085296</v>
      </c>
      <c r="AB72" s="139">
        <v>212.24703128330586</v>
      </c>
      <c r="AC72" s="140" t="str">
        <f t="shared" si="2"/>
        <v>NO</v>
      </c>
      <c r="AD72" s="141">
        <v>24</v>
      </c>
      <c r="AE72" s="136">
        <v>0</v>
      </c>
      <c r="AF72" s="139"/>
      <c r="AG72" s="139">
        <v>215.25670933352276</v>
      </c>
      <c r="AH72" s="140" t="str">
        <f t="shared" si="3"/>
        <v>NO</v>
      </c>
    </row>
    <row r="73" spans="14:34" x14ac:dyDescent="0.25">
      <c r="N73" s="196">
        <f t="shared" si="4"/>
        <v>44903</v>
      </c>
      <c r="O73" s="150">
        <v>0.56112659341395366</v>
      </c>
      <c r="P73" s="151">
        <v>5.0322530366355093E-3</v>
      </c>
      <c r="Q73" s="151"/>
      <c r="R73" s="151">
        <v>0.43384115354941089</v>
      </c>
      <c r="S73" s="137"/>
      <c r="T73" s="141">
        <v>24</v>
      </c>
      <c r="U73" s="136">
        <v>10</v>
      </c>
      <c r="V73" s="139">
        <v>3.4736707063004029</v>
      </c>
      <c r="W73" s="139">
        <v>8.7245832222842203</v>
      </c>
      <c r="X73" s="140" t="str">
        <f t="shared" si="1"/>
        <v>NO</v>
      </c>
      <c r="Y73" s="141">
        <v>24</v>
      </c>
      <c r="Z73" s="136">
        <v>10</v>
      </c>
      <c r="AA73" s="223">
        <v>32.789852239047647</v>
      </c>
      <c r="AB73" s="139">
        <v>142.36492629884174</v>
      </c>
      <c r="AC73" s="140" t="str">
        <f t="shared" si="2"/>
        <v>NO</v>
      </c>
      <c r="AD73" s="141">
        <v>24</v>
      </c>
      <c r="AE73" s="136">
        <v>10</v>
      </c>
      <c r="AF73" s="139"/>
      <c r="AG73" s="139">
        <v>172.27747310956482</v>
      </c>
      <c r="AH73" s="140" t="str">
        <f t="shared" si="3"/>
        <v>NO</v>
      </c>
    </row>
    <row r="74" spans="14:34" x14ac:dyDescent="0.25">
      <c r="N74" s="196">
        <f t="shared" si="4"/>
        <v>44904</v>
      </c>
      <c r="O74" s="150">
        <v>0.93617180786149479</v>
      </c>
      <c r="P74" s="151">
        <v>4.1681070585969257E-4</v>
      </c>
      <c r="Q74" s="151"/>
      <c r="R74" s="151">
        <v>6.3411381432645617E-2</v>
      </c>
      <c r="S74" s="137"/>
      <c r="T74" s="141">
        <v>24</v>
      </c>
      <c r="U74" s="136">
        <v>1</v>
      </c>
      <c r="V74" s="139">
        <v>1.8509387391840615</v>
      </c>
      <c r="W74" s="139">
        <v>10.660407237649366</v>
      </c>
      <c r="X74" s="140" t="str">
        <f t="shared" si="1"/>
        <v>NO</v>
      </c>
      <c r="Y74" s="141">
        <v>24</v>
      </c>
      <c r="Z74" s="136">
        <v>1</v>
      </c>
      <c r="AA74" s="223">
        <v>29.34543076461528</v>
      </c>
      <c r="AB74" s="139">
        <v>208.58253262526395</v>
      </c>
      <c r="AC74" s="140" t="str">
        <f t="shared" si="2"/>
        <v>NO</v>
      </c>
      <c r="AD74" s="141">
        <v>24</v>
      </c>
      <c r="AE74" s="136">
        <v>1</v>
      </c>
      <c r="AF74" s="139"/>
      <c r="AG74" s="139">
        <v>213.02474804240902</v>
      </c>
      <c r="AH74" s="140" t="str">
        <f t="shared" si="3"/>
        <v>NO</v>
      </c>
    </row>
    <row r="75" spans="14:34" x14ac:dyDescent="0.25">
      <c r="N75" s="196">
        <f t="shared" si="4"/>
        <v>44905</v>
      </c>
      <c r="O75" s="150">
        <v>0.99871361208316511</v>
      </c>
      <c r="P75" s="151">
        <v>3.3842049277852483E-4</v>
      </c>
      <c r="Q75" s="151"/>
      <c r="R75" s="151">
        <v>9.4796742405635185E-4</v>
      </c>
      <c r="S75" s="137"/>
      <c r="T75" s="141">
        <v>24</v>
      </c>
      <c r="U75" s="136">
        <v>0</v>
      </c>
      <c r="V75" s="139">
        <v>1.4962942040829124</v>
      </c>
      <c r="W75" s="139">
        <v>11.002231430008816</v>
      </c>
      <c r="X75" s="140" t="str">
        <f t="shared" si="1"/>
        <v>NO</v>
      </c>
      <c r="Y75" s="141">
        <v>24</v>
      </c>
      <c r="Z75" s="136">
        <v>0</v>
      </c>
      <c r="AA75" s="223">
        <v>42.059526464230252</v>
      </c>
      <c r="AB75" s="139">
        <v>219.90239642094508</v>
      </c>
      <c r="AC75" s="140" t="str">
        <f t="shared" si="2"/>
        <v>NO</v>
      </c>
      <c r="AD75" s="141">
        <v>24</v>
      </c>
      <c r="AE75" s="136">
        <v>0</v>
      </c>
      <c r="AF75" s="139"/>
      <c r="AG75" s="139">
        <v>219.89572358335383</v>
      </c>
      <c r="AH75" s="140" t="str">
        <f t="shared" si="3"/>
        <v>NO</v>
      </c>
    </row>
    <row r="76" spans="14:34" x14ac:dyDescent="0.25">
      <c r="N76" s="196">
        <f t="shared" si="4"/>
        <v>44906</v>
      </c>
      <c r="O76" s="150">
        <v>0.99884582030226765</v>
      </c>
      <c r="P76" s="151">
        <v>2.6520859239246712E-4</v>
      </c>
      <c r="Q76" s="151"/>
      <c r="R76" s="151">
        <v>8.8897110533988028E-4</v>
      </c>
      <c r="S76" s="137"/>
      <c r="T76" s="141">
        <v>24</v>
      </c>
      <c r="U76" s="136">
        <v>0</v>
      </c>
      <c r="V76" s="139">
        <v>1.5377857412468536</v>
      </c>
      <c r="W76" s="139">
        <v>11.000945247953268</v>
      </c>
      <c r="X76" s="140" t="str">
        <f t="shared" si="1"/>
        <v>NO</v>
      </c>
      <c r="Y76" s="141">
        <v>24</v>
      </c>
      <c r="Z76" s="136">
        <v>0</v>
      </c>
      <c r="AA76" s="223">
        <v>44.053524467827195</v>
      </c>
      <c r="AB76" s="139">
        <v>219.89699763470719</v>
      </c>
      <c r="AC76" s="140" t="str">
        <f t="shared" si="2"/>
        <v>NO</v>
      </c>
      <c r="AD76" s="141">
        <v>24</v>
      </c>
      <c r="AE76" s="136">
        <v>0</v>
      </c>
      <c r="AF76" s="139"/>
      <c r="AG76" s="139">
        <v>219.90221317841267</v>
      </c>
      <c r="AH76" s="140" t="str">
        <f t="shared" si="3"/>
        <v>NO</v>
      </c>
    </row>
    <row r="77" spans="14:34" x14ac:dyDescent="0.25">
      <c r="N77" s="196">
        <f t="shared" si="4"/>
        <v>44907</v>
      </c>
      <c r="O77" s="150">
        <v>0.99824933450809228</v>
      </c>
      <c r="P77" s="151">
        <v>4.0606894490362143E-4</v>
      </c>
      <c r="Q77" s="151"/>
      <c r="R77" s="151">
        <v>1.3445965470039367E-3</v>
      </c>
      <c r="S77" s="137"/>
      <c r="T77" s="141">
        <v>24</v>
      </c>
      <c r="U77" s="136">
        <v>0</v>
      </c>
      <c r="V77" s="139">
        <v>2.0014145073334046</v>
      </c>
      <c r="W77" s="139">
        <v>11.001538235779357</v>
      </c>
      <c r="X77" s="140" t="str">
        <f t="shared" si="1"/>
        <v>NO</v>
      </c>
      <c r="Y77" s="141">
        <v>24</v>
      </c>
      <c r="Z77" s="136">
        <v>0</v>
      </c>
      <c r="AA77" s="223">
        <v>39.240062712874654</v>
      </c>
      <c r="AB77" s="139">
        <v>219.84529089459761</v>
      </c>
      <c r="AC77" s="140" t="str">
        <f t="shared" si="2"/>
        <v>NO</v>
      </c>
      <c r="AD77" s="141">
        <v>24</v>
      </c>
      <c r="AE77" s="136">
        <v>0</v>
      </c>
      <c r="AF77" s="139"/>
      <c r="AG77" s="139">
        <v>219.85209437982962</v>
      </c>
      <c r="AH77" s="140" t="str">
        <f t="shared" si="3"/>
        <v>NO</v>
      </c>
    </row>
    <row r="78" spans="14:34" x14ac:dyDescent="0.25">
      <c r="N78" s="196">
        <f t="shared" si="4"/>
        <v>44908</v>
      </c>
      <c r="O78" s="150">
        <v>0.49868982001595558</v>
      </c>
      <c r="P78" s="151">
        <v>5.4584160898356034E-4</v>
      </c>
      <c r="Q78" s="151"/>
      <c r="R78" s="151">
        <v>0.50076433837506074</v>
      </c>
      <c r="S78" s="137"/>
      <c r="T78" s="141">
        <v>24</v>
      </c>
      <c r="U78" s="136">
        <v>10</v>
      </c>
      <c r="V78" s="139">
        <v>3.2282384114593219</v>
      </c>
      <c r="W78" s="139">
        <v>8.2578046543348069</v>
      </c>
      <c r="X78" s="140" t="str">
        <f t="shared" si="1"/>
        <v>NO</v>
      </c>
      <c r="Y78" s="141">
        <v>24</v>
      </c>
      <c r="Z78" s="136">
        <v>10</v>
      </c>
      <c r="AA78" s="223">
        <v>32.629378429459663</v>
      </c>
      <c r="AB78" s="139">
        <v>129.23135773890289</v>
      </c>
      <c r="AC78" s="140" t="str">
        <f t="shared" si="2"/>
        <v>NO</v>
      </c>
      <c r="AD78" s="141">
        <v>24</v>
      </c>
      <c r="AE78" s="136">
        <v>10</v>
      </c>
      <c r="AF78" s="139"/>
      <c r="AG78" s="139">
        <v>164.91592277874329</v>
      </c>
      <c r="AH78" s="140" t="str">
        <f t="shared" si="3"/>
        <v>NO</v>
      </c>
    </row>
    <row r="79" spans="14:34" x14ac:dyDescent="0.25">
      <c r="N79" s="196">
        <f t="shared" si="4"/>
        <v>44909</v>
      </c>
      <c r="O79" s="150">
        <v>0.94333802445140191</v>
      </c>
      <c r="P79" s="151">
        <v>5.7981199885022829E-4</v>
      </c>
      <c r="Q79" s="151"/>
      <c r="R79" s="151">
        <v>5.6082163549747828E-2</v>
      </c>
      <c r="S79" s="137"/>
      <c r="T79" s="141">
        <v>24</v>
      </c>
      <c r="U79" s="136">
        <v>0</v>
      </c>
      <c r="V79" s="139">
        <v>4.2274044646552342</v>
      </c>
      <c r="W79" s="139">
        <v>10.704303964451096</v>
      </c>
      <c r="X79" s="140" t="str">
        <f t="shared" si="1"/>
        <v>NO</v>
      </c>
      <c r="Y79" s="141">
        <v>24</v>
      </c>
      <c r="Z79" s="136">
        <v>0</v>
      </c>
      <c r="AA79" s="223">
        <v>34.573287999165885</v>
      </c>
      <c r="AB79" s="139">
        <v>209.94864595546784</v>
      </c>
      <c r="AC79" s="140" t="str">
        <f t="shared" si="2"/>
        <v>NO</v>
      </c>
      <c r="AD79" s="141">
        <v>24</v>
      </c>
      <c r="AE79" s="136">
        <v>0</v>
      </c>
      <c r="AF79" s="139"/>
      <c r="AG79" s="139">
        <v>213.83096200952781</v>
      </c>
      <c r="AH79" s="140" t="str">
        <f t="shared" si="3"/>
        <v>NO</v>
      </c>
    </row>
    <row r="80" spans="14:34" x14ac:dyDescent="0.25">
      <c r="N80" s="196">
        <f t="shared" si="4"/>
        <v>44910</v>
      </c>
      <c r="O80" s="150">
        <v>0.97424176728103495</v>
      </c>
      <c r="P80" s="151">
        <v>5.2074708946173057E-4</v>
      </c>
      <c r="Q80" s="151"/>
      <c r="R80" s="151">
        <v>2.523748562950319E-2</v>
      </c>
      <c r="S80" s="137"/>
      <c r="T80" s="141">
        <v>24</v>
      </c>
      <c r="U80" s="136">
        <v>0</v>
      </c>
      <c r="V80" s="139">
        <v>3.1921297242392987</v>
      </c>
      <c r="W80" s="139">
        <v>10.872650265005889</v>
      </c>
      <c r="X80" s="140" t="str">
        <f t="shared" si="1"/>
        <v>NO</v>
      </c>
      <c r="Y80" s="141">
        <v>24</v>
      </c>
      <c r="Z80" s="136">
        <v>0</v>
      </c>
      <c r="AA80" s="223">
        <v>33.172070509525803</v>
      </c>
      <c r="AB80" s="139">
        <v>215.53396071792679</v>
      </c>
      <c r="AC80" s="140" t="str">
        <f t="shared" si="2"/>
        <v>NO</v>
      </c>
      <c r="AD80" s="141">
        <v>24</v>
      </c>
      <c r="AE80" s="136">
        <v>0</v>
      </c>
      <c r="AF80" s="139"/>
      <c r="AG80" s="139">
        <v>217.22387658075462</v>
      </c>
      <c r="AH80" s="140" t="str">
        <f t="shared" si="3"/>
        <v>NO</v>
      </c>
    </row>
    <row r="81" spans="14:34" x14ac:dyDescent="0.25">
      <c r="N81" s="196">
        <f t="shared" si="4"/>
        <v>44911</v>
      </c>
      <c r="O81" s="150">
        <v>0.69695541185948873</v>
      </c>
      <c r="P81" s="151">
        <v>3.4236783607771086E-4</v>
      </c>
      <c r="Q81" s="151"/>
      <c r="R81" s="151">
        <v>0.30270222030443322</v>
      </c>
      <c r="S81" s="137"/>
      <c r="T81" s="141">
        <v>24</v>
      </c>
      <c r="U81" s="136">
        <v>6</v>
      </c>
      <c r="V81" s="139">
        <v>4.8534587822817441</v>
      </c>
      <c r="W81" s="139">
        <v>9.3426698807193294</v>
      </c>
      <c r="X81" s="140" t="str">
        <f t="shared" si="1"/>
        <v>NO</v>
      </c>
      <c r="Y81" s="141">
        <v>24</v>
      </c>
      <c r="Z81" s="136">
        <v>6</v>
      </c>
      <c r="AA81" s="224">
        <v>28.593818284263769</v>
      </c>
      <c r="AB81" s="139">
        <v>165.13486793868248</v>
      </c>
      <c r="AC81" s="140" t="str">
        <f t="shared" si="2"/>
        <v>NO</v>
      </c>
      <c r="AD81" s="141">
        <v>24</v>
      </c>
      <c r="AE81" s="136">
        <v>6</v>
      </c>
      <c r="AF81" s="139"/>
      <c r="AG81" s="139">
        <v>186.70275576651238</v>
      </c>
      <c r="AH81" s="140" t="str">
        <f t="shared" si="3"/>
        <v>NO</v>
      </c>
    </row>
    <row r="82" spans="14:34" x14ac:dyDescent="0.25">
      <c r="N82" s="196">
        <f t="shared" si="4"/>
        <v>44912</v>
      </c>
      <c r="O82" s="150">
        <v>0.60639077010393738</v>
      </c>
      <c r="P82" s="151">
        <v>1.9803451968227023E-3</v>
      </c>
      <c r="Q82" s="151"/>
      <c r="R82" s="151">
        <v>0.39162888469923979</v>
      </c>
      <c r="S82" s="137"/>
      <c r="T82" s="141">
        <v>24</v>
      </c>
      <c r="U82" s="136">
        <v>9</v>
      </c>
      <c r="V82" s="139">
        <v>2.261264619885992</v>
      </c>
      <c r="W82" s="139">
        <v>8.8896087284842817</v>
      </c>
      <c r="X82" s="140" t="str">
        <f t="shared" si="1"/>
        <v>NO</v>
      </c>
      <c r="Y82" s="141">
        <v>24</v>
      </c>
      <c r="Z82" s="136">
        <v>9</v>
      </c>
      <c r="AA82" s="223">
        <v>38.743779600310482</v>
      </c>
      <c r="AB82" s="139">
        <v>149.35503337038898</v>
      </c>
      <c r="AC82" s="140" t="str">
        <f t="shared" si="2"/>
        <v>NO</v>
      </c>
      <c r="AD82" s="141">
        <v>24</v>
      </c>
      <c r="AE82" s="136">
        <v>9</v>
      </c>
      <c r="AF82" s="139"/>
      <c r="AG82" s="139">
        <v>176.92082268308366</v>
      </c>
      <c r="AH82" s="140" t="str">
        <f t="shared" si="3"/>
        <v>NO</v>
      </c>
    </row>
    <row r="83" spans="14:34" x14ac:dyDescent="0.25">
      <c r="N83" s="196">
        <f t="shared" si="4"/>
        <v>44913</v>
      </c>
      <c r="O83" s="150">
        <v>0.94530607118038501</v>
      </c>
      <c r="P83" s="151">
        <v>7.4436334039594681E-5</v>
      </c>
      <c r="Q83" s="151"/>
      <c r="R83" s="151">
        <v>5.4619492485575315E-2</v>
      </c>
      <c r="S83" s="137"/>
      <c r="T83" s="141">
        <v>24</v>
      </c>
      <c r="U83" s="136">
        <v>0</v>
      </c>
      <c r="V83" s="139">
        <v>2.0199189649908633</v>
      </c>
      <c r="W83" s="139">
        <v>10.701230390678207</v>
      </c>
      <c r="X83" s="140" t="str">
        <f t="shared" si="1"/>
        <v>NO</v>
      </c>
      <c r="Y83" s="141">
        <v>24</v>
      </c>
      <c r="Z83" s="136">
        <v>0</v>
      </c>
      <c r="AA83" s="223">
        <v>40.764850788081347</v>
      </c>
      <c r="AB83" s="139">
        <v>210.10293810735686</v>
      </c>
      <c r="AC83" s="140" t="str">
        <f t="shared" si="2"/>
        <v>NO</v>
      </c>
      <c r="AD83" s="141">
        <v>24</v>
      </c>
      <c r="AE83" s="136">
        <v>0</v>
      </c>
      <c r="AF83" s="139"/>
      <c r="AG83" s="139">
        <v>213.99185582658671</v>
      </c>
      <c r="AH83" s="140" t="str">
        <f t="shared" si="3"/>
        <v>NO</v>
      </c>
    </row>
    <row r="84" spans="14:34" x14ac:dyDescent="0.25">
      <c r="N84" s="196">
        <f t="shared" si="4"/>
        <v>44914</v>
      </c>
      <c r="O84" s="150">
        <v>0.90198342672252962</v>
      </c>
      <c r="P84" s="151">
        <v>4.8920668157181684E-4</v>
      </c>
      <c r="Q84" s="151"/>
      <c r="R84" s="151">
        <v>9.7527366595898557E-2</v>
      </c>
      <c r="S84" s="137"/>
      <c r="T84" s="141">
        <v>24</v>
      </c>
      <c r="U84" s="136">
        <v>0</v>
      </c>
      <c r="V84" s="139">
        <v>2.8703448078762897</v>
      </c>
      <c r="W84" s="139">
        <v>10.474362030717142</v>
      </c>
      <c r="X84" s="140" t="str">
        <f t="shared" si="1"/>
        <v>NO</v>
      </c>
      <c r="Y84" s="141">
        <v>24</v>
      </c>
      <c r="Z84" s="136">
        <v>0</v>
      </c>
      <c r="AA84" s="224">
        <v>30.170099832536426</v>
      </c>
      <c r="AB84" s="139">
        <v>202.40640843279019</v>
      </c>
      <c r="AC84" s="140" t="str">
        <f t="shared" si="2"/>
        <v>NO</v>
      </c>
      <c r="AD84" s="141">
        <v>24</v>
      </c>
      <c r="AE84" s="136">
        <v>0</v>
      </c>
      <c r="AF84" s="139"/>
      <c r="AG84" s="139">
        <v>209.27198967445113</v>
      </c>
      <c r="AH84" s="140" t="str">
        <f t="shared" si="3"/>
        <v>NO</v>
      </c>
    </row>
    <row r="85" spans="14:34" x14ac:dyDescent="0.25">
      <c r="N85" s="196">
        <f t="shared" si="4"/>
        <v>44915</v>
      </c>
      <c r="O85" s="150">
        <v>0.99800221069745865</v>
      </c>
      <c r="P85" s="151">
        <v>6.7703452044659551E-4</v>
      </c>
      <c r="Q85" s="151"/>
      <c r="R85" s="151">
        <v>1.3207547820947849E-3</v>
      </c>
      <c r="S85" s="137"/>
      <c r="T85" s="141">
        <v>24</v>
      </c>
      <c r="U85" s="136">
        <v>0</v>
      </c>
      <c r="V85" s="139">
        <v>1.4718371080752393</v>
      </c>
      <c r="W85" s="139">
        <v>11.007630608148304</v>
      </c>
      <c r="X85" s="140" t="str">
        <f t="shared" si="1"/>
        <v>NO</v>
      </c>
      <c r="Y85" s="141">
        <v>24</v>
      </c>
      <c r="Z85" s="136">
        <v>0</v>
      </c>
      <c r="AA85" s="223">
        <v>26.350138902019825</v>
      </c>
      <c r="AB85" s="139">
        <v>219.9092306015481</v>
      </c>
      <c r="AC85" s="140" t="str">
        <f t="shared" si="2"/>
        <v>NO</v>
      </c>
      <c r="AD85" s="141">
        <v>24</v>
      </c>
      <c r="AE85" s="136">
        <v>0</v>
      </c>
      <c r="AF85" s="139"/>
      <c r="AG85" s="139">
        <v>219.85471697396957</v>
      </c>
      <c r="AH85" s="140" t="str">
        <f t="shared" si="3"/>
        <v>NO</v>
      </c>
    </row>
    <row r="86" spans="14:34" x14ac:dyDescent="0.25">
      <c r="N86" s="196">
        <f t="shared" si="4"/>
        <v>44916</v>
      </c>
      <c r="O86" s="150">
        <v>0.99335886261188033</v>
      </c>
      <c r="P86" s="151">
        <v>3.1820564701976919E-3</v>
      </c>
      <c r="Q86" s="151"/>
      <c r="R86" s="151">
        <v>3.4590809179220142E-3</v>
      </c>
      <c r="S86" s="137"/>
      <c r="T86" s="141">
        <v>24</v>
      </c>
      <c r="U86" s="136">
        <v>0</v>
      </c>
      <c r="V86" s="139">
        <v>3.1701060495948354</v>
      </c>
      <c r="W86" s="139">
        <v>11.05098029729578</v>
      </c>
      <c r="X86" s="140" t="str">
        <f t="shared" si="1"/>
        <v>NO</v>
      </c>
      <c r="Y86" s="141">
        <v>24</v>
      </c>
      <c r="Z86" s="136">
        <v>0</v>
      </c>
      <c r="AA86" s="223">
        <v>20.004390114423639</v>
      </c>
      <c r="AB86" s="139">
        <v>220.07222923684066</v>
      </c>
      <c r="AC86" s="140" t="str">
        <f t="shared" si="2"/>
        <v>NO</v>
      </c>
      <c r="AD86" s="141">
        <v>24</v>
      </c>
      <c r="AE86" s="136">
        <v>0</v>
      </c>
      <c r="AF86" s="139"/>
      <c r="AG86" s="139">
        <v>219.61950109902864</v>
      </c>
      <c r="AH86" s="140" t="str">
        <f t="shared" si="3"/>
        <v>NO</v>
      </c>
    </row>
    <row r="87" spans="14:34" x14ac:dyDescent="0.25">
      <c r="N87" s="196">
        <f t="shared" si="4"/>
        <v>44917</v>
      </c>
      <c r="O87" s="150">
        <v>0.99196941045910236</v>
      </c>
      <c r="P87" s="151">
        <v>7.398637642423391E-3</v>
      </c>
      <c r="Q87" s="151"/>
      <c r="R87" s="151">
        <v>6.3195189847408903E-4</v>
      </c>
      <c r="S87" s="137"/>
      <c r="T87" s="141">
        <v>24</v>
      </c>
      <c r="U87" s="136">
        <v>0</v>
      </c>
      <c r="V87" s="139">
        <v>2.116509735001018</v>
      </c>
      <c r="W87" s="139">
        <v>11.15929429269171</v>
      </c>
      <c r="X87" s="140" t="str">
        <f t="shared" si="1"/>
        <v>NO</v>
      </c>
      <c r="Y87" s="141">
        <v>24</v>
      </c>
      <c r="Z87" s="136">
        <v>0</v>
      </c>
      <c r="AA87" s="224">
        <v>32.659556563786801</v>
      </c>
      <c r="AB87" s="139">
        <v>221.51300101176011</v>
      </c>
      <c r="AC87" s="140" t="str">
        <f t="shared" si="2"/>
        <v>NO</v>
      </c>
      <c r="AD87" s="141">
        <v>24</v>
      </c>
      <c r="AE87" s="136">
        <v>0</v>
      </c>
      <c r="AF87" s="139"/>
      <c r="AG87" s="139">
        <v>219.93048529116788</v>
      </c>
      <c r="AH87" s="140" t="str">
        <f t="shared" si="3"/>
        <v>NO</v>
      </c>
    </row>
    <row r="88" spans="14:34" x14ac:dyDescent="0.25">
      <c r="N88" s="196">
        <f t="shared" si="4"/>
        <v>44918</v>
      </c>
      <c r="O88" s="150">
        <v>0.91832739682767262</v>
      </c>
      <c r="P88" s="151">
        <v>2.9229170777122122E-3</v>
      </c>
      <c r="Q88" s="151"/>
      <c r="R88" s="151">
        <v>7.8749686094615134E-2</v>
      </c>
      <c r="S88" s="137"/>
      <c r="T88" s="141">
        <v>24</v>
      </c>
      <c r="U88" s="136">
        <v>0</v>
      </c>
      <c r="V88" s="139">
        <v>1.5862989186758842</v>
      </c>
      <c r="W88" s="139">
        <v>10.631180902189287</v>
      </c>
      <c r="X88" s="140" t="str">
        <f t="shared" si="1"/>
        <v>NO</v>
      </c>
      <c r="Y88" s="141">
        <v>24</v>
      </c>
      <c r="Z88" s="136">
        <v>0</v>
      </c>
      <c r="AA88" s="223">
        <v>27.470337891338044</v>
      </c>
      <c r="AB88" s="139">
        <v>206.34997373092403</v>
      </c>
      <c r="AC88" s="140" t="str">
        <f t="shared" si="2"/>
        <v>NO</v>
      </c>
      <c r="AD88" s="141">
        <v>24</v>
      </c>
      <c r="AE88" s="136">
        <v>0</v>
      </c>
      <c r="AF88" s="139"/>
      <c r="AG88" s="139">
        <v>211.33753452959238</v>
      </c>
      <c r="AH88" s="140" t="str">
        <f t="shared" si="3"/>
        <v>NO</v>
      </c>
    </row>
    <row r="89" spans="14:34" x14ac:dyDescent="0.25">
      <c r="N89" s="196">
        <f t="shared" si="4"/>
        <v>44919</v>
      </c>
      <c r="O89" s="150">
        <v>0.93518135651942524</v>
      </c>
      <c r="P89" s="151">
        <v>1.3864664085959169E-2</v>
      </c>
      <c r="Q89" s="151"/>
      <c r="R89" s="151">
        <v>5.0953979394615594E-2</v>
      </c>
      <c r="S89" s="137"/>
      <c r="T89" s="141">
        <v>24</v>
      </c>
      <c r="U89" s="136">
        <v>0</v>
      </c>
      <c r="V89" s="139">
        <v>1.8751417980993017</v>
      </c>
      <c r="W89" s="139">
        <v>11.024775723220717</v>
      </c>
      <c r="X89" s="140" t="str">
        <f t="shared" si="1"/>
        <v>NO</v>
      </c>
      <c r="Y89" s="141">
        <v>24</v>
      </c>
      <c r="Z89" s="136">
        <v>0</v>
      </c>
      <c r="AA89" s="223">
        <v>41.5042745757113</v>
      </c>
      <c r="AB89" s="139">
        <v>213.80207883878825</v>
      </c>
      <c r="AC89" s="140" t="str">
        <f t="shared" si="2"/>
        <v>NO</v>
      </c>
      <c r="AD89" s="141">
        <v>24</v>
      </c>
      <c r="AE89" s="136">
        <v>0</v>
      </c>
      <c r="AF89" s="139"/>
      <c r="AG89" s="139">
        <v>214.39506226659228</v>
      </c>
      <c r="AH89" s="140" t="str">
        <f t="shared" si="3"/>
        <v>NO</v>
      </c>
    </row>
    <row r="90" spans="14:34" x14ac:dyDescent="0.25">
      <c r="N90" s="196">
        <f t="shared" si="4"/>
        <v>44920</v>
      </c>
      <c r="O90" s="150">
        <v>0.93915509614923531</v>
      </c>
      <c r="P90" s="151">
        <v>6.026714196093718E-2</v>
      </c>
      <c r="Q90" s="151"/>
      <c r="R90" s="151">
        <v>5.7776188982740814E-4</v>
      </c>
      <c r="S90" s="137"/>
      <c r="T90" s="141">
        <v>24</v>
      </c>
      <c r="U90" s="136">
        <v>0</v>
      </c>
      <c r="V90" s="139">
        <v>1.6141860901947751</v>
      </c>
      <c r="W90" s="139">
        <v>12.322699432746568</v>
      </c>
      <c r="X90" s="140" t="str">
        <f t="shared" si="1"/>
        <v>NO</v>
      </c>
      <c r="Y90" s="141">
        <v>24</v>
      </c>
      <c r="Z90" s="136">
        <v>0</v>
      </c>
      <c r="AA90" s="223">
        <v>45.764890365723822</v>
      </c>
      <c r="AB90" s="139">
        <v>233.15390744840252</v>
      </c>
      <c r="AC90" s="140" t="str">
        <f t="shared" si="2"/>
        <v>NO</v>
      </c>
      <c r="AD90" s="141">
        <v>24</v>
      </c>
      <c r="AE90" s="136">
        <v>0</v>
      </c>
      <c r="AF90" s="139"/>
      <c r="AG90" s="139">
        <v>219.93644619211901</v>
      </c>
      <c r="AH90" s="140" t="str">
        <f t="shared" si="3"/>
        <v>NO</v>
      </c>
    </row>
    <row r="91" spans="14:34" x14ac:dyDescent="0.25">
      <c r="N91" s="196">
        <f t="shared" si="4"/>
        <v>44921</v>
      </c>
      <c r="O91" s="150">
        <v>0.98338450944879485</v>
      </c>
      <c r="P91" s="151">
        <v>1.5483859414112316E-2</v>
      </c>
      <c r="Q91" s="151"/>
      <c r="R91" s="151">
        <v>1.1316311370927338E-3</v>
      </c>
      <c r="S91" s="137"/>
      <c r="T91" s="141">
        <v>24</v>
      </c>
      <c r="U91" s="136">
        <v>0</v>
      </c>
      <c r="V91" s="139">
        <v>1.5811903041288575</v>
      </c>
      <c r="W91" s="139">
        <v>11.334420935856464</v>
      </c>
      <c r="X91" s="140" t="str">
        <f t="shared" si="1"/>
        <v>NO</v>
      </c>
      <c r="Y91" s="141">
        <v>24</v>
      </c>
      <c r="Z91" s="136">
        <v>0</v>
      </c>
      <c r="AA91" s="223">
        <v>45.884927568734838</v>
      </c>
      <c r="AB91" s="139">
        <v>223.20105801972241</v>
      </c>
      <c r="AC91" s="140" t="str">
        <f t="shared" si="2"/>
        <v>NO</v>
      </c>
      <c r="AD91" s="141">
        <v>24</v>
      </c>
      <c r="AE91" s="136">
        <v>0</v>
      </c>
      <c r="AF91" s="139"/>
      <c r="AG91" s="139">
        <v>219.87552057491976</v>
      </c>
      <c r="AH91" s="140" t="str">
        <f t="shared" si="3"/>
        <v>NO</v>
      </c>
    </row>
    <row r="92" spans="14:34" x14ac:dyDescent="0.25">
      <c r="N92" s="196">
        <f t="shared" si="4"/>
        <v>44922</v>
      </c>
      <c r="O92" s="150">
        <v>0.99872756734290757</v>
      </c>
      <c r="P92" s="151">
        <v>1.5413728244089968E-4</v>
      </c>
      <c r="Q92" s="151"/>
      <c r="R92" s="151">
        <v>1.1182953746512287E-3</v>
      </c>
      <c r="S92" s="137"/>
      <c r="T92" s="141">
        <v>24</v>
      </c>
      <c r="U92" s="136">
        <v>0</v>
      </c>
      <c r="V92" s="139">
        <v>1.4489463096002908</v>
      </c>
      <c r="W92" s="139">
        <v>10.997240395653117</v>
      </c>
      <c r="X92" s="140" t="str">
        <f t="shared" si="1"/>
        <v>NO</v>
      </c>
      <c r="Y92" s="141">
        <v>24</v>
      </c>
      <c r="Z92" s="136">
        <v>0</v>
      </c>
      <c r="AA92" s="223">
        <v>48.893678242611919</v>
      </c>
      <c r="AB92" s="139">
        <v>219.83093959163779</v>
      </c>
      <c r="AC92" s="140" t="str">
        <f t="shared" si="2"/>
        <v>NO</v>
      </c>
      <c r="AD92" s="141">
        <v>24</v>
      </c>
      <c r="AE92" s="136">
        <v>0</v>
      </c>
      <c r="AF92" s="139"/>
      <c r="AG92" s="139">
        <v>219.87698750878843</v>
      </c>
      <c r="AH92" s="140" t="str">
        <f t="shared" si="3"/>
        <v>NO</v>
      </c>
    </row>
    <row r="93" spans="14:34" x14ac:dyDescent="0.25">
      <c r="N93" s="196">
        <f t="shared" si="4"/>
        <v>44923</v>
      </c>
      <c r="O93" s="150">
        <v>0.99914588420615547</v>
      </c>
      <c r="P93" s="151">
        <v>3.4117778882569814E-4</v>
      </c>
      <c r="Q93" s="151"/>
      <c r="R93" s="151">
        <v>5.1293800501861996E-4</v>
      </c>
      <c r="S93" s="137"/>
      <c r="T93" s="141">
        <v>24</v>
      </c>
      <c r="U93" s="136">
        <v>0</v>
      </c>
      <c r="V93" s="139">
        <v>1.2883837718792324</v>
      </c>
      <c r="W93" s="139">
        <v>11.004684752326565</v>
      </c>
      <c r="X93" s="140" t="str">
        <f t="shared" si="1"/>
        <v>NO</v>
      </c>
      <c r="Y93" s="141">
        <v>24</v>
      </c>
      <c r="Z93" s="136">
        <v>0</v>
      </c>
      <c r="AA93" s="223">
        <v>42.65078628345676</v>
      </c>
      <c r="AB93" s="139">
        <v>219.98196086563084</v>
      </c>
      <c r="AC93" s="140" t="str">
        <f t="shared" si="2"/>
        <v>NO</v>
      </c>
      <c r="AD93" s="141">
        <v>24</v>
      </c>
      <c r="AE93" s="136">
        <v>0</v>
      </c>
      <c r="AF93" s="139"/>
      <c r="AG93" s="139">
        <v>219.94357681944797</v>
      </c>
      <c r="AH93" s="140" t="str">
        <f t="shared" si="3"/>
        <v>NO</v>
      </c>
    </row>
    <row r="94" spans="14:34" x14ac:dyDescent="0.25">
      <c r="N94" s="196">
        <f>N93+1</f>
        <v>44924</v>
      </c>
      <c r="O94" s="150">
        <v>0.99849564527253187</v>
      </c>
      <c r="P94" s="151">
        <v>4.0772854552046121E-4</v>
      </c>
      <c r="Q94" s="151"/>
      <c r="R94" s="151">
        <v>1.0966261819474364E-3</v>
      </c>
      <c r="S94" s="137"/>
      <c r="T94" s="141">
        <v>24</v>
      </c>
      <c r="U94" s="149">
        <v>0</v>
      </c>
      <c r="V94" s="139">
        <v>1.408844737839906</v>
      </c>
      <c r="W94" s="139">
        <v>11.00293858400074</v>
      </c>
      <c r="X94" s="140" t="str">
        <f t="shared" si="1"/>
        <v>NO</v>
      </c>
      <c r="Y94" s="141">
        <v>24</v>
      </c>
      <c r="Z94" s="136">
        <v>0</v>
      </c>
      <c r="AA94" s="223">
        <v>39.381620388314282</v>
      </c>
      <c r="AB94" s="139">
        <v>219.89066262799105</v>
      </c>
      <c r="AC94" s="140" t="str">
        <f t="shared" si="2"/>
        <v>NO</v>
      </c>
      <c r="AD94" s="141">
        <v>24</v>
      </c>
      <c r="AE94" s="136">
        <v>0</v>
      </c>
      <c r="AF94" s="139"/>
      <c r="AG94" s="139">
        <v>219.87937111998582</v>
      </c>
      <c r="AH94" s="140" t="str">
        <f t="shared" si="3"/>
        <v>NO</v>
      </c>
    </row>
    <row r="95" spans="14:34" x14ac:dyDescent="0.25">
      <c r="N95" s="196">
        <f>N94+1</f>
        <v>44925</v>
      </c>
      <c r="O95" s="150">
        <v>0.55813460849587038</v>
      </c>
      <c r="P95" s="151">
        <v>8.6287343113773673E-2</v>
      </c>
      <c r="Q95" s="151"/>
      <c r="R95" s="151">
        <v>0.35557804839035573</v>
      </c>
      <c r="S95" s="137"/>
      <c r="T95" s="141">
        <v>24</v>
      </c>
      <c r="U95" s="149">
        <v>11</v>
      </c>
      <c r="V95" s="139">
        <v>1.7064718455410637</v>
      </c>
      <c r="W95" s="139">
        <v>10.942642282356067</v>
      </c>
      <c r="X95" s="140" t="str">
        <f t="shared" si="1"/>
        <v>NO</v>
      </c>
      <c r="Y95" s="141">
        <v>24</v>
      </c>
      <c r="Z95" s="136">
        <v>11</v>
      </c>
      <c r="AA95" s="223">
        <v>37.129990769174803</v>
      </c>
      <c r="AB95" s="139">
        <v>174.44579970218064</v>
      </c>
      <c r="AC95" s="140" t="str">
        <f t="shared" si="2"/>
        <v>NO</v>
      </c>
      <c r="AD95" s="141">
        <v>24</v>
      </c>
      <c r="AE95" s="136">
        <v>11</v>
      </c>
      <c r="AF95" s="139"/>
      <c r="AG95" s="139">
        <v>180.88641467706088</v>
      </c>
      <c r="AH95" s="140" t="str">
        <f t="shared" si="3"/>
        <v>NO</v>
      </c>
    </row>
    <row r="96" spans="14:34" ht="12.75" hidden="1" customHeight="1" x14ac:dyDescent="0.25">
      <c r="N96" s="196">
        <f>[1]DAILY!$B96</f>
        <v>0</v>
      </c>
      <c r="O96" s="229">
        <v>0.69812724260172176</v>
      </c>
      <c r="P96" s="230">
        <v>5.2550265540633967E-2</v>
      </c>
      <c r="Q96" s="230"/>
      <c r="R96" s="230"/>
      <c r="S96" s="231"/>
      <c r="T96" s="141">
        <v>24</v>
      </c>
      <c r="U96" s="169">
        <v>6</v>
      </c>
      <c r="V96" s="232">
        <v>4.4246565450045274</v>
      </c>
      <c r="W96" s="232">
        <v>10.784832136676906</v>
      </c>
      <c r="X96" s="140" t="str">
        <f t="shared" ref="X96:X98" si="5">IF(V96&gt;W96,"YES","NO")</f>
        <v>NO</v>
      </c>
      <c r="Y96" s="141">
        <v>24</v>
      </c>
      <c r="Z96" s="169">
        <v>6</v>
      </c>
      <c r="AA96" s="232">
        <v>27.394873814422848</v>
      </c>
      <c r="AB96" s="232">
        <v>186.30902614677706</v>
      </c>
      <c r="AC96" s="140" t="str">
        <f t="shared" ref="AC96:AC98" si="6">IF(AA96&gt;AB96,"YES","NO")</f>
        <v>NO</v>
      </c>
      <c r="AD96" s="141">
        <v>24</v>
      </c>
      <c r="AE96" s="169">
        <v>6</v>
      </c>
      <c r="AF96" s="232"/>
      <c r="AG96" s="232">
        <v>192.57452589565918</v>
      </c>
      <c r="AH96" s="140" t="str">
        <f t="shared" ref="AH96:AH98" si="7">IF(AF96&gt;AG96,"YES","NO")</f>
        <v>NO</v>
      </c>
    </row>
    <row r="97" spans="14:34" ht="13.5" hidden="1" customHeight="1" thickBot="1" x14ac:dyDescent="0.3">
      <c r="N97" s="196">
        <f>[1]DAILY!$B97</f>
        <v>0</v>
      </c>
      <c r="O97" s="82"/>
      <c r="P97" s="233"/>
      <c r="Q97" s="233"/>
      <c r="R97" s="233"/>
      <c r="S97" s="234"/>
      <c r="T97" s="141">
        <v>24</v>
      </c>
      <c r="U97" s="172"/>
      <c r="V97" s="235">
        <v>4.4246565450045274</v>
      </c>
      <c r="W97" s="235"/>
      <c r="X97" s="140" t="str">
        <f t="shared" si="5"/>
        <v>YES</v>
      </c>
      <c r="Y97" s="141">
        <v>24</v>
      </c>
      <c r="Z97" s="172"/>
      <c r="AA97" s="232"/>
      <c r="AB97" s="235"/>
      <c r="AC97" s="140" t="str">
        <f t="shared" si="6"/>
        <v>NO</v>
      </c>
      <c r="AD97" s="141">
        <v>24</v>
      </c>
      <c r="AE97" s="172"/>
      <c r="AF97" s="235"/>
      <c r="AG97" s="235"/>
      <c r="AH97" s="140" t="str">
        <f t="shared" si="7"/>
        <v>NO</v>
      </c>
    </row>
    <row r="98" spans="14:34" ht="13.8" thickBot="1" x14ac:dyDescent="0.3">
      <c r="N98" s="196">
        <f>N95+1</f>
        <v>44926</v>
      </c>
      <c r="O98" s="58">
        <v>0.69812724260172176</v>
      </c>
      <c r="P98" s="154">
        <v>5.2550265540633967E-2</v>
      </c>
      <c r="Q98" s="154"/>
      <c r="R98" s="154">
        <v>0.24932249185764413</v>
      </c>
      <c r="S98" s="156"/>
      <c r="T98" s="68">
        <v>24</v>
      </c>
      <c r="U98" s="157">
        <v>6</v>
      </c>
      <c r="V98" s="158">
        <v>4.4000000000000004</v>
      </c>
      <c r="W98" s="158">
        <v>10.8</v>
      </c>
      <c r="X98" s="159" t="str">
        <f t="shared" si="5"/>
        <v>NO</v>
      </c>
      <c r="Y98" s="68">
        <v>24</v>
      </c>
      <c r="Z98" s="160">
        <v>6</v>
      </c>
      <c r="AA98" s="236">
        <v>27.4</v>
      </c>
      <c r="AB98" s="158">
        <v>186.3</v>
      </c>
      <c r="AC98" s="159" t="str">
        <f t="shared" si="6"/>
        <v>NO</v>
      </c>
      <c r="AD98" s="68">
        <v>24</v>
      </c>
      <c r="AE98" s="160">
        <v>6</v>
      </c>
      <c r="AF98" s="158"/>
      <c r="AG98" s="158">
        <v>192.6</v>
      </c>
      <c r="AH98" s="159" t="str">
        <f t="shared" si="7"/>
        <v>NO</v>
      </c>
    </row>
  </sheetData>
  <mergeCells count="16">
    <mergeCell ref="Y3:AC3"/>
    <mergeCell ref="AD3:AH3"/>
    <mergeCell ref="O2:AH2"/>
    <mergeCell ref="B5:B7"/>
    <mergeCell ref="B8:C8"/>
    <mergeCell ref="N3:N4"/>
    <mergeCell ref="O3:S3"/>
    <mergeCell ref="T3:X3"/>
    <mergeCell ref="I5:I8"/>
    <mergeCell ref="L5:L8"/>
    <mergeCell ref="B9:C9"/>
    <mergeCell ref="D2:L2"/>
    <mergeCell ref="D3:F3"/>
    <mergeCell ref="G3:I3"/>
    <mergeCell ref="J3:L3"/>
    <mergeCell ref="F5:F8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002B8-F3E5-4409-8F62-072501D0582A}">
  <dimension ref="B1:AH101"/>
  <sheetViews>
    <sheetView showGridLines="0" zoomScaleNormal="100" workbookViewId="0">
      <selection activeCell="T23" sqref="T23"/>
    </sheetView>
  </sheetViews>
  <sheetFormatPr defaultRowHeight="13.2" x14ac:dyDescent="0.25"/>
  <cols>
    <col min="1" max="1" width="2.6640625" customWidth="1"/>
    <col min="3" max="3" width="10.109375" bestFit="1" customWidth="1"/>
    <col min="4" max="12" width="8.6640625" customWidth="1"/>
    <col min="13" max="13" width="2.6640625" customWidth="1"/>
    <col min="14" max="14" width="11.88671875" style="6" customWidth="1"/>
    <col min="15" max="19" width="13.6640625" customWidth="1"/>
    <col min="20" max="20" width="12.5546875" style="8" bestFit="1" customWidth="1"/>
    <col min="21" max="21" width="15.5546875" style="8" bestFit="1" customWidth="1"/>
    <col min="22" max="23" width="13.6640625" customWidth="1"/>
    <col min="24" max="24" width="13.6640625" style="8" customWidth="1"/>
    <col min="25" max="25" width="12.5546875" style="8" bestFit="1" customWidth="1"/>
    <col min="26" max="26" width="15.5546875" style="8" bestFit="1" customWidth="1"/>
    <col min="27" max="28" width="13.6640625" customWidth="1"/>
    <col min="29" max="29" width="13.6640625" style="8" customWidth="1"/>
    <col min="30" max="30" width="12.5546875" style="8" bestFit="1" customWidth="1"/>
    <col min="31" max="31" width="15.5546875" style="8" bestFit="1" customWidth="1"/>
    <col min="32" max="33" width="13.6640625" customWidth="1"/>
    <col min="34" max="34" width="13.6640625" style="8" customWidth="1"/>
  </cols>
  <sheetData>
    <row r="1" spans="2:34" ht="13.8" thickBot="1" x14ac:dyDescent="0.3"/>
    <row r="2" spans="2:34" ht="14.4" thickTop="1" thickBot="1" x14ac:dyDescent="0.3">
      <c r="B2" s="2"/>
      <c r="C2" s="4"/>
      <c r="D2" s="299" t="s">
        <v>21</v>
      </c>
      <c r="E2" s="300"/>
      <c r="F2" s="300"/>
      <c r="G2" s="300"/>
      <c r="H2" s="300"/>
      <c r="I2" s="300"/>
      <c r="J2" s="300"/>
      <c r="K2" s="300"/>
      <c r="L2" s="301"/>
      <c r="N2" s="17"/>
      <c r="O2" s="337" t="s">
        <v>22</v>
      </c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  <c r="AH2" s="339"/>
    </row>
    <row r="3" spans="2:34" ht="13.5" customHeight="1" x14ac:dyDescent="0.25">
      <c r="B3" s="2"/>
      <c r="C3" s="4"/>
      <c r="D3" s="305">
        <v>44835</v>
      </c>
      <c r="E3" s="306"/>
      <c r="F3" s="306"/>
      <c r="G3" s="306">
        <v>44866</v>
      </c>
      <c r="H3" s="306"/>
      <c r="I3" s="306"/>
      <c r="J3" s="307">
        <v>44896</v>
      </c>
      <c r="K3" s="307"/>
      <c r="L3" s="308"/>
      <c r="M3" s="1"/>
      <c r="N3" s="345" t="s">
        <v>23</v>
      </c>
      <c r="O3" s="324" t="s">
        <v>24</v>
      </c>
      <c r="P3" s="325"/>
      <c r="Q3" s="325"/>
      <c r="R3" s="325"/>
      <c r="S3" s="326"/>
      <c r="T3" s="329" t="s">
        <v>25</v>
      </c>
      <c r="U3" s="330"/>
      <c r="V3" s="330"/>
      <c r="W3" s="330"/>
      <c r="X3" s="331"/>
      <c r="Y3" s="329" t="s">
        <v>26</v>
      </c>
      <c r="Z3" s="330"/>
      <c r="AA3" s="330"/>
      <c r="AB3" s="330"/>
      <c r="AC3" s="331"/>
      <c r="AD3" s="347" t="s">
        <v>27</v>
      </c>
      <c r="AE3" s="330"/>
      <c r="AF3" s="330"/>
      <c r="AG3" s="330"/>
      <c r="AH3" s="331"/>
    </row>
    <row r="4" spans="2:34" ht="16.2" thickBot="1" x14ac:dyDescent="0.4">
      <c r="B4" s="5"/>
      <c r="C4" s="36"/>
      <c r="D4" s="120" t="s">
        <v>28</v>
      </c>
      <c r="E4" s="120" t="s">
        <v>29</v>
      </c>
      <c r="F4" s="120" t="s">
        <v>30</v>
      </c>
      <c r="G4" s="120" t="s">
        <v>28</v>
      </c>
      <c r="H4" s="120" t="s">
        <v>29</v>
      </c>
      <c r="I4" s="120" t="s">
        <v>30</v>
      </c>
      <c r="J4" s="121" t="s">
        <v>28</v>
      </c>
      <c r="K4" s="120" t="s">
        <v>29</v>
      </c>
      <c r="L4" s="122" t="s">
        <v>30</v>
      </c>
      <c r="N4" s="346"/>
      <c r="O4" s="123" t="s">
        <v>31</v>
      </c>
      <c r="P4" s="124" t="s">
        <v>32</v>
      </c>
      <c r="Q4" s="124" t="s">
        <v>33</v>
      </c>
      <c r="R4" s="124" t="s">
        <v>34</v>
      </c>
      <c r="S4" s="125" t="s">
        <v>35</v>
      </c>
      <c r="T4" s="93" t="s">
        <v>36</v>
      </c>
      <c r="U4" s="29" t="s">
        <v>37</v>
      </c>
      <c r="V4" s="28" t="s">
        <v>38</v>
      </c>
      <c r="W4" s="28" t="s">
        <v>39</v>
      </c>
      <c r="X4" s="94" t="s">
        <v>40</v>
      </c>
      <c r="Y4" s="93" t="s">
        <v>36</v>
      </c>
      <c r="Z4" s="29" t="s">
        <v>37</v>
      </c>
      <c r="AA4" s="28" t="s">
        <v>38</v>
      </c>
      <c r="AB4" s="28" t="s">
        <v>39</v>
      </c>
      <c r="AC4" s="94" t="s">
        <v>40</v>
      </c>
      <c r="AD4" s="85" t="s">
        <v>36</v>
      </c>
      <c r="AE4" s="29" t="s">
        <v>37</v>
      </c>
      <c r="AF4" s="28" t="s">
        <v>38</v>
      </c>
      <c r="AG4" s="28" t="s">
        <v>39</v>
      </c>
      <c r="AH4" s="126" t="s">
        <v>40</v>
      </c>
    </row>
    <row r="5" spans="2:34" ht="12.75" customHeight="1" thickTop="1" x14ac:dyDescent="0.25">
      <c r="B5" s="293" t="s">
        <v>41</v>
      </c>
      <c r="C5" s="3" t="s">
        <v>42</v>
      </c>
      <c r="D5" s="129">
        <f>MIN(V5:V35)</f>
        <v>1.2501978757813212</v>
      </c>
      <c r="E5" s="129">
        <f>MIN(AA5:AA35)</f>
        <v>36.095346846988086</v>
      </c>
      <c r="F5" s="237">
        <f>MIN(AF5:AF35)</f>
        <v>39.723456505335392</v>
      </c>
      <c r="G5" s="129">
        <f>MIN(V36:V66)</f>
        <v>1.3875224121154257</v>
      </c>
      <c r="H5" s="129">
        <f>MIN(AA36:AA66)</f>
        <v>30.159593866974422</v>
      </c>
      <c r="I5" s="237">
        <f>MIN(AF36:AF66)</f>
        <v>34.406013717290435</v>
      </c>
      <c r="J5" s="144">
        <f>MIN(V67:V96)</f>
        <v>1.3678492948737799</v>
      </c>
      <c r="K5" s="144">
        <f>MIN(AA67:AA96)</f>
        <v>24.508228013781203</v>
      </c>
      <c r="L5" s="238">
        <f>MIN(AF67:AF96)</f>
        <v>36.894768617515133</v>
      </c>
      <c r="N5" s="152">
        <f>'A62 Boiler 3'!N5</f>
        <v>44835</v>
      </c>
      <c r="O5" s="134">
        <v>0.87689612291369945</v>
      </c>
      <c r="P5" s="151">
        <v>0.10016665743227446</v>
      </c>
      <c r="Q5" s="151">
        <v>1.0904913139440902E-2</v>
      </c>
      <c r="R5" s="151">
        <v>1.203230651458519E-2</v>
      </c>
      <c r="S5" s="186">
        <v>0</v>
      </c>
      <c r="T5" s="141">
        <v>24</v>
      </c>
      <c r="U5" s="199">
        <v>0</v>
      </c>
      <c r="V5" s="206">
        <v>2.2908154966416538</v>
      </c>
      <c r="W5" s="206">
        <v>13.37639320018846</v>
      </c>
      <c r="X5" s="140" t="str">
        <f>IF(V5&gt;W5,"YES","NO")</f>
        <v>NO</v>
      </c>
      <c r="Y5" s="141">
        <v>24</v>
      </c>
      <c r="Z5" s="199">
        <v>0</v>
      </c>
      <c r="AA5" s="206">
        <v>59.540666611156361</v>
      </c>
      <c r="AB5" s="206">
        <v>239.85543580997222</v>
      </c>
      <c r="AC5" s="140" t="str">
        <f>IF(AA5&gt;AB5,"YES","NO")</f>
        <v>NO</v>
      </c>
      <c r="AD5" s="226">
        <v>24</v>
      </c>
      <c r="AE5" s="239">
        <v>0</v>
      </c>
      <c r="AF5" s="206">
        <v>44.995567158641158</v>
      </c>
      <c r="AG5" s="206">
        <v>327.34486323431872</v>
      </c>
      <c r="AH5" s="140" t="str">
        <f>IF(AF5&gt;AG5,"YES","NO")</f>
        <v>NO</v>
      </c>
    </row>
    <row r="6" spans="2:34" x14ac:dyDescent="0.25">
      <c r="B6" s="294"/>
      <c r="C6" s="143" t="s">
        <v>43</v>
      </c>
      <c r="D6" s="129">
        <f>MAX(V5:V35)</f>
        <v>2.8654680844519573</v>
      </c>
      <c r="E6" s="129">
        <f>MAX(AA5:AA35)</f>
        <v>81.140811040835558</v>
      </c>
      <c r="F6" s="237">
        <f>MAX(AF5:AF35)</f>
        <v>135.13565841742027</v>
      </c>
      <c r="G6" s="129">
        <f>MAX(V36:V66)</f>
        <v>2.1156157455733537</v>
      </c>
      <c r="H6" s="129">
        <f>MAX(AA36:AA66)</f>
        <v>82.882247540501055</v>
      </c>
      <c r="I6" s="237">
        <f>MAX(AF36:AF66)</f>
        <v>92.252067615649494</v>
      </c>
      <c r="J6" s="144">
        <f>MAX(V67:V96)</f>
        <v>2.3713458563111542</v>
      </c>
      <c r="K6" s="144">
        <f>MAX(AA67:AA96)</f>
        <v>72.618679054455214</v>
      </c>
      <c r="L6" s="238">
        <f>MAX(AF67:AF96)</f>
        <v>78.246394548541502</v>
      </c>
      <c r="N6" s="152">
        <f>N5+1</f>
        <v>44836</v>
      </c>
      <c r="O6" s="134">
        <v>0.7994704732200959</v>
      </c>
      <c r="P6" s="240">
        <v>0.11617374128644808</v>
      </c>
      <c r="Q6" s="240">
        <v>1.983565666289229E-2</v>
      </c>
      <c r="R6" s="240">
        <v>6.450777245169427E-2</v>
      </c>
      <c r="S6" s="209">
        <v>1.2356378869455165E-5</v>
      </c>
      <c r="T6" s="141">
        <v>24</v>
      </c>
      <c r="U6" s="199">
        <v>2</v>
      </c>
      <c r="V6" s="206">
        <v>2.8654680844519573</v>
      </c>
      <c r="W6" s="206">
        <v>13.423677769291906</v>
      </c>
      <c r="X6" s="140" t="str">
        <f t="shared" ref="X6:X69" si="0">IF(V6&gt;W6,"YES","NO")</f>
        <v>NO</v>
      </c>
      <c r="Y6" s="141">
        <v>24</v>
      </c>
      <c r="Z6" s="199">
        <v>2</v>
      </c>
      <c r="AA6" s="206">
        <v>53.158432648123444</v>
      </c>
      <c r="AB6" s="206">
        <v>232.71857547007156</v>
      </c>
      <c r="AC6" s="140" t="str">
        <f t="shared" ref="AC6:AC69" si="1">IF(AA6&gt;AB6,"YES","NO")</f>
        <v>NO</v>
      </c>
      <c r="AD6" s="226">
        <v>24</v>
      </c>
      <c r="AE6" s="239">
        <v>2</v>
      </c>
      <c r="AF6" s="206">
        <v>78.276576765922485</v>
      </c>
      <c r="AG6" s="206">
        <v>314.09539705986811</v>
      </c>
      <c r="AH6" s="140" t="str">
        <f t="shared" ref="AH6:AH69" si="2">IF(AF6&gt;AG6,"YES","NO")</f>
        <v>NO</v>
      </c>
    </row>
    <row r="7" spans="2:34" x14ac:dyDescent="0.25">
      <c r="B7" s="294"/>
      <c r="C7" s="143" t="s">
        <v>44</v>
      </c>
      <c r="D7" s="130">
        <f>COUNTIF(X5:X35,"YES")</f>
        <v>0</v>
      </c>
      <c r="E7" s="130">
        <f>COUNTIF(AC5:AH35,"YES")</f>
        <v>0</v>
      </c>
      <c r="F7" s="241">
        <f>COUNTIF(AF5:AF35,"YES")</f>
        <v>0</v>
      </c>
      <c r="G7" s="130">
        <f>COUNTIF(X36:X66,"YES")</f>
        <v>0</v>
      </c>
      <c r="H7" s="130">
        <f>COUNTIF(AC36:AC66,"YES")</f>
        <v>0</v>
      </c>
      <c r="I7" s="241">
        <f>COUNTIF(AH36:AH66,"YES")</f>
        <v>0</v>
      </c>
      <c r="J7" s="130">
        <f>COUNTIF(X67:X96,"YES")</f>
        <v>0</v>
      </c>
      <c r="K7" s="130">
        <f>COUNTIF(AC67:AC96,"YES")</f>
        <v>0</v>
      </c>
      <c r="L7" s="242">
        <f>COUNTIF(AH67:AH96,"YES")</f>
        <v>0</v>
      </c>
      <c r="N7" s="152">
        <f t="shared" ref="N7:N70" si="3">N6+1</f>
        <v>44837</v>
      </c>
      <c r="O7" s="134">
        <v>0.81855217872910269</v>
      </c>
      <c r="P7" s="240">
        <v>0.10051770910754361</v>
      </c>
      <c r="Q7" s="240">
        <v>1.6452264812873402E-2</v>
      </c>
      <c r="R7" s="240">
        <v>6.4477847350480302E-2</v>
      </c>
      <c r="S7" s="209">
        <v>0</v>
      </c>
      <c r="T7" s="141">
        <v>24</v>
      </c>
      <c r="U7" s="199">
        <v>2</v>
      </c>
      <c r="V7" s="206">
        <v>1.8924823295744126</v>
      </c>
      <c r="W7" s="206">
        <v>13.082204919160253</v>
      </c>
      <c r="X7" s="140" t="str">
        <f t="shared" si="0"/>
        <v>NO</v>
      </c>
      <c r="Y7" s="141">
        <v>24</v>
      </c>
      <c r="Z7" s="199">
        <v>2</v>
      </c>
      <c r="AA7" s="206">
        <v>49.529493758142515</v>
      </c>
      <c r="AB7" s="206">
        <v>229.60464196091519</v>
      </c>
      <c r="AC7" s="140" t="str">
        <f t="shared" si="1"/>
        <v>NO</v>
      </c>
      <c r="AD7" s="226">
        <v>24</v>
      </c>
      <c r="AE7" s="239">
        <v>2</v>
      </c>
      <c r="AF7" s="206">
        <v>66.957878664159836</v>
      </c>
      <c r="AG7" s="206">
        <v>314.72282280960405</v>
      </c>
      <c r="AH7" s="140" t="str">
        <f t="shared" si="2"/>
        <v>NO</v>
      </c>
    </row>
    <row r="8" spans="2:34" x14ac:dyDescent="0.25">
      <c r="B8" s="295" t="s">
        <v>45</v>
      </c>
      <c r="C8" s="296"/>
      <c r="D8" s="243">
        <f>AVERAGE(V5:V35)</f>
        <v>1.9238799281226613</v>
      </c>
      <c r="E8" s="63">
        <f>AVERAGE(AA5:AA35)</f>
        <v>56.394701232185184</v>
      </c>
      <c r="F8" s="63">
        <f>AVERAGE(AF5:AF35)</f>
        <v>66.311451566842791</v>
      </c>
      <c r="G8" s="65">
        <f>AVERAGE(V36:V65)</f>
        <v>1.7469547212858816</v>
      </c>
      <c r="H8" s="64">
        <f>AVERAGE(AA36:AA65)</f>
        <v>51.44286527131564</v>
      </c>
      <c r="I8" s="65">
        <f>AVERAGE(AF36:AF65)</f>
        <v>60.407018937501817</v>
      </c>
      <c r="J8" s="67">
        <f>AVERAGE(V66:V96)</f>
        <v>1.8701602581596972</v>
      </c>
      <c r="K8" s="62">
        <f>AVERAGE(AA66:AA96)</f>
        <v>51.447704874102001</v>
      </c>
      <c r="L8" s="244">
        <f>AVERAGE(AF66:AF96)</f>
        <v>52.760140074178473</v>
      </c>
      <c r="N8" s="152">
        <f t="shared" si="3"/>
        <v>44838</v>
      </c>
      <c r="O8" s="134">
        <v>0.80308065975190779</v>
      </c>
      <c r="P8" s="240">
        <v>0.12174735933872417</v>
      </c>
      <c r="Q8" s="240">
        <v>1.0876693359030451E-2</v>
      </c>
      <c r="R8" s="240">
        <v>6.4295287550337588E-2</v>
      </c>
      <c r="S8" s="209">
        <v>0</v>
      </c>
      <c r="T8" s="141">
        <v>24</v>
      </c>
      <c r="U8" s="199">
        <v>0</v>
      </c>
      <c r="V8" s="206">
        <v>1.8079923765145931</v>
      </c>
      <c r="W8" s="206">
        <v>13.575087254665693</v>
      </c>
      <c r="X8" s="140" t="str">
        <f t="shared" si="0"/>
        <v>NO</v>
      </c>
      <c r="Y8" s="141">
        <v>24</v>
      </c>
      <c r="Z8" s="199">
        <v>0</v>
      </c>
      <c r="AA8" s="206">
        <v>60.19604740871015</v>
      </c>
      <c r="AB8" s="206">
        <v>235.22503041384502</v>
      </c>
      <c r="AC8" s="140" t="str">
        <f t="shared" si="1"/>
        <v>NO</v>
      </c>
      <c r="AD8" s="226">
        <v>24</v>
      </c>
      <c r="AE8" s="239">
        <v>0</v>
      </c>
      <c r="AF8" s="206">
        <v>72.230563055943094</v>
      </c>
      <c r="AG8" s="206">
        <v>315.94289415366131</v>
      </c>
      <c r="AH8" s="140" t="str">
        <f t="shared" si="2"/>
        <v>NO</v>
      </c>
    </row>
    <row r="9" spans="2:34" ht="13.8" thickBot="1" x14ac:dyDescent="0.3">
      <c r="B9" s="297" t="s">
        <v>46</v>
      </c>
      <c r="C9" s="298"/>
      <c r="D9" s="62">
        <f>AVERAGE(W5:W35)</f>
        <v>14.852530789511055</v>
      </c>
      <c r="E9" s="64">
        <f>AVERAGE(AB5:AB35)</f>
        <v>230.57739838204907</v>
      </c>
      <c r="F9" s="64">
        <f>AVERAGE(AG5:AG35)</f>
        <v>311.96514737773384</v>
      </c>
      <c r="G9" s="66">
        <f>AVERAGE(W36:W65)</f>
        <v>16.024082489523924</v>
      </c>
      <c r="H9" s="66">
        <f>AVERAGE(AB36:AB65)</f>
        <v>229.42459940844208</v>
      </c>
      <c r="I9" s="66">
        <f>AVERAGE(AG36:AG65)</f>
        <v>310.26013318087513</v>
      </c>
      <c r="J9" s="66">
        <f>AVERAGE(W66:W96)</f>
        <v>14.629841827010939</v>
      </c>
      <c r="K9" s="66">
        <f>AVERAGE(AB66:AB96)</f>
        <v>219.02451281540263</v>
      </c>
      <c r="L9" s="110">
        <f>AVERAGE(AG66:AG96)</f>
        <v>303.23476205242878</v>
      </c>
      <c r="N9" s="152">
        <f t="shared" si="3"/>
        <v>44839</v>
      </c>
      <c r="O9" s="134">
        <v>0.83344808973285323</v>
      </c>
      <c r="P9" s="240">
        <v>0.12943824466268705</v>
      </c>
      <c r="Q9" s="240">
        <v>1.1006396388355339E-2</v>
      </c>
      <c r="R9" s="240">
        <v>2.6107269216104383E-2</v>
      </c>
      <c r="S9" s="209">
        <v>0</v>
      </c>
      <c r="T9" s="141">
        <v>24</v>
      </c>
      <c r="U9" s="199">
        <v>0</v>
      </c>
      <c r="V9" s="206">
        <v>1.9888898742760655</v>
      </c>
      <c r="W9" s="206">
        <v>13.943503539442224</v>
      </c>
      <c r="X9" s="140" t="str">
        <f t="shared" si="0"/>
        <v>NO</v>
      </c>
      <c r="Y9" s="141">
        <v>24</v>
      </c>
      <c r="Z9" s="199">
        <v>0</v>
      </c>
      <c r="AA9" s="206">
        <v>62.42878986247198</v>
      </c>
      <c r="AB9" s="206">
        <v>243.75786715069367</v>
      </c>
      <c r="AC9" s="140" t="str">
        <f t="shared" si="1"/>
        <v>NO</v>
      </c>
      <c r="AD9" s="226">
        <v>24</v>
      </c>
      <c r="AE9" s="239">
        <v>0</v>
      </c>
      <c r="AF9" s="206">
        <v>49.76270282991959</v>
      </c>
      <c r="AG9" s="206">
        <v>324.23489210852</v>
      </c>
      <c r="AH9" s="140" t="str">
        <f t="shared" si="2"/>
        <v>NO</v>
      </c>
    </row>
    <row r="10" spans="2:34" ht="13.8" thickTop="1" x14ac:dyDescent="0.25">
      <c r="N10" s="152">
        <f t="shared" si="3"/>
        <v>44840</v>
      </c>
      <c r="O10" s="134">
        <v>0.8747318244023754</v>
      </c>
      <c r="P10" s="240">
        <v>0.10107727292611779</v>
      </c>
      <c r="Q10" s="240">
        <v>1.1706547920863312E-2</v>
      </c>
      <c r="R10" s="240">
        <v>1.2484354750643497E-2</v>
      </c>
      <c r="S10" s="209">
        <v>0</v>
      </c>
      <c r="T10" s="141">
        <v>24</v>
      </c>
      <c r="U10" s="199">
        <v>0</v>
      </c>
      <c r="V10" s="206">
        <v>2.0093060948838297</v>
      </c>
      <c r="W10" s="206">
        <v>13.400377914042487</v>
      </c>
      <c r="X10" s="140" t="str">
        <f t="shared" si="0"/>
        <v>NO</v>
      </c>
      <c r="Y10" s="141">
        <v>24</v>
      </c>
      <c r="Z10" s="199">
        <v>0</v>
      </c>
      <c r="AA10" s="206">
        <v>59.288802491518737</v>
      </c>
      <c r="AB10" s="206">
        <v>240.05669775019325</v>
      </c>
      <c r="AC10" s="140" t="str">
        <f t="shared" si="1"/>
        <v>NO</v>
      </c>
      <c r="AD10" s="226">
        <v>24</v>
      </c>
      <c r="AE10" s="239">
        <v>0</v>
      </c>
      <c r="AF10" s="206">
        <v>50.012265353589576</v>
      </c>
      <c r="AG10" s="206">
        <v>327.15582440715787</v>
      </c>
      <c r="AH10" s="140" t="str">
        <f t="shared" si="2"/>
        <v>NO</v>
      </c>
    </row>
    <row r="11" spans="2:34" x14ac:dyDescent="0.25">
      <c r="N11" s="152">
        <f t="shared" si="3"/>
        <v>44841</v>
      </c>
      <c r="O11" s="134">
        <v>0.84234228889810081</v>
      </c>
      <c r="P11" s="240">
        <v>9.8396346729219569E-2</v>
      </c>
      <c r="Q11" s="240">
        <v>1.9135332442413222E-2</v>
      </c>
      <c r="R11" s="240">
        <v>4.0126031930266398E-2</v>
      </c>
      <c r="S11" s="209">
        <v>0</v>
      </c>
      <c r="T11" s="141">
        <v>24</v>
      </c>
      <c r="U11" s="199">
        <v>0</v>
      </c>
      <c r="V11" s="206">
        <v>1.945720849638799</v>
      </c>
      <c r="W11" s="206">
        <v>13.195389415870945</v>
      </c>
      <c r="X11" s="140" t="str">
        <f t="shared" si="0"/>
        <v>NO</v>
      </c>
      <c r="Y11" s="141">
        <v>24</v>
      </c>
      <c r="Z11" s="199">
        <v>0</v>
      </c>
      <c r="AA11" s="206">
        <v>54.080770558718449</v>
      </c>
      <c r="AB11" s="206">
        <v>233.63030393916634</v>
      </c>
      <c r="AC11" s="140" t="str">
        <f t="shared" si="1"/>
        <v>NO</v>
      </c>
      <c r="AD11" s="226">
        <v>24</v>
      </c>
      <c r="AE11" s="239">
        <v>0</v>
      </c>
      <c r="AF11" s="206">
        <v>56.103695354374821</v>
      </c>
      <c r="AG11" s="206">
        <v>319.81535817303325</v>
      </c>
      <c r="AH11" s="140" t="str">
        <f t="shared" si="2"/>
        <v>NO</v>
      </c>
    </row>
    <row r="12" spans="2:34" x14ac:dyDescent="0.25">
      <c r="N12" s="152">
        <f t="shared" si="3"/>
        <v>44842</v>
      </c>
      <c r="O12" s="134">
        <v>0.63980592910481249</v>
      </c>
      <c r="P12" s="240">
        <v>0.12221433744757029</v>
      </c>
      <c r="Q12" s="240">
        <v>1.7027719545123818E-2</v>
      </c>
      <c r="R12" s="240">
        <v>0.16826754012933318</v>
      </c>
      <c r="S12" s="209">
        <v>5.2684473773160226E-2</v>
      </c>
      <c r="T12" s="141">
        <v>24</v>
      </c>
      <c r="U12" s="199">
        <v>5</v>
      </c>
      <c r="V12" s="206">
        <v>2.1466981868529196</v>
      </c>
      <c r="W12" s="206">
        <v>13.935549977060658</v>
      </c>
      <c r="X12" s="140" t="str">
        <f t="shared" si="0"/>
        <v>NO</v>
      </c>
      <c r="Y12" s="141">
        <v>24</v>
      </c>
      <c r="Z12" s="199">
        <v>5</v>
      </c>
      <c r="AA12" s="206">
        <v>51.814066586438571</v>
      </c>
      <c r="AB12" s="206">
        <v>219.2429418436646</v>
      </c>
      <c r="AC12" s="140" t="str">
        <f t="shared" si="1"/>
        <v>NO</v>
      </c>
      <c r="AD12" s="226">
        <v>24</v>
      </c>
      <c r="AE12" s="239">
        <v>5</v>
      </c>
      <c r="AF12" s="206">
        <v>63.775580922402661</v>
      </c>
      <c r="AG12" s="206">
        <v>286.47044567535278</v>
      </c>
      <c r="AH12" s="140" t="str">
        <f t="shared" si="2"/>
        <v>NO</v>
      </c>
    </row>
    <row r="13" spans="2:34" x14ac:dyDescent="0.25">
      <c r="N13" s="152">
        <f t="shared" si="3"/>
        <v>44843</v>
      </c>
      <c r="O13" s="134">
        <v>0.78467361181975248</v>
      </c>
      <c r="P13" s="240">
        <v>0.13346812105414999</v>
      </c>
      <c r="Q13" s="240">
        <v>1.4318288296143983E-2</v>
      </c>
      <c r="R13" s="240">
        <v>6.7539978829953551E-2</v>
      </c>
      <c r="S13" s="209">
        <v>0</v>
      </c>
      <c r="T13" s="141">
        <v>24</v>
      </c>
      <c r="U13" s="199">
        <v>0</v>
      </c>
      <c r="V13" s="206">
        <v>1.831817006060769</v>
      </c>
      <c r="W13" s="206">
        <v>13.818362977836259</v>
      </c>
      <c r="X13" s="140" t="str">
        <f t="shared" si="0"/>
        <v>NO</v>
      </c>
      <c r="Y13" s="141">
        <v>24</v>
      </c>
      <c r="Z13" s="199">
        <v>0</v>
      </c>
      <c r="AA13" s="206">
        <v>74.633004412079075</v>
      </c>
      <c r="AB13" s="206">
        <v>236.94148616909834</v>
      </c>
      <c r="AC13" s="140" t="str">
        <f t="shared" si="1"/>
        <v>NO</v>
      </c>
      <c r="AD13" s="226">
        <v>24</v>
      </c>
      <c r="AE13" s="239">
        <v>0</v>
      </c>
      <c r="AF13" s="206">
        <v>61.508807455402376</v>
      </c>
      <c r="AG13" s="206">
        <v>314.64945950296647</v>
      </c>
      <c r="AH13" s="140" t="str">
        <f t="shared" si="2"/>
        <v>NO</v>
      </c>
    </row>
    <row r="14" spans="2:34" x14ac:dyDescent="0.25">
      <c r="N14" s="152">
        <f t="shared" si="3"/>
        <v>44844</v>
      </c>
      <c r="O14" s="134">
        <v>0.65175302623169318</v>
      </c>
      <c r="P14" s="240">
        <v>0.20304523247380007</v>
      </c>
      <c r="Q14" s="240">
        <v>2.831198130970336E-2</v>
      </c>
      <c r="R14" s="240">
        <v>0.11688975998480339</v>
      </c>
      <c r="S14" s="209">
        <v>0</v>
      </c>
      <c r="T14" s="141">
        <v>24</v>
      </c>
      <c r="U14" s="199">
        <v>5</v>
      </c>
      <c r="V14" s="206">
        <v>1.9802567134209383</v>
      </c>
      <c r="W14" s="206">
        <v>15.177266476669674</v>
      </c>
      <c r="X14" s="140" t="str">
        <f t="shared" si="0"/>
        <v>NO</v>
      </c>
      <c r="Y14" s="141">
        <v>24</v>
      </c>
      <c r="Z14" s="199">
        <v>5</v>
      </c>
      <c r="AA14" s="206">
        <v>58.735214173365968</v>
      </c>
      <c r="AB14" s="206">
        <v>243.12050684366793</v>
      </c>
      <c r="AC14" s="140" t="str">
        <f t="shared" si="1"/>
        <v>NO</v>
      </c>
      <c r="AD14" s="226">
        <v>24</v>
      </c>
      <c r="AE14" s="239">
        <v>5</v>
      </c>
      <c r="AF14" s="206">
        <v>97.76642916802794</v>
      </c>
      <c r="AG14" s="206">
        <v>302.12666443013546</v>
      </c>
      <c r="AH14" s="140" t="str">
        <f t="shared" si="2"/>
        <v>NO</v>
      </c>
    </row>
    <row r="15" spans="2:34" x14ac:dyDescent="0.25">
      <c r="N15" s="152">
        <f t="shared" si="3"/>
        <v>44845</v>
      </c>
      <c r="O15" s="134">
        <v>0.81823519900755592</v>
      </c>
      <c r="P15" s="240">
        <v>0.13876967514834102</v>
      </c>
      <c r="Q15" s="240">
        <v>1.1344283817058411E-2</v>
      </c>
      <c r="R15" s="240">
        <v>3.165084202704465E-2</v>
      </c>
      <c r="S15" s="209">
        <v>0</v>
      </c>
      <c r="T15" s="141">
        <v>24</v>
      </c>
      <c r="U15" s="199">
        <v>0</v>
      </c>
      <c r="V15" s="206">
        <v>2.1406100957549756</v>
      </c>
      <c r="W15" s="206">
        <v>14.129226078678512</v>
      </c>
      <c r="X15" s="140" t="str">
        <f t="shared" si="0"/>
        <v>NO</v>
      </c>
      <c r="Y15" s="141">
        <v>24</v>
      </c>
      <c r="Z15" s="199">
        <v>0</v>
      </c>
      <c r="AA15" s="206">
        <v>62.643290418562721</v>
      </c>
      <c r="AB15" s="206">
        <v>244.88520612788835</v>
      </c>
      <c r="AC15" s="140" t="str">
        <f t="shared" si="1"/>
        <v>NO</v>
      </c>
      <c r="AD15" s="226">
        <v>24</v>
      </c>
      <c r="AE15" s="239">
        <v>0</v>
      </c>
      <c r="AF15" s="208">
        <v>50.676836278518188</v>
      </c>
      <c r="AG15" s="206">
        <v>323.04320365475797</v>
      </c>
      <c r="AH15" s="140" t="str">
        <f t="shared" si="2"/>
        <v>NO</v>
      </c>
    </row>
    <row r="16" spans="2:34" x14ac:dyDescent="0.25">
      <c r="N16" s="152">
        <f t="shared" si="3"/>
        <v>44846</v>
      </c>
      <c r="O16" s="134">
        <v>0.81264353028908964</v>
      </c>
      <c r="P16" s="240">
        <v>0.12366194258283512</v>
      </c>
      <c r="Q16" s="240">
        <v>2.2293579570980215E-2</v>
      </c>
      <c r="R16" s="240">
        <v>4.1400947557095016E-2</v>
      </c>
      <c r="S16" s="209">
        <v>0</v>
      </c>
      <c r="T16" s="141">
        <v>24</v>
      </c>
      <c r="U16" s="199">
        <v>0</v>
      </c>
      <c r="V16" s="206">
        <v>1.8948538836515114</v>
      </c>
      <c r="W16" s="206">
        <v>14.038309002971657</v>
      </c>
      <c r="X16" s="140" t="str">
        <f t="shared" si="0"/>
        <v>NO</v>
      </c>
      <c r="Y16" s="141">
        <v>24</v>
      </c>
      <c r="Z16" s="199">
        <v>0</v>
      </c>
      <c r="AA16" s="206">
        <v>57.304433808656022</v>
      </c>
      <c r="AB16" s="206">
        <v>240.23186185833976</v>
      </c>
      <c r="AC16" s="140" t="str">
        <f t="shared" si="1"/>
        <v>NO</v>
      </c>
      <c r="AD16" s="226">
        <v>24</v>
      </c>
      <c r="AE16" s="239">
        <v>0</v>
      </c>
      <c r="AF16" s="206">
        <v>56.483985297528271</v>
      </c>
      <c r="AG16" s="206">
        <v>321.33173335465312</v>
      </c>
      <c r="AH16" s="140" t="str">
        <f t="shared" si="2"/>
        <v>NO</v>
      </c>
    </row>
    <row r="17" spans="14:34" s="2" customFormat="1" x14ac:dyDescent="0.25">
      <c r="N17" s="152">
        <f t="shared" si="3"/>
        <v>44847</v>
      </c>
      <c r="O17" s="146">
        <v>0.79592445082643393</v>
      </c>
      <c r="P17" s="245">
        <v>9.5823828591151614E-2</v>
      </c>
      <c r="Q17" s="240">
        <v>9.4908428165399863E-2</v>
      </c>
      <c r="R17" s="245">
        <v>1.3343292417014596E-2</v>
      </c>
      <c r="S17" s="246">
        <v>0</v>
      </c>
      <c r="T17" s="141">
        <v>24</v>
      </c>
      <c r="U17" s="207">
        <v>0</v>
      </c>
      <c r="V17" s="208">
        <v>1.7936371359008156</v>
      </c>
      <c r="W17" s="208">
        <v>15.120416985475075</v>
      </c>
      <c r="X17" s="140" t="str">
        <f t="shared" si="0"/>
        <v>NO</v>
      </c>
      <c r="Y17" s="141">
        <v>24</v>
      </c>
      <c r="Z17" s="207">
        <v>0</v>
      </c>
      <c r="AA17" s="208">
        <v>46.072732471805246</v>
      </c>
      <c r="AB17" s="208">
        <v>238.75603099130723</v>
      </c>
      <c r="AC17" s="140" t="str">
        <f t="shared" si="1"/>
        <v>NO</v>
      </c>
      <c r="AD17" s="226">
        <v>24</v>
      </c>
      <c r="AE17" s="239">
        <v>0</v>
      </c>
      <c r="AF17" s="208">
        <v>49.947632600591383</v>
      </c>
      <c r="AG17" s="208">
        <v>327.04603922925298</v>
      </c>
      <c r="AH17" s="140" t="str">
        <f t="shared" si="2"/>
        <v>NO</v>
      </c>
    </row>
    <row r="18" spans="14:34" x14ac:dyDescent="0.25">
      <c r="N18" s="152">
        <f t="shared" si="3"/>
        <v>44848</v>
      </c>
      <c r="O18" s="134">
        <v>0.71915932893305612</v>
      </c>
      <c r="P18" s="240">
        <v>9.5647608335587525E-2</v>
      </c>
      <c r="Q18" s="240">
        <v>0.15420662063724513</v>
      </c>
      <c r="R18" s="240">
        <v>3.0986442094111218E-2</v>
      </c>
      <c r="S18" s="209">
        <v>0</v>
      </c>
      <c r="T18" s="141">
        <v>24</v>
      </c>
      <c r="U18" s="199">
        <v>2</v>
      </c>
      <c r="V18" s="206">
        <v>2.2140064012166381</v>
      </c>
      <c r="W18" s="206">
        <v>16.188810463652914</v>
      </c>
      <c r="X18" s="140" t="str">
        <f t="shared" si="0"/>
        <v>NO</v>
      </c>
      <c r="Y18" s="141">
        <v>24</v>
      </c>
      <c r="Z18" s="199">
        <v>2</v>
      </c>
      <c r="AA18" s="206">
        <v>51.522888504465307</v>
      </c>
      <c r="AB18" s="206">
        <v>234.72437735548945</v>
      </c>
      <c r="AC18" s="140" t="str">
        <f t="shared" si="1"/>
        <v>NO</v>
      </c>
      <c r="AD18" s="226">
        <v>24</v>
      </c>
      <c r="AE18" s="239">
        <v>2</v>
      </c>
      <c r="AF18" s="206">
        <v>41.43144587646222</v>
      </c>
      <c r="AG18" s="206">
        <v>322.0825256014412</v>
      </c>
      <c r="AH18" s="140" t="str">
        <f t="shared" si="2"/>
        <v>NO</v>
      </c>
    </row>
    <row r="19" spans="14:34" x14ac:dyDescent="0.25">
      <c r="N19" s="152">
        <f t="shared" si="3"/>
        <v>44849</v>
      </c>
      <c r="O19" s="134">
        <v>0.71831321990459418</v>
      </c>
      <c r="P19" s="240">
        <v>8.6870002957401563E-2</v>
      </c>
      <c r="Q19" s="240">
        <v>0.17155011515880217</v>
      </c>
      <c r="R19" s="240">
        <v>2.3266661979202102E-2</v>
      </c>
      <c r="S19" s="209">
        <v>0</v>
      </c>
      <c r="T19" s="141">
        <v>24</v>
      </c>
      <c r="U19" s="199">
        <v>0</v>
      </c>
      <c r="V19" s="206">
        <v>1.9513306432475463</v>
      </c>
      <c r="W19" s="206">
        <v>16.491818813555515</v>
      </c>
      <c r="X19" s="140" t="str">
        <f t="shared" si="0"/>
        <v>NO</v>
      </c>
      <c r="Y19" s="141">
        <v>24</v>
      </c>
      <c r="Z19" s="199">
        <v>0</v>
      </c>
      <c r="AA19" s="206">
        <v>46.874669802477428</v>
      </c>
      <c r="AB19" s="206">
        <v>234.66486779434396</v>
      </c>
      <c r="AC19" s="140" t="str">
        <f t="shared" si="1"/>
        <v>NO</v>
      </c>
      <c r="AD19" s="226">
        <v>24</v>
      </c>
      <c r="AE19" s="239">
        <v>0</v>
      </c>
      <c r="AF19" s="206">
        <v>85.814525602798213</v>
      </c>
      <c r="AG19" s="206">
        <v>324.35767721165274</v>
      </c>
      <c r="AH19" s="140" t="str">
        <f t="shared" si="2"/>
        <v>NO</v>
      </c>
    </row>
    <row r="20" spans="14:34" x14ac:dyDescent="0.25">
      <c r="N20" s="152">
        <f t="shared" si="3"/>
        <v>44850</v>
      </c>
      <c r="O20" s="134">
        <v>0.67860149471057374</v>
      </c>
      <c r="P20" s="240">
        <v>0.11465001345273418</v>
      </c>
      <c r="Q20" s="240">
        <v>0.1779748897182952</v>
      </c>
      <c r="R20" s="240">
        <v>2.8773602118396878E-2</v>
      </c>
      <c r="S20" s="209">
        <v>0</v>
      </c>
      <c r="T20" s="141">
        <v>24</v>
      </c>
      <c r="U20" s="199">
        <v>2</v>
      </c>
      <c r="V20" s="206">
        <v>2.1506553883479018</v>
      </c>
      <c r="W20" s="206">
        <v>17.159150396761682</v>
      </c>
      <c r="X20" s="140" t="str">
        <f t="shared" si="0"/>
        <v>NO</v>
      </c>
      <c r="Y20" s="141">
        <v>24</v>
      </c>
      <c r="Z20" s="199">
        <v>2</v>
      </c>
      <c r="AA20" s="206">
        <v>51.73163679792281</v>
      </c>
      <c r="AB20" s="206">
        <v>240.19676505737371</v>
      </c>
      <c r="AC20" s="140" t="str">
        <f t="shared" si="1"/>
        <v>NO</v>
      </c>
      <c r="AD20" s="226">
        <v>24</v>
      </c>
      <c r="AE20" s="239">
        <v>2</v>
      </c>
      <c r="AF20" s="206">
        <v>98.402852052107832</v>
      </c>
      <c r="AG20" s="206">
        <v>322.70706624315443</v>
      </c>
      <c r="AH20" s="140" t="str">
        <f t="shared" si="2"/>
        <v>NO</v>
      </c>
    </row>
    <row r="21" spans="14:34" x14ac:dyDescent="0.25">
      <c r="N21" s="152">
        <f t="shared" si="3"/>
        <v>44851</v>
      </c>
      <c r="O21" s="134">
        <v>0.71196217661279659</v>
      </c>
      <c r="P21" s="240">
        <v>1.8323620370887309E-2</v>
      </c>
      <c r="Q21" s="240">
        <v>0.18156453423642754</v>
      </c>
      <c r="R21" s="240">
        <v>8.8149668779888571E-2</v>
      </c>
      <c r="S21" s="209">
        <v>0</v>
      </c>
      <c r="T21" s="141">
        <v>24</v>
      </c>
      <c r="U21" s="199">
        <v>0</v>
      </c>
      <c r="V21" s="206">
        <v>2.0064578347658251</v>
      </c>
      <c r="W21" s="206">
        <v>14.895876546134559</v>
      </c>
      <c r="X21" s="140" t="str">
        <f t="shared" si="0"/>
        <v>NO</v>
      </c>
      <c r="Y21" s="141">
        <v>24</v>
      </c>
      <c r="Z21" s="199">
        <v>0</v>
      </c>
      <c r="AA21" s="206">
        <v>53.273899802914769</v>
      </c>
      <c r="AB21" s="206">
        <v>207.75766802677728</v>
      </c>
      <c r="AC21" s="140" t="str">
        <f t="shared" si="1"/>
        <v>NO</v>
      </c>
      <c r="AD21" s="226">
        <v>24</v>
      </c>
      <c r="AE21" s="239">
        <v>0</v>
      </c>
      <c r="AF21" s="206">
        <v>58.157065246319412</v>
      </c>
      <c r="AG21" s="206">
        <v>310.47235545292858</v>
      </c>
      <c r="AH21" s="140" t="str">
        <f t="shared" si="2"/>
        <v>NO</v>
      </c>
    </row>
    <row r="22" spans="14:34" x14ac:dyDescent="0.25">
      <c r="N22" s="152">
        <f t="shared" si="3"/>
        <v>44852</v>
      </c>
      <c r="O22" s="134">
        <v>0.59964064702895092</v>
      </c>
      <c r="P22" s="240">
        <v>5.6639642015397342E-3</v>
      </c>
      <c r="Q22" s="240">
        <v>0.14642373260245053</v>
      </c>
      <c r="R22" s="240">
        <v>0.2429630811799823</v>
      </c>
      <c r="S22" s="209">
        <v>5.3085749870764856E-3</v>
      </c>
      <c r="T22" s="141">
        <v>24</v>
      </c>
      <c r="U22" s="199">
        <v>2</v>
      </c>
      <c r="V22" s="206">
        <v>1.4939145396967795</v>
      </c>
      <c r="W22" s="206">
        <v>12.931385757080735</v>
      </c>
      <c r="X22" s="140" t="str">
        <f t="shared" si="0"/>
        <v>NO</v>
      </c>
      <c r="Y22" s="141">
        <v>24</v>
      </c>
      <c r="Z22" s="199">
        <v>2</v>
      </c>
      <c r="AA22" s="206">
        <v>36.095346846988086</v>
      </c>
      <c r="AB22" s="206">
        <v>176.40472290529257</v>
      </c>
      <c r="AC22" s="140" t="str">
        <f t="shared" si="1"/>
        <v>NO</v>
      </c>
      <c r="AD22" s="226">
        <v>24</v>
      </c>
      <c r="AE22" s="239">
        <v>2</v>
      </c>
      <c r="AF22" s="206">
        <v>68.390398755575276</v>
      </c>
      <c r="AG22" s="206">
        <v>274.61361527734999</v>
      </c>
      <c r="AH22" s="140" t="str">
        <f t="shared" si="2"/>
        <v>NO</v>
      </c>
    </row>
    <row r="23" spans="14:34" x14ac:dyDescent="0.25">
      <c r="N23" s="152">
        <f t="shared" si="3"/>
        <v>44853</v>
      </c>
      <c r="O23" s="134">
        <v>0.35358001671110068</v>
      </c>
      <c r="P23" s="240">
        <v>1.0300328575085447E-2</v>
      </c>
      <c r="Q23" s="240">
        <v>9.8878847100830364E-2</v>
      </c>
      <c r="R23" s="240">
        <v>0.45790902518575038</v>
      </c>
      <c r="S23" s="209">
        <v>7.9331782427233072E-2</v>
      </c>
      <c r="T23" s="141">
        <v>24</v>
      </c>
      <c r="U23" s="247">
        <v>24</v>
      </c>
      <c r="V23" s="206"/>
      <c r="W23" s="206"/>
      <c r="X23" s="140"/>
      <c r="Y23" s="141"/>
      <c r="Z23" s="199"/>
      <c r="AA23" s="206"/>
      <c r="AB23" s="206"/>
      <c r="AC23" s="140"/>
      <c r="AD23" s="226"/>
      <c r="AE23" s="239"/>
      <c r="AF23" s="206"/>
      <c r="AG23" s="206"/>
      <c r="AH23" s="140"/>
    </row>
    <row r="24" spans="14:34" x14ac:dyDescent="0.25">
      <c r="N24" s="152">
        <f t="shared" si="3"/>
        <v>44854</v>
      </c>
      <c r="O24" s="134">
        <v>0.61979156443908867</v>
      </c>
      <c r="P24" s="240">
        <v>1.2163965929120207E-2</v>
      </c>
      <c r="Q24" s="240">
        <v>7.1871278596850177E-2</v>
      </c>
      <c r="R24" s="240">
        <v>0.28246858515329798</v>
      </c>
      <c r="S24" s="209">
        <v>1.3704605881642944E-2</v>
      </c>
      <c r="T24" s="141">
        <v>24</v>
      </c>
      <c r="U24" s="199">
        <v>4</v>
      </c>
      <c r="V24" s="206">
        <v>2.7649869261402342</v>
      </c>
      <c r="W24" s="206">
        <v>11.240877900626737</v>
      </c>
      <c r="X24" s="140" t="str">
        <f t="shared" si="0"/>
        <v>NO</v>
      </c>
      <c r="Y24" s="141">
        <v>24</v>
      </c>
      <c r="Z24" s="199">
        <v>4</v>
      </c>
      <c r="AA24" s="206">
        <v>67.054860258773346</v>
      </c>
      <c r="AB24" s="206">
        <v>170.63839345152954</v>
      </c>
      <c r="AC24" s="140" t="str">
        <f t="shared" si="1"/>
        <v>NO</v>
      </c>
      <c r="AD24" s="226">
        <v>24</v>
      </c>
      <c r="AE24" s="239">
        <v>4</v>
      </c>
      <c r="AF24" s="206">
        <v>45.167857954859564</v>
      </c>
      <c r="AG24" s="206">
        <v>263.87903383033512</v>
      </c>
      <c r="AH24" s="140" t="str">
        <f t="shared" si="2"/>
        <v>NO</v>
      </c>
    </row>
    <row r="25" spans="14:34" x14ac:dyDescent="0.25">
      <c r="N25" s="152">
        <f t="shared" si="3"/>
        <v>44855</v>
      </c>
      <c r="O25" s="134">
        <v>0.71435865802149212</v>
      </c>
      <c r="P25" s="240">
        <v>0.13435863055162159</v>
      </c>
      <c r="Q25" s="240">
        <v>9.1455950884261547E-2</v>
      </c>
      <c r="R25" s="240">
        <v>5.9826760542624743E-2</v>
      </c>
      <c r="S25" s="209">
        <v>0</v>
      </c>
      <c r="T25" s="141">
        <v>24</v>
      </c>
      <c r="U25" s="199">
        <v>0</v>
      </c>
      <c r="V25" s="206">
        <v>1.475604719576131</v>
      </c>
      <c r="W25" s="206">
        <v>15.672580384686418</v>
      </c>
      <c r="X25" s="140" t="str">
        <f t="shared" si="0"/>
        <v>NO</v>
      </c>
      <c r="Y25" s="141">
        <v>24</v>
      </c>
      <c r="Z25" s="199">
        <v>0</v>
      </c>
      <c r="AA25" s="208">
        <v>63.489719164834931</v>
      </c>
      <c r="AB25" s="208">
        <v>238.92273434503946</v>
      </c>
      <c r="AC25" s="140" t="str">
        <f t="shared" si="1"/>
        <v>NO</v>
      </c>
      <c r="AD25" s="226">
        <v>24</v>
      </c>
      <c r="AE25" s="239">
        <v>0</v>
      </c>
      <c r="AF25" s="208">
        <v>67.605255100695317</v>
      </c>
      <c r="AG25" s="208">
        <v>317.10776688927399</v>
      </c>
      <c r="AH25" s="140" t="str">
        <f t="shared" si="2"/>
        <v>NO</v>
      </c>
    </row>
    <row r="26" spans="14:34" x14ac:dyDescent="0.25">
      <c r="N26" s="152">
        <f t="shared" si="3"/>
        <v>44856</v>
      </c>
      <c r="O26" s="134">
        <v>0.78055486002043128</v>
      </c>
      <c r="P26" s="240">
        <v>0.12424589892041679</v>
      </c>
      <c r="Q26" s="240">
        <v>8.5469016739909767E-2</v>
      </c>
      <c r="R26" s="240">
        <v>9.7302243192421509E-3</v>
      </c>
      <c r="S26" s="209">
        <v>0</v>
      </c>
      <c r="T26" s="141">
        <v>24</v>
      </c>
      <c r="U26" s="199">
        <v>0</v>
      </c>
      <c r="V26" s="206">
        <v>1.5990410418750418</v>
      </c>
      <c r="W26" s="206">
        <v>15.558779828988557</v>
      </c>
      <c r="X26" s="140" t="str">
        <f t="shared" si="0"/>
        <v>NO</v>
      </c>
      <c r="Y26" s="141">
        <v>24</v>
      </c>
      <c r="Z26" s="199">
        <v>0</v>
      </c>
      <c r="AA26" s="208">
        <v>59.853217054085498</v>
      </c>
      <c r="AB26" s="208">
        <v>245.59421315210588</v>
      </c>
      <c r="AC26" s="140" t="str">
        <f t="shared" si="1"/>
        <v>NO</v>
      </c>
      <c r="AD26" s="226">
        <v>24</v>
      </c>
      <c r="AE26" s="239">
        <v>0</v>
      </c>
      <c r="AF26" s="208">
        <v>55.139737506838856</v>
      </c>
      <c r="AG26" s="208">
        <v>327.84789399550442</v>
      </c>
      <c r="AH26" s="140" t="str">
        <f t="shared" si="2"/>
        <v>NO</v>
      </c>
    </row>
    <row r="27" spans="14:34" x14ac:dyDescent="0.25">
      <c r="N27" s="152">
        <f t="shared" si="3"/>
        <v>44857</v>
      </c>
      <c r="O27" s="134">
        <v>0.78560258952126494</v>
      </c>
      <c r="P27" s="240">
        <v>0.12340144430529923</v>
      </c>
      <c r="Q27" s="240">
        <v>7.4633187237400395E-2</v>
      </c>
      <c r="R27" s="240">
        <v>1.6362778936035435E-2</v>
      </c>
      <c r="S27" s="209">
        <v>0</v>
      </c>
      <c r="T27" s="141">
        <v>24</v>
      </c>
      <c r="U27" s="199">
        <v>0</v>
      </c>
      <c r="V27" s="206">
        <v>1.7802491110521352</v>
      </c>
      <c r="W27" s="206">
        <v>15.427008426459228</v>
      </c>
      <c r="X27" s="140" t="str">
        <f t="shared" si="0"/>
        <v>NO</v>
      </c>
      <c r="Y27" s="141">
        <v>24</v>
      </c>
      <c r="Z27" s="199">
        <v>0</v>
      </c>
      <c r="AA27" s="208">
        <v>56.639809885019822</v>
      </c>
      <c r="AB27" s="208">
        <v>240.66287159734631</v>
      </c>
      <c r="AC27" s="140" t="str">
        <f t="shared" si="1"/>
        <v>NO</v>
      </c>
      <c r="AD27" s="226">
        <v>24</v>
      </c>
      <c r="AE27" s="239">
        <v>0</v>
      </c>
      <c r="AF27" s="208">
        <v>72.546374177816134</v>
      </c>
      <c r="AG27" s="208">
        <v>327.68212316741636</v>
      </c>
      <c r="AH27" s="140" t="str">
        <f t="shared" si="2"/>
        <v>NO</v>
      </c>
    </row>
    <row r="28" spans="14:34" x14ac:dyDescent="0.25">
      <c r="N28" s="152">
        <f t="shared" si="3"/>
        <v>44858</v>
      </c>
      <c r="O28" s="134">
        <v>0.74983317279477479</v>
      </c>
      <c r="P28" s="240">
        <v>0.10505960053259836</v>
      </c>
      <c r="Q28" s="240">
        <v>0.1373558360371385</v>
      </c>
      <c r="R28" s="240">
        <v>7.7513906354883602E-3</v>
      </c>
      <c r="S28" s="209">
        <v>0</v>
      </c>
      <c r="T28" s="141">
        <v>24</v>
      </c>
      <c r="U28" s="199">
        <v>0</v>
      </c>
      <c r="V28" s="206">
        <v>2.5010468868463804</v>
      </c>
      <c r="W28" s="206">
        <v>16.289376382998661</v>
      </c>
      <c r="X28" s="140" t="str">
        <f t="shared" si="0"/>
        <v>NO</v>
      </c>
      <c r="Y28" s="141">
        <v>24</v>
      </c>
      <c r="Z28" s="199">
        <v>0</v>
      </c>
      <c r="AA28" s="208">
        <v>50.917893513465323</v>
      </c>
      <c r="AB28" s="208">
        <v>241.4439806147106</v>
      </c>
      <c r="AC28" s="140" t="str">
        <f t="shared" si="1"/>
        <v>NO</v>
      </c>
      <c r="AD28" s="226">
        <v>24</v>
      </c>
      <c r="AE28" s="239">
        <v>0</v>
      </c>
      <c r="AF28" s="208">
        <v>43.088744147161243</v>
      </c>
      <c r="AG28" s="208">
        <v>328.28564947586977</v>
      </c>
      <c r="AH28" s="140" t="str">
        <f t="shared" si="2"/>
        <v>NO</v>
      </c>
    </row>
    <row r="29" spans="14:34" x14ac:dyDescent="0.25">
      <c r="N29" s="152">
        <f t="shared" si="3"/>
        <v>44859</v>
      </c>
      <c r="O29" s="134">
        <v>0.39487872357405851</v>
      </c>
      <c r="P29" s="240">
        <v>0.19222896834154746</v>
      </c>
      <c r="Q29" s="240">
        <v>3.3145279486497869E-2</v>
      </c>
      <c r="R29" s="240">
        <v>0.30895295578769055</v>
      </c>
      <c r="S29" s="209">
        <v>3.244728337134424E-2</v>
      </c>
      <c r="T29" s="141">
        <v>24</v>
      </c>
      <c r="U29" s="199">
        <v>18</v>
      </c>
      <c r="V29" s="206">
        <v>1.5963290599642674</v>
      </c>
      <c r="W29" s="206">
        <v>15.636700399598023</v>
      </c>
      <c r="X29" s="140" t="str">
        <f t="shared" si="0"/>
        <v>NO</v>
      </c>
      <c r="Y29" s="141">
        <v>24</v>
      </c>
      <c r="Z29" s="199">
        <v>18</v>
      </c>
      <c r="AA29" s="208">
        <v>39.899680414524703</v>
      </c>
      <c r="AB29" s="208">
        <v>208.15352049243006</v>
      </c>
      <c r="AC29" s="140" t="str">
        <f t="shared" si="1"/>
        <v>NO</v>
      </c>
      <c r="AD29" s="226">
        <v>24</v>
      </c>
      <c r="AE29" s="239">
        <v>18</v>
      </c>
      <c r="AF29" s="208">
        <v>135.13565841742027</v>
      </c>
      <c r="AG29" s="208">
        <v>258.50472120969141</v>
      </c>
      <c r="AH29" s="140" t="str">
        <f t="shared" si="2"/>
        <v>NO</v>
      </c>
    </row>
    <row r="30" spans="14:34" x14ac:dyDescent="0.25">
      <c r="N30" s="152">
        <f t="shared" si="3"/>
        <v>44860</v>
      </c>
      <c r="O30" s="134">
        <v>0.67316912324389266</v>
      </c>
      <c r="P30" s="240">
        <v>0.15730554025711505</v>
      </c>
      <c r="Q30" s="240">
        <v>0</v>
      </c>
      <c r="R30" s="240">
        <v>0.13620120639095851</v>
      </c>
      <c r="S30" s="209">
        <v>0</v>
      </c>
      <c r="T30" s="141">
        <v>24</v>
      </c>
      <c r="U30" s="199">
        <v>4</v>
      </c>
      <c r="V30" s="206">
        <v>1.2501978757813212</v>
      </c>
      <c r="W30" s="206">
        <v>14.654522410311516</v>
      </c>
      <c r="X30" s="140" t="str">
        <f t="shared" si="0"/>
        <v>NO</v>
      </c>
      <c r="Y30" s="141">
        <v>24</v>
      </c>
      <c r="Z30" s="199">
        <v>4</v>
      </c>
      <c r="AA30" s="208">
        <v>53.461877787456366</v>
      </c>
      <c r="AB30" s="208">
        <v>231.31046886783824</v>
      </c>
      <c r="AC30" s="140" t="str">
        <f t="shared" si="1"/>
        <v>NO</v>
      </c>
      <c r="AD30" s="226">
        <v>24</v>
      </c>
      <c r="AE30" s="239">
        <v>4</v>
      </c>
      <c r="AF30" s="208">
        <v>82.478721963099204</v>
      </c>
      <c r="AG30" s="208">
        <v>301.71394497341714</v>
      </c>
      <c r="AH30" s="140" t="str">
        <f t="shared" si="2"/>
        <v>NO</v>
      </c>
    </row>
    <row r="31" spans="14:34" x14ac:dyDescent="0.25">
      <c r="N31" s="152">
        <f t="shared" si="3"/>
        <v>44861</v>
      </c>
      <c r="O31" s="134">
        <v>0.57666981061183631</v>
      </c>
      <c r="P31" s="240">
        <v>0.11756938899913368</v>
      </c>
      <c r="Q31" s="240">
        <v>0</v>
      </c>
      <c r="R31" s="240">
        <v>0.17642991381818768</v>
      </c>
      <c r="S31" s="209">
        <v>0</v>
      </c>
      <c r="T31" s="141">
        <v>24</v>
      </c>
      <c r="U31" s="199">
        <v>7</v>
      </c>
      <c r="V31" s="206">
        <v>1.5400589433931193</v>
      </c>
      <c r="W31" s="206">
        <v>15.243719511551168</v>
      </c>
      <c r="X31" s="140" t="str">
        <f t="shared" si="0"/>
        <v>NO</v>
      </c>
      <c r="Y31" s="141">
        <v>24</v>
      </c>
      <c r="Z31" s="199">
        <v>7</v>
      </c>
      <c r="AA31" s="208">
        <v>55.977811063345044</v>
      </c>
      <c r="AB31" s="208">
        <v>212.91736106094979</v>
      </c>
      <c r="AC31" s="140" t="str">
        <f t="shared" si="1"/>
        <v>NO</v>
      </c>
      <c r="AD31" s="226">
        <v>24</v>
      </c>
      <c r="AE31" s="239">
        <v>7</v>
      </c>
      <c r="AF31" s="208">
        <v>76.701351031458614</v>
      </c>
      <c r="AG31" s="208">
        <v>289.44364276009253</v>
      </c>
      <c r="AH31" s="140" t="str">
        <f t="shared" si="2"/>
        <v>NO</v>
      </c>
    </row>
    <row r="32" spans="14:34" x14ac:dyDescent="0.25">
      <c r="N32" s="152">
        <f t="shared" si="3"/>
        <v>44862</v>
      </c>
      <c r="O32" s="134">
        <v>0.70345346760330474</v>
      </c>
      <c r="P32" s="240">
        <v>0.10846390583662746</v>
      </c>
      <c r="Q32" s="240">
        <v>0</v>
      </c>
      <c r="R32" s="240">
        <v>1.2462768272474665E-2</v>
      </c>
      <c r="S32" s="209">
        <v>0</v>
      </c>
      <c r="T32" s="141">
        <v>24</v>
      </c>
      <c r="U32" s="199">
        <v>0</v>
      </c>
      <c r="V32" s="206">
        <v>1.9277549925072828</v>
      </c>
      <c r="W32" s="206">
        <v>17.185390019702613</v>
      </c>
      <c r="X32" s="140" t="str">
        <f t="shared" si="0"/>
        <v>NO</v>
      </c>
      <c r="Y32" s="141">
        <v>24</v>
      </c>
      <c r="Z32" s="199">
        <v>0</v>
      </c>
      <c r="AA32" s="208">
        <v>51.376390735053441</v>
      </c>
      <c r="AB32" s="208">
        <v>242.28688287486131</v>
      </c>
      <c r="AC32" s="140" t="str">
        <f t="shared" si="1"/>
        <v>NO</v>
      </c>
      <c r="AD32" s="226">
        <v>24</v>
      </c>
      <c r="AE32" s="239">
        <v>0</v>
      </c>
      <c r="AF32" s="208">
        <v>97.603047563590351</v>
      </c>
      <c r="AG32" s="208">
        <v>327.29093045580271</v>
      </c>
      <c r="AH32" s="140" t="str">
        <f t="shared" si="2"/>
        <v>NO</v>
      </c>
    </row>
    <row r="33" spans="14:34" x14ac:dyDescent="0.25">
      <c r="N33" s="152">
        <f t="shared" si="3"/>
        <v>44863</v>
      </c>
      <c r="O33" s="134">
        <v>0.69403615303886612</v>
      </c>
      <c r="P33" s="240">
        <v>0.11259094772549062</v>
      </c>
      <c r="Q33" s="240">
        <v>0</v>
      </c>
      <c r="R33" s="240">
        <v>2.3936467182763415E-2</v>
      </c>
      <c r="S33" s="209">
        <v>0</v>
      </c>
      <c r="T33" s="141">
        <v>24</v>
      </c>
      <c r="U33" s="199">
        <v>0</v>
      </c>
      <c r="V33" s="206">
        <v>1.6754853288582832</v>
      </c>
      <c r="W33" s="206">
        <v>17.083850987905191</v>
      </c>
      <c r="X33" s="140" t="str">
        <f t="shared" si="0"/>
        <v>NO</v>
      </c>
      <c r="Y33" s="141">
        <v>24</v>
      </c>
      <c r="Z33" s="199">
        <v>0</v>
      </c>
      <c r="AA33" s="206">
        <v>63.734560711564363</v>
      </c>
      <c r="AB33" s="206">
        <v>240.44644282306672</v>
      </c>
      <c r="AC33" s="140" t="str">
        <f t="shared" si="1"/>
        <v>NO</v>
      </c>
      <c r="AD33" s="226">
        <v>24</v>
      </c>
      <c r="AE33" s="239">
        <v>0</v>
      </c>
      <c r="AF33" s="206">
        <v>47.954962993528504</v>
      </c>
      <c r="AG33" s="206">
        <v>324.82117083808191</v>
      </c>
      <c r="AH33" s="140" t="str">
        <f t="shared" si="2"/>
        <v>NO</v>
      </c>
    </row>
    <row r="34" spans="14:34" x14ac:dyDescent="0.25">
      <c r="N34" s="152">
        <f t="shared" si="3"/>
        <v>44864</v>
      </c>
      <c r="O34" s="134">
        <v>0.57759451730338418</v>
      </c>
      <c r="P34" s="240">
        <v>0.16096499636323602</v>
      </c>
      <c r="Q34" s="240">
        <v>0</v>
      </c>
      <c r="R34" s="240">
        <v>0.10510153685162998</v>
      </c>
      <c r="S34" s="209">
        <v>0</v>
      </c>
      <c r="T34" s="141">
        <v>24</v>
      </c>
      <c r="U34" s="199">
        <v>8</v>
      </c>
      <c r="V34" s="206">
        <v>1.8041019617251415</v>
      </c>
      <c r="W34" s="206">
        <v>17.158294811455285</v>
      </c>
      <c r="X34" s="140" t="str">
        <f t="shared" si="0"/>
        <v>NO</v>
      </c>
      <c r="Y34" s="141">
        <v>24</v>
      </c>
      <c r="Z34" s="199">
        <v>8</v>
      </c>
      <c r="AA34" s="206">
        <v>81.140811040835558</v>
      </c>
      <c r="AB34" s="206">
        <v>235.39307635229298</v>
      </c>
      <c r="AC34" s="140" t="str">
        <f t="shared" si="1"/>
        <v>NO</v>
      </c>
      <c r="AD34" s="226">
        <v>24</v>
      </c>
      <c r="AE34" s="239">
        <v>8</v>
      </c>
      <c r="AF34" s="206">
        <v>39.723456505335392</v>
      </c>
      <c r="AG34" s="206">
        <v>304.92299353703794</v>
      </c>
      <c r="AH34" s="140" t="str">
        <f t="shared" si="2"/>
        <v>NO</v>
      </c>
    </row>
    <row r="35" spans="14:34" x14ac:dyDescent="0.25">
      <c r="N35" s="152">
        <f t="shared" si="3"/>
        <v>44865</v>
      </c>
      <c r="O35" s="134">
        <v>0.66423631567959018</v>
      </c>
      <c r="P35" s="240">
        <v>0.12853316325990322</v>
      </c>
      <c r="Q35" s="240">
        <v>0</v>
      </c>
      <c r="R35" s="240">
        <v>5.8833494072412874E-2</v>
      </c>
      <c r="S35" s="209">
        <v>0</v>
      </c>
      <c r="T35" s="141">
        <v>24</v>
      </c>
      <c r="U35" s="199">
        <v>3</v>
      </c>
      <c r="V35" s="206">
        <v>1.3966280610625679</v>
      </c>
      <c r="W35" s="206">
        <v>16.542015132509089</v>
      </c>
      <c r="X35" s="140" t="str">
        <f t="shared" si="0"/>
        <v>NO</v>
      </c>
      <c r="Y35" s="141">
        <v>24</v>
      </c>
      <c r="Z35" s="199">
        <v>3</v>
      </c>
      <c r="AA35" s="206">
        <v>59.370218372079371</v>
      </c>
      <c r="AB35" s="206">
        <v>237.77701836119905</v>
      </c>
      <c r="AC35" s="140" t="str">
        <f t="shared" si="1"/>
        <v>NO</v>
      </c>
      <c r="AD35" s="226">
        <v>24</v>
      </c>
      <c r="AE35" s="239">
        <v>3</v>
      </c>
      <c r="AF35" s="206">
        <v>75.503571205196153</v>
      </c>
      <c r="AG35" s="206">
        <v>315.24171261968058</v>
      </c>
      <c r="AH35" s="140" t="str">
        <f t="shared" si="2"/>
        <v>NO</v>
      </c>
    </row>
    <row r="36" spans="14:34" x14ac:dyDescent="0.25">
      <c r="N36" s="152">
        <f t="shared" si="3"/>
        <v>44866</v>
      </c>
      <c r="O36" s="248">
        <v>0.69997106704378853</v>
      </c>
      <c r="P36" s="240">
        <v>0.1328377757456406</v>
      </c>
      <c r="Q36" s="240">
        <v>8.8578032555443664E-2</v>
      </c>
      <c r="R36" s="240">
        <v>7.8613124655127209E-2</v>
      </c>
      <c r="S36" s="209">
        <v>0</v>
      </c>
      <c r="T36" s="249">
        <v>24</v>
      </c>
      <c r="U36" s="239">
        <v>0</v>
      </c>
      <c r="V36" s="206">
        <v>1.3875224121154257</v>
      </c>
      <c r="W36" s="206">
        <v>15.32002753385007</v>
      </c>
      <c r="X36" s="140" t="str">
        <f t="shared" si="0"/>
        <v>NO</v>
      </c>
      <c r="Y36" s="249">
        <v>24</v>
      </c>
      <c r="Z36" s="239">
        <v>0</v>
      </c>
      <c r="AA36" s="206">
        <v>54.763976109473958</v>
      </c>
      <c r="AB36" s="206">
        <v>234.60439028988037</v>
      </c>
      <c r="AC36" s="140" t="str">
        <f t="shared" si="1"/>
        <v>NO</v>
      </c>
      <c r="AD36" s="250">
        <v>24</v>
      </c>
      <c r="AE36" s="239">
        <v>0</v>
      </c>
      <c r="AF36" s="206">
        <v>92.252067615649494</v>
      </c>
      <c r="AG36" s="206">
        <v>311.7551280705074</v>
      </c>
      <c r="AH36" s="140" t="str">
        <f t="shared" si="2"/>
        <v>NO</v>
      </c>
    </row>
    <row r="37" spans="14:34" x14ac:dyDescent="0.25">
      <c r="N37" s="152">
        <f t="shared" si="3"/>
        <v>44867</v>
      </c>
      <c r="O37" s="248">
        <v>0.7405799044165704</v>
      </c>
      <c r="P37" s="240">
        <v>0.11179906872237749</v>
      </c>
      <c r="Q37" s="240">
        <v>6.6771984630754219E-2</v>
      </c>
      <c r="R37" s="240">
        <v>8.0849042230297888E-2</v>
      </c>
      <c r="S37" s="209">
        <v>0</v>
      </c>
      <c r="T37" s="249">
        <v>24</v>
      </c>
      <c r="U37" s="239">
        <v>1</v>
      </c>
      <c r="V37" s="206">
        <v>2.0153581187624403</v>
      </c>
      <c r="W37" s="206">
        <v>14.462675602222983</v>
      </c>
      <c r="X37" s="140" t="str">
        <f t="shared" si="0"/>
        <v>NO</v>
      </c>
      <c r="Y37" s="249">
        <v>24</v>
      </c>
      <c r="Z37" s="239">
        <v>1</v>
      </c>
      <c r="AA37" s="206">
        <v>82.882247540501055</v>
      </c>
      <c r="AB37" s="206">
        <v>230.39892314204519</v>
      </c>
      <c r="AC37" s="140" t="str">
        <f t="shared" si="1"/>
        <v>NO</v>
      </c>
      <c r="AD37" s="250">
        <v>24</v>
      </c>
      <c r="AE37" s="239">
        <v>1</v>
      </c>
      <c r="AF37" s="206">
        <v>79.962235306766758</v>
      </c>
      <c r="AG37" s="206">
        <v>312.04346799510023</v>
      </c>
      <c r="AH37" s="140" t="str">
        <f t="shared" si="2"/>
        <v>NO</v>
      </c>
    </row>
    <row r="38" spans="14:34" x14ac:dyDescent="0.25">
      <c r="N38" s="152">
        <f t="shared" si="3"/>
        <v>44868</v>
      </c>
      <c r="O38" s="248">
        <v>0.73142320738472433</v>
      </c>
      <c r="P38" s="240">
        <v>7.1080641799892846E-2</v>
      </c>
      <c r="Q38" s="240">
        <v>0.11850964602903229</v>
      </c>
      <c r="R38" s="240">
        <v>7.8986504786350539E-2</v>
      </c>
      <c r="S38" s="209">
        <v>0</v>
      </c>
      <c r="T38" s="249">
        <v>24</v>
      </c>
      <c r="U38" s="239">
        <v>0</v>
      </c>
      <c r="V38" s="206">
        <v>1.7822849031028465</v>
      </c>
      <c r="W38" s="206">
        <v>14.833743662095223</v>
      </c>
      <c r="X38" s="140" t="str">
        <f t="shared" si="0"/>
        <v>NO</v>
      </c>
      <c r="Y38" s="249">
        <v>24</v>
      </c>
      <c r="Z38" s="239">
        <v>0</v>
      </c>
      <c r="AA38" s="206">
        <v>41.560336989015831</v>
      </c>
      <c r="AB38" s="206">
        <v>222.17003437498204</v>
      </c>
      <c r="AC38" s="140" t="str">
        <f t="shared" si="1"/>
        <v>NO</v>
      </c>
      <c r="AD38" s="250">
        <v>24</v>
      </c>
      <c r="AE38" s="239">
        <v>0</v>
      </c>
      <c r="AF38" s="206">
        <v>73.573249333473555</v>
      </c>
      <c r="AG38" s="206">
        <v>313.40043379647324</v>
      </c>
      <c r="AH38" s="140" t="str">
        <f t="shared" si="2"/>
        <v>NO</v>
      </c>
    </row>
    <row r="39" spans="14:34" x14ac:dyDescent="0.25">
      <c r="N39" s="152">
        <f t="shared" si="3"/>
        <v>44869</v>
      </c>
      <c r="O39" s="248">
        <v>0.71938802459417417</v>
      </c>
      <c r="P39" s="240">
        <v>9.4758522195369066E-2</v>
      </c>
      <c r="Q39" s="240">
        <v>0.16818479236400286</v>
      </c>
      <c r="R39" s="240">
        <v>1.7668660846453924E-2</v>
      </c>
      <c r="S39" s="209">
        <v>0</v>
      </c>
      <c r="T39" s="249">
        <v>24</v>
      </c>
      <c r="U39" s="239">
        <v>0</v>
      </c>
      <c r="V39" s="206">
        <v>1.7990899270829539</v>
      </c>
      <c r="W39" s="206">
        <v>16.690243202928958</v>
      </c>
      <c r="X39" s="140" t="str">
        <f t="shared" si="0"/>
        <v>NO</v>
      </c>
      <c r="Y39" s="249">
        <v>24</v>
      </c>
      <c r="Z39" s="239">
        <v>0</v>
      </c>
      <c r="AA39" s="206">
        <v>65.2080672122853</v>
      </c>
      <c r="AB39" s="206">
        <v>237.29278389614299</v>
      </c>
      <c r="AC39" s="140" t="str">
        <f t="shared" si="1"/>
        <v>NO</v>
      </c>
      <c r="AD39" s="250">
        <v>24</v>
      </c>
      <c r="AE39" s="239">
        <v>0</v>
      </c>
      <c r="AF39" s="206">
        <v>38.38732861170255</v>
      </c>
      <c r="AG39" s="206">
        <v>326.13423795200629</v>
      </c>
      <c r="AH39" s="140" t="str">
        <f t="shared" si="2"/>
        <v>NO</v>
      </c>
    </row>
    <row r="40" spans="14:34" x14ac:dyDescent="0.25">
      <c r="N40" s="152">
        <f t="shared" si="3"/>
        <v>44870</v>
      </c>
      <c r="O40" s="248">
        <v>0.73999162894033654</v>
      </c>
      <c r="P40" s="240">
        <v>0.12768395393365484</v>
      </c>
      <c r="Q40" s="240">
        <v>0.12379318445312193</v>
      </c>
      <c r="R40" s="240">
        <v>8.531232672886694E-3</v>
      </c>
      <c r="S40" s="209">
        <v>0</v>
      </c>
      <c r="T40" s="249">
        <v>24</v>
      </c>
      <c r="U40" s="239">
        <v>0</v>
      </c>
      <c r="V40" s="206">
        <v>1.6591104668489878</v>
      </c>
      <c r="W40" s="206">
        <v>16.481876177223327</v>
      </c>
      <c r="X40" s="140" t="str">
        <f t="shared" si="0"/>
        <v>NO</v>
      </c>
      <c r="Y40" s="249">
        <v>24</v>
      </c>
      <c r="Z40" s="239">
        <v>0</v>
      </c>
      <c r="AA40" s="206">
        <v>68.649274735726934</v>
      </c>
      <c r="AB40" s="206">
        <v>246.55614064873171</v>
      </c>
      <c r="AC40" s="140" t="str">
        <f t="shared" si="1"/>
        <v>NO</v>
      </c>
      <c r="AD40" s="250">
        <v>24</v>
      </c>
      <c r="AE40" s="239">
        <v>0</v>
      </c>
      <c r="AF40" s="206">
        <v>58.80800809236851</v>
      </c>
      <c r="AG40" s="206">
        <v>328.09353611128574</v>
      </c>
      <c r="AH40" s="140" t="str">
        <f t="shared" si="2"/>
        <v>NO</v>
      </c>
    </row>
    <row r="41" spans="14:34" x14ac:dyDescent="0.25">
      <c r="N41" s="152">
        <f t="shared" si="3"/>
        <v>44871</v>
      </c>
      <c r="O41" s="248">
        <v>0.73264833877753999</v>
      </c>
      <c r="P41" s="240">
        <v>0.11327841005258101</v>
      </c>
      <c r="Q41" s="240">
        <v>0.14716205338701266</v>
      </c>
      <c r="R41" s="240">
        <v>6.9111977828663542E-3</v>
      </c>
      <c r="S41" s="209">
        <v>0</v>
      </c>
      <c r="T41" s="249">
        <v>24</v>
      </c>
      <c r="U41" s="239">
        <v>0</v>
      </c>
      <c r="V41" s="206">
        <v>1.6287727091337125</v>
      </c>
      <c r="W41" s="206">
        <v>16.692468590024639</v>
      </c>
      <c r="X41" s="140" t="str">
        <f t="shared" si="0"/>
        <v>NO</v>
      </c>
      <c r="Y41" s="249">
        <v>24</v>
      </c>
      <c r="Z41" s="239">
        <v>0</v>
      </c>
      <c r="AA41" s="206">
        <v>64.621494683306608</v>
      </c>
      <c r="AB41" s="206">
        <v>243.50686535315106</v>
      </c>
      <c r="AC41" s="140" t="str">
        <f t="shared" si="1"/>
        <v>NO</v>
      </c>
      <c r="AD41" s="250">
        <v>24</v>
      </c>
      <c r="AE41" s="239">
        <v>0</v>
      </c>
      <c r="AF41" s="206">
        <v>52.982665652757113</v>
      </c>
      <c r="AG41" s="206">
        <v>328.48585634504411</v>
      </c>
      <c r="AH41" s="140" t="str">
        <f t="shared" si="2"/>
        <v>NO</v>
      </c>
    </row>
    <row r="42" spans="14:34" x14ac:dyDescent="0.25">
      <c r="N42" s="152">
        <f t="shared" si="3"/>
        <v>44872</v>
      </c>
      <c r="O42" s="248">
        <v>0.62539776488564491</v>
      </c>
      <c r="P42" s="240">
        <v>0.16763249348941139</v>
      </c>
      <c r="Q42" s="240">
        <v>0.13971833166542857</v>
      </c>
      <c r="R42" s="240">
        <v>6.7251409959515118E-2</v>
      </c>
      <c r="S42" s="209">
        <v>0</v>
      </c>
      <c r="T42" s="249">
        <v>24</v>
      </c>
      <c r="U42" s="239">
        <v>5</v>
      </c>
      <c r="V42" s="206">
        <v>1.57293953038417</v>
      </c>
      <c r="W42" s="206">
        <v>16.88428603932061</v>
      </c>
      <c r="X42" s="140" t="str">
        <f t="shared" si="0"/>
        <v>NO</v>
      </c>
      <c r="Y42" s="249">
        <v>24</v>
      </c>
      <c r="Z42" s="239">
        <v>5</v>
      </c>
      <c r="AA42" s="206">
        <v>61.557396067953732</v>
      </c>
      <c r="AB42" s="206">
        <v>243.07727021556622</v>
      </c>
      <c r="AC42" s="140" t="str">
        <f t="shared" si="1"/>
        <v>NO</v>
      </c>
      <c r="AD42" s="250">
        <v>24</v>
      </c>
      <c r="AE42" s="239">
        <v>5</v>
      </c>
      <c r="AF42" s="206">
        <v>49.108733469562381</v>
      </c>
      <c r="AG42" s="206">
        <v>311.14429493443845</v>
      </c>
      <c r="AH42" s="140" t="str">
        <f t="shared" si="2"/>
        <v>NO</v>
      </c>
    </row>
    <row r="43" spans="14:34" x14ac:dyDescent="0.25">
      <c r="N43" s="152">
        <f t="shared" si="3"/>
        <v>44873</v>
      </c>
      <c r="O43" s="248">
        <v>0.53113001656125158</v>
      </c>
      <c r="P43" s="240">
        <v>0.16006379008466914</v>
      </c>
      <c r="Q43" s="240">
        <v>9.38672294517372E-2</v>
      </c>
      <c r="R43" s="240">
        <v>0.21493896390234207</v>
      </c>
      <c r="S43" s="209">
        <v>0</v>
      </c>
      <c r="T43" s="249">
        <v>24</v>
      </c>
      <c r="U43" s="239">
        <v>13</v>
      </c>
      <c r="V43" s="206">
        <v>1.6023789708505931</v>
      </c>
      <c r="W43" s="206">
        <v>15.058207106451084</v>
      </c>
      <c r="X43" s="140" t="str">
        <f t="shared" si="0"/>
        <v>NO</v>
      </c>
      <c r="Y43" s="249">
        <v>24</v>
      </c>
      <c r="Z43" s="239">
        <v>13</v>
      </c>
      <c r="AA43" s="206">
        <v>51.388584634544166</v>
      </c>
      <c r="AB43" s="206">
        <v>215.11960511054087</v>
      </c>
      <c r="AC43" s="140" t="str">
        <f t="shared" si="1"/>
        <v>NO</v>
      </c>
      <c r="AD43" s="250">
        <v>24</v>
      </c>
      <c r="AE43" s="239">
        <v>13</v>
      </c>
      <c r="AF43" s="206">
        <v>76.517479123211061</v>
      </c>
      <c r="AG43" s="206">
        <v>279.94453976638891</v>
      </c>
      <c r="AH43" s="140" t="str">
        <f t="shared" si="2"/>
        <v>NO</v>
      </c>
    </row>
    <row r="44" spans="14:34" x14ac:dyDescent="0.25">
      <c r="N44" s="152">
        <f t="shared" si="3"/>
        <v>44874</v>
      </c>
      <c r="O44" s="248">
        <v>0.76970121933274871</v>
      </c>
      <c r="P44" s="240">
        <v>9.6647424536479967E-2</v>
      </c>
      <c r="Q44" s="240">
        <v>8.0897690309785192E-2</v>
      </c>
      <c r="R44" s="240">
        <v>5.2753665820986138E-2</v>
      </c>
      <c r="S44" s="209">
        <v>0</v>
      </c>
      <c r="T44" s="249">
        <v>24</v>
      </c>
      <c r="U44" s="239">
        <v>0</v>
      </c>
      <c r="V44" s="206">
        <v>1.6874959393277613</v>
      </c>
      <c r="W44" s="206">
        <v>14.620121998002663</v>
      </c>
      <c r="X44" s="140" t="str">
        <f t="shared" si="0"/>
        <v>NO</v>
      </c>
      <c r="Y44" s="249">
        <v>24</v>
      </c>
      <c r="Z44" s="239">
        <v>0</v>
      </c>
      <c r="AA44" s="206">
        <v>49.398613816245465</v>
      </c>
      <c r="AB44" s="206">
        <v>231.97387025953685</v>
      </c>
      <c r="AC44" s="140" t="str">
        <f t="shared" si="1"/>
        <v>NO</v>
      </c>
      <c r="AD44" s="250">
        <v>24</v>
      </c>
      <c r="AE44" s="239">
        <v>0</v>
      </c>
      <c r="AF44" s="206">
        <v>59.092852925149522</v>
      </c>
      <c r="AG44" s="206">
        <v>318.42839058658512</v>
      </c>
      <c r="AH44" s="140" t="str">
        <f t="shared" si="2"/>
        <v>NO</v>
      </c>
    </row>
    <row r="45" spans="14:34" x14ac:dyDescent="0.25">
      <c r="N45" s="152">
        <f t="shared" si="3"/>
        <v>44875</v>
      </c>
      <c r="O45" s="248">
        <v>0.72318317015673694</v>
      </c>
      <c r="P45" s="240">
        <v>0.10137590760526528</v>
      </c>
      <c r="Q45" s="240">
        <v>0.13847240996847784</v>
      </c>
      <c r="R45" s="240">
        <v>3.6968512269519936E-2</v>
      </c>
      <c r="S45" s="209">
        <v>0</v>
      </c>
      <c r="T45" s="249">
        <v>24</v>
      </c>
      <c r="U45" s="239">
        <v>0</v>
      </c>
      <c r="V45" s="206">
        <v>1.597602247697065</v>
      </c>
      <c r="W45" s="206">
        <v>18.340648608613126</v>
      </c>
      <c r="X45" s="140" t="str">
        <f t="shared" si="0"/>
        <v>NO</v>
      </c>
      <c r="Y45" s="249">
        <v>24</v>
      </c>
      <c r="Z45" s="239">
        <v>0</v>
      </c>
      <c r="AA45" s="206">
        <v>46.747848109052612</v>
      </c>
      <c r="AB45" s="206">
        <v>258.00095544430593</v>
      </c>
      <c r="AC45" s="140" t="str">
        <f t="shared" si="1"/>
        <v>NO</v>
      </c>
      <c r="AD45" s="250">
        <v>24</v>
      </c>
      <c r="AE45" s="239">
        <v>0</v>
      </c>
      <c r="AF45" s="206">
        <v>69.369522840145706</v>
      </c>
      <c r="AG45" s="206">
        <v>318.03190604592083</v>
      </c>
      <c r="AH45" s="140" t="str">
        <f t="shared" si="2"/>
        <v>NO</v>
      </c>
    </row>
    <row r="46" spans="14:34" x14ac:dyDescent="0.25">
      <c r="N46" s="152">
        <f t="shared" si="3"/>
        <v>44876</v>
      </c>
      <c r="O46" s="248" t="s">
        <v>48</v>
      </c>
      <c r="P46" s="240"/>
      <c r="Q46" s="240"/>
      <c r="R46" s="240"/>
      <c r="S46" s="209"/>
      <c r="T46" s="249"/>
      <c r="U46" s="239"/>
      <c r="V46" s="206"/>
      <c r="W46" s="206"/>
      <c r="X46" s="140"/>
      <c r="Y46" s="249"/>
      <c r="Z46" s="239"/>
      <c r="AA46" s="206"/>
      <c r="AB46" s="206"/>
      <c r="AC46" s="140"/>
      <c r="AD46" s="250"/>
      <c r="AE46" s="239"/>
      <c r="AF46" s="208"/>
      <c r="AG46" s="206"/>
      <c r="AH46" s="140"/>
    </row>
    <row r="47" spans="14:34" x14ac:dyDescent="0.25">
      <c r="N47" s="152">
        <f t="shared" si="3"/>
        <v>44877</v>
      </c>
      <c r="O47" s="248" t="s">
        <v>48</v>
      </c>
      <c r="P47" s="240"/>
      <c r="Q47" s="240"/>
      <c r="R47" s="240"/>
      <c r="S47" s="209"/>
      <c r="T47" s="249"/>
      <c r="U47" s="239"/>
      <c r="V47" s="206"/>
      <c r="W47" s="206"/>
      <c r="X47" s="140"/>
      <c r="Y47" s="249"/>
      <c r="Z47" s="239"/>
      <c r="AA47" s="206"/>
      <c r="AB47" s="206"/>
      <c r="AC47" s="140"/>
      <c r="AD47" s="250"/>
      <c r="AE47" s="239"/>
      <c r="AF47" s="206"/>
      <c r="AG47" s="206"/>
      <c r="AH47" s="140"/>
    </row>
    <row r="48" spans="14:34" x14ac:dyDescent="0.25">
      <c r="N48" s="152">
        <f t="shared" si="3"/>
        <v>44878</v>
      </c>
      <c r="O48" s="248" t="s">
        <v>48</v>
      </c>
      <c r="P48" s="245"/>
      <c r="Q48" s="240"/>
      <c r="R48" s="245"/>
      <c r="S48" s="246"/>
      <c r="T48" s="249"/>
      <c r="U48" s="251"/>
      <c r="V48" s="208"/>
      <c r="W48" s="208"/>
      <c r="X48" s="140"/>
      <c r="Y48" s="249"/>
      <c r="Z48" s="239"/>
      <c r="AA48" s="208"/>
      <c r="AB48" s="208"/>
      <c r="AC48" s="140"/>
      <c r="AD48" s="250"/>
      <c r="AE48" s="239"/>
      <c r="AF48" s="208"/>
      <c r="AG48" s="208"/>
      <c r="AH48" s="140"/>
    </row>
    <row r="49" spans="14:34" x14ac:dyDescent="0.25">
      <c r="N49" s="152">
        <f t="shared" si="3"/>
        <v>44879</v>
      </c>
      <c r="O49" s="248">
        <v>0.6619366741726046</v>
      </c>
      <c r="P49" s="240">
        <v>9.5719000654383754E-2</v>
      </c>
      <c r="Q49" s="240">
        <v>-2.4480023928154793E-3</v>
      </c>
      <c r="R49" s="240">
        <v>0.24479232756582711</v>
      </c>
      <c r="S49" s="209">
        <v>0</v>
      </c>
      <c r="T49" s="249">
        <v>24</v>
      </c>
      <c r="U49" s="239">
        <v>0</v>
      </c>
      <c r="V49" s="206">
        <v>1.7604108029765595</v>
      </c>
      <c r="W49" s="206">
        <v>12.31867599098871</v>
      </c>
      <c r="X49" s="140" t="str">
        <f t="shared" si="0"/>
        <v>NO</v>
      </c>
      <c r="Y49" s="249">
        <v>24</v>
      </c>
      <c r="Z49" s="239">
        <v>0</v>
      </c>
      <c r="AA49" s="206">
        <v>73.389948167432394</v>
      </c>
      <c r="AB49" s="206">
        <v>148.34073517439799</v>
      </c>
      <c r="AC49" s="140" t="str">
        <f t="shared" si="1"/>
        <v>NO</v>
      </c>
      <c r="AD49" s="250">
        <v>24</v>
      </c>
      <c r="AE49" s="239">
        <v>0</v>
      </c>
      <c r="AF49" s="206">
        <v>34.406013717290435</v>
      </c>
      <c r="AG49" s="206">
        <v>221.42165559259789</v>
      </c>
      <c r="AH49" s="140" t="str">
        <f t="shared" si="2"/>
        <v>NO</v>
      </c>
    </row>
    <row r="50" spans="14:34" x14ac:dyDescent="0.25">
      <c r="N50" s="152">
        <f t="shared" si="3"/>
        <v>44880</v>
      </c>
      <c r="O50" s="248">
        <v>0.74705586869550722</v>
      </c>
      <c r="P50" s="240">
        <v>8.0611898962038062E-2</v>
      </c>
      <c r="Q50" s="240">
        <v>0.14850546070641341</v>
      </c>
      <c r="R50" s="240">
        <v>2.3826771636041289E-2</v>
      </c>
      <c r="S50" s="209">
        <v>0</v>
      </c>
      <c r="T50" s="249">
        <v>24</v>
      </c>
      <c r="U50" s="239">
        <v>0</v>
      </c>
      <c r="V50" s="206">
        <v>1.7763104285272666</v>
      </c>
      <c r="W50" s="206">
        <v>15.925059275646408</v>
      </c>
      <c r="X50" s="140" t="str">
        <f t="shared" si="0"/>
        <v>NO</v>
      </c>
      <c r="Y50" s="249">
        <v>24</v>
      </c>
      <c r="Z50" s="239">
        <v>0</v>
      </c>
      <c r="AA50" s="206">
        <v>45.649658700871839</v>
      </c>
      <c r="AB50" s="206">
        <v>233.57473199579309</v>
      </c>
      <c r="AC50" s="140" t="str">
        <f t="shared" si="1"/>
        <v>NO</v>
      </c>
      <c r="AD50" s="250">
        <v>24</v>
      </c>
      <c r="AE50" s="239">
        <v>0</v>
      </c>
      <c r="AF50" s="206">
        <v>46.703499108411314</v>
      </c>
      <c r="AG50" s="206">
        <v>324.88230709558053</v>
      </c>
      <c r="AH50" s="140" t="str">
        <f t="shared" si="2"/>
        <v>NO</v>
      </c>
    </row>
    <row r="51" spans="14:34" x14ac:dyDescent="0.25">
      <c r="N51" s="152">
        <f t="shared" si="3"/>
        <v>44881</v>
      </c>
      <c r="O51" s="248">
        <v>0.69200715025136905</v>
      </c>
      <c r="P51" s="240">
        <v>9.281135819307984E-2</v>
      </c>
      <c r="Q51" s="240">
        <v>0.17663766512395912</v>
      </c>
      <c r="R51" s="240">
        <v>3.8543826431591981E-2</v>
      </c>
      <c r="S51" s="209">
        <v>0</v>
      </c>
      <c r="T51" s="249">
        <v>24</v>
      </c>
      <c r="U51" s="239">
        <v>0</v>
      </c>
      <c r="V51" s="206">
        <v>1.8083341208797223</v>
      </c>
      <c r="W51" s="206">
        <v>16.706290106498283</v>
      </c>
      <c r="X51" s="140" t="str">
        <f t="shared" si="0"/>
        <v>NO</v>
      </c>
      <c r="Y51" s="249">
        <v>24</v>
      </c>
      <c r="Z51" s="239">
        <v>0</v>
      </c>
      <c r="AA51" s="206">
        <v>47.020746798888844</v>
      </c>
      <c r="AB51" s="206">
        <v>233.27021796226498</v>
      </c>
      <c r="AC51" s="140" t="str">
        <f t="shared" si="1"/>
        <v>NO</v>
      </c>
      <c r="AD51" s="250">
        <v>24</v>
      </c>
      <c r="AE51" s="239">
        <v>0</v>
      </c>
      <c r="AF51" s="206">
        <v>45.984993664866501</v>
      </c>
      <c r="AG51" s="206">
        <v>321.4435792962272</v>
      </c>
      <c r="AH51" s="140" t="str">
        <f t="shared" si="2"/>
        <v>NO</v>
      </c>
    </row>
    <row r="52" spans="14:34" x14ac:dyDescent="0.25">
      <c r="N52" s="152">
        <f t="shared" si="3"/>
        <v>44882</v>
      </c>
      <c r="O52" s="248">
        <v>0.72878297892931465</v>
      </c>
      <c r="P52" s="240">
        <v>0.10382775201271585</v>
      </c>
      <c r="Q52" s="240">
        <v>0.15800398292700049</v>
      </c>
      <c r="R52" s="240">
        <v>9.3852861309690165E-3</v>
      </c>
      <c r="S52" s="209">
        <v>0</v>
      </c>
      <c r="T52" s="249">
        <v>24</v>
      </c>
      <c r="U52" s="239">
        <v>0</v>
      </c>
      <c r="V52" s="206">
        <v>1.779207941953395</v>
      </c>
      <c r="W52" s="206">
        <v>16.709002285620436</v>
      </c>
      <c r="X52" s="140" t="str">
        <f t="shared" si="0"/>
        <v>NO</v>
      </c>
      <c r="Y52" s="249">
        <v>24</v>
      </c>
      <c r="Z52" s="239">
        <v>0</v>
      </c>
      <c r="AA52" s="206">
        <v>55.362282956199891</v>
      </c>
      <c r="AB52" s="206">
        <v>241.13648196585598</v>
      </c>
      <c r="AC52" s="140" t="str">
        <f t="shared" si="1"/>
        <v>NO</v>
      </c>
      <c r="AD52" s="250">
        <v>24</v>
      </c>
      <c r="AE52" s="239">
        <v>0</v>
      </c>
      <c r="AF52" s="206">
        <v>52.204554928626322</v>
      </c>
      <c r="AG52" s="206">
        <v>327.93782257652293</v>
      </c>
      <c r="AH52" s="140" t="str">
        <f t="shared" si="2"/>
        <v>NO</v>
      </c>
    </row>
    <row r="53" spans="14:34" x14ac:dyDescent="0.25">
      <c r="N53" s="152">
        <f t="shared" si="3"/>
        <v>44883</v>
      </c>
      <c r="O53" s="248">
        <v>0.76148755345633079</v>
      </c>
      <c r="P53" s="240">
        <v>0.10669778965233842</v>
      </c>
      <c r="Q53" s="240">
        <v>0.12067712773737183</v>
      </c>
      <c r="R53" s="240">
        <v>1.1137529153958962E-2</v>
      </c>
      <c r="S53" s="209">
        <v>0</v>
      </c>
      <c r="T53" s="249">
        <v>24</v>
      </c>
      <c r="U53" s="239">
        <v>0</v>
      </c>
      <c r="V53" s="206">
        <v>1.8101050937060965</v>
      </c>
      <c r="W53" s="206">
        <v>15.941348107697287</v>
      </c>
      <c r="X53" s="140" t="str">
        <f t="shared" si="0"/>
        <v>NO</v>
      </c>
      <c r="Y53" s="249">
        <v>24</v>
      </c>
      <c r="Z53" s="239">
        <v>0</v>
      </c>
      <c r="AA53" s="206">
        <v>55.834944223242161</v>
      </c>
      <c r="AB53" s="206">
        <v>241.29112042342683</v>
      </c>
      <c r="AC53" s="140" t="str">
        <f t="shared" si="1"/>
        <v>NO</v>
      </c>
      <c r="AD53" s="250">
        <v>24</v>
      </c>
      <c r="AE53" s="239">
        <v>0</v>
      </c>
      <c r="AF53" s="206">
        <v>52.352122678573899</v>
      </c>
      <c r="AG53" s="206">
        <v>327.5525942698925</v>
      </c>
      <c r="AH53" s="140" t="str">
        <f t="shared" si="2"/>
        <v>NO</v>
      </c>
    </row>
    <row r="54" spans="14:34" x14ac:dyDescent="0.25">
      <c r="N54" s="152">
        <f t="shared" si="3"/>
        <v>44884</v>
      </c>
      <c r="O54" s="248">
        <v>0.71797428490459037</v>
      </c>
      <c r="P54" s="240">
        <v>9.2154765685653506E-2</v>
      </c>
      <c r="Q54" s="240">
        <v>0.17553973782424193</v>
      </c>
      <c r="R54" s="240">
        <v>1.4331211585514189E-2</v>
      </c>
      <c r="S54" s="209">
        <v>0</v>
      </c>
      <c r="T54" s="249">
        <v>24</v>
      </c>
      <c r="U54" s="239">
        <v>0</v>
      </c>
      <c r="V54" s="206">
        <v>1.8689823011211704</v>
      </c>
      <c r="W54" s="206">
        <v>16.81102287747369</v>
      </c>
      <c r="X54" s="140" t="str">
        <f t="shared" si="0"/>
        <v>NO</v>
      </c>
      <c r="Y54" s="249">
        <v>24</v>
      </c>
      <c r="Z54" s="239">
        <v>0</v>
      </c>
      <c r="AA54" s="206">
        <v>46.98555731004398</v>
      </c>
      <c r="AB54" s="206">
        <v>237.66795390767149</v>
      </c>
      <c r="AC54" s="140" t="str">
        <f t="shared" si="1"/>
        <v>NO</v>
      </c>
      <c r="AD54" s="250">
        <v>24</v>
      </c>
      <c r="AE54" s="239">
        <v>0</v>
      </c>
      <c r="AF54" s="206">
        <v>52.829635878687135</v>
      </c>
      <c r="AG54" s="206">
        <v>326.85165716299747</v>
      </c>
      <c r="AH54" s="140" t="str">
        <f t="shared" si="2"/>
        <v>NO</v>
      </c>
    </row>
    <row r="55" spans="14:34" x14ac:dyDescent="0.25">
      <c r="N55" s="152">
        <f t="shared" si="3"/>
        <v>44885</v>
      </c>
      <c r="O55" s="248">
        <v>0.70943316463607331</v>
      </c>
      <c r="P55" s="240">
        <v>9.8950322100659044E-2</v>
      </c>
      <c r="Q55" s="240">
        <v>0.16959948392675689</v>
      </c>
      <c r="R55" s="240">
        <v>2.201702933651075E-2</v>
      </c>
      <c r="S55" s="209">
        <v>0</v>
      </c>
      <c r="T55" s="249">
        <v>24</v>
      </c>
      <c r="U55" s="239">
        <v>1</v>
      </c>
      <c r="V55" s="206">
        <v>1.8226841139889449</v>
      </c>
      <c r="W55" s="206">
        <v>16.774647227952162</v>
      </c>
      <c r="X55" s="140" t="str">
        <f t="shared" si="0"/>
        <v>NO</v>
      </c>
      <c r="Y55" s="249">
        <v>24</v>
      </c>
      <c r="Z55" s="239">
        <v>1</v>
      </c>
      <c r="AA55" s="206">
        <v>40.056186248040426</v>
      </c>
      <c r="AB55" s="206">
        <v>237.82363359371215</v>
      </c>
      <c r="AC55" s="140" t="str">
        <f t="shared" si="1"/>
        <v>NO</v>
      </c>
      <c r="AD55" s="250">
        <v>24</v>
      </c>
      <c r="AE55" s="239">
        <v>1</v>
      </c>
      <c r="AF55" s="206">
        <v>58.624019774563898</v>
      </c>
      <c r="AG55" s="206">
        <v>325.05741479956623</v>
      </c>
      <c r="AH55" s="140" t="str">
        <f t="shared" si="2"/>
        <v>NO</v>
      </c>
    </row>
    <row r="56" spans="14:34" x14ac:dyDescent="0.25">
      <c r="N56" s="152">
        <f t="shared" si="3"/>
        <v>44886</v>
      </c>
      <c r="O56" s="248">
        <v>0.68680582528084855</v>
      </c>
      <c r="P56" s="240">
        <v>0.13763071963634019</v>
      </c>
      <c r="Q56" s="240">
        <v>0.14737710875609897</v>
      </c>
      <c r="R56" s="240">
        <v>2.8186346326712308E-2</v>
      </c>
      <c r="S56" s="209">
        <v>0</v>
      </c>
      <c r="T56" s="249">
        <v>24</v>
      </c>
      <c r="U56" s="239">
        <v>1</v>
      </c>
      <c r="V56" s="206">
        <v>1.8512432850182334</v>
      </c>
      <c r="W56" s="206">
        <v>17.088593642451208</v>
      </c>
      <c r="X56" s="140" t="str">
        <f t="shared" si="0"/>
        <v>NO</v>
      </c>
      <c r="Y56" s="249">
        <v>24</v>
      </c>
      <c r="Z56" s="239">
        <v>1</v>
      </c>
      <c r="AA56" s="208">
        <v>41.562735610043305</v>
      </c>
      <c r="AB56" s="208">
        <v>245.05523221479487</v>
      </c>
      <c r="AC56" s="140" t="str">
        <f t="shared" si="1"/>
        <v>NO</v>
      </c>
      <c r="AD56" s="250">
        <v>24</v>
      </c>
      <c r="AE56" s="239">
        <v>1</v>
      </c>
      <c r="AF56" s="208">
        <v>71.93533768305376</v>
      </c>
      <c r="AG56" s="208">
        <v>323.58657438903901</v>
      </c>
      <c r="AH56" s="140" t="str">
        <f t="shared" si="2"/>
        <v>NO</v>
      </c>
    </row>
    <row r="57" spans="14:34" x14ac:dyDescent="0.25">
      <c r="N57" s="152">
        <f t="shared" si="3"/>
        <v>44887</v>
      </c>
      <c r="O57" s="248">
        <v>0.64981950708737435</v>
      </c>
      <c r="P57" s="240">
        <v>0.11959746730111533</v>
      </c>
      <c r="Q57" s="240">
        <v>0.14823026568171871</v>
      </c>
      <c r="R57" s="240">
        <v>7.3621643280252572E-2</v>
      </c>
      <c r="S57" s="209">
        <v>8.7311166495390585E-3</v>
      </c>
      <c r="T57" s="249">
        <v>24</v>
      </c>
      <c r="U57" s="239">
        <v>3</v>
      </c>
      <c r="V57" s="206">
        <v>1.9382555179422991</v>
      </c>
      <c r="W57" s="206">
        <v>16.647787247409628</v>
      </c>
      <c r="X57" s="140" t="str">
        <f t="shared" si="0"/>
        <v>NO</v>
      </c>
      <c r="Y57" s="249">
        <v>24</v>
      </c>
      <c r="Z57" s="239">
        <v>3</v>
      </c>
      <c r="AA57" s="208">
        <v>39.838353892959979</v>
      </c>
      <c r="AB57" s="208">
        <v>233.55250105323171</v>
      </c>
      <c r="AC57" s="140" t="str">
        <f t="shared" si="1"/>
        <v>NO</v>
      </c>
      <c r="AD57" s="250">
        <v>24</v>
      </c>
      <c r="AE57" s="239">
        <v>3</v>
      </c>
      <c r="AF57" s="208">
        <v>67.973776913444752</v>
      </c>
      <c r="AG57" s="208">
        <v>313.01180028175565</v>
      </c>
      <c r="AH57" s="140" t="str">
        <f t="shared" si="2"/>
        <v>NO</v>
      </c>
    </row>
    <row r="58" spans="14:34" x14ac:dyDescent="0.25">
      <c r="N58" s="152">
        <f t="shared" si="3"/>
        <v>44888</v>
      </c>
      <c r="O58" s="248">
        <v>0.73975580560085896</v>
      </c>
      <c r="P58" s="240">
        <v>0.13147650414827267</v>
      </c>
      <c r="Q58" s="240">
        <v>8.1331461623017159E-2</v>
      </c>
      <c r="R58" s="240">
        <v>4.7436228627851219E-2</v>
      </c>
      <c r="S58" s="209">
        <v>0</v>
      </c>
      <c r="T58" s="249">
        <v>24</v>
      </c>
      <c r="U58" s="239">
        <v>0</v>
      </c>
      <c r="V58" s="206">
        <v>1.7431390138326199</v>
      </c>
      <c r="W58" s="206">
        <v>15.390760866632643</v>
      </c>
      <c r="X58" s="140" t="str">
        <f t="shared" si="0"/>
        <v>NO</v>
      </c>
      <c r="Y58" s="249">
        <v>24</v>
      </c>
      <c r="Z58" s="239">
        <v>0</v>
      </c>
      <c r="AA58" s="208">
        <v>54.322241217984306</v>
      </c>
      <c r="AB58" s="208">
        <v>239.26421521458136</v>
      </c>
      <c r="AC58" s="140" t="str">
        <f t="shared" si="1"/>
        <v>NO</v>
      </c>
      <c r="AD58" s="250">
        <v>24</v>
      </c>
      <c r="AE58" s="239">
        <v>0</v>
      </c>
      <c r="AF58" s="208">
        <v>82.481759300366676</v>
      </c>
      <c r="AG58" s="208">
        <v>319.32310871881248</v>
      </c>
      <c r="AH58" s="140" t="str">
        <f t="shared" si="2"/>
        <v>NO</v>
      </c>
    </row>
    <row r="59" spans="14:34" x14ac:dyDescent="0.25">
      <c r="N59" s="152">
        <f t="shared" si="3"/>
        <v>44889</v>
      </c>
      <c r="O59" s="248">
        <v>0.6229555009486617</v>
      </c>
      <c r="P59" s="240">
        <v>0.12144920224327477</v>
      </c>
      <c r="Q59" s="240">
        <v>0.18424865003639801</v>
      </c>
      <c r="R59" s="240">
        <v>7.1346646771665537E-2</v>
      </c>
      <c r="S59" s="209">
        <v>0</v>
      </c>
      <c r="T59" s="249">
        <v>24</v>
      </c>
      <c r="U59" s="239">
        <v>2</v>
      </c>
      <c r="V59" s="206">
        <v>1.6964429195352615</v>
      </c>
      <c r="W59" s="206">
        <v>17.298633231641301</v>
      </c>
      <c r="X59" s="140" t="str">
        <f t="shared" si="0"/>
        <v>NO</v>
      </c>
      <c r="Y59" s="249">
        <v>24</v>
      </c>
      <c r="Z59" s="239">
        <v>2</v>
      </c>
      <c r="AA59" s="208">
        <v>48.301864133886646</v>
      </c>
      <c r="AB59" s="208">
        <v>233.27619335600789</v>
      </c>
      <c r="AC59" s="140" t="str">
        <f t="shared" si="1"/>
        <v>NO</v>
      </c>
      <c r="AD59" s="250">
        <v>24</v>
      </c>
      <c r="AE59" s="239">
        <v>2</v>
      </c>
      <c r="AF59" s="208">
        <v>60.609713501043004</v>
      </c>
      <c r="AG59" s="208">
        <v>314.02923402009486</v>
      </c>
      <c r="AH59" s="140" t="str">
        <f t="shared" si="2"/>
        <v>NO</v>
      </c>
    </row>
    <row r="60" spans="14:34" x14ac:dyDescent="0.25">
      <c r="N60" s="152">
        <f t="shared" si="3"/>
        <v>44890</v>
      </c>
      <c r="O60" s="248">
        <v>0.63500922700501061</v>
      </c>
      <c r="P60" s="240">
        <v>0.11196463370768285</v>
      </c>
      <c r="Q60" s="240">
        <v>0.17395288640387291</v>
      </c>
      <c r="R60" s="240">
        <v>7.9073252883433656E-2</v>
      </c>
      <c r="S60" s="209">
        <v>0</v>
      </c>
      <c r="T60" s="249">
        <v>24</v>
      </c>
      <c r="U60" s="239">
        <v>3</v>
      </c>
      <c r="V60" s="206">
        <v>1.705616475443761</v>
      </c>
      <c r="W60" s="206">
        <v>16.852060236516284</v>
      </c>
      <c r="X60" s="140" t="str">
        <f t="shared" si="0"/>
        <v>NO</v>
      </c>
      <c r="Y60" s="249">
        <v>24</v>
      </c>
      <c r="Z60" s="239">
        <v>3</v>
      </c>
      <c r="AA60" s="208">
        <v>38.468241299628644</v>
      </c>
      <c r="AB60" s="208">
        <v>230.31750950424964</v>
      </c>
      <c r="AC60" s="140" t="str">
        <f t="shared" si="1"/>
        <v>NO</v>
      </c>
      <c r="AD60" s="250">
        <v>24</v>
      </c>
      <c r="AE60" s="239">
        <v>3</v>
      </c>
      <c r="AF60" s="208">
        <v>56.258415745391531</v>
      </c>
      <c r="AG60" s="208">
        <v>312.57810584501209</v>
      </c>
      <c r="AH60" s="140" t="str">
        <f t="shared" si="2"/>
        <v>NO</v>
      </c>
    </row>
    <row r="61" spans="14:34" x14ac:dyDescent="0.25">
      <c r="N61" s="152">
        <f t="shared" si="3"/>
        <v>44891</v>
      </c>
      <c r="O61" s="248">
        <v>0.66952795762434791</v>
      </c>
      <c r="P61" s="240">
        <v>9.3997204673514093E-2</v>
      </c>
      <c r="Q61" s="240">
        <v>0.21135302495817745</v>
      </c>
      <c r="R61" s="240">
        <v>2.512181274396055E-2</v>
      </c>
      <c r="S61" s="209">
        <v>0</v>
      </c>
      <c r="T61" s="249">
        <v>24</v>
      </c>
      <c r="U61" s="239">
        <v>0</v>
      </c>
      <c r="V61" s="206">
        <v>1.6857198127267505</v>
      </c>
      <c r="W61" s="206">
        <v>17.586521244303825</v>
      </c>
      <c r="X61" s="140" t="str">
        <f t="shared" si="0"/>
        <v>NO</v>
      </c>
      <c r="Y61" s="249">
        <v>24</v>
      </c>
      <c r="Z61" s="239">
        <v>0</v>
      </c>
      <c r="AA61" s="208">
        <v>43.46974556615487</v>
      </c>
      <c r="AB61" s="208">
        <v>236.35964909251317</v>
      </c>
      <c r="AC61" s="140" t="str">
        <f t="shared" si="1"/>
        <v>NO</v>
      </c>
      <c r="AD61" s="250">
        <v>24</v>
      </c>
      <c r="AE61" s="239">
        <v>0</v>
      </c>
      <c r="AF61" s="208">
        <v>51.998639849830909</v>
      </c>
      <c r="AG61" s="208">
        <v>324.52909049631592</v>
      </c>
      <c r="AH61" s="140" t="str">
        <f t="shared" si="2"/>
        <v>NO</v>
      </c>
    </row>
    <row r="62" spans="14:34" x14ac:dyDescent="0.25">
      <c r="N62" s="152">
        <f t="shared" si="3"/>
        <v>44892</v>
      </c>
      <c r="O62" s="248">
        <v>0.70025460251355598</v>
      </c>
      <c r="P62" s="240">
        <v>0.1061135790423744</v>
      </c>
      <c r="Q62" s="240">
        <v>0.17927912323160833</v>
      </c>
      <c r="R62" s="240">
        <v>1.4352695212461295E-2</v>
      </c>
      <c r="S62" s="209">
        <v>0</v>
      </c>
      <c r="T62" s="249">
        <v>24</v>
      </c>
      <c r="U62" s="239">
        <v>0</v>
      </c>
      <c r="V62" s="206">
        <v>1.692425056784721</v>
      </c>
      <c r="W62" s="206">
        <v>17.199781774215346</v>
      </c>
      <c r="X62" s="140" t="str">
        <f t="shared" si="0"/>
        <v>NO</v>
      </c>
      <c r="Y62" s="249">
        <v>24</v>
      </c>
      <c r="Z62" s="239">
        <v>0</v>
      </c>
      <c r="AA62" s="208">
        <v>47.875445200693015</v>
      </c>
      <c r="AB62" s="208">
        <v>240.80317510258649</v>
      </c>
      <c r="AC62" s="140" t="str">
        <f t="shared" si="1"/>
        <v>NO</v>
      </c>
      <c r="AD62" s="250">
        <v>24</v>
      </c>
      <c r="AE62" s="239">
        <v>0</v>
      </c>
      <c r="AF62" s="208">
        <v>61.23552575772456</v>
      </c>
      <c r="AG62" s="208">
        <v>326.8430642361086</v>
      </c>
      <c r="AH62" s="140" t="str">
        <f t="shared" si="2"/>
        <v>NO</v>
      </c>
    </row>
    <row r="63" spans="14:34" x14ac:dyDescent="0.25">
      <c r="N63" s="152">
        <f t="shared" si="3"/>
        <v>44893</v>
      </c>
      <c r="O63" s="248">
        <v>0.33829657687541409</v>
      </c>
      <c r="P63" s="240">
        <v>0.12909754383709779</v>
      </c>
      <c r="Q63" s="240">
        <v>0.16559234969782768</v>
      </c>
      <c r="R63" s="240">
        <v>0.23744425210234521</v>
      </c>
      <c r="S63" s="209">
        <v>0.12956927748731525</v>
      </c>
      <c r="T63" s="249">
        <v>24</v>
      </c>
      <c r="U63" s="239">
        <v>18</v>
      </c>
      <c r="V63" s="206">
        <v>1.7653008755530484</v>
      </c>
      <c r="W63" s="206">
        <v>17.369227535099792</v>
      </c>
      <c r="X63" s="140" t="str">
        <f t="shared" si="0"/>
        <v>NO</v>
      </c>
      <c r="Y63" s="249">
        <v>24</v>
      </c>
      <c r="Z63" s="239">
        <v>18</v>
      </c>
      <c r="AA63" s="208">
        <v>42.439111963056064</v>
      </c>
      <c r="AB63" s="208">
        <v>206.36638332313993</v>
      </c>
      <c r="AC63" s="140" t="str">
        <f t="shared" si="1"/>
        <v>NO</v>
      </c>
      <c r="AD63" s="250">
        <v>24</v>
      </c>
      <c r="AE63" s="239">
        <v>18</v>
      </c>
      <c r="AF63" s="208">
        <v>67.773038270844282</v>
      </c>
      <c r="AG63" s="208">
        <v>255.23025855261457</v>
      </c>
      <c r="AH63" s="140" t="str">
        <f t="shared" si="2"/>
        <v>NO</v>
      </c>
    </row>
    <row r="64" spans="14:34" x14ac:dyDescent="0.25">
      <c r="N64" s="152">
        <f t="shared" si="3"/>
        <v>44894</v>
      </c>
      <c r="O64" s="248" t="s">
        <v>48</v>
      </c>
      <c r="P64" s="240"/>
      <c r="Q64" s="240"/>
      <c r="R64" s="240"/>
      <c r="S64" s="209"/>
      <c r="T64" s="249"/>
      <c r="U64" s="239"/>
      <c r="V64" s="206"/>
      <c r="W64" s="206"/>
      <c r="X64" s="140"/>
      <c r="Y64" s="249"/>
      <c r="Z64" s="239"/>
      <c r="AA64" s="206"/>
      <c r="AB64" s="206"/>
      <c r="AC64" s="140"/>
      <c r="AD64" s="250"/>
      <c r="AE64" s="239"/>
      <c r="AF64" s="206"/>
      <c r="AG64" s="206"/>
      <c r="AH64" s="140"/>
    </row>
    <row r="65" spans="14:34" x14ac:dyDescent="0.25">
      <c r="N65" s="152">
        <f t="shared" si="3"/>
        <v>44895</v>
      </c>
      <c r="O65" s="248">
        <v>0.59904154327221526</v>
      </c>
      <c r="P65" s="240">
        <v>1.3644551436035818E-2</v>
      </c>
      <c r="Q65" s="240">
        <v>3.5520026377995895E-2</v>
      </c>
      <c r="R65" s="240">
        <v>0.33046559166229378</v>
      </c>
      <c r="S65" s="209">
        <v>2.132828725145924E-2</v>
      </c>
      <c r="T65" s="249">
        <v>24</v>
      </c>
      <c r="U65" s="239">
        <v>1</v>
      </c>
      <c r="V65" s="206">
        <v>1.9840897681371275</v>
      </c>
      <c r="W65" s="206">
        <v>10.62243455674229</v>
      </c>
      <c r="X65" s="140" t="str">
        <f t="shared" si="0"/>
        <v>NO</v>
      </c>
      <c r="Y65" s="249">
        <v>24</v>
      </c>
      <c r="Z65" s="239">
        <v>1</v>
      </c>
      <c r="AA65" s="206">
        <v>30.159593866974422</v>
      </c>
      <c r="AB65" s="206">
        <v>164.23901200038216</v>
      </c>
      <c r="AC65" s="140" t="str">
        <f t="shared" si="1"/>
        <v>NO</v>
      </c>
      <c r="AD65" s="250">
        <v>24</v>
      </c>
      <c r="AE65" s="239">
        <v>1</v>
      </c>
      <c r="AF65" s="206">
        <v>57.157302631541512</v>
      </c>
      <c r="AG65" s="206">
        <v>255.02340376586668</v>
      </c>
      <c r="AH65" s="140" t="str">
        <f t="shared" si="2"/>
        <v>NO</v>
      </c>
    </row>
    <row r="66" spans="14:34" x14ac:dyDescent="0.25">
      <c r="N66" s="152">
        <f t="shared" si="3"/>
        <v>44896</v>
      </c>
      <c r="O66" s="248">
        <v>0.62980003853271993</v>
      </c>
      <c r="P66" s="240">
        <v>4.2074422589491924E-3</v>
      </c>
      <c r="Q66" s="240">
        <v>0.1361783352523607</v>
      </c>
      <c r="R66" s="240">
        <v>0.22981418395597017</v>
      </c>
      <c r="S66" s="209">
        <v>0</v>
      </c>
      <c r="T66" s="249">
        <v>24</v>
      </c>
      <c r="U66" s="239">
        <v>0</v>
      </c>
      <c r="V66" s="206">
        <v>2.1156157455733537</v>
      </c>
      <c r="W66" s="206">
        <v>12.837849956594134</v>
      </c>
      <c r="X66" s="140" t="str">
        <f t="shared" si="0"/>
        <v>NO</v>
      </c>
      <c r="Y66" s="249">
        <v>24</v>
      </c>
      <c r="Z66" s="239">
        <v>0</v>
      </c>
      <c r="AA66" s="206">
        <v>32.713279437966051</v>
      </c>
      <c r="AB66" s="206">
        <v>179.28801678378301</v>
      </c>
      <c r="AC66" s="140" t="str">
        <f t="shared" si="1"/>
        <v>NO</v>
      </c>
      <c r="AD66" s="250">
        <v>24</v>
      </c>
      <c r="AE66" s="239">
        <v>0</v>
      </c>
      <c r="AF66" s="206">
        <v>61.480455217155701</v>
      </c>
      <c r="AG66" s="206">
        <v>279.54760643451175</v>
      </c>
      <c r="AH66" s="140" t="str">
        <f t="shared" si="2"/>
        <v>NO</v>
      </c>
    </row>
    <row r="67" spans="14:34" x14ac:dyDescent="0.25">
      <c r="N67" s="152">
        <f t="shared" si="3"/>
        <v>44897</v>
      </c>
      <c r="O67" s="248">
        <v>0.74934347821444491</v>
      </c>
      <c r="P67" s="240">
        <v>3.2052161644821435E-2</v>
      </c>
      <c r="Q67" s="240">
        <v>9.9327340206028999E-2</v>
      </c>
      <c r="R67" s="240">
        <v>0.11927701993470465</v>
      </c>
      <c r="S67" s="209">
        <v>0</v>
      </c>
      <c r="T67" s="249">
        <v>24</v>
      </c>
      <c r="U67" s="239">
        <v>0</v>
      </c>
      <c r="V67" s="206">
        <v>2.1606432342332056</v>
      </c>
      <c r="W67" s="206">
        <v>13.192823911166995</v>
      </c>
      <c r="X67" s="140" t="str">
        <f t="shared" si="0"/>
        <v>NO</v>
      </c>
      <c r="Y67" s="249">
        <v>24</v>
      </c>
      <c r="Z67" s="239">
        <v>0</v>
      </c>
      <c r="AA67" s="206">
        <v>52.859594410126142</v>
      </c>
      <c r="AB67" s="206">
        <v>205.11391336500444</v>
      </c>
      <c r="AC67" s="140" t="str">
        <f t="shared" si="1"/>
        <v>NO</v>
      </c>
      <c r="AD67" s="250">
        <v>24</v>
      </c>
      <c r="AE67" s="239">
        <v>0</v>
      </c>
      <c r="AF67" s="206">
        <v>46.595947411156807</v>
      </c>
      <c r="AG67" s="206">
        <v>303.42704345507826</v>
      </c>
      <c r="AH67" s="140" t="str">
        <f t="shared" si="2"/>
        <v>NO</v>
      </c>
    </row>
    <row r="68" spans="14:34" x14ac:dyDescent="0.25">
      <c r="N68" s="152">
        <f t="shared" si="3"/>
        <v>44898</v>
      </c>
      <c r="O68" s="248">
        <v>0.73041260794858898</v>
      </c>
      <c r="P68" s="240">
        <v>6.4491943709114388E-2</v>
      </c>
      <c r="Q68" s="240">
        <v>0.17725646559167463</v>
      </c>
      <c r="R68" s="240">
        <v>2.7838982750622028E-2</v>
      </c>
      <c r="S68" s="209">
        <v>0</v>
      </c>
      <c r="T68" s="249">
        <v>24</v>
      </c>
      <c r="U68" s="239">
        <v>0</v>
      </c>
      <c r="V68" s="206">
        <v>2.0330394632815803</v>
      </c>
      <c r="W68" s="206">
        <v>16.165923852098686</v>
      </c>
      <c r="X68" s="140" t="str">
        <f t="shared" si="0"/>
        <v>NO</v>
      </c>
      <c r="Y68" s="249">
        <v>24</v>
      </c>
      <c r="Z68" s="239">
        <v>0</v>
      </c>
      <c r="AA68" s="206">
        <v>47.262292577413739</v>
      </c>
      <c r="AB68" s="206">
        <v>229.14537058409022</v>
      </c>
      <c r="AC68" s="140" t="str">
        <f t="shared" si="1"/>
        <v>NO</v>
      </c>
      <c r="AD68" s="250">
        <v>24</v>
      </c>
      <c r="AE68" s="239">
        <v>0</v>
      </c>
      <c r="AF68" s="206">
        <v>50.401332584421759</v>
      </c>
      <c r="AG68" s="206">
        <v>323.88000981574118</v>
      </c>
      <c r="AH68" s="140" t="str">
        <f t="shared" si="2"/>
        <v>NO</v>
      </c>
    </row>
    <row r="69" spans="14:34" x14ac:dyDescent="0.25">
      <c r="N69" s="152">
        <f t="shared" si="3"/>
        <v>44899</v>
      </c>
      <c r="O69" s="248">
        <v>0.7547794168651536</v>
      </c>
      <c r="P69" s="240">
        <v>7.1073257082161501E-2</v>
      </c>
      <c r="Q69" s="240">
        <v>0.12536927131465569</v>
      </c>
      <c r="R69" s="240">
        <v>4.8778054738029215E-2</v>
      </c>
      <c r="S69" s="209">
        <v>0</v>
      </c>
      <c r="T69" s="249">
        <v>24</v>
      </c>
      <c r="U69" s="239">
        <v>0</v>
      </c>
      <c r="V69" s="206">
        <v>2.0839161299418176</v>
      </c>
      <c r="W69" s="206">
        <v>15.057034433711356</v>
      </c>
      <c r="X69" s="140" t="str">
        <f t="shared" si="0"/>
        <v>NO</v>
      </c>
      <c r="Y69" s="249">
        <v>24</v>
      </c>
      <c r="Z69" s="239">
        <v>0</v>
      </c>
      <c r="AA69" s="206">
        <v>55.460277577828755</v>
      </c>
      <c r="AB69" s="206">
        <v>226.81799763632827</v>
      </c>
      <c r="AC69" s="140" t="str">
        <f t="shared" si="1"/>
        <v>NO</v>
      </c>
      <c r="AD69" s="250">
        <v>24</v>
      </c>
      <c r="AE69" s="239">
        <v>0</v>
      </c>
      <c r="AF69" s="206">
        <v>49.764091105603903</v>
      </c>
      <c r="AG69" s="206">
        <v>319.29745283795785</v>
      </c>
      <c r="AH69" s="140" t="str">
        <f t="shared" si="2"/>
        <v>NO</v>
      </c>
    </row>
    <row r="70" spans="14:34" x14ac:dyDescent="0.25">
      <c r="N70" s="152">
        <f t="shared" si="3"/>
        <v>44900</v>
      </c>
      <c r="O70" s="248">
        <v>0.82513719004090591</v>
      </c>
      <c r="P70" s="240">
        <v>7.7657184577397453E-2</v>
      </c>
      <c r="Q70" s="240">
        <v>4.6574102080607097E-2</v>
      </c>
      <c r="R70" s="240">
        <v>5.063152330108954E-2</v>
      </c>
      <c r="S70" s="209">
        <v>0</v>
      </c>
      <c r="T70" s="249">
        <v>24</v>
      </c>
      <c r="U70" s="239">
        <v>0</v>
      </c>
      <c r="V70" s="206">
        <v>2.0153753110563684</v>
      </c>
      <c r="W70" s="206">
        <v>13.470680954006836</v>
      </c>
      <c r="X70" s="140" t="str">
        <f t="shared" ref="X70:X98" si="4">IF(V70&gt;W70,"YES","NO")</f>
        <v>NO</v>
      </c>
      <c r="Y70" s="249">
        <v>24</v>
      </c>
      <c r="Z70" s="239">
        <v>0</v>
      </c>
      <c r="AA70" s="206">
        <v>56.400639538730296</v>
      </c>
      <c r="AB70" s="206">
        <v>228.09647607693176</v>
      </c>
      <c r="AC70" s="140" t="str">
        <f t="shared" ref="AC70:AC96" si="5">IF(AA70&gt;AB70,"YES","NO")</f>
        <v>NO</v>
      </c>
      <c r="AD70" s="250">
        <v>24</v>
      </c>
      <c r="AE70" s="239">
        <v>0</v>
      </c>
      <c r="AF70" s="206">
        <v>49.885079935112742</v>
      </c>
      <c r="AG70" s="206">
        <v>318.98959307925418</v>
      </c>
      <c r="AH70" s="140" t="str">
        <f t="shared" ref="AH70:AH96" si="6">IF(AF70&gt;AG70,"YES","NO")</f>
        <v>NO</v>
      </c>
    </row>
    <row r="71" spans="14:34" x14ac:dyDescent="0.25">
      <c r="N71" s="152">
        <f t="shared" ref="N71:N96" si="7">N70+1</f>
        <v>44901</v>
      </c>
      <c r="O71" s="248">
        <v>0.7919216050876412</v>
      </c>
      <c r="P71" s="240">
        <v>8.2725492198933853E-2</v>
      </c>
      <c r="Q71" s="240">
        <v>9.4491692147290224E-2</v>
      </c>
      <c r="R71" s="240">
        <v>3.0861210566134722E-2</v>
      </c>
      <c r="S71" s="209">
        <v>0</v>
      </c>
      <c r="T71" s="249">
        <v>24</v>
      </c>
      <c r="U71" s="239">
        <v>0</v>
      </c>
      <c r="V71" s="206">
        <v>2.0754986866595857</v>
      </c>
      <c r="W71" s="206">
        <v>14.728931186689355</v>
      </c>
      <c r="X71" s="140" t="str">
        <f t="shared" si="4"/>
        <v>NO</v>
      </c>
      <c r="Y71" s="249">
        <v>24</v>
      </c>
      <c r="Z71" s="239">
        <v>0</v>
      </c>
      <c r="AA71" s="206">
        <v>59.52577152362025</v>
      </c>
      <c r="AB71" s="206">
        <v>232.59348832442487</v>
      </c>
      <c r="AC71" s="140" t="str">
        <f t="shared" si="5"/>
        <v>NO</v>
      </c>
      <c r="AD71" s="250">
        <v>24</v>
      </c>
      <c r="AE71" s="239">
        <v>0</v>
      </c>
      <c r="AF71" s="206">
        <v>48.617583020960687</v>
      </c>
      <c r="AG71" s="206">
        <v>323.20965198893964</v>
      </c>
      <c r="AH71" s="140" t="str">
        <f t="shared" si="6"/>
        <v>NO</v>
      </c>
    </row>
    <row r="72" spans="14:34" x14ac:dyDescent="0.25">
      <c r="N72" s="152">
        <f t="shared" si="7"/>
        <v>44902</v>
      </c>
      <c r="O72" s="248">
        <v>0.7562737918189093</v>
      </c>
      <c r="P72" s="240">
        <v>7.9096298290089476E-2</v>
      </c>
      <c r="Q72" s="240">
        <v>0.11896536156108783</v>
      </c>
      <c r="R72" s="240">
        <v>4.5664548329913401E-2</v>
      </c>
      <c r="S72" s="209">
        <v>0</v>
      </c>
      <c r="T72" s="249">
        <v>24</v>
      </c>
      <c r="U72" s="239">
        <v>0</v>
      </c>
      <c r="V72" s="206">
        <v>2.1760093957722195</v>
      </c>
      <c r="W72" s="206">
        <v>15.10193836433815</v>
      </c>
      <c r="X72" s="140" t="str">
        <f t="shared" si="4"/>
        <v>NO</v>
      </c>
      <c r="Y72" s="249">
        <v>24</v>
      </c>
      <c r="Z72" s="239">
        <v>0</v>
      </c>
      <c r="AA72" s="206">
        <v>53.878885546603989</v>
      </c>
      <c r="AB72" s="206">
        <v>229.0824823407342</v>
      </c>
      <c r="AC72" s="140" t="str">
        <f t="shared" si="5"/>
        <v>NO</v>
      </c>
      <c r="AD72" s="250">
        <v>24</v>
      </c>
      <c r="AE72" s="239">
        <v>0</v>
      </c>
      <c r="AF72" s="206">
        <v>49.055479235828699</v>
      </c>
      <c r="AG72" s="206">
        <v>319.9196942748332</v>
      </c>
      <c r="AH72" s="140" t="str">
        <f t="shared" si="6"/>
        <v>NO</v>
      </c>
    </row>
    <row r="73" spans="14:34" x14ac:dyDescent="0.25">
      <c r="N73" s="152">
        <f t="shared" si="7"/>
        <v>44903</v>
      </c>
      <c r="O73" s="248">
        <v>0.61036766047559443</v>
      </c>
      <c r="P73" s="240">
        <v>0.19529310836242095</v>
      </c>
      <c r="Q73" s="240">
        <v>9.5192967412010679E-2</v>
      </c>
      <c r="R73" s="240">
        <v>9.9146263749973942E-2</v>
      </c>
      <c r="S73" s="209">
        <v>0</v>
      </c>
      <c r="T73" s="249">
        <v>24</v>
      </c>
      <c r="U73" s="239">
        <v>8</v>
      </c>
      <c r="V73" s="206">
        <v>2.2645652136826659</v>
      </c>
      <c r="W73" s="206">
        <v>16.759619549955818</v>
      </c>
      <c r="X73" s="140" t="str">
        <f t="shared" si="4"/>
        <v>NO</v>
      </c>
      <c r="Y73" s="249">
        <v>24</v>
      </c>
      <c r="Z73" s="239">
        <v>8</v>
      </c>
      <c r="AA73" s="206">
        <v>60.607467999082097</v>
      </c>
      <c r="AB73" s="206">
        <v>245.26859761420769</v>
      </c>
      <c r="AC73" s="140" t="str">
        <f t="shared" si="5"/>
        <v>NO</v>
      </c>
      <c r="AD73" s="250">
        <v>24</v>
      </c>
      <c r="AE73" s="239">
        <v>8</v>
      </c>
      <c r="AF73" s="206">
        <v>78.246394548541502</v>
      </c>
      <c r="AG73" s="206">
        <v>307.50166464335121</v>
      </c>
      <c r="AH73" s="140" t="str">
        <f t="shared" si="6"/>
        <v>NO</v>
      </c>
    </row>
    <row r="74" spans="14:34" x14ac:dyDescent="0.25">
      <c r="N74" s="152">
        <f t="shared" si="7"/>
        <v>44904</v>
      </c>
      <c r="O74" s="248">
        <v>0.79378823222120409</v>
      </c>
      <c r="P74" s="240">
        <v>8.8234447304675334E-2</v>
      </c>
      <c r="Q74" s="240">
        <v>7.5687389449436177E-2</v>
      </c>
      <c r="R74" s="240">
        <v>4.2289931024684403E-2</v>
      </c>
      <c r="S74" s="209">
        <v>0</v>
      </c>
      <c r="T74" s="249">
        <v>24</v>
      </c>
      <c r="U74" s="239">
        <v>0</v>
      </c>
      <c r="V74" s="206">
        <v>2.2382737148473697</v>
      </c>
      <c r="W74" s="206">
        <v>14.358410039622083</v>
      </c>
      <c r="X74" s="140" t="str">
        <f t="shared" si="4"/>
        <v>NO</v>
      </c>
      <c r="Y74" s="249">
        <v>24</v>
      </c>
      <c r="Z74" s="239">
        <v>0</v>
      </c>
      <c r="AA74" s="206">
        <v>53.54135474806872</v>
      </c>
      <c r="AB74" s="206">
        <v>231.75452385292755</v>
      </c>
      <c r="AC74" s="140" t="str">
        <f t="shared" si="5"/>
        <v>NO</v>
      </c>
      <c r="AD74" s="250">
        <v>24</v>
      </c>
      <c r="AE74" s="239">
        <v>0</v>
      </c>
      <c r="AF74" s="208">
        <v>47.286065222913486</v>
      </c>
      <c r="AG74" s="206">
        <v>320.57400918790859</v>
      </c>
      <c r="AH74" s="140" t="str">
        <f t="shared" si="6"/>
        <v>NO</v>
      </c>
    </row>
    <row r="75" spans="14:34" x14ac:dyDescent="0.25">
      <c r="N75" s="152">
        <f t="shared" si="7"/>
        <v>44905</v>
      </c>
      <c r="O75" s="248">
        <v>0.75297676776071187</v>
      </c>
      <c r="P75" s="240">
        <v>1.2826226951099343E-2</v>
      </c>
      <c r="Q75" s="240">
        <v>0.14097472867622721</v>
      </c>
      <c r="R75" s="240">
        <v>9.3222276611961585E-2</v>
      </c>
      <c r="S75" s="209">
        <v>0</v>
      </c>
      <c r="T75" s="249">
        <v>24</v>
      </c>
      <c r="U75" s="239">
        <v>0</v>
      </c>
      <c r="V75" s="206">
        <v>2.2344600113141606</v>
      </c>
      <c r="W75" s="206">
        <v>13.880323990029574</v>
      </c>
      <c r="X75" s="140" t="str">
        <f t="shared" si="4"/>
        <v>NO</v>
      </c>
      <c r="Y75" s="249">
        <v>23</v>
      </c>
      <c r="Z75" s="239">
        <v>0</v>
      </c>
      <c r="AA75" s="206">
        <v>44.179125807411303</v>
      </c>
      <c r="AB75" s="206">
        <v>206.00318039840505</v>
      </c>
      <c r="AC75" s="140" t="str">
        <f t="shared" si="5"/>
        <v>NO</v>
      </c>
      <c r="AD75" s="250">
        <v>23</v>
      </c>
      <c r="AE75" s="239">
        <v>0</v>
      </c>
      <c r="AF75" s="206">
        <v>36.894768617515133</v>
      </c>
      <c r="AG75" s="206">
        <v>309.56650304612185</v>
      </c>
      <c r="AH75" s="140" t="str">
        <f t="shared" si="6"/>
        <v>NO</v>
      </c>
    </row>
    <row r="76" spans="14:34" x14ac:dyDescent="0.25">
      <c r="N76" s="152">
        <f t="shared" si="7"/>
        <v>44906</v>
      </c>
      <c r="O76" s="252">
        <v>0.76693826466329806</v>
      </c>
      <c r="P76" s="245">
        <v>2.715980466981831E-3</v>
      </c>
      <c r="Q76" s="240">
        <v>0.12961600155448744</v>
      </c>
      <c r="R76" s="245">
        <v>0.10072975331523269</v>
      </c>
      <c r="S76" s="246">
        <v>0</v>
      </c>
      <c r="T76" s="249">
        <v>24</v>
      </c>
      <c r="U76" s="251">
        <v>0</v>
      </c>
      <c r="V76" s="208">
        <v>2.2603325069431572</v>
      </c>
      <c r="W76" s="208">
        <v>13.359009769963558</v>
      </c>
      <c r="X76" s="140" t="str">
        <f t="shared" si="4"/>
        <v>NO</v>
      </c>
      <c r="Y76" s="249">
        <v>23</v>
      </c>
      <c r="Z76" s="239">
        <v>0</v>
      </c>
      <c r="AA76" s="208">
        <v>38.78855240897672</v>
      </c>
      <c r="AB76" s="208">
        <v>202.32596350859109</v>
      </c>
      <c r="AC76" s="140" t="str">
        <f t="shared" si="5"/>
        <v>NO</v>
      </c>
      <c r="AD76" s="250">
        <v>23</v>
      </c>
      <c r="AE76" s="239">
        <v>0</v>
      </c>
      <c r="AF76" s="208">
        <v>39.11199256834356</v>
      </c>
      <c r="AG76" s="208">
        <v>307.85321274044901</v>
      </c>
      <c r="AH76" s="140" t="str">
        <f t="shared" si="6"/>
        <v>NO</v>
      </c>
    </row>
    <row r="77" spans="14:34" x14ac:dyDescent="0.25">
      <c r="N77" s="152">
        <f t="shared" si="7"/>
        <v>44907</v>
      </c>
      <c r="O77" s="248">
        <v>0.74506413050267384</v>
      </c>
      <c r="P77" s="240">
        <v>4.8392588794069586E-3</v>
      </c>
      <c r="Q77" s="240">
        <v>0.10101586453436714</v>
      </c>
      <c r="R77" s="240">
        <v>0.14908074608355207</v>
      </c>
      <c r="S77" s="209">
        <v>0</v>
      </c>
      <c r="T77" s="249">
        <v>24</v>
      </c>
      <c r="U77" s="239">
        <v>1</v>
      </c>
      <c r="V77" s="206">
        <v>2.3713458563111542</v>
      </c>
      <c r="W77" s="206">
        <v>12.485383561525948</v>
      </c>
      <c r="X77" s="140" t="str">
        <f t="shared" si="4"/>
        <v>NO</v>
      </c>
      <c r="Y77" s="249">
        <v>24</v>
      </c>
      <c r="Z77" s="239">
        <v>1</v>
      </c>
      <c r="AA77" s="206">
        <v>43.14128235354579</v>
      </c>
      <c r="AB77" s="206">
        <v>193.85479000347453</v>
      </c>
      <c r="AC77" s="140" t="str">
        <f t="shared" si="5"/>
        <v>NO</v>
      </c>
      <c r="AD77" s="250">
        <v>24</v>
      </c>
      <c r="AE77" s="239">
        <v>1</v>
      </c>
      <c r="AF77" s="206">
        <v>40.433670982571606</v>
      </c>
      <c r="AG77" s="206">
        <v>297.01435546067813</v>
      </c>
      <c r="AH77" s="140" t="str">
        <f t="shared" si="6"/>
        <v>NO</v>
      </c>
    </row>
    <row r="78" spans="14:34" x14ac:dyDescent="0.25">
      <c r="N78" s="152">
        <f t="shared" si="7"/>
        <v>44908</v>
      </c>
      <c r="O78" s="248">
        <v>0.6655057630068677</v>
      </c>
      <c r="P78" s="240">
        <v>7.3442994129937723E-3</v>
      </c>
      <c r="Q78" s="240">
        <v>0.11704755141642695</v>
      </c>
      <c r="R78" s="240">
        <v>0.20259566891272976</v>
      </c>
      <c r="S78" s="209">
        <v>7.5067172509818399E-3</v>
      </c>
      <c r="T78" s="249">
        <v>24</v>
      </c>
      <c r="U78" s="239">
        <v>7</v>
      </c>
      <c r="V78" s="206">
        <v>2.3395955258403953</v>
      </c>
      <c r="W78" s="206">
        <v>12.615665772717684</v>
      </c>
      <c r="X78" s="140" t="str">
        <f t="shared" si="4"/>
        <v>NO</v>
      </c>
      <c r="Y78" s="249">
        <v>24</v>
      </c>
      <c r="Z78" s="239">
        <v>7</v>
      </c>
      <c r="AA78" s="206">
        <v>30.366686867136682</v>
      </c>
      <c r="AB78" s="206">
        <v>184.38639901640161</v>
      </c>
      <c r="AC78" s="140" t="str">
        <f t="shared" si="5"/>
        <v>NO</v>
      </c>
      <c r="AD78" s="250">
        <v>24</v>
      </c>
      <c r="AE78" s="239">
        <v>7</v>
      </c>
      <c r="AF78" s="206">
        <v>61.122292797321698</v>
      </c>
      <c r="AG78" s="206">
        <v>283.57518717152988</v>
      </c>
      <c r="AH78" s="140" t="str">
        <f t="shared" si="6"/>
        <v>NO</v>
      </c>
    </row>
    <row r="79" spans="14:34" x14ac:dyDescent="0.25">
      <c r="N79" s="152">
        <f t="shared" si="7"/>
        <v>44909</v>
      </c>
      <c r="O79" s="248">
        <v>0.73093594495717074</v>
      </c>
      <c r="P79" s="240">
        <v>9.2536489472040163E-3</v>
      </c>
      <c r="Q79" s="240">
        <v>0.13741463405111257</v>
      </c>
      <c r="R79" s="240">
        <v>0.12239577204451266</v>
      </c>
      <c r="S79" s="209">
        <v>0</v>
      </c>
      <c r="T79" s="249">
        <v>24</v>
      </c>
      <c r="U79" s="239">
        <v>0</v>
      </c>
      <c r="V79" s="206">
        <v>2.3373471806046497</v>
      </c>
      <c r="W79" s="206">
        <v>13.53895581720724</v>
      </c>
      <c r="X79" s="140" t="str">
        <f t="shared" si="4"/>
        <v>NO</v>
      </c>
      <c r="Y79" s="249">
        <v>24</v>
      </c>
      <c r="Z79" s="239">
        <v>0</v>
      </c>
      <c r="AA79" s="206">
        <v>44.067599028584929</v>
      </c>
      <c r="AB79" s="206">
        <v>199.72923758004276</v>
      </c>
      <c r="AC79" s="140" t="str">
        <f t="shared" si="5"/>
        <v>NO</v>
      </c>
      <c r="AD79" s="250">
        <v>24</v>
      </c>
      <c r="AE79" s="239">
        <v>0</v>
      </c>
      <c r="AF79" s="206">
        <v>42.296166200893488</v>
      </c>
      <c r="AG79" s="206">
        <v>302.95637285011998</v>
      </c>
      <c r="AH79" s="140" t="str">
        <f t="shared" si="6"/>
        <v>NO</v>
      </c>
    </row>
    <row r="80" spans="14:34" x14ac:dyDescent="0.25">
      <c r="N80" s="152">
        <f t="shared" si="7"/>
        <v>44910</v>
      </c>
      <c r="O80" s="248">
        <v>0.74183727392548127</v>
      </c>
      <c r="P80" s="240">
        <v>1.0927730464372599E-2</v>
      </c>
      <c r="Q80" s="240">
        <v>4.4328810620940517E-2</v>
      </c>
      <c r="R80" s="240">
        <v>0.20290618498920562</v>
      </c>
      <c r="S80" s="209">
        <v>0</v>
      </c>
      <c r="T80" s="249">
        <v>24</v>
      </c>
      <c r="U80" s="239">
        <v>0</v>
      </c>
      <c r="V80" s="206">
        <v>2.3174264222121965</v>
      </c>
      <c r="W80" s="206">
        <v>11.130607018523756</v>
      </c>
      <c r="X80" s="140" t="str">
        <f t="shared" si="4"/>
        <v>NO</v>
      </c>
      <c r="Y80" s="249">
        <v>24</v>
      </c>
      <c r="Z80" s="239">
        <v>0</v>
      </c>
      <c r="AA80" s="206">
        <v>31.663453873300728</v>
      </c>
      <c r="AB80" s="206">
        <v>185.78468161463783</v>
      </c>
      <c r="AC80" s="140" t="str">
        <f t="shared" si="5"/>
        <v>NO</v>
      </c>
      <c r="AD80" s="250">
        <v>24</v>
      </c>
      <c r="AE80" s="239">
        <v>0</v>
      </c>
      <c r="AF80" s="206">
        <v>50.763944740713249</v>
      </c>
      <c r="AG80" s="206">
        <v>285.60821635907473</v>
      </c>
      <c r="AH80" s="140" t="str">
        <f t="shared" si="6"/>
        <v>NO</v>
      </c>
    </row>
    <row r="81" spans="14:34" x14ac:dyDescent="0.25">
      <c r="N81" s="152">
        <f t="shared" si="7"/>
        <v>44911</v>
      </c>
      <c r="O81" s="248">
        <v>0.55367627730603752</v>
      </c>
      <c r="P81" s="240">
        <v>1.434203104544253E-2</v>
      </c>
      <c r="Q81" s="240">
        <v>0.15627054416195829</v>
      </c>
      <c r="R81" s="240">
        <v>0.27571114748656167</v>
      </c>
      <c r="S81" s="209">
        <v>0</v>
      </c>
      <c r="T81" s="249">
        <v>24</v>
      </c>
      <c r="U81" s="239">
        <v>9</v>
      </c>
      <c r="V81" s="206">
        <v>2.1959457591535263</v>
      </c>
      <c r="W81" s="206">
        <v>13.022881152870825</v>
      </c>
      <c r="X81" s="140" t="str">
        <f t="shared" si="4"/>
        <v>NO</v>
      </c>
      <c r="Y81" s="249">
        <v>24</v>
      </c>
      <c r="Z81" s="239">
        <v>9</v>
      </c>
      <c r="AA81" s="206">
        <v>24.508228013781203</v>
      </c>
      <c r="AB81" s="206">
        <v>171.73721520702955</v>
      </c>
      <c r="AC81" s="140" t="str">
        <f t="shared" si="5"/>
        <v>NO</v>
      </c>
      <c r="AD81" s="250">
        <v>24</v>
      </c>
      <c r="AE81" s="239">
        <v>9</v>
      </c>
      <c r="AF81" s="206">
        <v>51.47133214884488</v>
      </c>
      <c r="AG81" s="206">
        <v>267.63007402882926</v>
      </c>
      <c r="AH81" s="140" t="str">
        <f t="shared" si="6"/>
        <v>NO</v>
      </c>
    </row>
    <row r="82" spans="14:34" x14ac:dyDescent="0.25">
      <c r="N82" s="152">
        <f t="shared" si="7"/>
        <v>44912</v>
      </c>
      <c r="O82" s="248">
        <v>0.66595418585459465</v>
      </c>
      <c r="P82" s="240">
        <v>4.2606970713857766E-2</v>
      </c>
      <c r="Q82" s="240">
        <v>0.1070035431825386</v>
      </c>
      <c r="R82" s="240">
        <v>0.18443530024900898</v>
      </c>
      <c r="S82" s="209">
        <v>0</v>
      </c>
      <c r="T82" s="249">
        <v>24</v>
      </c>
      <c r="U82" s="239">
        <v>0</v>
      </c>
      <c r="V82" s="206">
        <v>1.7670044991345704</v>
      </c>
      <c r="W82" s="206">
        <v>13.291161386755398</v>
      </c>
      <c r="X82" s="140" t="str">
        <f t="shared" si="4"/>
        <v>NO</v>
      </c>
      <c r="Y82" s="249">
        <v>24</v>
      </c>
      <c r="Z82" s="239">
        <v>0</v>
      </c>
      <c r="AA82" s="206">
        <v>44.158567403821856</v>
      </c>
      <c r="AB82" s="206">
        <v>196.06743105922777</v>
      </c>
      <c r="AC82" s="140" t="str">
        <f t="shared" si="5"/>
        <v>NO</v>
      </c>
      <c r="AD82" s="250">
        <v>24</v>
      </c>
      <c r="AE82" s="239">
        <v>0</v>
      </c>
      <c r="AF82" s="206">
        <v>64.441561202441321</v>
      </c>
      <c r="AG82" s="206">
        <v>289.5372278044519</v>
      </c>
      <c r="AH82" s="140" t="str">
        <f t="shared" si="6"/>
        <v>NO</v>
      </c>
    </row>
    <row r="83" spans="14:34" x14ac:dyDescent="0.25">
      <c r="N83" s="152">
        <f t="shared" si="7"/>
        <v>44913</v>
      </c>
      <c r="O83" s="248">
        <v>0.62687991996813197</v>
      </c>
      <c r="P83" s="240">
        <v>0.12519208715094379</v>
      </c>
      <c r="Q83" s="240">
        <v>0.19857388287811772</v>
      </c>
      <c r="R83" s="240">
        <v>4.9354110002806498E-2</v>
      </c>
      <c r="S83" s="209">
        <v>0</v>
      </c>
      <c r="T83" s="249">
        <v>24</v>
      </c>
      <c r="U83" s="239">
        <v>5</v>
      </c>
      <c r="V83" s="206">
        <v>1.6146852444183377</v>
      </c>
      <c r="W83" s="206">
        <v>17.759085010125506</v>
      </c>
      <c r="X83" s="140" t="str">
        <f t="shared" si="4"/>
        <v>NO</v>
      </c>
      <c r="Y83" s="249">
        <v>24</v>
      </c>
      <c r="Z83" s="239">
        <v>5</v>
      </c>
      <c r="AA83" s="206">
        <v>57.776437556226817</v>
      </c>
      <c r="AB83" s="206">
        <v>238.79836682094103</v>
      </c>
      <c r="AC83" s="140" t="str">
        <f t="shared" si="5"/>
        <v>NO</v>
      </c>
      <c r="AD83" s="250">
        <v>24</v>
      </c>
      <c r="AE83" s="239">
        <v>5</v>
      </c>
      <c r="AF83" s="206">
        <v>47.498955813935304</v>
      </c>
      <c r="AG83" s="206">
        <v>318.40354599539529</v>
      </c>
      <c r="AH83" s="140" t="str">
        <f t="shared" si="6"/>
        <v>NO</v>
      </c>
    </row>
    <row r="84" spans="14:34" x14ac:dyDescent="0.25">
      <c r="N84" s="152">
        <f t="shared" si="7"/>
        <v>44914</v>
      </c>
      <c r="O84" s="248">
        <v>0.59974275939242705</v>
      </c>
      <c r="P84" s="240">
        <v>0.1911787402074232</v>
      </c>
      <c r="Q84" s="240">
        <v>0.13625547651698708</v>
      </c>
      <c r="R84" s="240">
        <v>7.2823023883162669E-2</v>
      </c>
      <c r="S84" s="209">
        <v>0</v>
      </c>
      <c r="T84" s="249">
        <v>24</v>
      </c>
      <c r="U84" s="239">
        <v>2</v>
      </c>
      <c r="V84" s="206">
        <v>1.5452662743777352</v>
      </c>
      <c r="W84" s="206">
        <v>17.816855395266579</v>
      </c>
      <c r="X84" s="140" t="str">
        <f t="shared" si="4"/>
        <v>NO</v>
      </c>
      <c r="Y84" s="249">
        <v>24</v>
      </c>
      <c r="Z84" s="239">
        <v>2</v>
      </c>
      <c r="AA84" s="208">
        <v>65.507331161905412</v>
      </c>
      <c r="AB84" s="208">
        <v>249.54958263767446</v>
      </c>
      <c r="AC84" s="140" t="str">
        <f t="shared" si="5"/>
        <v>NO</v>
      </c>
      <c r="AD84" s="250">
        <v>24</v>
      </c>
      <c r="AE84" s="239">
        <v>2</v>
      </c>
      <c r="AF84" s="208">
        <v>67.189099407673154</v>
      </c>
      <c r="AG84" s="208">
        <v>314.08956881519975</v>
      </c>
      <c r="AH84" s="140" t="str">
        <f t="shared" si="6"/>
        <v>NO</v>
      </c>
    </row>
    <row r="85" spans="14:34" x14ac:dyDescent="0.25">
      <c r="N85" s="152">
        <f t="shared" si="7"/>
        <v>44915</v>
      </c>
      <c r="O85" s="248">
        <v>0.73154152687654894</v>
      </c>
      <c r="P85" s="240">
        <v>9.2985555832141492E-2</v>
      </c>
      <c r="Q85" s="240">
        <v>0.12534854095546683</v>
      </c>
      <c r="R85" s="240">
        <v>5.0124376335842734E-2</v>
      </c>
      <c r="S85" s="209">
        <v>0</v>
      </c>
      <c r="T85" s="249">
        <v>24</v>
      </c>
      <c r="U85" s="239">
        <v>0</v>
      </c>
      <c r="V85" s="206">
        <v>1.44261512121924</v>
      </c>
      <c r="W85" s="206">
        <v>15.536955196767089</v>
      </c>
      <c r="X85" s="140" t="str">
        <f t="shared" si="4"/>
        <v>NO</v>
      </c>
      <c r="Y85" s="249">
        <v>24</v>
      </c>
      <c r="Z85" s="239">
        <v>0</v>
      </c>
      <c r="AA85" s="208">
        <v>48.688021989117942</v>
      </c>
      <c r="AB85" s="208">
        <v>231.44424062814147</v>
      </c>
      <c r="AC85" s="140" t="str">
        <f t="shared" si="5"/>
        <v>NO</v>
      </c>
      <c r="AD85" s="250">
        <v>24</v>
      </c>
      <c r="AE85" s="239">
        <v>0</v>
      </c>
      <c r="AF85" s="208">
        <v>69.217383030760189</v>
      </c>
      <c r="AG85" s="208">
        <v>319.04695030440939</v>
      </c>
      <c r="AH85" s="140" t="str">
        <f t="shared" si="6"/>
        <v>NO</v>
      </c>
    </row>
    <row r="86" spans="14:34" x14ac:dyDescent="0.25">
      <c r="N86" s="152">
        <f t="shared" si="7"/>
        <v>44916</v>
      </c>
      <c r="O86" s="248">
        <v>0.67261596136550361</v>
      </c>
      <c r="P86" s="240">
        <v>0.13123695532811391</v>
      </c>
      <c r="Q86" s="240">
        <v>0.10169141455103532</v>
      </c>
      <c r="R86" s="240">
        <v>9.4455668755347152E-2</v>
      </c>
      <c r="S86" s="209">
        <v>0</v>
      </c>
      <c r="T86" s="249">
        <v>24</v>
      </c>
      <c r="U86" s="239">
        <v>2</v>
      </c>
      <c r="V86" s="206">
        <v>1.5128273628367526</v>
      </c>
      <c r="W86" s="206">
        <v>15.566859309151582</v>
      </c>
      <c r="X86" s="140" t="str">
        <f t="shared" si="4"/>
        <v>NO</v>
      </c>
      <c r="Y86" s="249">
        <v>24</v>
      </c>
      <c r="Z86" s="239">
        <v>2</v>
      </c>
      <c r="AA86" s="208">
        <v>55.790418726895467</v>
      </c>
      <c r="AB86" s="208">
        <v>231.56367310748587</v>
      </c>
      <c r="AC86" s="140" t="str">
        <f t="shared" si="5"/>
        <v>NO</v>
      </c>
      <c r="AD86" s="250">
        <v>24</v>
      </c>
      <c r="AE86" s="239">
        <v>2</v>
      </c>
      <c r="AF86" s="208">
        <v>49.495553970880763</v>
      </c>
      <c r="AG86" s="208">
        <v>308.9152836735413</v>
      </c>
      <c r="AH86" s="140" t="str">
        <f t="shared" si="6"/>
        <v>NO</v>
      </c>
    </row>
    <row r="87" spans="14:34" x14ac:dyDescent="0.25">
      <c r="N87" s="152">
        <f t="shared" si="7"/>
        <v>44917</v>
      </c>
      <c r="O87" s="248">
        <v>0.75048562834033372</v>
      </c>
      <c r="P87" s="240">
        <v>0.11248229494961205</v>
      </c>
      <c r="Q87" s="240">
        <v>0.11331359971949001</v>
      </c>
      <c r="R87" s="240">
        <v>2.371847699056423E-2</v>
      </c>
      <c r="S87" s="209">
        <v>0</v>
      </c>
      <c r="T87" s="249">
        <v>24</v>
      </c>
      <c r="U87" s="239">
        <v>0</v>
      </c>
      <c r="V87" s="206">
        <v>1.4922062654920616</v>
      </c>
      <c r="W87" s="206">
        <v>15.82265290215909</v>
      </c>
      <c r="X87" s="140" t="str">
        <f t="shared" si="4"/>
        <v>NO</v>
      </c>
      <c r="Y87" s="249">
        <v>24</v>
      </c>
      <c r="Z87" s="239">
        <v>0</v>
      </c>
      <c r="AA87" s="208">
        <v>56.932545675837638</v>
      </c>
      <c r="AB87" s="208">
        <v>240.34845433972691</v>
      </c>
      <c r="AC87" s="140" t="str">
        <f t="shared" si="5"/>
        <v>NO</v>
      </c>
      <c r="AD87" s="250">
        <v>24</v>
      </c>
      <c r="AE87" s="239">
        <v>0</v>
      </c>
      <c r="AF87" s="208">
        <v>45.36541495358528</v>
      </c>
      <c r="AG87" s="208">
        <v>324.66669380517158</v>
      </c>
      <c r="AH87" s="140" t="str">
        <f t="shared" si="6"/>
        <v>NO</v>
      </c>
    </row>
    <row r="88" spans="14:34" x14ac:dyDescent="0.25">
      <c r="N88" s="152">
        <f t="shared" si="7"/>
        <v>44918</v>
      </c>
      <c r="O88" s="248">
        <v>0.75131663198608234</v>
      </c>
      <c r="P88" s="240">
        <v>0.14052722567352768</v>
      </c>
      <c r="Q88" s="240">
        <v>2.5528187757551141E-2</v>
      </c>
      <c r="R88" s="240">
        <v>8.2627954582838836E-2</v>
      </c>
      <c r="S88" s="209">
        <v>0</v>
      </c>
      <c r="T88" s="249">
        <v>24</v>
      </c>
      <c r="U88" s="239">
        <v>1</v>
      </c>
      <c r="V88" s="206">
        <v>1.6612732202752127</v>
      </c>
      <c r="W88" s="206">
        <v>14.909076862885556</v>
      </c>
      <c r="X88" s="140" t="str">
        <f t="shared" si="4"/>
        <v>NO</v>
      </c>
      <c r="Y88" s="249">
        <v>24</v>
      </c>
      <c r="Z88" s="239">
        <v>1</v>
      </c>
      <c r="AA88" s="208">
        <v>50.189412404421866</v>
      </c>
      <c r="AB88" s="208">
        <v>235.29873075375394</v>
      </c>
      <c r="AC88" s="140" t="str">
        <f t="shared" si="5"/>
        <v>NO</v>
      </c>
      <c r="AD88" s="250">
        <v>24</v>
      </c>
      <c r="AE88" s="239">
        <v>1</v>
      </c>
      <c r="AF88" s="208">
        <v>65.198218450853133</v>
      </c>
      <c r="AG88" s="208">
        <v>317.5043421326348</v>
      </c>
      <c r="AH88" s="140" t="str">
        <f t="shared" si="6"/>
        <v>NO</v>
      </c>
    </row>
    <row r="89" spans="14:34" x14ac:dyDescent="0.25">
      <c r="N89" s="152">
        <f t="shared" si="7"/>
        <v>44919</v>
      </c>
      <c r="O89" s="248">
        <v>0.74349925695579777</v>
      </c>
      <c r="P89" s="240">
        <v>0.12802751901249079</v>
      </c>
      <c r="Q89" s="240">
        <v>0.1041385373581365</v>
      </c>
      <c r="R89" s="240">
        <v>2.4334686673574933E-2</v>
      </c>
      <c r="S89" s="209">
        <v>0</v>
      </c>
      <c r="T89" s="249">
        <v>24</v>
      </c>
      <c r="U89" s="239">
        <v>0</v>
      </c>
      <c r="V89" s="206">
        <v>1.3678492948737799</v>
      </c>
      <c r="W89" s="206">
        <v>15.971856200686075</v>
      </c>
      <c r="X89" s="140" t="str">
        <f t="shared" si="4"/>
        <v>NO</v>
      </c>
      <c r="Y89" s="249">
        <v>24</v>
      </c>
      <c r="Z89" s="239">
        <v>0</v>
      </c>
      <c r="AA89" s="208">
        <v>59.177969137398016</v>
      </c>
      <c r="AB89" s="208">
        <v>243.69949380262335</v>
      </c>
      <c r="AC89" s="140" t="str">
        <f t="shared" si="5"/>
        <v>NO</v>
      </c>
      <c r="AD89" s="250">
        <v>24</v>
      </c>
      <c r="AE89" s="239">
        <v>0</v>
      </c>
      <c r="AF89" s="208">
        <v>46.491131888575666</v>
      </c>
      <c r="AG89" s="208">
        <v>324.630718829709</v>
      </c>
      <c r="AH89" s="140" t="str">
        <f t="shared" si="6"/>
        <v>NO</v>
      </c>
    </row>
    <row r="90" spans="14:34" x14ac:dyDescent="0.25">
      <c r="N90" s="152">
        <f t="shared" si="7"/>
        <v>44920</v>
      </c>
      <c r="O90" s="248">
        <v>0.73792752226357872</v>
      </c>
      <c r="P90" s="240">
        <v>0.1695215634874532</v>
      </c>
      <c r="Q90" s="240">
        <v>7.7346121423317843E-2</v>
      </c>
      <c r="R90" s="240">
        <v>1.5204792825650232E-2</v>
      </c>
      <c r="S90" s="209">
        <v>0</v>
      </c>
      <c r="T90" s="249">
        <v>24</v>
      </c>
      <c r="U90" s="239">
        <v>0</v>
      </c>
      <c r="V90" s="206">
        <v>1.4640380934468551</v>
      </c>
      <c r="W90" s="206">
        <v>16.342674182574111</v>
      </c>
      <c r="X90" s="140" t="str">
        <f t="shared" si="4"/>
        <v>NO</v>
      </c>
      <c r="Y90" s="249">
        <v>24</v>
      </c>
      <c r="Z90" s="239">
        <v>0</v>
      </c>
      <c r="AA90" s="208">
        <v>67.454980455896063</v>
      </c>
      <c r="AB90" s="208">
        <v>254.31759841254478</v>
      </c>
      <c r="AC90" s="140" t="str">
        <f t="shared" si="5"/>
        <v>NO</v>
      </c>
      <c r="AD90" s="250">
        <v>24</v>
      </c>
      <c r="AE90" s="239">
        <v>0</v>
      </c>
      <c r="AF90" s="208">
        <v>59.658957797880475</v>
      </c>
      <c r="AG90" s="208">
        <v>326.61663737898283</v>
      </c>
      <c r="AH90" s="140" t="str">
        <f t="shared" si="6"/>
        <v>NO</v>
      </c>
    </row>
    <row r="91" spans="14:34" x14ac:dyDescent="0.25">
      <c r="N91" s="152">
        <f t="shared" si="7"/>
        <v>44921</v>
      </c>
      <c r="O91" s="248">
        <v>0.71017474089932853</v>
      </c>
      <c r="P91" s="240">
        <v>0.16099710089660244</v>
      </c>
      <c r="Q91" s="240">
        <v>9.7582923769066521E-2</v>
      </c>
      <c r="R91" s="240">
        <v>3.1245234435002524E-2</v>
      </c>
      <c r="S91" s="209">
        <v>0</v>
      </c>
      <c r="T91" s="249">
        <v>24</v>
      </c>
      <c r="U91" s="239">
        <v>0</v>
      </c>
      <c r="V91" s="206">
        <v>1.671653945094836</v>
      </c>
      <c r="W91" s="206">
        <v>16.526383221487826</v>
      </c>
      <c r="X91" s="140" t="str">
        <f t="shared" si="4"/>
        <v>NO</v>
      </c>
      <c r="Y91" s="249">
        <v>24</v>
      </c>
      <c r="Z91" s="239">
        <v>0</v>
      </c>
      <c r="AA91" s="208">
        <v>62.031036864902582</v>
      </c>
      <c r="AB91" s="208">
        <v>249.02564624123121</v>
      </c>
      <c r="AC91" s="140" t="str">
        <f t="shared" si="5"/>
        <v>NO</v>
      </c>
      <c r="AD91" s="250">
        <v>24</v>
      </c>
      <c r="AE91" s="239">
        <v>0</v>
      </c>
      <c r="AF91" s="208">
        <v>54.656377654989065</v>
      </c>
      <c r="AG91" s="208">
        <v>323.20182017018465</v>
      </c>
      <c r="AH91" s="140" t="str">
        <f t="shared" si="6"/>
        <v>NO</v>
      </c>
    </row>
    <row r="92" spans="14:34" x14ac:dyDescent="0.25">
      <c r="N92" s="152">
        <f t="shared" si="7"/>
        <v>44922</v>
      </c>
      <c r="O92" s="248">
        <v>0.78040299029399007</v>
      </c>
      <c r="P92" s="240">
        <v>0.13316954570204259</v>
      </c>
      <c r="Q92" s="240">
        <v>5.8963578693297915E-2</v>
      </c>
      <c r="R92" s="240">
        <v>2.7463885310669421E-2</v>
      </c>
      <c r="S92" s="209">
        <v>0</v>
      </c>
      <c r="T92" s="249">
        <v>24</v>
      </c>
      <c r="U92" s="239">
        <v>0</v>
      </c>
      <c r="V92" s="206">
        <v>1.5145701349036009</v>
      </c>
      <c r="W92" s="206">
        <v>15.112211613952606</v>
      </c>
      <c r="X92" s="140" t="str">
        <f t="shared" si="4"/>
        <v>NO</v>
      </c>
      <c r="Y92" s="249">
        <v>24</v>
      </c>
      <c r="Z92" s="239">
        <v>0</v>
      </c>
      <c r="AA92" s="206">
        <v>65.938757987903713</v>
      </c>
      <c r="AB92" s="206">
        <v>244.10736345907486</v>
      </c>
      <c r="AC92" s="140" t="str">
        <f t="shared" si="5"/>
        <v>NO</v>
      </c>
      <c r="AD92" s="250">
        <v>24</v>
      </c>
      <c r="AE92" s="239">
        <v>0</v>
      </c>
      <c r="AF92" s="206">
        <v>51.926826501998221</v>
      </c>
      <c r="AG92" s="206">
        <v>324.24861920336309</v>
      </c>
      <c r="AH92" s="140" t="str">
        <f t="shared" si="6"/>
        <v>NO</v>
      </c>
    </row>
    <row r="93" spans="14:34" x14ac:dyDescent="0.25">
      <c r="N93" s="152">
        <f t="shared" si="7"/>
        <v>44923</v>
      </c>
      <c r="O93" s="248">
        <v>0.74464224116880884</v>
      </c>
      <c r="P93" s="240">
        <v>0.12988250933854315</v>
      </c>
      <c r="Q93" s="240">
        <v>0.1049737882412432</v>
      </c>
      <c r="R93" s="240">
        <v>2.0501461251404816E-2</v>
      </c>
      <c r="S93" s="209">
        <v>0</v>
      </c>
      <c r="T93" s="249">
        <v>24</v>
      </c>
      <c r="U93" s="239">
        <v>1</v>
      </c>
      <c r="V93" s="206">
        <v>1.3688219840891853</v>
      </c>
      <c r="W93" s="206">
        <v>14.957425867870812</v>
      </c>
      <c r="X93" s="140" t="str">
        <f t="shared" si="4"/>
        <v>NO</v>
      </c>
      <c r="Y93" s="249">
        <v>24</v>
      </c>
      <c r="Z93" s="239">
        <v>1</v>
      </c>
      <c r="AA93" s="206">
        <v>66.261966670410914</v>
      </c>
      <c r="AB93" s="206">
        <v>237.78309228628385</v>
      </c>
      <c r="AC93" s="140" t="str">
        <f t="shared" si="5"/>
        <v>NO</v>
      </c>
      <c r="AD93" s="250">
        <v>24</v>
      </c>
      <c r="AE93" s="239">
        <v>1</v>
      </c>
      <c r="AF93" s="206">
        <v>51.62494122605267</v>
      </c>
      <c r="AG93" s="206">
        <v>314.51417703444594</v>
      </c>
      <c r="AH93" s="140" t="str">
        <f t="shared" si="6"/>
        <v>NO</v>
      </c>
    </row>
    <row r="94" spans="14:34" x14ac:dyDescent="0.25">
      <c r="N94" s="152">
        <f t="shared" si="7"/>
        <v>44924</v>
      </c>
      <c r="O94" s="248">
        <v>0.20220464193330898</v>
      </c>
      <c r="P94" s="240">
        <v>0.12085531776037778</v>
      </c>
      <c r="Q94" s="240">
        <v>0.64863552967236682</v>
      </c>
      <c r="R94" s="240">
        <v>2.8304510633946421E-2</v>
      </c>
      <c r="S94" s="209">
        <v>0</v>
      </c>
      <c r="T94" s="249">
        <v>24</v>
      </c>
      <c r="U94" s="239">
        <v>18</v>
      </c>
      <c r="V94" s="206">
        <v>1.46134932794342</v>
      </c>
      <c r="W94" s="206">
        <v>8.014617072930827</v>
      </c>
      <c r="X94" s="140" t="str">
        <f t="shared" si="4"/>
        <v>NO</v>
      </c>
      <c r="Y94" s="249">
        <v>24</v>
      </c>
      <c r="Z94" s="239">
        <v>18</v>
      </c>
      <c r="AA94" s="206">
        <v>43.787109739456184</v>
      </c>
      <c r="AB94" s="206">
        <v>109.67347148240005</v>
      </c>
      <c r="AC94" s="140" t="str">
        <f t="shared" si="5"/>
        <v>NO</v>
      </c>
      <c r="AD94" s="250">
        <v>24</v>
      </c>
      <c r="AE94" s="239">
        <v>18</v>
      </c>
      <c r="AF94" s="206">
        <v>59.81959350947961</v>
      </c>
      <c r="AG94" s="206">
        <v>126.18153464006978</v>
      </c>
      <c r="AH94" s="140" t="str">
        <f t="shared" si="6"/>
        <v>NO</v>
      </c>
    </row>
    <row r="95" spans="14:34" x14ac:dyDescent="0.25">
      <c r="N95" s="133">
        <f t="shared" si="7"/>
        <v>44925</v>
      </c>
      <c r="O95" s="253">
        <v>0.56682293782880599</v>
      </c>
      <c r="P95" s="254">
        <v>0.15217730951984274</v>
      </c>
      <c r="Q95" s="254">
        <v>0.11634005815433456</v>
      </c>
      <c r="R95" s="254">
        <v>0.11119291419156589</v>
      </c>
      <c r="S95" s="255">
        <v>5.3466780305450781E-2</v>
      </c>
      <c r="T95" s="256">
        <v>24</v>
      </c>
      <c r="U95" s="257">
        <v>12</v>
      </c>
      <c r="V95" s="258">
        <v>1.4675173100238659</v>
      </c>
      <c r="W95" s="258">
        <v>17.026341126014092</v>
      </c>
      <c r="X95" s="179" t="str">
        <f t="shared" si="4"/>
        <v>NO</v>
      </c>
      <c r="Y95" s="256">
        <v>24</v>
      </c>
      <c r="Z95" s="257">
        <v>12</v>
      </c>
      <c r="AA95" s="258">
        <v>49.60112455633525</v>
      </c>
      <c r="AB95" s="258">
        <v>236.00824453972083</v>
      </c>
      <c r="AC95" s="179" t="str">
        <f t="shared" si="5"/>
        <v>NO</v>
      </c>
      <c r="AD95" s="259">
        <v>24</v>
      </c>
      <c r="AE95" s="257">
        <v>12</v>
      </c>
      <c r="AF95" s="258">
        <v>51.276038507210863</v>
      </c>
      <c r="AG95" s="258">
        <v>298.35045793060686</v>
      </c>
      <c r="AH95" s="179" t="str">
        <f t="shared" si="6"/>
        <v>NO</v>
      </c>
    </row>
    <row r="96" spans="14:34" ht="13.8" thickBot="1" x14ac:dyDescent="0.3">
      <c r="N96" s="91">
        <f t="shared" si="7"/>
        <v>44926</v>
      </c>
      <c r="O96" s="59">
        <v>0.57630206285148244</v>
      </c>
      <c r="P96" s="260">
        <v>0.17818190970777928</v>
      </c>
      <c r="Q96" s="260">
        <v>5.423634170345798E-2</v>
      </c>
      <c r="R96" s="260">
        <v>0.10774574353900707</v>
      </c>
      <c r="S96" s="261">
        <v>8.3533942198273231E-2</v>
      </c>
      <c r="T96" s="95">
        <v>24</v>
      </c>
      <c r="U96" s="262">
        <v>5</v>
      </c>
      <c r="V96" s="263">
        <v>1.4038997673937492</v>
      </c>
      <c r="W96" s="263">
        <v>17.164901957689942</v>
      </c>
      <c r="X96" s="189" t="str">
        <f t="shared" si="4"/>
        <v>NO</v>
      </c>
      <c r="Y96" s="95">
        <v>24</v>
      </c>
      <c r="Z96" s="262">
        <v>5</v>
      </c>
      <c r="AA96" s="263">
        <v>72.618679054455214</v>
      </c>
      <c r="AB96" s="263">
        <v>241.09217379963599</v>
      </c>
      <c r="AC96" s="189" t="str">
        <f t="shared" si="5"/>
        <v>NO</v>
      </c>
      <c r="AD96" s="92">
        <v>24</v>
      </c>
      <c r="AE96" s="262">
        <v>5</v>
      </c>
      <c r="AF96" s="263">
        <v>48.27769204531829</v>
      </c>
      <c r="AG96" s="263">
        <v>299.81939853275026</v>
      </c>
      <c r="AH96" s="189" t="str">
        <f t="shared" si="6"/>
        <v>NO</v>
      </c>
    </row>
    <row r="97" spans="14:34" ht="12.75" hidden="1" customHeight="1" x14ac:dyDescent="0.25">
      <c r="N97" s="87">
        <f>[1]DAILY!$B96</f>
        <v>0</v>
      </c>
      <c r="O97" s="72">
        <v>0.87690000000000001</v>
      </c>
      <c r="P97" s="73">
        <v>0.1014</v>
      </c>
      <c r="Q97" s="73">
        <v>1.2200000000000001E-2</v>
      </c>
      <c r="R97" s="73">
        <v>9.4999999999999998E-3</v>
      </c>
      <c r="S97" s="86">
        <v>0</v>
      </c>
      <c r="T97" s="30">
        <f>[2]DAILY!$D480</f>
        <v>24</v>
      </c>
      <c r="U97" s="31">
        <v>0</v>
      </c>
      <c r="V97" s="32">
        <v>2.2999999999999998</v>
      </c>
      <c r="W97" s="32">
        <v>13.4</v>
      </c>
      <c r="X97" s="88" t="str">
        <f t="shared" si="4"/>
        <v>NO</v>
      </c>
      <c r="Y97" s="89">
        <f>[2]DAILY!$I480</f>
        <v>24</v>
      </c>
      <c r="Z97" s="31">
        <f>[2]DAILY!$E480</f>
        <v>0</v>
      </c>
      <c r="AA97" s="33">
        <v>59.5</v>
      </c>
      <c r="AB97" s="32">
        <v>239.9</v>
      </c>
      <c r="AC97" s="90" t="str">
        <f t="shared" ref="AC97:AC98" si="8">IF(AA97&gt;AB97,"YES","NO")</f>
        <v>NO</v>
      </c>
      <c r="AD97" s="89">
        <f>[2]DAILY!$M480</f>
        <v>24</v>
      </c>
      <c r="AE97" s="31">
        <f>[2]DAILY!$E480</f>
        <v>0</v>
      </c>
      <c r="AF97" s="34">
        <v>45</v>
      </c>
      <c r="AG97" s="32">
        <v>327.3</v>
      </c>
      <c r="AH97" s="76" t="str">
        <f t="shared" ref="AH97:AH98" si="9">IF(AF97&gt;AG97,"YES","NO")</f>
        <v>NO</v>
      </c>
    </row>
    <row r="98" spans="14:34" ht="13.5" hidden="1" customHeight="1" thickBot="1" x14ac:dyDescent="0.3">
      <c r="N98" s="264">
        <f>[1]DAILY!$B97</f>
        <v>0</v>
      </c>
      <c r="O98" s="50">
        <v>0.68010000000000004</v>
      </c>
      <c r="P98" s="191">
        <v>0.1401</v>
      </c>
      <c r="Q98" s="191">
        <v>9.9500000000000005E-2</v>
      </c>
      <c r="R98" s="191">
        <v>8.0299999999999996E-2</v>
      </c>
      <c r="S98" s="265">
        <v>0</v>
      </c>
      <c r="T98" s="27">
        <f>[2]DAILY!$D481</f>
        <v>24</v>
      </c>
      <c r="U98" s="266">
        <f>[2]DAILY!$E481</f>
        <v>0</v>
      </c>
      <c r="V98" s="267">
        <f>[2]DAILY!$F481</f>
        <v>1.169546918507242</v>
      </c>
      <c r="W98" s="267">
        <f>[2]DAILY!$G481</f>
        <v>15.378336382857523</v>
      </c>
      <c r="X98" s="114" t="str">
        <f t="shared" si="4"/>
        <v>NO</v>
      </c>
      <c r="Y98" s="268">
        <f>[2]DAILY!$I481</f>
        <v>24</v>
      </c>
      <c r="Z98" s="266">
        <f>[2]DAILY!$E481</f>
        <v>0</v>
      </c>
      <c r="AA98" s="269">
        <v>37.171410081847931</v>
      </c>
      <c r="AB98" s="267">
        <f>[2]DAILY!$K481</f>
        <v>235.32974780901262</v>
      </c>
      <c r="AC98" s="270" t="str">
        <f t="shared" si="8"/>
        <v>NO</v>
      </c>
      <c r="AD98" s="268">
        <f>[2]DAILY!$M481</f>
        <v>24</v>
      </c>
      <c r="AE98" s="266">
        <f>[2]DAILY!$E481</f>
        <v>0</v>
      </c>
      <c r="AF98" s="232">
        <f>[2]DAILY!$N481</f>
        <v>98.247690809994353</v>
      </c>
      <c r="AG98" s="267">
        <f>[2]DAILY!$O481</f>
        <v>326.65281884256143</v>
      </c>
      <c r="AH98" s="195" t="str">
        <f t="shared" si="9"/>
        <v>NO</v>
      </c>
    </row>
    <row r="101" spans="14:34" x14ac:dyDescent="0.25">
      <c r="O101" s="38"/>
      <c r="P101" s="38"/>
      <c r="Q101" s="38"/>
      <c r="R101" s="38"/>
      <c r="S101" s="38"/>
    </row>
  </sheetData>
  <mergeCells count="13">
    <mergeCell ref="B5:B7"/>
    <mergeCell ref="B8:C8"/>
    <mergeCell ref="B9:C9"/>
    <mergeCell ref="D2:L2"/>
    <mergeCell ref="O2:AH2"/>
    <mergeCell ref="D3:F3"/>
    <mergeCell ref="G3:I3"/>
    <mergeCell ref="J3:L3"/>
    <mergeCell ref="N3:N4"/>
    <mergeCell ref="O3:S3"/>
    <mergeCell ref="T3:X3"/>
    <mergeCell ref="Y3:AC3"/>
    <mergeCell ref="AD3:AH3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A308-A1F6-48B7-8112-E72659DE56C4}">
  <dimension ref="B1:AH102"/>
  <sheetViews>
    <sheetView showGridLines="0" zoomScale="85" zoomScaleNormal="85" workbookViewId="0">
      <selection activeCell="Q22" sqref="Q22"/>
    </sheetView>
  </sheetViews>
  <sheetFormatPr defaultRowHeight="13.2" x14ac:dyDescent="0.25"/>
  <cols>
    <col min="1" max="1" width="2.6640625" customWidth="1"/>
    <col min="3" max="3" width="10.109375" bestFit="1" customWidth="1"/>
    <col min="4" max="12" width="8.6640625" customWidth="1"/>
    <col min="13" max="13" width="2.6640625" customWidth="1"/>
    <col min="14" max="14" width="11.88671875" style="6" customWidth="1"/>
    <col min="15" max="19" width="13.6640625" customWidth="1"/>
    <col min="20" max="20" width="12.5546875" style="8" bestFit="1" customWidth="1"/>
    <col min="21" max="21" width="15.5546875" style="8" bestFit="1" customWidth="1"/>
    <col min="22" max="23" width="13.6640625" customWidth="1"/>
    <col min="24" max="24" width="13.6640625" style="8" customWidth="1"/>
    <col min="25" max="25" width="12.5546875" style="8" bestFit="1" customWidth="1"/>
    <col min="26" max="26" width="15.5546875" style="8" bestFit="1" customWidth="1"/>
    <col min="27" max="28" width="13.6640625" customWidth="1"/>
    <col min="29" max="29" width="13.6640625" style="8" customWidth="1"/>
    <col min="30" max="30" width="12.5546875" style="8" bestFit="1" customWidth="1"/>
    <col min="31" max="31" width="15.5546875" style="8" bestFit="1" customWidth="1"/>
    <col min="32" max="33" width="13.6640625" customWidth="1"/>
    <col min="34" max="34" width="13.6640625" style="8" customWidth="1"/>
  </cols>
  <sheetData>
    <row r="1" spans="2:34" ht="13.8" thickBot="1" x14ac:dyDescent="0.3"/>
    <row r="2" spans="2:34" ht="13.8" thickBot="1" x14ac:dyDescent="0.3">
      <c r="B2" s="2"/>
      <c r="C2" s="2"/>
      <c r="D2" s="354" t="s">
        <v>21</v>
      </c>
      <c r="E2" s="355"/>
      <c r="F2" s="355"/>
      <c r="G2" s="355"/>
      <c r="H2" s="355"/>
      <c r="I2" s="355"/>
      <c r="J2" s="355"/>
      <c r="K2" s="355"/>
      <c r="L2" s="356"/>
      <c r="N2" s="17"/>
      <c r="O2" s="337" t="s">
        <v>22</v>
      </c>
      <c r="P2" s="338"/>
      <c r="Q2" s="338"/>
      <c r="R2" s="338"/>
      <c r="S2" s="338"/>
      <c r="T2" s="338"/>
      <c r="U2" s="338"/>
      <c r="V2" s="338"/>
      <c r="W2" s="338"/>
      <c r="X2" s="338"/>
      <c r="Y2" s="338"/>
      <c r="Z2" s="338"/>
      <c r="AA2" s="338"/>
      <c r="AB2" s="338"/>
      <c r="AC2" s="338"/>
      <c r="AD2" s="338"/>
      <c r="AE2" s="338"/>
      <c r="AF2" s="338"/>
      <c r="AG2" s="338"/>
      <c r="AH2" s="339"/>
    </row>
    <row r="3" spans="2:34" ht="13.5" customHeight="1" x14ac:dyDescent="0.25">
      <c r="B3" s="2"/>
      <c r="C3" s="2"/>
      <c r="D3" s="357">
        <v>44835</v>
      </c>
      <c r="E3" s="306"/>
      <c r="F3" s="306"/>
      <c r="G3" s="306">
        <v>44866</v>
      </c>
      <c r="H3" s="306"/>
      <c r="I3" s="306"/>
      <c r="J3" s="307">
        <v>44896</v>
      </c>
      <c r="K3" s="307"/>
      <c r="L3" s="358"/>
      <c r="M3" s="1"/>
      <c r="N3" s="345" t="s">
        <v>23</v>
      </c>
      <c r="O3" s="324" t="s">
        <v>24</v>
      </c>
      <c r="P3" s="325"/>
      <c r="Q3" s="325"/>
      <c r="R3" s="325"/>
      <c r="S3" s="326"/>
      <c r="T3" s="329" t="s">
        <v>25</v>
      </c>
      <c r="U3" s="330"/>
      <c r="V3" s="330"/>
      <c r="W3" s="330"/>
      <c r="X3" s="331"/>
      <c r="Y3" s="329" t="s">
        <v>26</v>
      </c>
      <c r="Z3" s="330"/>
      <c r="AA3" s="330"/>
      <c r="AB3" s="330"/>
      <c r="AC3" s="331"/>
      <c r="AD3" s="347" t="s">
        <v>27</v>
      </c>
      <c r="AE3" s="330"/>
      <c r="AF3" s="330"/>
      <c r="AG3" s="330"/>
      <c r="AH3" s="331"/>
    </row>
    <row r="4" spans="2:34" ht="16.2" thickBot="1" x14ac:dyDescent="0.4">
      <c r="B4" s="2"/>
      <c r="C4" s="2"/>
      <c r="D4" s="271" t="s">
        <v>28</v>
      </c>
      <c r="E4" s="272" t="s">
        <v>29</v>
      </c>
      <c r="F4" s="272" t="s">
        <v>30</v>
      </c>
      <c r="G4" s="272" t="s">
        <v>28</v>
      </c>
      <c r="H4" s="272" t="s">
        <v>29</v>
      </c>
      <c r="I4" s="272" t="s">
        <v>30</v>
      </c>
      <c r="J4" s="273" t="s">
        <v>28</v>
      </c>
      <c r="K4" s="272" t="s">
        <v>29</v>
      </c>
      <c r="L4" s="274" t="s">
        <v>30</v>
      </c>
      <c r="N4" s="346"/>
      <c r="O4" s="96" t="s">
        <v>31</v>
      </c>
      <c r="P4" s="28" t="s">
        <v>32</v>
      </c>
      <c r="Q4" s="28" t="s">
        <v>33</v>
      </c>
      <c r="R4" s="28" t="s">
        <v>34</v>
      </c>
      <c r="S4" s="97" t="s">
        <v>35</v>
      </c>
      <c r="T4" s="93" t="s">
        <v>36</v>
      </c>
      <c r="U4" s="29" t="s">
        <v>37</v>
      </c>
      <c r="V4" s="28" t="s">
        <v>38</v>
      </c>
      <c r="W4" s="28" t="s">
        <v>39</v>
      </c>
      <c r="X4" s="94" t="s">
        <v>40</v>
      </c>
      <c r="Y4" s="93" t="s">
        <v>36</v>
      </c>
      <c r="Z4" s="29" t="s">
        <v>37</v>
      </c>
      <c r="AA4" s="28" t="s">
        <v>38</v>
      </c>
      <c r="AB4" s="28" t="s">
        <v>39</v>
      </c>
      <c r="AC4" s="94" t="s">
        <v>40</v>
      </c>
      <c r="AD4" s="85" t="s">
        <v>36</v>
      </c>
      <c r="AE4" s="29" t="s">
        <v>37</v>
      </c>
      <c r="AF4" s="28" t="s">
        <v>38</v>
      </c>
      <c r="AG4" s="28" t="s">
        <v>39</v>
      </c>
      <c r="AH4" s="94" t="s">
        <v>40</v>
      </c>
    </row>
    <row r="5" spans="2:34" ht="12.75" customHeight="1" x14ac:dyDescent="0.25">
      <c r="B5" s="348" t="s">
        <v>41</v>
      </c>
      <c r="C5" s="108" t="s">
        <v>42</v>
      </c>
      <c r="D5" s="275">
        <f>MIN(V5:V35)</f>
        <v>1.04816208693155</v>
      </c>
      <c r="E5" s="129">
        <f>MIN(AA5:AA35)</f>
        <v>5.0086799715096673</v>
      </c>
      <c r="F5" s="237">
        <f>MIN(AF5:AF35)</f>
        <v>18.160328139487493</v>
      </c>
      <c r="G5" s="237">
        <f>MIN(V36:V66)</f>
        <v>1.2282564517445758</v>
      </c>
      <c r="H5" s="237">
        <f>MIN(AA36:AA66)</f>
        <v>2.1942653839605031</v>
      </c>
      <c r="I5" s="237">
        <f>MIN(AF36:AF66)</f>
        <v>13.2</v>
      </c>
      <c r="J5" s="276">
        <f>MIN(V67:V95)</f>
        <v>1.4263736775267404</v>
      </c>
      <c r="K5" s="276">
        <f>MIN(AA67:AA95)</f>
        <v>4.4043366882145643</v>
      </c>
      <c r="L5" s="277">
        <f>MIN(AF67:AF95)</f>
        <v>10.816628467805179</v>
      </c>
      <c r="N5" s="152">
        <f>'A52A Boiler 6'!N5</f>
        <v>44835</v>
      </c>
      <c r="O5" s="248">
        <v>0.88220609425961782</v>
      </c>
      <c r="P5" s="240">
        <v>0.10800017099996546</v>
      </c>
      <c r="Q5" s="240">
        <v>-2.3558852472856141E-3</v>
      </c>
      <c r="R5" s="240">
        <v>1.2149619987702327E-2</v>
      </c>
      <c r="S5" s="209">
        <v>0</v>
      </c>
      <c r="T5" s="141">
        <v>24</v>
      </c>
      <c r="U5" s="239">
        <v>0</v>
      </c>
      <c r="V5" s="206">
        <v>1.3630944992407741</v>
      </c>
      <c r="W5" s="206">
        <v>13.695629454053361</v>
      </c>
      <c r="X5" s="140" t="str">
        <f>IF(V5&gt;W5,"YES","NO")</f>
        <v>NO</v>
      </c>
      <c r="Y5" s="141">
        <v>24</v>
      </c>
      <c r="Z5" s="239">
        <v>0</v>
      </c>
      <c r="AA5" s="206">
        <v>12.436489117350689</v>
      </c>
      <c r="AB5" s="206">
        <v>244.4882406395794</v>
      </c>
      <c r="AC5" s="140" t="str">
        <f>IF(AA5&gt;AB5,"YES","NO")</f>
        <v>NO</v>
      </c>
      <c r="AD5" s="226">
        <v>24</v>
      </c>
      <c r="AE5" s="239">
        <v>0</v>
      </c>
      <c r="AF5" s="206">
        <v>21.305616881958649</v>
      </c>
      <c r="AG5" s="206">
        <v>331.71148872560377</v>
      </c>
      <c r="AH5" s="140" t="str">
        <f>IF(AF5&gt;AG5,"YES","NO")</f>
        <v>NO</v>
      </c>
    </row>
    <row r="6" spans="2:34" x14ac:dyDescent="0.25">
      <c r="B6" s="349"/>
      <c r="C6" s="278" t="s">
        <v>43</v>
      </c>
      <c r="D6" s="275">
        <f>MAX(V5:V35)</f>
        <v>2.3733893289785821</v>
      </c>
      <c r="E6" s="129">
        <f>MAX(AA5:AA35)</f>
        <v>15.891311516079563</v>
      </c>
      <c r="F6" s="237">
        <f>MAX(AF5:AF35)</f>
        <v>48.077579811113701</v>
      </c>
      <c r="G6" s="237">
        <f>MAX(V36:V66)</f>
        <v>2.4876091191516911</v>
      </c>
      <c r="H6" s="237">
        <f>MAX(AA36:AA66)</f>
        <v>15.214864385944963</v>
      </c>
      <c r="I6" s="237">
        <f>MAX(AF36:AF66)</f>
        <v>50.278749403015453</v>
      </c>
      <c r="J6" s="276">
        <f>MAX(V67:V95)</f>
        <v>3.1679705592222125</v>
      </c>
      <c r="K6" s="276">
        <f>MAX(AA67:AA95)</f>
        <v>16.855306411354203</v>
      </c>
      <c r="L6" s="277">
        <f>MAX(AF67:AF95)</f>
        <v>32.299999999999997</v>
      </c>
      <c r="N6" s="152">
        <f>N5+1</f>
        <v>44836</v>
      </c>
      <c r="O6" s="248">
        <v>0.80523441397193507</v>
      </c>
      <c r="P6" s="240">
        <v>0.12308710873628594</v>
      </c>
      <c r="Q6" s="240">
        <v>2.5714039052756044E-3</v>
      </c>
      <c r="R6" s="240">
        <v>6.910707338650339E-2</v>
      </c>
      <c r="S6" s="209">
        <v>0</v>
      </c>
      <c r="T6" s="141">
        <v>24</v>
      </c>
      <c r="U6" s="239">
        <v>2</v>
      </c>
      <c r="V6" s="206">
        <v>1.3739454699013782</v>
      </c>
      <c r="W6" s="206">
        <v>13.664544699415071</v>
      </c>
      <c r="X6" s="140" t="str">
        <f t="shared" ref="X6:X69" si="0">IF(V6&gt;W6,"YES","NO")</f>
        <v>NO</v>
      </c>
      <c r="Y6" s="141">
        <v>24</v>
      </c>
      <c r="Z6" s="239">
        <v>2</v>
      </c>
      <c r="AA6" s="206">
        <v>5.3914087263722221</v>
      </c>
      <c r="AB6" s="206">
        <v>236.25049296855104</v>
      </c>
      <c r="AC6" s="140" t="str">
        <f t="shared" ref="AC6:AC69" si="1">IF(AA6&gt;AB6,"YES","NO")</f>
        <v>NO</v>
      </c>
      <c r="AD6" s="226">
        <v>24</v>
      </c>
      <c r="AE6" s="239">
        <v>2</v>
      </c>
      <c r="AF6" s="206">
        <v>27.284150934232695</v>
      </c>
      <c r="AG6" s="206">
        <v>317.89883412597476</v>
      </c>
      <c r="AH6" s="140" t="str">
        <f t="shared" ref="AH6:AH69" si="2">IF(AF6&gt;AG6,"YES","NO")</f>
        <v>NO</v>
      </c>
    </row>
    <row r="7" spans="2:34" x14ac:dyDescent="0.25">
      <c r="B7" s="349"/>
      <c r="C7" s="278" t="s">
        <v>44</v>
      </c>
      <c r="D7" s="279">
        <f>COUNTIF(X5:X35,"YES")</f>
        <v>0</v>
      </c>
      <c r="E7" s="130">
        <f>COUNTIF(AC5:AC35,"YES")</f>
        <v>0</v>
      </c>
      <c r="F7" s="241">
        <f>COUNTIF(AH5:AH35,"YES")</f>
        <v>0</v>
      </c>
      <c r="G7" s="241">
        <f>COUNTIF(X36:X66,"YES")</f>
        <v>0</v>
      </c>
      <c r="H7" s="241">
        <f>COUNTIF(AC36:AC66,"YES")</f>
        <v>0</v>
      </c>
      <c r="I7" s="241">
        <f>COUNTIF(AH36:AH66,"YES")</f>
        <v>0</v>
      </c>
      <c r="J7" s="241">
        <f>COUNTIF(X67:X95,"YES")</f>
        <v>0</v>
      </c>
      <c r="K7" s="241">
        <f>COUNTIF(AC67:AC95,"YES")</f>
        <v>0</v>
      </c>
      <c r="L7" s="280">
        <f>COUNTIF(AH67:AH95,"YES")</f>
        <v>0</v>
      </c>
      <c r="N7" s="152">
        <f t="shared" ref="N7:N70" si="3">N6+1</f>
        <v>44837</v>
      </c>
      <c r="O7" s="248">
        <v>0.80514163316475951</v>
      </c>
      <c r="P7" s="240">
        <v>0.12994597173540737</v>
      </c>
      <c r="Q7" s="240">
        <v>1.5431862137487984E-3</v>
      </c>
      <c r="R7" s="240">
        <v>6.3369208886084327E-2</v>
      </c>
      <c r="S7" s="209">
        <v>0</v>
      </c>
      <c r="T7" s="141">
        <v>24</v>
      </c>
      <c r="U7" s="239">
        <v>2</v>
      </c>
      <c r="V7" s="206">
        <v>1.4931093773882076</v>
      </c>
      <c r="W7" s="206">
        <v>13.85972987780624</v>
      </c>
      <c r="X7" s="140" t="str">
        <f t="shared" si="0"/>
        <v>NO</v>
      </c>
      <c r="Y7" s="141">
        <v>24</v>
      </c>
      <c r="Z7" s="239">
        <v>2</v>
      </c>
      <c r="AA7" s="206">
        <v>5.0086799715096673</v>
      </c>
      <c r="AB7" s="206">
        <v>239.07105207000581</v>
      </c>
      <c r="AC7" s="140" t="str">
        <f t="shared" si="1"/>
        <v>NO</v>
      </c>
      <c r="AD7" s="226">
        <v>24</v>
      </c>
      <c r="AE7" s="239">
        <v>2</v>
      </c>
      <c r="AF7" s="206">
        <v>26.724963422435994</v>
      </c>
      <c r="AG7" s="206">
        <v>319.48648559784698</v>
      </c>
      <c r="AH7" s="140" t="str">
        <f t="shared" si="2"/>
        <v>NO</v>
      </c>
    </row>
    <row r="8" spans="2:34" x14ac:dyDescent="0.25">
      <c r="B8" s="350" t="s">
        <v>45</v>
      </c>
      <c r="C8" s="351"/>
      <c r="D8" s="281">
        <f>AVERAGE(V5:V35)</f>
        <v>1.4033933061763382</v>
      </c>
      <c r="E8" s="282">
        <f>AVERAGE(AA5:AA35)</f>
        <v>9.4094799622229015</v>
      </c>
      <c r="F8" s="282">
        <f>AVERAGE(AF5:AF35)</f>
        <v>29.568092077606845</v>
      </c>
      <c r="G8" s="40">
        <f>AVERAGE(V36:V65)</f>
        <v>1.5918372826471949</v>
      </c>
      <c r="H8" s="44">
        <f>AVERAGE(AA36:AA65)</f>
        <v>8.5870476039978048</v>
      </c>
      <c r="I8" s="40">
        <f>AVERAGE(AF36:AF65)</f>
        <v>25.383057112485151</v>
      </c>
      <c r="J8" s="45">
        <f>AVERAGE(V66:V98)</f>
        <v>1.9854357955947266</v>
      </c>
      <c r="K8" s="43">
        <f>AVERAGE(AA66:AA98)</f>
        <v>8.7461517982105388</v>
      </c>
      <c r="L8" s="104">
        <f>AVERAGE(AF66:AF98)</f>
        <v>18.491852341319031</v>
      </c>
      <c r="N8" s="152">
        <f t="shared" si="3"/>
        <v>44838</v>
      </c>
      <c r="O8" s="248">
        <v>0.81049330917078211</v>
      </c>
      <c r="P8" s="240">
        <v>0.13498518326737904</v>
      </c>
      <c r="Q8" s="240">
        <v>3.5164358193285478E-4</v>
      </c>
      <c r="R8" s="240">
        <v>5.4169863979905995E-2</v>
      </c>
      <c r="S8" s="209">
        <v>0</v>
      </c>
      <c r="T8" s="141">
        <v>24</v>
      </c>
      <c r="U8" s="239">
        <v>0</v>
      </c>
      <c r="V8" s="206">
        <v>1.6827357643039076</v>
      </c>
      <c r="W8" s="206">
        <v>14.074571723439382</v>
      </c>
      <c r="X8" s="140" t="str">
        <f t="shared" si="0"/>
        <v>NO</v>
      </c>
      <c r="Y8" s="141">
        <v>24</v>
      </c>
      <c r="Z8" s="239">
        <v>0</v>
      </c>
      <c r="AA8" s="206">
        <v>5.0811500393254727</v>
      </c>
      <c r="AB8" s="206">
        <v>242.70398372987339</v>
      </c>
      <c r="AC8" s="140" t="str">
        <f t="shared" si="1"/>
        <v>NO</v>
      </c>
      <c r="AD8" s="226">
        <v>24</v>
      </c>
      <c r="AE8" s="239">
        <v>0</v>
      </c>
      <c r="AF8" s="206">
        <v>33.847475083668449</v>
      </c>
      <c r="AG8" s="206">
        <v>322.09941318435136</v>
      </c>
      <c r="AH8" s="140" t="str">
        <f t="shared" si="2"/>
        <v>NO</v>
      </c>
    </row>
    <row r="9" spans="2:34" ht="13.8" thickBot="1" x14ac:dyDescent="0.3">
      <c r="B9" s="352" t="s">
        <v>46</v>
      </c>
      <c r="C9" s="353"/>
      <c r="D9" s="105">
        <f>AVERAGE(W5:W35)</f>
        <v>15.563156182682976</v>
      </c>
      <c r="E9" s="103">
        <f>AVERAGE(AB5:AB35)</f>
        <v>241.25845315680169</v>
      </c>
      <c r="F9" s="103">
        <f>AVERAGE(AG5:AG35)</f>
        <v>321.0482380283571</v>
      </c>
      <c r="G9" s="106">
        <f>AVERAGE(W36:W65)</f>
        <v>16.826970369576326</v>
      </c>
      <c r="H9" s="106">
        <f>AVERAGE(AB36:AB65)</f>
        <v>242.56517687906756</v>
      </c>
      <c r="I9" s="106">
        <f>AVERAGE(AG36:AG65)</f>
        <v>327.99521041191161</v>
      </c>
      <c r="J9" s="106">
        <f>AVERAGE(W66:W98)</f>
        <v>15.181780108863016</v>
      </c>
      <c r="K9" s="106">
        <f>AVERAGE(AB66:AB98)</f>
        <v>229.97633828230477</v>
      </c>
      <c r="L9" s="107">
        <f>AVERAGE(AG66:AG98)</f>
        <v>319.8258097071182</v>
      </c>
      <c r="N9" s="152">
        <f t="shared" si="3"/>
        <v>44839</v>
      </c>
      <c r="O9" s="248">
        <v>0.85223886718797159</v>
      </c>
      <c r="P9" s="240">
        <v>0.12463772428392976</v>
      </c>
      <c r="Q9" s="240">
        <v>-3.3545406438125064E-3</v>
      </c>
      <c r="R9" s="240">
        <v>2.6477949171911153E-2</v>
      </c>
      <c r="S9" s="209">
        <v>0</v>
      </c>
      <c r="T9" s="141">
        <v>24</v>
      </c>
      <c r="U9" s="239">
        <v>0</v>
      </c>
      <c r="V9" s="206">
        <v>1.1532531279153024</v>
      </c>
      <c r="W9" s="206">
        <v>14.001314456153631</v>
      </c>
      <c r="X9" s="140" t="str">
        <f t="shared" si="0"/>
        <v>NO</v>
      </c>
      <c r="Y9" s="141">
        <v>24</v>
      </c>
      <c r="Z9" s="239">
        <v>0</v>
      </c>
      <c r="AA9" s="206">
        <v>11.965358653515189</v>
      </c>
      <c r="AB9" s="206">
        <v>245.85009798216541</v>
      </c>
      <c r="AC9" s="140" t="str">
        <f t="shared" si="1"/>
        <v>NO</v>
      </c>
      <c r="AD9" s="226">
        <v>24</v>
      </c>
      <c r="AE9" s="239">
        <v>0</v>
      </c>
      <c r="AF9" s="206">
        <v>26.203178677864809</v>
      </c>
      <c r="AG9" s="206">
        <v>328.96620201487428</v>
      </c>
      <c r="AH9" s="140" t="str">
        <f t="shared" si="2"/>
        <v>NO</v>
      </c>
    </row>
    <row r="10" spans="2:34" x14ac:dyDescent="0.25">
      <c r="N10" s="152">
        <f t="shared" si="3"/>
        <v>44840</v>
      </c>
      <c r="O10" s="248">
        <v>0.89551272813981619</v>
      </c>
      <c r="P10" s="240">
        <v>9.7734190458778139E-2</v>
      </c>
      <c r="Q10" s="240">
        <v>-1.7487166898071047E-3</v>
      </c>
      <c r="R10" s="240">
        <v>8.5017980912127714E-3</v>
      </c>
      <c r="S10" s="209">
        <v>0</v>
      </c>
      <c r="T10" s="141">
        <v>24</v>
      </c>
      <c r="U10" s="239">
        <v>0</v>
      </c>
      <c r="V10" s="206">
        <v>1.2333852546719841</v>
      </c>
      <c r="W10" s="206">
        <v>13.503420082835806</v>
      </c>
      <c r="X10" s="140" t="str">
        <f t="shared" si="0"/>
        <v>NO</v>
      </c>
      <c r="Y10" s="141">
        <v>24</v>
      </c>
      <c r="Z10" s="239">
        <v>0</v>
      </c>
      <c r="AA10" s="206">
        <v>8.9449385474161041</v>
      </c>
      <c r="AB10" s="206">
        <v>243.05826135487612</v>
      </c>
      <c r="AC10" s="140" t="str">
        <f t="shared" si="1"/>
        <v>NO</v>
      </c>
      <c r="AD10" s="226">
        <v>24</v>
      </c>
      <c r="AE10" s="239">
        <v>0</v>
      </c>
      <c r="AF10" s="206">
        <v>25.395471030449642</v>
      </c>
      <c r="AG10" s="206">
        <v>332.51265926769497</v>
      </c>
      <c r="AH10" s="140" t="str">
        <f t="shared" si="2"/>
        <v>NO</v>
      </c>
    </row>
    <row r="11" spans="2:34" x14ac:dyDescent="0.25">
      <c r="N11" s="152">
        <f t="shared" si="3"/>
        <v>44841</v>
      </c>
      <c r="O11" s="248">
        <v>0.84147463818233204</v>
      </c>
      <c r="P11" s="240">
        <v>9.435020735432062E-2</v>
      </c>
      <c r="Q11" s="240">
        <v>1.4721346599909091E-3</v>
      </c>
      <c r="R11" s="240">
        <v>6.2703019803356436E-2</v>
      </c>
      <c r="S11" s="209">
        <v>0</v>
      </c>
      <c r="T11" s="141">
        <v>24</v>
      </c>
      <c r="U11" s="239">
        <v>0</v>
      </c>
      <c r="V11" s="206">
        <v>1.4787734853314414</v>
      </c>
      <c r="W11" s="206">
        <v>13.121446026049741</v>
      </c>
      <c r="X11" s="140" t="str">
        <f t="shared" si="0"/>
        <v>NO</v>
      </c>
      <c r="Y11" s="141">
        <v>24</v>
      </c>
      <c r="Z11" s="239">
        <v>0</v>
      </c>
      <c r="AA11" s="206">
        <v>6.9474983943843398</v>
      </c>
      <c r="AB11" s="206">
        <v>231.93291156371032</v>
      </c>
      <c r="AC11" s="140" t="str">
        <f t="shared" si="1"/>
        <v>NO</v>
      </c>
      <c r="AD11" s="226">
        <v>24</v>
      </c>
      <c r="AE11" s="239">
        <v>0</v>
      </c>
      <c r="AF11" s="206">
        <v>26.423733911817276</v>
      </c>
      <c r="AG11" s="206">
        <v>319.95491345588897</v>
      </c>
      <c r="AH11" s="140" t="str">
        <f t="shared" si="2"/>
        <v>NO</v>
      </c>
    </row>
    <row r="12" spans="2:34" x14ac:dyDescent="0.25">
      <c r="N12" s="152">
        <f t="shared" si="3"/>
        <v>44842</v>
      </c>
      <c r="O12" s="248">
        <v>0.65250279263852762</v>
      </c>
      <c r="P12" s="240">
        <v>0.12255232927178517</v>
      </c>
      <c r="Q12" s="240">
        <v>-4.2176213388331468E-3</v>
      </c>
      <c r="R12" s="240">
        <v>0.20723219023955927</v>
      </c>
      <c r="S12" s="209">
        <v>2.1930309188961092E-2</v>
      </c>
      <c r="T12" s="141">
        <v>24</v>
      </c>
      <c r="U12" s="239">
        <v>5</v>
      </c>
      <c r="V12" s="206">
        <v>1.7572811112929205</v>
      </c>
      <c r="W12" s="206">
        <v>13.421489996087828</v>
      </c>
      <c r="X12" s="140" t="str">
        <f t="shared" si="0"/>
        <v>NO</v>
      </c>
      <c r="Y12" s="141">
        <v>24</v>
      </c>
      <c r="Z12" s="239">
        <v>5</v>
      </c>
      <c r="AA12" s="206">
        <v>8.3038229296650847</v>
      </c>
      <c r="AB12" s="206">
        <v>214.89265046359918</v>
      </c>
      <c r="AC12" s="140" t="str">
        <f t="shared" si="1"/>
        <v>NO</v>
      </c>
      <c r="AD12" s="226">
        <v>24</v>
      </c>
      <c r="AE12" s="239">
        <v>5</v>
      </c>
      <c r="AF12" s="206">
        <v>25.520690596023766</v>
      </c>
      <c r="AG12" s="206">
        <v>287.9699705605172</v>
      </c>
      <c r="AH12" s="140" t="str">
        <f t="shared" si="2"/>
        <v>NO</v>
      </c>
    </row>
    <row r="13" spans="2:34" x14ac:dyDescent="0.25">
      <c r="N13" s="152">
        <f t="shared" si="3"/>
        <v>44843</v>
      </c>
      <c r="O13" s="248">
        <v>0.79535526702748538</v>
      </c>
      <c r="P13" s="240">
        <v>0.12483669325372281</v>
      </c>
      <c r="Q13" s="240">
        <v>-1.6611308846450623E-3</v>
      </c>
      <c r="R13" s="240">
        <v>8.1469170603436877E-2</v>
      </c>
      <c r="S13" s="209">
        <v>0</v>
      </c>
      <c r="T13" s="141">
        <v>24</v>
      </c>
      <c r="U13" s="239">
        <v>0</v>
      </c>
      <c r="V13" s="206">
        <v>1.6458178542199058</v>
      </c>
      <c r="W13" s="206">
        <v>13.693532025248226</v>
      </c>
      <c r="X13" s="140" t="str">
        <f t="shared" si="0"/>
        <v>NO</v>
      </c>
      <c r="Y13" s="141">
        <v>24</v>
      </c>
      <c r="Z13" s="239">
        <v>0</v>
      </c>
      <c r="AA13" s="206">
        <v>9.0012828764983581</v>
      </c>
      <c r="AB13" s="206">
        <v>235.56255461230535</v>
      </c>
      <c r="AC13" s="140" t="str">
        <f t="shared" si="1"/>
        <v>NO</v>
      </c>
      <c r="AD13" s="226">
        <v>24</v>
      </c>
      <c r="AE13" s="239">
        <v>0</v>
      </c>
      <c r="AF13" s="206">
        <v>29.698052925290543</v>
      </c>
      <c r="AG13" s="206">
        <v>316.50678306454961</v>
      </c>
      <c r="AH13" s="140" t="str">
        <f t="shared" si="2"/>
        <v>NO</v>
      </c>
    </row>
    <row r="14" spans="2:34" x14ac:dyDescent="0.25">
      <c r="N14" s="152">
        <f t="shared" si="3"/>
        <v>44844</v>
      </c>
      <c r="O14" s="248">
        <v>0.66550016674128332</v>
      </c>
      <c r="P14" s="240">
        <v>0.19961760077947072</v>
      </c>
      <c r="Q14" s="240">
        <v>1.3047083193537048E-2</v>
      </c>
      <c r="R14" s="240">
        <v>0.12183514928570892</v>
      </c>
      <c r="S14" s="209">
        <v>0</v>
      </c>
      <c r="T14" s="141">
        <v>24</v>
      </c>
      <c r="U14" s="239">
        <v>5</v>
      </c>
      <c r="V14" s="206">
        <v>2.3733893289785821</v>
      </c>
      <c r="W14" s="206">
        <v>15.196455467792237</v>
      </c>
      <c r="X14" s="140" t="str">
        <f t="shared" si="0"/>
        <v>NO</v>
      </c>
      <c r="Y14" s="141">
        <v>24</v>
      </c>
      <c r="Z14" s="239">
        <v>5</v>
      </c>
      <c r="AA14" s="206">
        <v>12.493472533341727</v>
      </c>
      <c r="AB14" s="206">
        <v>244.17416451828737</v>
      </c>
      <c r="AC14" s="140" t="str">
        <f t="shared" si="1"/>
        <v>NO</v>
      </c>
      <c r="AD14" s="226">
        <v>24</v>
      </c>
      <c r="AE14" s="239">
        <v>5</v>
      </c>
      <c r="AF14" s="206">
        <v>41.04707591833337</v>
      </c>
      <c r="AG14" s="206">
        <v>305.57406824111388</v>
      </c>
      <c r="AH14" s="140" t="str">
        <f t="shared" si="2"/>
        <v>NO</v>
      </c>
    </row>
    <row r="15" spans="2:34" x14ac:dyDescent="0.25">
      <c r="N15" s="152">
        <f t="shared" si="3"/>
        <v>44845</v>
      </c>
      <c r="O15" s="248">
        <v>0.81131155852140058</v>
      </c>
      <c r="P15" s="240">
        <v>0.15912178156545242</v>
      </c>
      <c r="Q15" s="240">
        <v>-2.4316194886264755E-3</v>
      </c>
      <c r="R15" s="240">
        <v>3.1998279401773473E-2</v>
      </c>
      <c r="S15" s="209">
        <v>0</v>
      </c>
      <c r="T15" s="141">
        <v>24</v>
      </c>
      <c r="U15" s="239">
        <v>0</v>
      </c>
      <c r="V15" s="206">
        <v>1.8189832578730696</v>
      </c>
      <c r="W15" s="206">
        <v>14.720138512344429</v>
      </c>
      <c r="X15" s="140" t="str">
        <f t="shared" si="0"/>
        <v>NO</v>
      </c>
      <c r="Y15" s="141">
        <v>24</v>
      </c>
      <c r="Z15" s="239">
        <v>0</v>
      </c>
      <c r="AA15" s="206">
        <v>13.275378749993202</v>
      </c>
      <c r="AB15" s="206">
        <v>252.27055086388572</v>
      </c>
      <c r="AC15" s="140" t="str">
        <f t="shared" si="1"/>
        <v>NO</v>
      </c>
      <c r="AD15" s="226">
        <v>24</v>
      </c>
      <c r="AE15" s="239">
        <v>0</v>
      </c>
      <c r="AF15" s="208">
        <v>29.392372289826586</v>
      </c>
      <c r="AG15" s="206">
        <v>327.44946256626361</v>
      </c>
      <c r="AH15" s="140" t="str">
        <f t="shared" si="2"/>
        <v>NO</v>
      </c>
    </row>
    <row r="16" spans="2:34" x14ac:dyDescent="0.25">
      <c r="N16" s="152">
        <f t="shared" si="3"/>
        <v>44846</v>
      </c>
      <c r="O16" s="248">
        <v>0.82180149405517133</v>
      </c>
      <c r="P16" s="240">
        <v>0.14041078283260655</v>
      </c>
      <c r="Q16" s="240">
        <v>9.3127943500965205E-3</v>
      </c>
      <c r="R16" s="240">
        <v>2.8474928762125595E-2</v>
      </c>
      <c r="S16" s="209">
        <v>0</v>
      </c>
      <c r="T16" s="141">
        <v>24</v>
      </c>
      <c r="U16" s="239">
        <v>0</v>
      </c>
      <c r="V16" s="206">
        <v>1.4623249883431237</v>
      </c>
      <c r="W16" s="206">
        <v>14.636025692527634</v>
      </c>
      <c r="X16" s="140" t="str">
        <f t="shared" si="0"/>
        <v>NO</v>
      </c>
      <c r="Y16" s="141">
        <v>24</v>
      </c>
      <c r="Z16" s="239">
        <v>0</v>
      </c>
      <c r="AA16" s="206">
        <v>8.7797021611882862</v>
      </c>
      <c r="AB16" s="206">
        <v>248.99157782513495</v>
      </c>
      <c r="AC16" s="140" t="str">
        <f t="shared" si="1"/>
        <v>NO</v>
      </c>
      <c r="AD16" s="226">
        <v>24</v>
      </c>
      <c r="AE16" s="239">
        <v>0</v>
      </c>
      <c r="AF16" s="206">
        <v>29.946744648631071</v>
      </c>
      <c r="AG16" s="206">
        <v>328.70415755548657</v>
      </c>
      <c r="AH16" s="140" t="str">
        <f t="shared" si="2"/>
        <v>NO</v>
      </c>
    </row>
    <row r="17" spans="14:34" s="2" customFormat="1" x14ac:dyDescent="0.25">
      <c r="N17" s="152">
        <f t="shared" si="3"/>
        <v>44847</v>
      </c>
      <c r="O17" s="252">
        <v>0.80779805513829928</v>
      </c>
      <c r="P17" s="245">
        <v>0.10433693187421492</v>
      </c>
      <c r="Q17" s="240">
        <v>7.5063924376548213E-2</v>
      </c>
      <c r="R17" s="245">
        <v>1.2801088610937593E-2</v>
      </c>
      <c r="S17" s="246">
        <v>0</v>
      </c>
      <c r="T17" s="141">
        <v>24</v>
      </c>
      <c r="U17" s="251">
        <v>0</v>
      </c>
      <c r="V17" s="208">
        <v>1.3131735390112331</v>
      </c>
      <c r="W17" s="208">
        <v>15.518931352227552</v>
      </c>
      <c r="X17" s="140" t="str">
        <f t="shared" si="0"/>
        <v>NO</v>
      </c>
      <c r="Y17" s="141">
        <v>24</v>
      </c>
      <c r="Z17" s="239">
        <v>0</v>
      </c>
      <c r="AA17" s="208">
        <v>8.6566545711656016</v>
      </c>
      <c r="AB17" s="208">
        <v>244.93476503921528</v>
      </c>
      <c r="AC17" s="140" t="str">
        <f t="shared" si="1"/>
        <v>NO</v>
      </c>
      <c r="AD17" s="226">
        <v>24</v>
      </c>
      <c r="AE17" s="239">
        <v>0</v>
      </c>
      <c r="AF17" s="208">
        <v>23.199699791822638</v>
      </c>
      <c r="AG17" s="208">
        <v>333.61241657527972</v>
      </c>
      <c r="AH17" s="140" t="str">
        <f t="shared" si="2"/>
        <v>NO</v>
      </c>
    </row>
    <row r="18" spans="14:34" x14ac:dyDescent="0.25">
      <c r="N18" s="152">
        <f t="shared" si="3"/>
        <v>44848</v>
      </c>
      <c r="O18" s="248">
        <v>0.74096616715076224</v>
      </c>
      <c r="P18" s="240">
        <v>0.10722696834063465</v>
      </c>
      <c r="Q18" s="240">
        <v>0.11988404982907609</v>
      </c>
      <c r="R18" s="240">
        <v>3.1922814679526998E-2</v>
      </c>
      <c r="S18" s="209">
        <v>0</v>
      </c>
      <c r="T18" s="141">
        <v>24</v>
      </c>
      <c r="U18" s="239">
        <v>2</v>
      </c>
      <c r="V18" s="206">
        <v>1.2756146094706762</v>
      </c>
      <c r="W18" s="206">
        <v>16.785906447231628</v>
      </c>
      <c r="X18" s="140" t="str">
        <f t="shared" si="0"/>
        <v>NO</v>
      </c>
      <c r="Y18" s="141">
        <v>24</v>
      </c>
      <c r="Z18" s="239">
        <v>2</v>
      </c>
      <c r="AA18" s="206">
        <v>8.6105945351302022</v>
      </c>
      <c r="AB18" s="206">
        <v>244.31892694977256</v>
      </c>
      <c r="AC18" s="140" t="str">
        <f t="shared" si="1"/>
        <v>NO</v>
      </c>
      <c r="AD18" s="226">
        <v>24</v>
      </c>
      <c r="AE18" s="239">
        <v>2</v>
      </c>
      <c r="AF18" s="206">
        <v>24.864225105960358</v>
      </c>
      <c r="AG18" s="206">
        <v>332.90227487379258</v>
      </c>
      <c r="AH18" s="140" t="str">
        <f t="shared" si="2"/>
        <v>NO</v>
      </c>
    </row>
    <row r="19" spans="14:34" x14ac:dyDescent="0.25">
      <c r="N19" s="152">
        <f t="shared" si="3"/>
        <v>44849</v>
      </c>
      <c r="O19" s="248">
        <v>0.74501680041646379</v>
      </c>
      <c r="P19" s="240">
        <v>9.5117983157960606E-2</v>
      </c>
      <c r="Q19" s="240">
        <v>0.1351986218263469</v>
      </c>
      <c r="R19" s="240">
        <v>2.4666594599228698E-2</v>
      </c>
      <c r="S19" s="209">
        <v>0</v>
      </c>
      <c r="T19" s="141">
        <v>24</v>
      </c>
      <c r="U19" s="239">
        <v>0</v>
      </c>
      <c r="V19" s="206">
        <v>1.4867291244763841</v>
      </c>
      <c r="W19" s="206">
        <v>17.066366304331485</v>
      </c>
      <c r="X19" s="140" t="str">
        <f t="shared" si="0"/>
        <v>NO</v>
      </c>
      <c r="Y19" s="141">
        <v>24</v>
      </c>
      <c r="Z19" s="239">
        <v>0</v>
      </c>
      <c r="AA19" s="206">
        <v>8.3389791466447445</v>
      </c>
      <c r="AB19" s="206">
        <v>244.17912123454249</v>
      </c>
      <c r="AC19" s="140" t="str">
        <f t="shared" si="1"/>
        <v>NO</v>
      </c>
      <c r="AD19" s="226">
        <v>24</v>
      </c>
      <c r="AE19" s="239">
        <v>0</v>
      </c>
      <c r="AF19" s="206">
        <v>34.170713735565229</v>
      </c>
      <c r="AG19" s="206">
        <v>336.06854566438415</v>
      </c>
      <c r="AH19" s="140" t="str">
        <f t="shared" si="2"/>
        <v>NO</v>
      </c>
    </row>
    <row r="20" spans="14:34" x14ac:dyDescent="0.25">
      <c r="N20" s="152">
        <f t="shared" si="3"/>
        <v>44850</v>
      </c>
      <c r="O20" s="248">
        <v>0.67775200104428512</v>
      </c>
      <c r="P20" s="240">
        <v>0.15109043348200321</v>
      </c>
      <c r="Q20" s="240">
        <v>0.14445107199810953</v>
      </c>
      <c r="R20" s="240">
        <v>2.6706493475602128E-2</v>
      </c>
      <c r="S20" s="209">
        <v>0</v>
      </c>
      <c r="T20" s="141">
        <v>24</v>
      </c>
      <c r="U20" s="239">
        <v>5</v>
      </c>
      <c r="V20" s="206">
        <v>1.7306009786940286</v>
      </c>
      <c r="W20" s="206">
        <v>18.291457465571362</v>
      </c>
      <c r="X20" s="140" t="str">
        <f t="shared" si="0"/>
        <v>NO</v>
      </c>
      <c r="Y20" s="141">
        <v>24</v>
      </c>
      <c r="Z20" s="239">
        <v>5</v>
      </c>
      <c r="AA20" s="206">
        <v>13.079368475251892</v>
      </c>
      <c r="AB20" s="206">
        <v>257.41995258230537</v>
      </c>
      <c r="AC20" s="140" t="str">
        <f t="shared" si="1"/>
        <v>NO</v>
      </c>
      <c r="AD20" s="226">
        <v>24</v>
      </c>
      <c r="AE20" s="239">
        <v>5</v>
      </c>
      <c r="AF20" s="206">
        <v>47.672241700243475</v>
      </c>
      <c r="AG20" s="206">
        <v>333.69451306132368</v>
      </c>
      <c r="AH20" s="140" t="str">
        <f t="shared" si="2"/>
        <v>NO</v>
      </c>
    </row>
    <row r="21" spans="14:34" x14ac:dyDescent="0.25">
      <c r="N21" s="152">
        <f t="shared" si="3"/>
        <v>44851</v>
      </c>
      <c r="O21" s="248">
        <v>0.72061744802498728</v>
      </c>
      <c r="P21" s="240">
        <v>4.9621960728087611E-2</v>
      </c>
      <c r="Q21" s="240">
        <v>0.1481976990681948</v>
      </c>
      <c r="R21" s="240">
        <v>8.156289217873032E-2</v>
      </c>
      <c r="S21" s="209">
        <v>0</v>
      </c>
      <c r="T21" s="141">
        <v>24</v>
      </c>
      <c r="U21" s="239">
        <v>0</v>
      </c>
      <c r="V21" s="206">
        <v>1.1723811332017664</v>
      </c>
      <c r="W21" s="206">
        <v>15.850055514354079</v>
      </c>
      <c r="X21" s="140" t="str">
        <f t="shared" si="0"/>
        <v>NO</v>
      </c>
      <c r="Y21" s="141">
        <v>24</v>
      </c>
      <c r="Z21" s="239">
        <v>0</v>
      </c>
      <c r="AA21" s="206">
        <v>5.4315474875913443</v>
      </c>
      <c r="AB21" s="206">
        <v>221.99794168100777</v>
      </c>
      <c r="AC21" s="140" t="str">
        <f t="shared" si="1"/>
        <v>NO</v>
      </c>
      <c r="AD21" s="226">
        <v>24</v>
      </c>
      <c r="AE21" s="239">
        <v>0</v>
      </c>
      <c r="AF21" s="206">
        <v>33.73579062095714</v>
      </c>
      <c r="AG21" s="206">
        <v>321.5968622363348</v>
      </c>
      <c r="AH21" s="140" t="str">
        <f t="shared" si="2"/>
        <v>NO</v>
      </c>
    </row>
    <row r="22" spans="14:34" x14ac:dyDescent="0.25">
      <c r="N22" s="152">
        <f t="shared" si="3"/>
        <v>44852</v>
      </c>
      <c r="O22" s="248">
        <v>0.57177263418400026</v>
      </c>
      <c r="P22" s="240">
        <v>0.13153213172011954</v>
      </c>
      <c r="Q22" s="240">
        <v>9.9246352690576925E-2</v>
      </c>
      <c r="R22" s="240">
        <v>0.19218717776208896</v>
      </c>
      <c r="S22" s="209">
        <v>5.26170364321428E-3</v>
      </c>
      <c r="T22" s="141">
        <v>24</v>
      </c>
      <c r="U22" s="239">
        <v>3</v>
      </c>
      <c r="V22" s="206">
        <v>1.5921501495145713</v>
      </c>
      <c r="W22" s="206">
        <v>16.096711915908898</v>
      </c>
      <c r="X22" s="140" t="str">
        <f t="shared" si="0"/>
        <v>NO</v>
      </c>
      <c r="Y22" s="141">
        <v>24</v>
      </c>
      <c r="Z22" s="239">
        <v>3</v>
      </c>
      <c r="AA22" s="206">
        <v>8.0901891573596281</v>
      </c>
      <c r="AB22" s="206">
        <v>221.14259675841993</v>
      </c>
      <c r="AC22" s="140" t="str">
        <f t="shared" si="1"/>
        <v>NO</v>
      </c>
      <c r="AD22" s="226">
        <v>24</v>
      </c>
      <c r="AE22" s="239">
        <v>3</v>
      </c>
      <c r="AF22" s="206">
        <v>18.160328139487493</v>
      </c>
      <c r="AG22" s="206">
        <v>297.16276833608032</v>
      </c>
      <c r="AH22" s="140" t="str">
        <f t="shared" si="2"/>
        <v>NO</v>
      </c>
    </row>
    <row r="23" spans="14:34" x14ac:dyDescent="0.25">
      <c r="N23" s="152">
        <f t="shared" si="3"/>
        <v>44853</v>
      </c>
      <c r="O23" s="248">
        <v>0.31640730289018343</v>
      </c>
      <c r="P23" s="240">
        <v>0.22820141286269038</v>
      </c>
      <c r="Q23" s="240">
        <v>5.7335652853553007E-2</v>
      </c>
      <c r="R23" s="240">
        <v>0.33498604304776847</v>
      </c>
      <c r="S23" s="209">
        <v>6.3069588345804686E-2</v>
      </c>
      <c r="T23" s="141">
        <v>24</v>
      </c>
      <c r="U23" s="283">
        <v>24</v>
      </c>
      <c r="V23" s="206"/>
      <c r="W23" s="206"/>
      <c r="X23" s="140"/>
      <c r="Y23" s="141">
        <v>24</v>
      </c>
      <c r="Z23" s="283">
        <v>24</v>
      </c>
      <c r="AA23" s="206"/>
      <c r="AB23" s="206"/>
      <c r="AC23" s="140" t="str">
        <f t="shared" si="1"/>
        <v>NO</v>
      </c>
      <c r="AD23" s="141">
        <v>24</v>
      </c>
      <c r="AE23" s="283">
        <v>24</v>
      </c>
      <c r="AF23" s="206"/>
      <c r="AG23" s="206"/>
      <c r="AH23" s="140" t="str">
        <f t="shared" si="2"/>
        <v>NO</v>
      </c>
    </row>
    <row r="24" spans="14:34" x14ac:dyDescent="0.25">
      <c r="N24" s="152">
        <f t="shared" si="3"/>
        <v>44854</v>
      </c>
      <c r="O24" s="248">
        <v>0.48856408218653341</v>
      </c>
      <c r="P24" s="240">
        <v>0.2478929277833386</v>
      </c>
      <c r="Q24" s="240">
        <v>3.5844355347983685E-2</v>
      </c>
      <c r="R24" s="240">
        <v>0.2190887221520085</v>
      </c>
      <c r="S24" s="209">
        <v>8.6099125301358562E-3</v>
      </c>
      <c r="T24" s="141">
        <v>24</v>
      </c>
      <c r="U24" s="239">
        <v>5</v>
      </c>
      <c r="V24" s="206">
        <v>1.1676805436652471</v>
      </c>
      <c r="W24" s="206">
        <v>16.624375038147285</v>
      </c>
      <c r="X24" s="140" t="str">
        <f t="shared" si="0"/>
        <v>NO</v>
      </c>
      <c r="Y24" s="141">
        <v>24</v>
      </c>
      <c r="Z24" s="239">
        <v>5</v>
      </c>
      <c r="AA24" s="206">
        <v>5.4320136959488075</v>
      </c>
      <c r="AB24" s="206">
        <v>238.59132545050952</v>
      </c>
      <c r="AC24" s="140" t="str">
        <f t="shared" si="1"/>
        <v>NO</v>
      </c>
      <c r="AD24" s="226">
        <v>24</v>
      </c>
      <c r="AE24" s="239">
        <v>5</v>
      </c>
      <c r="AF24" s="206">
        <v>26.262683055004583</v>
      </c>
      <c r="AG24" s="206">
        <v>285.55326889190945</v>
      </c>
      <c r="AH24" s="140" t="str">
        <f t="shared" si="2"/>
        <v>NO</v>
      </c>
    </row>
    <row r="25" spans="14:34" x14ac:dyDescent="0.25">
      <c r="N25" s="152">
        <f t="shared" si="3"/>
        <v>44855</v>
      </c>
      <c r="O25" s="248">
        <v>0.71566378992748536</v>
      </c>
      <c r="P25" s="240">
        <v>0.17230181003137537</v>
      </c>
      <c r="Q25" s="240">
        <v>6.2421732052218022E-2</v>
      </c>
      <c r="R25" s="240">
        <v>4.9612667988921243E-2</v>
      </c>
      <c r="S25" s="209">
        <v>0</v>
      </c>
      <c r="T25" s="141">
        <v>24</v>
      </c>
      <c r="U25" s="239">
        <v>0</v>
      </c>
      <c r="V25" s="206">
        <v>1.04816208693155</v>
      </c>
      <c r="W25" s="206">
        <v>16.794764833061276</v>
      </c>
      <c r="X25" s="140" t="str">
        <f t="shared" si="0"/>
        <v>NO</v>
      </c>
      <c r="Y25" s="141">
        <v>24</v>
      </c>
      <c r="Z25" s="239">
        <v>0</v>
      </c>
      <c r="AA25" s="208">
        <v>15.891311516079563</v>
      </c>
      <c r="AB25" s="208">
        <v>254.90454396988656</v>
      </c>
      <c r="AC25" s="140" t="str">
        <f t="shared" si="1"/>
        <v>NO</v>
      </c>
      <c r="AD25" s="226">
        <v>24</v>
      </c>
      <c r="AE25" s="239">
        <v>0</v>
      </c>
      <c r="AF25" s="208">
        <v>41.565383910360289</v>
      </c>
      <c r="AG25" s="208">
        <v>328.09131594759253</v>
      </c>
      <c r="AH25" s="140" t="str">
        <f t="shared" si="2"/>
        <v>NO</v>
      </c>
    </row>
    <row r="26" spans="14:34" x14ac:dyDescent="0.25">
      <c r="N26" s="152">
        <f t="shared" si="3"/>
        <v>44856</v>
      </c>
      <c r="O26" s="248">
        <v>0.78932269778917419</v>
      </c>
      <c r="P26" s="240">
        <v>0.14147763060644877</v>
      </c>
      <c r="Q26" s="240">
        <v>5.9606875769895415E-2</v>
      </c>
      <c r="R26" s="240">
        <v>9.5927958344816239E-3</v>
      </c>
      <c r="S26" s="209">
        <v>0</v>
      </c>
      <c r="T26" s="141">
        <v>24</v>
      </c>
      <c r="U26" s="239">
        <v>0</v>
      </c>
      <c r="V26" s="206">
        <v>1.0555499396419368</v>
      </c>
      <c r="W26" s="206">
        <v>16.198012766212695</v>
      </c>
      <c r="X26" s="140" t="str">
        <f t="shared" si="0"/>
        <v>NO</v>
      </c>
      <c r="Y26" s="141">
        <v>24</v>
      </c>
      <c r="Z26" s="239">
        <v>0</v>
      </c>
      <c r="AA26" s="208">
        <v>10.741895583930642</v>
      </c>
      <c r="AB26" s="208">
        <v>254.92149916211025</v>
      </c>
      <c r="AC26" s="140" t="str">
        <f t="shared" si="1"/>
        <v>NO</v>
      </c>
      <c r="AD26" s="226">
        <v>24</v>
      </c>
      <c r="AE26" s="239">
        <v>0</v>
      </c>
      <c r="AF26" s="208">
        <v>30.664912772563088</v>
      </c>
      <c r="AG26" s="208">
        <v>336.16315453745398</v>
      </c>
      <c r="AH26" s="140" t="str">
        <f t="shared" si="2"/>
        <v>NO</v>
      </c>
    </row>
    <row r="27" spans="14:34" x14ac:dyDescent="0.25">
      <c r="N27" s="152">
        <f t="shared" si="3"/>
        <v>44857</v>
      </c>
      <c r="O27" s="248">
        <v>0.73205218658542515</v>
      </c>
      <c r="P27" s="240">
        <v>0.11754737995447011</v>
      </c>
      <c r="Q27" s="240">
        <v>0.13964457654864992</v>
      </c>
      <c r="R27" s="240">
        <v>1.0755856911454796E-2</v>
      </c>
      <c r="S27" s="209">
        <v>0</v>
      </c>
      <c r="T27" s="141">
        <v>24</v>
      </c>
      <c r="U27" s="239">
        <v>0</v>
      </c>
      <c r="V27" s="206">
        <v>1.0831372151458873</v>
      </c>
      <c r="W27" s="206">
        <v>15.34590032282115</v>
      </c>
      <c r="X27" s="140" t="str">
        <f t="shared" si="0"/>
        <v>NO</v>
      </c>
      <c r="Y27" s="141">
        <v>24</v>
      </c>
      <c r="Z27" s="239">
        <v>0</v>
      </c>
      <c r="AA27" s="208">
        <v>9.0649736276380697</v>
      </c>
      <c r="AB27" s="208">
        <v>235.58191546756606</v>
      </c>
      <c r="AC27" s="140" t="str">
        <f t="shared" si="1"/>
        <v>NO</v>
      </c>
      <c r="AD27" s="226">
        <v>24</v>
      </c>
      <c r="AE27" s="239">
        <v>0</v>
      </c>
      <c r="AF27" s="208">
        <v>26.503890600243398</v>
      </c>
      <c r="AG27" s="208">
        <v>315.10179085090925</v>
      </c>
      <c r="AH27" s="140" t="str">
        <f t="shared" si="2"/>
        <v>NO</v>
      </c>
    </row>
    <row r="28" spans="14:34" x14ac:dyDescent="0.25">
      <c r="N28" s="152">
        <f t="shared" si="3"/>
        <v>44858</v>
      </c>
      <c r="O28" s="248">
        <v>0.77052752115737644</v>
      </c>
      <c r="P28" s="240">
        <v>0.11714457440965133</v>
      </c>
      <c r="Q28" s="240">
        <v>0.10461565471161649</v>
      </c>
      <c r="R28" s="240">
        <v>7.7122497213557425E-3</v>
      </c>
      <c r="S28" s="209">
        <v>0</v>
      </c>
      <c r="T28" s="141">
        <v>24</v>
      </c>
      <c r="U28" s="239">
        <v>0</v>
      </c>
      <c r="V28" s="206">
        <v>1.2095863322315286</v>
      </c>
      <c r="W28" s="206">
        <v>16.930971206700796</v>
      </c>
      <c r="X28" s="140" t="str">
        <f t="shared" si="0"/>
        <v>NO</v>
      </c>
      <c r="Y28" s="141">
        <v>24</v>
      </c>
      <c r="Z28" s="239">
        <v>0</v>
      </c>
      <c r="AA28" s="208">
        <v>8.7062974992670998</v>
      </c>
      <c r="AB28" s="208">
        <v>251.43624891700691</v>
      </c>
      <c r="AC28" s="140" t="str">
        <f t="shared" si="1"/>
        <v>NO</v>
      </c>
      <c r="AD28" s="226">
        <v>24</v>
      </c>
      <c r="AE28" s="239">
        <v>0</v>
      </c>
      <c r="AF28" s="208">
        <v>37.688111114819321</v>
      </c>
      <c r="AG28" s="208">
        <v>339.25078929971124</v>
      </c>
      <c r="AH28" s="140" t="str">
        <f t="shared" si="2"/>
        <v>NO</v>
      </c>
    </row>
    <row r="29" spans="14:34" x14ac:dyDescent="0.25">
      <c r="N29" s="152">
        <f t="shared" si="3"/>
        <v>44859</v>
      </c>
      <c r="O29" s="248">
        <v>0.60017263999273074</v>
      </c>
      <c r="P29" s="240">
        <v>0.1602414450394688</v>
      </c>
      <c r="Q29" s="240">
        <v>5.1420085799104426E-2</v>
      </c>
      <c r="R29" s="240">
        <v>0.16253505273395713</v>
      </c>
      <c r="S29" s="209">
        <v>2.5630776434738906E-2</v>
      </c>
      <c r="T29" s="141">
        <v>24</v>
      </c>
      <c r="U29" s="239">
        <v>8</v>
      </c>
      <c r="V29" s="206">
        <v>1.4026410671278242</v>
      </c>
      <c r="W29" s="206">
        <v>16.453377472402384</v>
      </c>
      <c r="X29" s="140" t="str">
        <f t="shared" si="0"/>
        <v>NO</v>
      </c>
      <c r="Y29" s="141">
        <v>24</v>
      </c>
      <c r="Z29" s="239">
        <v>8</v>
      </c>
      <c r="AA29" s="208">
        <v>11.958657494753917</v>
      </c>
      <c r="AB29" s="208">
        <v>234.77845506075585</v>
      </c>
      <c r="AC29" s="140" t="str">
        <f t="shared" si="1"/>
        <v>NO</v>
      </c>
      <c r="AD29" s="226">
        <v>24</v>
      </c>
      <c r="AE29" s="239">
        <v>8</v>
      </c>
      <c r="AF29" s="208">
        <v>31.777187337021257</v>
      </c>
      <c r="AG29" s="208">
        <v>305.51768327550394</v>
      </c>
      <c r="AH29" s="140" t="str">
        <f t="shared" si="2"/>
        <v>NO</v>
      </c>
    </row>
    <row r="30" spans="14:34" x14ac:dyDescent="0.25">
      <c r="N30" s="152">
        <f t="shared" si="3"/>
        <v>44860</v>
      </c>
      <c r="O30" s="248">
        <v>0.66433825305604632</v>
      </c>
      <c r="P30" s="240">
        <v>0.18418612113748145</v>
      </c>
      <c r="Q30" s="240">
        <v>2.1496883911302056E-2</v>
      </c>
      <c r="R30" s="240">
        <v>0.12997874189517017</v>
      </c>
      <c r="S30" s="209">
        <v>0</v>
      </c>
      <c r="T30" s="141">
        <v>24</v>
      </c>
      <c r="U30" s="239">
        <v>5</v>
      </c>
      <c r="V30" s="206">
        <v>1.1723279766780659</v>
      </c>
      <c r="W30" s="206">
        <v>15.442487461223118</v>
      </c>
      <c r="X30" s="140" t="str">
        <f t="shared" si="0"/>
        <v>NO</v>
      </c>
      <c r="Y30" s="141">
        <v>24</v>
      </c>
      <c r="Z30" s="239">
        <v>5</v>
      </c>
      <c r="AA30" s="208">
        <v>12.735629631157051</v>
      </c>
      <c r="AB30" s="208">
        <v>241.41928385307239</v>
      </c>
      <c r="AC30" s="140" t="str">
        <f t="shared" si="1"/>
        <v>NO</v>
      </c>
      <c r="AD30" s="226">
        <v>24</v>
      </c>
      <c r="AE30" s="239">
        <v>5</v>
      </c>
      <c r="AF30" s="208">
        <v>48.077579811113701</v>
      </c>
      <c r="AG30" s="208">
        <v>307.64804707112893</v>
      </c>
      <c r="AH30" s="140" t="str">
        <f t="shared" si="2"/>
        <v>NO</v>
      </c>
    </row>
    <row r="31" spans="14:34" x14ac:dyDescent="0.25">
      <c r="N31" s="152">
        <f t="shared" si="3"/>
        <v>44861</v>
      </c>
      <c r="O31" s="248">
        <v>0.56136867251771483</v>
      </c>
      <c r="P31" s="240">
        <v>0.13315782646729601</v>
      </c>
      <c r="Q31" s="240">
        <v>0.10091901644344817</v>
      </c>
      <c r="R31" s="240">
        <v>0.20455448457154099</v>
      </c>
      <c r="S31" s="209">
        <v>0</v>
      </c>
      <c r="T31" s="141">
        <v>24</v>
      </c>
      <c r="U31" s="239">
        <v>9</v>
      </c>
      <c r="V31" s="206">
        <v>1.1865639654699485</v>
      </c>
      <c r="W31" s="206">
        <v>15.599397477088322</v>
      </c>
      <c r="X31" s="140" t="str">
        <f t="shared" si="0"/>
        <v>NO</v>
      </c>
      <c r="Y31" s="141">
        <v>24</v>
      </c>
      <c r="Z31" s="239">
        <v>9</v>
      </c>
      <c r="AA31" s="208">
        <v>10.19404518908021</v>
      </c>
      <c r="AB31" s="208">
        <v>216.8195161881375</v>
      </c>
      <c r="AC31" s="140" t="str">
        <f t="shared" si="1"/>
        <v>NO</v>
      </c>
      <c r="AD31" s="226">
        <v>24</v>
      </c>
      <c r="AE31" s="239">
        <v>9</v>
      </c>
      <c r="AF31" s="208">
        <v>31.564215032258122</v>
      </c>
      <c r="AG31" s="208">
        <v>291.15002762756825</v>
      </c>
      <c r="AH31" s="140" t="str">
        <f t="shared" si="2"/>
        <v>NO</v>
      </c>
    </row>
    <row r="32" spans="14:34" x14ac:dyDescent="0.25">
      <c r="N32" s="152">
        <f t="shared" si="3"/>
        <v>44862</v>
      </c>
      <c r="O32" s="248">
        <v>0.74778606881711751</v>
      </c>
      <c r="P32" s="240">
        <v>0.11287725150014002</v>
      </c>
      <c r="Q32" s="240">
        <v>0.12832128189111194</v>
      </c>
      <c r="R32" s="240">
        <v>1.1015397791630509E-2</v>
      </c>
      <c r="S32" s="209">
        <v>0</v>
      </c>
      <c r="T32" s="141">
        <v>24</v>
      </c>
      <c r="U32" s="239">
        <v>0</v>
      </c>
      <c r="V32" s="206">
        <v>1.6366306799583719</v>
      </c>
      <c r="W32" s="206">
        <v>17.823271383644961</v>
      </c>
      <c r="X32" s="140" t="str">
        <f t="shared" si="0"/>
        <v>NO</v>
      </c>
      <c r="Y32" s="141">
        <v>24</v>
      </c>
      <c r="Z32" s="239">
        <v>0</v>
      </c>
      <c r="AA32" s="208">
        <v>8.0728282663701751</v>
      </c>
      <c r="AB32" s="208">
        <v>253.38515666863009</v>
      </c>
      <c r="AC32" s="140" t="str">
        <f t="shared" si="1"/>
        <v>NO</v>
      </c>
      <c r="AD32" s="226">
        <v>24</v>
      </c>
      <c r="AE32" s="239">
        <v>0</v>
      </c>
      <c r="AF32" s="208">
        <v>22.105415965014828</v>
      </c>
      <c r="AG32" s="208">
        <v>343.3515296229034</v>
      </c>
      <c r="AH32" s="140" t="str">
        <f t="shared" si="2"/>
        <v>NO</v>
      </c>
    </row>
    <row r="33" spans="14:34" x14ac:dyDescent="0.25">
      <c r="N33" s="152">
        <f t="shared" si="3"/>
        <v>44863</v>
      </c>
      <c r="O33" s="248">
        <v>0.73015981805293428</v>
      </c>
      <c r="P33" s="240">
        <v>0.11416048917840735</v>
      </c>
      <c r="Q33" s="240">
        <v>0.13110203506869331</v>
      </c>
      <c r="R33" s="240">
        <v>2.4577657699965068E-2</v>
      </c>
      <c r="S33" s="209">
        <v>0</v>
      </c>
      <c r="T33" s="141">
        <v>24</v>
      </c>
      <c r="U33" s="239">
        <v>0</v>
      </c>
      <c r="V33" s="206">
        <v>1.2406534534855005</v>
      </c>
      <c r="W33" s="206">
        <v>17.606074809279043</v>
      </c>
      <c r="X33" s="140" t="str">
        <f t="shared" si="0"/>
        <v>NO</v>
      </c>
      <c r="Y33" s="141">
        <v>24</v>
      </c>
      <c r="Z33" s="239">
        <v>0</v>
      </c>
      <c r="AA33" s="206">
        <v>9.8021363009872591</v>
      </c>
      <c r="AB33" s="206">
        <v>249.53219291548979</v>
      </c>
      <c r="AC33" s="140" t="str">
        <f t="shared" si="1"/>
        <v>NO</v>
      </c>
      <c r="AD33" s="226">
        <v>24</v>
      </c>
      <c r="AE33" s="239">
        <v>0</v>
      </c>
      <c r="AF33" s="206">
        <v>19.271601912340639</v>
      </c>
      <c r="AG33" s="206">
        <v>338.03664231294528</v>
      </c>
      <c r="AH33" s="140" t="str">
        <f t="shared" si="2"/>
        <v>NO</v>
      </c>
    </row>
    <row r="34" spans="14:34" x14ac:dyDescent="0.25">
      <c r="N34" s="152">
        <f t="shared" si="3"/>
        <v>44864</v>
      </c>
      <c r="O34" s="248">
        <v>0.63389291773763057</v>
      </c>
      <c r="P34" s="240">
        <v>0.15612888368840855</v>
      </c>
      <c r="Q34" s="240">
        <v>0.13136269624894253</v>
      </c>
      <c r="R34" s="240">
        <v>7.8615502325018349E-2</v>
      </c>
      <c r="S34" s="209">
        <v>0</v>
      </c>
      <c r="T34" s="141">
        <v>24</v>
      </c>
      <c r="U34" s="239">
        <v>6</v>
      </c>
      <c r="V34" s="206">
        <v>1.2735829281057467</v>
      </c>
      <c r="W34" s="206">
        <v>17.85480049209151</v>
      </c>
      <c r="X34" s="140" t="str">
        <f t="shared" si="0"/>
        <v>NO</v>
      </c>
      <c r="Y34" s="141">
        <v>24</v>
      </c>
      <c r="Z34" s="239">
        <v>6</v>
      </c>
      <c r="AA34" s="206">
        <v>9.10906691175372</v>
      </c>
      <c r="AB34" s="206">
        <v>247.29435956416046</v>
      </c>
      <c r="AC34" s="140" t="str">
        <f t="shared" si="1"/>
        <v>NO</v>
      </c>
      <c r="AD34" s="226">
        <v>24</v>
      </c>
      <c r="AE34" s="239">
        <v>6</v>
      </c>
      <c r="AF34" s="206">
        <v>20.509871898864564</v>
      </c>
      <c r="AG34" s="206">
        <v>322.63539893338049</v>
      </c>
      <c r="AH34" s="140" t="str">
        <f t="shared" si="2"/>
        <v>NO</v>
      </c>
    </row>
    <row r="35" spans="14:34" x14ac:dyDescent="0.25">
      <c r="N35" s="152">
        <f t="shared" si="3"/>
        <v>44865</v>
      </c>
      <c r="O35" s="248">
        <v>0.68716108374253881</v>
      </c>
      <c r="P35" s="240">
        <v>0.13771676117295337</v>
      </c>
      <c r="Q35" s="240">
        <v>0.11332797691399449</v>
      </c>
      <c r="R35" s="240">
        <v>6.1794178170513338E-2</v>
      </c>
      <c r="S35" s="209">
        <v>0</v>
      </c>
      <c r="T35" s="141">
        <v>24</v>
      </c>
      <c r="U35" s="239">
        <v>3</v>
      </c>
      <c r="V35" s="206">
        <v>1.218539943019282</v>
      </c>
      <c r="W35" s="206">
        <v>17.023525204438194</v>
      </c>
      <c r="X35" s="140" t="str">
        <f t="shared" si="0"/>
        <v>NO</v>
      </c>
      <c r="Y35" s="141">
        <v>24</v>
      </c>
      <c r="Z35" s="239">
        <v>3</v>
      </c>
      <c r="AA35" s="206">
        <v>10.739027076016853</v>
      </c>
      <c r="AB35" s="206">
        <v>245.84925464948697</v>
      </c>
      <c r="AC35" s="140" t="str">
        <f t="shared" si="1"/>
        <v>NO</v>
      </c>
      <c r="AD35" s="226">
        <v>24</v>
      </c>
      <c r="AE35" s="239">
        <v>3</v>
      </c>
      <c r="AF35" s="206">
        <v>26.459383504032395</v>
      </c>
      <c r="AG35" s="206">
        <v>325.0756733723457</v>
      </c>
      <c r="AH35" s="140" t="str">
        <f t="shared" si="2"/>
        <v>NO</v>
      </c>
    </row>
    <row r="36" spans="14:34" x14ac:dyDescent="0.25">
      <c r="N36" s="152">
        <f t="shared" si="3"/>
        <v>44866</v>
      </c>
      <c r="O36" s="248">
        <v>0.73841447305506203</v>
      </c>
      <c r="P36" s="240">
        <v>0.13988779256060474</v>
      </c>
      <c r="Q36" s="240">
        <v>6.674839566534195E-2</v>
      </c>
      <c r="R36" s="240">
        <v>5.4949338718991284E-2</v>
      </c>
      <c r="S36" s="209">
        <v>0</v>
      </c>
      <c r="T36" s="141">
        <v>24</v>
      </c>
      <c r="U36" s="239">
        <v>1</v>
      </c>
      <c r="V36" s="206">
        <v>1.239240475125956</v>
      </c>
      <c r="W36" s="206">
        <v>16.012971392372609</v>
      </c>
      <c r="X36" s="140" t="str">
        <f t="shared" si="0"/>
        <v>NO</v>
      </c>
      <c r="Y36" s="141">
        <v>24</v>
      </c>
      <c r="Z36" s="239">
        <v>1</v>
      </c>
      <c r="AA36" s="206">
        <v>12.163624296648674</v>
      </c>
      <c r="AB36" s="206">
        <v>246.61196577268612</v>
      </c>
      <c r="AC36" s="140" t="str">
        <f t="shared" si="1"/>
        <v>NO</v>
      </c>
      <c r="AD36" s="226">
        <v>24</v>
      </c>
      <c r="AE36" s="239">
        <v>1</v>
      </c>
      <c r="AF36" s="206">
        <v>28.312888768635631</v>
      </c>
      <c r="AG36" s="206">
        <v>325.73155662972778</v>
      </c>
      <c r="AH36" s="140" t="str">
        <f t="shared" si="2"/>
        <v>NO</v>
      </c>
    </row>
    <row r="37" spans="14:34" x14ac:dyDescent="0.25">
      <c r="N37" s="152">
        <f t="shared" si="3"/>
        <v>44867</v>
      </c>
      <c r="O37" s="248">
        <v>0.73300343999641371</v>
      </c>
      <c r="P37" s="240">
        <v>0.16692784342315894</v>
      </c>
      <c r="Q37" s="240">
        <v>4.9209570371586277E-2</v>
      </c>
      <c r="R37" s="240">
        <v>5.085914620884107E-2</v>
      </c>
      <c r="S37" s="209">
        <v>0</v>
      </c>
      <c r="T37" s="141">
        <v>24</v>
      </c>
      <c r="U37" s="239">
        <v>0</v>
      </c>
      <c r="V37" s="206">
        <v>1.3259532485733831</v>
      </c>
      <c r="W37" s="206">
        <v>15.93999307190521</v>
      </c>
      <c r="X37" s="140" t="str">
        <f t="shared" si="0"/>
        <v>NO</v>
      </c>
      <c r="Y37" s="141">
        <v>24</v>
      </c>
      <c r="Z37" s="239">
        <v>0</v>
      </c>
      <c r="AA37" s="206">
        <v>5.1030759021902634</v>
      </c>
      <c r="AB37" s="206">
        <v>251.10841158897475</v>
      </c>
      <c r="AC37" s="140" t="str">
        <f t="shared" si="1"/>
        <v>NO</v>
      </c>
      <c r="AD37" s="226">
        <v>24</v>
      </c>
      <c r="AE37" s="239">
        <v>0</v>
      </c>
      <c r="AF37" s="206">
        <v>34.248245887780577</v>
      </c>
      <c r="AG37" s="206">
        <v>323.51161363497192</v>
      </c>
      <c r="AH37" s="140" t="str">
        <f t="shared" si="2"/>
        <v>NO</v>
      </c>
    </row>
    <row r="38" spans="14:34" x14ac:dyDescent="0.25">
      <c r="N38" s="152">
        <f t="shared" si="3"/>
        <v>44868</v>
      </c>
      <c r="O38" s="248">
        <v>0.71734667752925929</v>
      </c>
      <c r="P38" s="240">
        <v>0.1279426209587386</v>
      </c>
      <c r="Q38" s="240">
        <v>0.1022564211394881</v>
      </c>
      <c r="R38" s="240">
        <v>5.2454280372514005E-2</v>
      </c>
      <c r="S38" s="209">
        <v>0</v>
      </c>
      <c r="T38" s="141">
        <v>24</v>
      </c>
      <c r="U38" s="239">
        <v>0</v>
      </c>
      <c r="V38" s="206">
        <v>1.451818644922902</v>
      </c>
      <c r="W38" s="206">
        <v>16.288985007527231</v>
      </c>
      <c r="X38" s="140" t="str">
        <f t="shared" si="0"/>
        <v>NO</v>
      </c>
      <c r="Y38" s="141">
        <v>24</v>
      </c>
      <c r="Z38" s="239">
        <v>0</v>
      </c>
      <c r="AA38" s="206">
        <v>5.4095708807975953</v>
      </c>
      <c r="AB38" s="206">
        <v>242.09494991168498</v>
      </c>
      <c r="AC38" s="140" t="str">
        <f t="shared" si="1"/>
        <v>NO</v>
      </c>
      <c r="AD38" s="226">
        <v>24</v>
      </c>
      <c r="AE38" s="239">
        <v>0</v>
      </c>
      <c r="AF38" s="206">
        <v>26.039739059903578</v>
      </c>
      <c r="AG38" s="206">
        <v>323.52906973700459</v>
      </c>
      <c r="AH38" s="140" t="str">
        <f t="shared" si="2"/>
        <v>NO</v>
      </c>
    </row>
    <row r="39" spans="14:34" x14ac:dyDescent="0.25">
      <c r="N39" s="152">
        <f t="shared" si="3"/>
        <v>44869</v>
      </c>
      <c r="O39" s="248">
        <v>0.74591439062980103</v>
      </c>
      <c r="P39" s="240">
        <v>9.6613074592699855E-2</v>
      </c>
      <c r="Q39" s="240">
        <v>0.13895379467214508</v>
      </c>
      <c r="R39" s="240">
        <v>1.8518740105354033E-2</v>
      </c>
      <c r="S39" s="209">
        <v>0</v>
      </c>
      <c r="T39" s="141">
        <v>24</v>
      </c>
      <c r="U39" s="239">
        <v>0</v>
      </c>
      <c r="V39" s="206">
        <v>1.7990628163467275</v>
      </c>
      <c r="W39" s="206">
        <v>17.113455859818369</v>
      </c>
      <c r="X39" s="140" t="str">
        <f t="shared" si="0"/>
        <v>NO</v>
      </c>
      <c r="Y39" s="141">
        <v>24</v>
      </c>
      <c r="Z39" s="239">
        <v>0</v>
      </c>
      <c r="AA39" s="206">
        <v>5.2865884857086831</v>
      </c>
      <c r="AB39" s="206">
        <v>244.78409692878282</v>
      </c>
      <c r="AC39" s="140" t="str">
        <f t="shared" si="1"/>
        <v>NO</v>
      </c>
      <c r="AD39" s="226">
        <v>24</v>
      </c>
      <c r="AE39" s="239">
        <v>0</v>
      </c>
      <c r="AF39" s="206">
        <v>17.448837834056718</v>
      </c>
      <c r="AG39" s="206">
        <v>336.25279265525484</v>
      </c>
      <c r="AH39" s="140" t="str">
        <f t="shared" si="2"/>
        <v>NO</v>
      </c>
    </row>
    <row r="40" spans="14:34" x14ac:dyDescent="0.25">
      <c r="N40" s="152">
        <f t="shared" si="3"/>
        <v>44870</v>
      </c>
      <c r="O40" s="248">
        <v>0.78958969499999121</v>
      </c>
      <c r="P40" s="240">
        <v>0.10347178615493756</v>
      </c>
      <c r="Q40" s="240">
        <v>9.7919288821164116E-2</v>
      </c>
      <c r="R40" s="240">
        <v>9.019230023907112E-3</v>
      </c>
      <c r="S40" s="209">
        <v>0</v>
      </c>
      <c r="T40" s="141">
        <v>24</v>
      </c>
      <c r="U40" s="239">
        <v>0</v>
      </c>
      <c r="V40" s="206">
        <v>1.3882066607217238</v>
      </c>
      <c r="W40" s="206">
        <v>16.404920187676751</v>
      </c>
      <c r="X40" s="140" t="str">
        <f t="shared" si="0"/>
        <v>NO</v>
      </c>
      <c r="Y40" s="141">
        <v>24</v>
      </c>
      <c r="Z40" s="239">
        <v>0</v>
      </c>
      <c r="AA40" s="206">
        <v>9.2032106316355939</v>
      </c>
      <c r="AB40" s="206">
        <v>248.00802988074199</v>
      </c>
      <c r="AC40" s="140" t="str">
        <f t="shared" si="1"/>
        <v>NO</v>
      </c>
      <c r="AD40" s="226">
        <v>24</v>
      </c>
      <c r="AE40" s="239">
        <v>0</v>
      </c>
      <c r="AF40" s="206">
        <v>25.733302915931713</v>
      </c>
      <c r="AG40" s="206">
        <v>338.26181623896736</v>
      </c>
      <c r="AH40" s="140" t="str">
        <f t="shared" si="2"/>
        <v>NO</v>
      </c>
    </row>
    <row r="41" spans="14:34" x14ac:dyDescent="0.25">
      <c r="N41" s="152">
        <f t="shared" si="3"/>
        <v>44871</v>
      </c>
      <c r="O41" s="248">
        <v>0.75924555283273054</v>
      </c>
      <c r="P41" s="240">
        <v>0.11640666005593063</v>
      </c>
      <c r="Q41" s="240">
        <v>0.11706750891184728</v>
      </c>
      <c r="R41" s="240">
        <v>7.2802781994915494E-3</v>
      </c>
      <c r="S41" s="209">
        <v>0</v>
      </c>
      <c r="T41" s="141">
        <v>24</v>
      </c>
      <c r="U41" s="239">
        <v>0</v>
      </c>
      <c r="V41" s="206">
        <v>1.3720806821203482</v>
      </c>
      <c r="W41" s="206">
        <v>17.198892350895527</v>
      </c>
      <c r="X41" s="140" t="str">
        <f t="shared" si="0"/>
        <v>NO</v>
      </c>
      <c r="Y41" s="141">
        <v>24</v>
      </c>
      <c r="Z41" s="239">
        <v>0</v>
      </c>
      <c r="AA41" s="206">
        <v>8.4480552296670393</v>
      </c>
      <c r="AB41" s="206">
        <v>251.48566006695233</v>
      </c>
      <c r="AC41" s="140" t="str">
        <f t="shared" si="1"/>
        <v>NO</v>
      </c>
      <c r="AD41" s="226">
        <v>24</v>
      </c>
      <c r="AE41" s="239">
        <v>0</v>
      </c>
      <c r="AF41" s="206">
        <v>27.986205830177596</v>
      </c>
      <c r="AG41" s="206">
        <v>339.42056427227635</v>
      </c>
      <c r="AH41" s="140" t="str">
        <f t="shared" si="2"/>
        <v>NO</v>
      </c>
    </row>
    <row r="42" spans="14:34" x14ac:dyDescent="0.25">
      <c r="N42" s="152">
        <f t="shared" si="3"/>
        <v>44872</v>
      </c>
      <c r="O42" s="248">
        <v>0.70136391546890497</v>
      </c>
      <c r="P42" s="240">
        <v>0.1348833655791499</v>
      </c>
      <c r="Q42" s="240">
        <v>0.11142237765952115</v>
      </c>
      <c r="R42" s="240">
        <v>5.2330341292423969E-2</v>
      </c>
      <c r="S42" s="209">
        <v>0</v>
      </c>
      <c r="T42" s="141">
        <v>24</v>
      </c>
      <c r="U42" s="239">
        <v>4</v>
      </c>
      <c r="V42" s="206">
        <v>1.5418999681674315</v>
      </c>
      <c r="W42" s="206">
        <v>16.902227988748916</v>
      </c>
      <c r="X42" s="140" t="str">
        <f t="shared" si="0"/>
        <v>NO</v>
      </c>
      <c r="Y42" s="141">
        <v>24</v>
      </c>
      <c r="Z42" s="239">
        <v>4</v>
      </c>
      <c r="AA42" s="206">
        <v>9.4198139766190288</v>
      </c>
      <c r="AB42" s="206">
        <v>245.76139137017805</v>
      </c>
      <c r="AC42" s="140" t="str">
        <f t="shared" si="1"/>
        <v>NO</v>
      </c>
      <c r="AD42" s="226">
        <v>24</v>
      </c>
      <c r="AE42" s="239">
        <v>4</v>
      </c>
      <c r="AF42" s="208">
        <v>29.614819139803036</v>
      </c>
      <c r="AG42" s="206">
        <v>327.06339879680576</v>
      </c>
      <c r="AH42" s="140" t="str">
        <f t="shared" si="2"/>
        <v>NO</v>
      </c>
    </row>
    <row r="43" spans="14:34" x14ac:dyDescent="0.25">
      <c r="N43" s="152">
        <f t="shared" si="3"/>
        <v>44873</v>
      </c>
      <c r="O43" s="248">
        <v>0.54438617343403883</v>
      </c>
      <c r="P43" s="240">
        <v>0.18836658697710204</v>
      </c>
      <c r="Q43" s="240">
        <v>7.4764542883587692E-2</v>
      </c>
      <c r="R43" s="240">
        <v>0.19248269670527141</v>
      </c>
      <c r="S43" s="209">
        <v>0</v>
      </c>
      <c r="T43" s="141">
        <v>24</v>
      </c>
      <c r="U43" s="239">
        <v>15</v>
      </c>
      <c r="V43" s="206">
        <v>1.4462000565507624</v>
      </c>
      <c r="W43" s="206">
        <v>16.068114910948321</v>
      </c>
      <c r="X43" s="140" t="str">
        <f t="shared" si="0"/>
        <v>NO</v>
      </c>
      <c r="Y43" s="141">
        <v>24</v>
      </c>
      <c r="Z43" s="239">
        <v>15</v>
      </c>
      <c r="AA43" s="206">
        <v>15.214864385944963</v>
      </c>
      <c r="AB43" s="206">
        <v>230.36784658936566</v>
      </c>
      <c r="AC43" s="140" t="str">
        <f t="shared" si="1"/>
        <v>NO</v>
      </c>
      <c r="AD43" s="226">
        <v>24</v>
      </c>
      <c r="AE43" s="239">
        <v>15</v>
      </c>
      <c r="AF43" s="208">
        <v>24.014961972955852</v>
      </c>
      <c r="AG43" s="206">
        <v>291.67722904496998</v>
      </c>
      <c r="AH43" s="140" t="str">
        <f t="shared" si="2"/>
        <v>NO</v>
      </c>
    </row>
    <row r="44" spans="14:34" x14ac:dyDescent="0.25">
      <c r="N44" s="152">
        <f t="shared" si="3"/>
        <v>44874</v>
      </c>
      <c r="O44" s="248">
        <v>0.79485538103650744</v>
      </c>
      <c r="P44" s="240">
        <v>0.11323336584665811</v>
      </c>
      <c r="Q44" s="240">
        <v>5.9944859504090203E-2</v>
      </c>
      <c r="R44" s="240">
        <v>3.1966393612744254E-2</v>
      </c>
      <c r="S44" s="209">
        <v>0</v>
      </c>
      <c r="T44" s="141">
        <v>24</v>
      </c>
      <c r="U44" s="239">
        <v>0</v>
      </c>
      <c r="V44" s="206">
        <v>1.3617000162304407</v>
      </c>
      <c r="W44" s="206">
        <v>15.357044054354047</v>
      </c>
      <c r="X44" s="140" t="str">
        <f t="shared" si="0"/>
        <v>NO</v>
      </c>
      <c r="Y44" s="141">
        <v>24</v>
      </c>
      <c r="Z44" s="239">
        <v>0</v>
      </c>
      <c r="AA44" s="206">
        <v>9.4345686492175478</v>
      </c>
      <c r="AB44" s="206">
        <v>244.08479412601338</v>
      </c>
      <c r="AC44" s="140" t="str">
        <f t="shared" si="1"/>
        <v>NO</v>
      </c>
      <c r="AD44" s="226">
        <v>24</v>
      </c>
      <c r="AE44" s="239">
        <v>0</v>
      </c>
      <c r="AF44" s="208">
        <v>29.612316937178949</v>
      </c>
      <c r="AG44" s="206">
        <v>330.25678175753865</v>
      </c>
      <c r="AH44" s="140" t="str">
        <f t="shared" si="2"/>
        <v>NO</v>
      </c>
    </row>
    <row r="45" spans="14:34" x14ac:dyDescent="0.25">
      <c r="N45" s="152">
        <f t="shared" si="3"/>
        <v>44875</v>
      </c>
      <c r="O45" s="248">
        <v>0.7785360619998144</v>
      </c>
      <c r="P45" s="240">
        <v>8.3508719798201458E-2</v>
      </c>
      <c r="Q45" s="240">
        <v>0.11572173605196096</v>
      </c>
      <c r="R45" s="240">
        <v>2.2233482150023187E-2</v>
      </c>
      <c r="S45" s="209">
        <v>0</v>
      </c>
      <c r="T45" s="141">
        <v>24</v>
      </c>
      <c r="U45" s="239">
        <v>0</v>
      </c>
      <c r="V45" s="206">
        <v>1.3145998912002099</v>
      </c>
      <c r="W45" s="206">
        <v>16.817157746674223</v>
      </c>
      <c r="X45" s="140" t="str">
        <f t="shared" si="0"/>
        <v>NO</v>
      </c>
      <c r="Y45" s="141">
        <v>24</v>
      </c>
      <c r="Z45" s="239">
        <v>0</v>
      </c>
      <c r="AA45" s="206">
        <v>6.7201150599770019</v>
      </c>
      <c r="AB45" s="206">
        <v>244.71632317714901</v>
      </c>
      <c r="AC45" s="140" t="str">
        <f t="shared" si="1"/>
        <v>NO</v>
      </c>
      <c r="AD45" s="226">
        <v>24</v>
      </c>
      <c r="AE45" s="239">
        <v>0</v>
      </c>
      <c r="AF45" s="206">
        <v>30.150544124426911</v>
      </c>
      <c r="AG45" s="206">
        <v>340.6581157263181</v>
      </c>
      <c r="AH45" s="140" t="str">
        <f t="shared" si="2"/>
        <v>NO</v>
      </c>
    </row>
    <row r="46" spans="14:34" x14ac:dyDescent="0.25">
      <c r="N46" s="152">
        <f t="shared" si="3"/>
        <v>44876</v>
      </c>
      <c r="O46" s="248">
        <v>0.65018859772126458</v>
      </c>
      <c r="P46" s="240">
        <v>0.21214583568078421</v>
      </c>
      <c r="Q46" s="240">
        <v>6.5469335882404403E-2</v>
      </c>
      <c r="R46" s="240">
        <v>7.2196230715546802E-2</v>
      </c>
      <c r="S46" s="209">
        <v>0</v>
      </c>
      <c r="T46" s="141">
        <v>24</v>
      </c>
      <c r="U46" s="239">
        <v>3</v>
      </c>
      <c r="V46" s="206">
        <v>1.5842925401486092</v>
      </c>
      <c r="W46" s="206">
        <v>20.750299589649341</v>
      </c>
      <c r="X46" s="140" t="str">
        <f t="shared" si="0"/>
        <v>NO</v>
      </c>
      <c r="Y46" s="141">
        <v>24</v>
      </c>
      <c r="Z46" s="239">
        <v>3</v>
      </c>
      <c r="AA46" s="206">
        <v>7.963815368333286</v>
      </c>
      <c r="AB46" s="206">
        <v>280.70821913093454</v>
      </c>
      <c r="AC46" s="140" t="str">
        <f t="shared" si="1"/>
        <v>NO</v>
      </c>
      <c r="AD46" s="250">
        <v>24</v>
      </c>
      <c r="AE46" s="239">
        <v>3</v>
      </c>
      <c r="AF46" s="208">
        <v>50.278749403015453</v>
      </c>
      <c r="AG46" s="206">
        <v>354.63906894449133</v>
      </c>
      <c r="AH46" s="140" t="str">
        <f t="shared" si="2"/>
        <v>NO</v>
      </c>
    </row>
    <row r="47" spans="14:34" x14ac:dyDescent="0.25">
      <c r="N47" s="152">
        <f t="shared" si="3"/>
        <v>44877</v>
      </c>
      <c r="O47" s="248">
        <v>0.60590887933909621</v>
      </c>
      <c r="P47" s="240">
        <v>0.19300592684313925</v>
      </c>
      <c r="Q47" s="240">
        <v>3.3224504932005794E-2</v>
      </c>
      <c r="R47" s="240">
        <v>0.16786068888575875</v>
      </c>
      <c r="S47" s="209">
        <v>0</v>
      </c>
      <c r="T47" s="141">
        <v>24</v>
      </c>
      <c r="U47" s="239">
        <v>7</v>
      </c>
      <c r="V47" s="206">
        <v>1.3096096805348958</v>
      </c>
      <c r="W47" s="206">
        <v>17.18797257396216</v>
      </c>
      <c r="X47" s="140" t="str">
        <f t="shared" si="0"/>
        <v>NO</v>
      </c>
      <c r="Y47" s="141">
        <v>24</v>
      </c>
      <c r="Z47" s="239">
        <v>7</v>
      </c>
      <c r="AA47" s="206">
        <v>8.3355039193840472</v>
      </c>
      <c r="AB47" s="206">
        <v>246.36118789790947</v>
      </c>
      <c r="AC47" s="140" t="str">
        <f t="shared" si="1"/>
        <v>NO</v>
      </c>
      <c r="AD47" s="250">
        <v>24</v>
      </c>
      <c r="AE47" s="239">
        <v>7</v>
      </c>
      <c r="AF47" s="206">
        <v>48.724654251915481</v>
      </c>
      <c r="AG47" s="206">
        <v>314.52306258807795</v>
      </c>
      <c r="AH47" s="140" t="str">
        <f t="shared" si="2"/>
        <v>NO</v>
      </c>
    </row>
    <row r="48" spans="14:34" x14ac:dyDescent="0.25">
      <c r="N48" s="152">
        <f t="shared" si="3"/>
        <v>44878</v>
      </c>
      <c r="O48" s="252">
        <v>0.76244296804199585</v>
      </c>
      <c r="P48" s="245">
        <v>0.15655366473012497</v>
      </c>
      <c r="Q48" s="240">
        <v>5.4678445641017016E-2</v>
      </c>
      <c r="R48" s="245">
        <v>2.6324921586862164E-2</v>
      </c>
      <c r="S48" s="246">
        <v>0</v>
      </c>
      <c r="T48" s="141">
        <v>24</v>
      </c>
      <c r="U48" s="251">
        <v>0</v>
      </c>
      <c r="V48" s="208">
        <v>1.2282564517445758</v>
      </c>
      <c r="W48" s="208">
        <v>18.937149881964853</v>
      </c>
      <c r="X48" s="140" t="str">
        <f t="shared" si="0"/>
        <v>NO</v>
      </c>
      <c r="Y48" s="141">
        <v>24</v>
      </c>
      <c r="Z48" s="239">
        <v>0</v>
      </c>
      <c r="AA48" s="208">
        <v>13.521869382858744</v>
      </c>
      <c r="AB48" s="208">
        <v>272.73361995852628</v>
      </c>
      <c r="AC48" s="140" t="str">
        <f t="shared" si="1"/>
        <v>NO</v>
      </c>
      <c r="AD48" s="250">
        <v>24</v>
      </c>
      <c r="AE48" s="239">
        <v>0</v>
      </c>
      <c r="AF48" s="208">
        <v>33.835465549217489</v>
      </c>
      <c r="AG48" s="208">
        <v>358.57973658704293</v>
      </c>
      <c r="AH48" s="140" t="str">
        <f t="shared" si="2"/>
        <v>NO</v>
      </c>
    </row>
    <row r="49" spans="14:34" x14ac:dyDescent="0.25">
      <c r="N49" s="152">
        <f t="shared" si="3"/>
        <v>44879</v>
      </c>
      <c r="O49" s="248">
        <v>0.7439257374346534</v>
      </c>
      <c r="P49" s="240">
        <v>0.12129032188943063</v>
      </c>
      <c r="Q49" s="240">
        <v>0.12404202789365389</v>
      </c>
      <c r="R49" s="240">
        <v>1.0741912782262096E-2</v>
      </c>
      <c r="S49" s="209">
        <v>0</v>
      </c>
      <c r="T49" s="141">
        <v>24</v>
      </c>
      <c r="U49" s="239">
        <v>0</v>
      </c>
      <c r="V49" s="206">
        <v>1.3385943613879612</v>
      </c>
      <c r="W49" s="206">
        <v>19.635718489062995</v>
      </c>
      <c r="X49" s="140" t="str">
        <f t="shared" si="0"/>
        <v>NO</v>
      </c>
      <c r="Y49" s="141">
        <v>24</v>
      </c>
      <c r="Z49" s="239">
        <v>0</v>
      </c>
      <c r="AA49" s="206">
        <v>8.0231140753399703</v>
      </c>
      <c r="AB49" s="206">
        <v>266.60320837009425</v>
      </c>
      <c r="AC49" s="140" t="str">
        <f t="shared" si="1"/>
        <v>NO</v>
      </c>
      <c r="AD49" s="250">
        <v>24</v>
      </c>
      <c r="AE49" s="239">
        <v>0</v>
      </c>
      <c r="AF49" s="206">
        <v>36.066753788107611</v>
      </c>
      <c r="AG49" s="206">
        <v>360.6121310595484</v>
      </c>
      <c r="AH49" s="140" t="str">
        <f t="shared" si="2"/>
        <v>NO</v>
      </c>
    </row>
    <row r="50" spans="14:34" x14ac:dyDescent="0.25">
      <c r="N50" s="152">
        <f t="shared" si="3"/>
        <v>44880</v>
      </c>
      <c r="O50" s="248">
        <v>0.78426591228928266</v>
      </c>
      <c r="P50" s="240">
        <v>8.6019636779199674E-2</v>
      </c>
      <c r="Q50" s="240">
        <v>0.11739420093548064</v>
      </c>
      <c r="R50" s="240">
        <v>1.2320249996037039E-2</v>
      </c>
      <c r="S50" s="209">
        <v>0</v>
      </c>
      <c r="T50" s="141">
        <v>24</v>
      </c>
      <c r="U50" s="239">
        <v>0</v>
      </c>
      <c r="V50" s="206">
        <v>1.5304572558564409</v>
      </c>
      <c r="W50" s="206">
        <v>16.532875153569996</v>
      </c>
      <c r="X50" s="140" t="str">
        <f t="shared" si="0"/>
        <v>NO</v>
      </c>
      <c r="Y50" s="141">
        <v>24</v>
      </c>
      <c r="Z50" s="239">
        <v>0</v>
      </c>
      <c r="AA50" s="206">
        <v>6.6073857099385096</v>
      </c>
      <c r="AB50" s="206">
        <v>244.15362752755436</v>
      </c>
      <c r="AC50" s="140" t="str">
        <f t="shared" si="1"/>
        <v>NO</v>
      </c>
      <c r="AD50" s="250">
        <v>24</v>
      </c>
      <c r="AE50" s="239">
        <v>0</v>
      </c>
      <c r="AF50" s="208">
        <v>21.596140549317251</v>
      </c>
      <c r="AG50" s="206">
        <v>338.54614491310309</v>
      </c>
      <c r="AH50" s="140" t="str">
        <f t="shared" si="2"/>
        <v>NO</v>
      </c>
    </row>
    <row r="51" spans="14:34" x14ac:dyDescent="0.25">
      <c r="N51" s="152">
        <f t="shared" si="3"/>
        <v>44881</v>
      </c>
      <c r="O51" s="248">
        <v>0.73231536775916817</v>
      </c>
      <c r="P51" s="240">
        <v>8.5670770071845689E-2</v>
      </c>
      <c r="Q51" s="240">
        <v>0.14374064511693058</v>
      </c>
      <c r="R51" s="240">
        <v>3.8273217052055566E-2</v>
      </c>
      <c r="S51" s="209">
        <v>0</v>
      </c>
      <c r="T51" s="141">
        <v>24</v>
      </c>
      <c r="U51" s="239">
        <v>0</v>
      </c>
      <c r="V51" s="206">
        <v>1.6095265603211362</v>
      </c>
      <c r="W51" s="206">
        <v>17.035670500411136</v>
      </c>
      <c r="X51" s="140" t="str">
        <f t="shared" si="0"/>
        <v>NO</v>
      </c>
      <c r="Y51" s="141">
        <v>24</v>
      </c>
      <c r="Z51" s="239">
        <v>0</v>
      </c>
      <c r="AA51" s="206">
        <v>6.5858808654899299</v>
      </c>
      <c r="AB51" s="206">
        <v>239.81357732891857</v>
      </c>
      <c r="AC51" s="140" t="str">
        <f t="shared" si="1"/>
        <v>NO</v>
      </c>
      <c r="AD51" s="250">
        <v>24</v>
      </c>
      <c r="AE51" s="239">
        <v>0</v>
      </c>
      <c r="AF51" s="208">
        <v>13.658407703309798</v>
      </c>
      <c r="AG51" s="206">
        <v>333.62027985227752</v>
      </c>
      <c r="AH51" s="140" t="str">
        <f t="shared" si="2"/>
        <v>NO</v>
      </c>
    </row>
    <row r="52" spans="14:34" x14ac:dyDescent="0.25">
      <c r="N52" s="152">
        <f t="shared" si="3"/>
        <v>44882</v>
      </c>
      <c r="O52" s="248">
        <v>0.76746571246081563</v>
      </c>
      <c r="P52" s="240">
        <v>8.7370172535190971E-2</v>
      </c>
      <c r="Q52" s="240">
        <v>0.12762215305700103</v>
      </c>
      <c r="R52" s="240">
        <v>1.7541961946992368E-2</v>
      </c>
      <c r="S52" s="209">
        <v>0</v>
      </c>
      <c r="T52" s="141">
        <v>24</v>
      </c>
      <c r="U52" s="239">
        <v>0</v>
      </c>
      <c r="V52" s="206">
        <v>1.6092246007697621</v>
      </c>
      <c r="W52" s="206">
        <v>16.714178911091285</v>
      </c>
      <c r="X52" s="140" t="str">
        <f t="shared" si="0"/>
        <v>NO</v>
      </c>
      <c r="Y52" s="141">
        <v>24</v>
      </c>
      <c r="Z52" s="239">
        <v>0</v>
      </c>
      <c r="AA52" s="206">
        <v>6.1620389412931793</v>
      </c>
      <c r="AB52" s="206">
        <v>242.99358578728138</v>
      </c>
      <c r="AC52" s="140" t="str">
        <f t="shared" si="1"/>
        <v>NO</v>
      </c>
      <c r="AD52" s="250">
        <v>24</v>
      </c>
      <c r="AE52" s="239">
        <v>0</v>
      </c>
      <c r="AF52" s="206">
        <v>15.744762201670369</v>
      </c>
      <c r="AG52" s="206">
        <v>337.00032874857516</v>
      </c>
      <c r="AH52" s="140" t="str">
        <f t="shared" si="2"/>
        <v>NO</v>
      </c>
    </row>
    <row r="53" spans="14:34" x14ac:dyDescent="0.25">
      <c r="N53" s="152">
        <f t="shared" si="3"/>
        <v>44883</v>
      </c>
      <c r="O53" s="248">
        <v>0.81272510728543823</v>
      </c>
      <c r="P53" s="240">
        <v>7.5467756608889394E-2</v>
      </c>
      <c r="Q53" s="240">
        <v>9.9750881892583049E-2</v>
      </c>
      <c r="R53" s="240">
        <v>1.2056254213089328E-2</v>
      </c>
      <c r="S53" s="209">
        <v>0</v>
      </c>
      <c r="T53" s="141">
        <v>24</v>
      </c>
      <c r="U53" s="239">
        <v>0</v>
      </c>
      <c r="V53" s="206">
        <v>1.7274917669765191</v>
      </c>
      <c r="W53" s="206">
        <v>15.720690018952608</v>
      </c>
      <c r="X53" s="140" t="str">
        <f t="shared" si="0"/>
        <v>NO</v>
      </c>
      <c r="Y53" s="141">
        <v>24</v>
      </c>
      <c r="Z53" s="239">
        <v>0</v>
      </c>
      <c r="AA53" s="206">
        <v>3.6818984013603848</v>
      </c>
      <c r="AB53" s="206">
        <v>240.74883552871677</v>
      </c>
      <c r="AC53" s="140" t="str">
        <f t="shared" si="1"/>
        <v>NO</v>
      </c>
      <c r="AD53" s="250">
        <v>24</v>
      </c>
      <c r="AE53" s="239">
        <v>0</v>
      </c>
      <c r="AF53" s="206">
        <v>17.650492716057151</v>
      </c>
      <c r="AG53" s="206">
        <v>336.66958493952689</v>
      </c>
      <c r="AH53" s="140" t="str">
        <f t="shared" si="2"/>
        <v>NO</v>
      </c>
    </row>
    <row r="54" spans="14:34" x14ac:dyDescent="0.25">
      <c r="N54" s="152">
        <f t="shared" si="3"/>
        <v>44884</v>
      </c>
      <c r="O54" s="248">
        <v>0.77511174790772763</v>
      </c>
      <c r="P54" s="240">
        <v>6.080094492166549E-2</v>
      </c>
      <c r="Q54" s="240">
        <v>0.14850012812009478</v>
      </c>
      <c r="R54" s="240">
        <v>1.5587179050512096E-2</v>
      </c>
      <c r="S54" s="209">
        <v>0</v>
      </c>
      <c r="T54" s="141">
        <v>24</v>
      </c>
      <c r="U54" s="239">
        <v>0</v>
      </c>
      <c r="V54" s="206">
        <v>1.7955166288976498</v>
      </c>
      <c r="W54" s="206">
        <v>16.673653443853329</v>
      </c>
      <c r="X54" s="140" t="str">
        <f t="shared" si="0"/>
        <v>NO</v>
      </c>
      <c r="Y54" s="141">
        <v>24</v>
      </c>
      <c r="Z54" s="239">
        <v>0</v>
      </c>
      <c r="AA54" s="206">
        <v>6.0574075678122457</v>
      </c>
      <c r="AB54" s="206">
        <v>238.23113213071267</v>
      </c>
      <c r="AC54" s="140" t="str">
        <f t="shared" si="1"/>
        <v>NO</v>
      </c>
      <c r="AD54" s="250">
        <v>24</v>
      </c>
      <c r="AE54" s="239">
        <v>0</v>
      </c>
      <c r="AF54" s="206">
        <v>13.2</v>
      </c>
      <c r="AG54" s="206">
        <v>338.11997679538052</v>
      </c>
      <c r="AH54" s="140" t="str">
        <f t="shared" si="2"/>
        <v>NO</v>
      </c>
    </row>
    <row r="55" spans="14:34" x14ac:dyDescent="0.25">
      <c r="N55" s="152">
        <f t="shared" si="3"/>
        <v>44885</v>
      </c>
      <c r="O55" s="248">
        <v>0.75577214235339163</v>
      </c>
      <c r="P55" s="240">
        <v>8.3005661614105608E-2</v>
      </c>
      <c r="Q55" s="240">
        <v>0.13852451061728127</v>
      </c>
      <c r="R55" s="240">
        <v>2.2697685415221481E-2</v>
      </c>
      <c r="S55" s="209">
        <v>0</v>
      </c>
      <c r="T55" s="141">
        <v>24</v>
      </c>
      <c r="U55" s="239">
        <v>0</v>
      </c>
      <c r="V55" s="206">
        <v>1.688759262427139</v>
      </c>
      <c r="W55" s="206">
        <v>16.921170262257391</v>
      </c>
      <c r="X55" s="140" t="str">
        <f t="shared" si="0"/>
        <v>NO</v>
      </c>
      <c r="Y55" s="141">
        <v>24</v>
      </c>
      <c r="Z55" s="239">
        <v>0</v>
      </c>
      <c r="AA55" s="206">
        <v>6.9649024072857779</v>
      </c>
      <c r="AB55" s="206">
        <v>242.08648450708961</v>
      </c>
      <c r="AC55" s="140" t="str">
        <f t="shared" si="1"/>
        <v>NO</v>
      </c>
      <c r="AD55" s="250">
        <v>24</v>
      </c>
      <c r="AE55" s="239">
        <v>0</v>
      </c>
      <c r="AF55" s="206">
        <v>17.58706008818595</v>
      </c>
      <c r="AG55" s="206">
        <v>336.76576653504429</v>
      </c>
      <c r="AH55" s="140" t="str">
        <f t="shared" si="2"/>
        <v>NO</v>
      </c>
    </row>
    <row r="56" spans="14:34" x14ac:dyDescent="0.25">
      <c r="N56" s="152">
        <f t="shared" si="3"/>
        <v>44886</v>
      </c>
      <c r="O56" s="248">
        <v>0.70794049087722355</v>
      </c>
      <c r="P56" s="240">
        <v>0.12996610634901798</v>
      </c>
      <c r="Q56" s="240">
        <v>0.13235856815452651</v>
      </c>
      <c r="R56" s="240">
        <v>2.9734834619231973E-2</v>
      </c>
      <c r="S56" s="209">
        <v>0</v>
      </c>
      <c r="T56" s="141">
        <v>24</v>
      </c>
      <c r="U56" s="239">
        <v>0</v>
      </c>
      <c r="V56" s="206">
        <v>1.8568000748387856</v>
      </c>
      <c r="W56" s="206">
        <v>17.325286311330871</v>
      </c>
      <c r="X56" s="140" t="str">
        <f t="shared" si="0"/>
        <v>NO</v>
      </c>
      <c r="Y56" s="141">
        <v>24</v>
      </c>
      <c r="Z56" s="239">
        <v>0</v>
      </c>
      <c r="AA56" s="208">
        <v>5.6924658905074592</v>
      </c>
      <c r="AB56" s="208">
        <v>249.14238204784837</v>
      </c>
      <c r="AC56" s="140" t="str">
        <f t="shared" si="1"/>
        <v>NO</v>
      </c>
      <c r="AD56" s="250">
        <v>24</v>
      </c>
      <c r="AE56" s="239">
        <v>0</v>
      </c>
      <c r="AF56" s="208">
        <v>24.553731453610208</v>
      </c>
      <c r="AG56" s="208">
        <v>330.63917953476687</v>
      </c>
      <c r="AH56" s="140" t="str">
        <f t="shared" si="2"/>
        <v>NO</v>
      </c>
    </row>
    <row r="57" spans="14:34" x14ac:dyDescent="0.25">
      <c r="N57" s="152">
        <f t="shared" si="3"/>
        <v>44887</v>
      </c>
      <c r="O57" s="248">
        <v>0.6524967791868771</v>
      </c>
      <c r="P57" s="240">
        <v>0.12998295002265126</v>
      </c>
      <c r="Q57" s="240">
        <v>0.13513018441802885</v>
      </c>
      <c r="R57" s="240">
        <v>7.7059134423814915E-2</v>
      </c>
      <c r="S57" s="209">
        <v>5.3309519486278859E-3</v>
      </c>
      <c r="T57" s="141">
        <v>24</v>
      </c>
      <c r="U57" s="239">
        <v>4</v>
      </c>
      <c r="V57" s="206">
        <v>2.4876091191516911</v>
      </c>
      <c r="W57" s="206">
        <v>16.992677006621498</v>
      </c>
      <c r="X57" s="140" t="str">
        <f t="shared" si="0"/>
        <v>NO</v>
      </c>
      <c r="Y57" s="141">
        <v>24</v>
      </c>
      <c r="Z57" s="239">
        <v>4</v>
      </c>
      <c r="AA57" s="208">
        <v>9.2568500643772005</v>
      </c>
      <c r="AB57" s="208">
        <v>238.47627526858403</v>
      </c>
      <c r="AC57" s="140" t="str">
        <f t="shared" si="1"/>
        <v>NO</v>
      </c>
      <c r="AD57" s="250">
        <v>24</v>
      </c>
      <c r="AE57" s="239">
        <v>4</v>
      </c>
      <c r="AF57" s="208">
        <v>23.188976315602069</v>
      </c>
      <c r="AG57" s="208">
        <v>317.34404308602706</v>
      </c>
      <c r="AH57" s="140" t="str">
        <f t="shared" si="2"/>
        <v>NO</v>
      </c>
    </row>
    <row r="58" spans="14:34" x14ac:dyDescent="0.25">
      <c r="N58" s="152">
        <f t="shared" si="3"/>
        <v>44888</v>
      </c>
      <c r="O58" s="248">
        <v>0.71336770095320656</v>
      </c>
      <c r="P58" s="240">
        <v>0.1084214283872343</v>
      </c>
      <c r="Q58" s="240">
        <v>0.12632919681342963</v>
      </c>
      <c r="R58" s="240">
        <v>5.1881673846129531E-2</v>
      </c>
      <c r="S58" s="209">
        <v>0</v>
      </c>
      <c r="T58" s="141">
        <v>24</v>
      </c>
      <c r="U58" s="239">
        <v>3</v>
      </c>
      <c r="V58" s="206">
        <v>1.5293880117408609</v>
      </c>
      <c r="W58" s="206">
        <v>14.504643141798041</v>
      </c>
      <c r="X58" s="140" t="str">
        <f t="shared" si="0"/>
        <v>NO</v>
      </c>
      <c r="Y58" s="141">
        <v>24</v>
      </c>
      <c r="Z58" s="239">
        <v>3</v>
      </c>
      <c r="AA58" s="208">
        <v>10.092032929359135</v>
      </c>
      <c r="AB58" s="208">
        <v>224.96764937787424</v>
      </c>
      <c r="AC58" s="140" t="str">
        <f t="shared" si="1"/>
        <v>NO</v>
      </c>
      <c r="AD58" s="250">
        <v>24</v>
      </c>
      <c r="AE58" s="239">
        <v>3</v>
      </c>
      <c r="AF58" s="208">
        <v>21.934139821105777</v>
      </c>
      <c r="AG58" s="208">
        <v>304.77907619349986</v>
      </c>
      <c r="AH58" s="140" t="str">
        <f t="shared" si="2"/>
        <v>NO</v>
      </c>
    </row>
    <row r="59" spans="14:34" x14ac:dyDescent="0.25">
      <c r="N59" s="152">
        <f t="shared" si="3"/>
        <v>44889</v>
      </c>
      <c r="O59" s="248">
        <v>0.66256244325595026</v>
      </c>
      <c r="P59" s="240">
        <v>0.11519448634626937</v>
      </c>
      <c r="Q59" s="240">
        <v>0.14670409027698333</v>
      </c>
      <c r="R59" s="240">
        <v>7.5538980120797031E-2</v>
      </c>
      <c r="S59" s="209">
        <v>0</v>
      </c>
      <c r="T59" s="141">
        <v>24</v>
      </c>
      <c r="U59" s="239">
        <v>2</v>
      </c>
      <c r="V59" s="206">
        <v>1.5127537701203948</v>
      </c>
      <c r="W59" s="206">
        <v>17.657836249984157</v>
      </c>
      <c r="X59" s="140" t="str">
        <f t="shared" si="0"/>
        <v>NO</v>
      </c>
      <c r="Y59" s="141">
        <v>24</v>
      </c>
      <c r="Z59" s="239">
        <v>2</v>
      </c>
      <c r="AA59" s="208">
        <v>10.045125439629983</v>
      </c>
      <c r="AB59" s="208">
        <v>240.35232733973893</v>
      </c>
      <c r="AC59" s="140" t="str">
        <f t="shared" si="1"/>
        <v>NO</v>
      </c>
      <c r="AD59" s="250">
        <v>24</v>
      </c>
      <c r="AE59" s="239">
        <v>2</v>
      </c>
      <c r="AF59" s="208">
        <v>23.743901077088552</v>
      </c>
      <c r="AG59" s="208">
        <v>326.4645488699191</v>
      </c>
      <c r="AH59" s="140" t="str">
        <f t="shared" si="2"/>
        <v>NO</v>
      </c>
    </row>
    <row r="60" spans="14:34" x14ac:dyDescent="0.25">
      <c r="N60" s="152">
        <f t="shared" si="3"/>
        <v>44890</v>
      </c>
      <c r="O60" s="248">
        <v>0.66965494367898393</v>
      </c>
      <c r="P60" s="240">
        <v>0.1131034891920835</v>
      </c>
      <c r="Q60" s="240">
        <v>0.13585006630689872</v>
      </c>
      <c r="R60" s="240">
        <v>8.1391500822033822E-2</v>
      </c>
      <c r="S60" s="209">
        <v>0</v>
      </c>
      <c r="T60" s="141">
        <v>24</v>
      </c>
      <c r="U60" s="239">
        <v>2</v>
      </c>
      <c r="V60" s="206">
        <v>1.7336002578746479</v>
      </c>
      <c r="W60" s="206">
        <v>17.32475494866895</v>
      </c>
      <c r="X60" s="140" t="str">
        <f t="shared" si="0"/>
        <v>NO</v>
      </c>
      <c r="Y60" s="141">
        <v>24</v>
      </c>
      <c r="Z60" s="239">
        <v>2</v>
      </c>
      <c r="AA60" s="208">
        <v>12.59810071723502</v>
      </c>
      <c r="AB60" s="208">
        <v>238.81191725721669</v>
      </c>
      <c r="AC60" s="140" t="str">
        <f t="shared" si="1"/>
        <v>NO</v>
      </c>
      <c r="AD60" s="250">
        <v>24</v>
      </c>
      <c r="AE60" s="239">
        <v>2</v>
      </c>
      <c r="AF60" s="208">
        <v>18.194674468830353</v>
      </c>
      <c r="AG60" s="208">
        <v>325.052835372299</v>
      </c>
      <c r="AH60" s="140" t="str">
        <f t="shared" si="2"/>
        <v>NO</v>
      </c>
    </row>
    <row r="61" spans="14:34" x14ac:dyDescent="0.25">
      <c r="N61" s="152">
        <f t="shared" si="3"/>
        <v>44891</v>
      </c>
      <c r="O61" s="248">
        <v>0.71373910863923873</v>
      </c>
      <c r="P61" s="240">
        <v>0.10511167278400137</v>
      </c>
      <c r="Q61" s="240">
        <v>0.1586120181843208</v>
      </c>
      <c r="R61" s="240">
        <v>2.2537200392439102E-2</v>
      </c>
      <c r="S61" s="209">
        <v>0</v>
      </c>
      <c r="T61" s="141">
        <v>24</v>
      </c>
      <c r="U61" s="239">
        <v>0</v>
      </c>
      <c r="V61" s="206">
        <v>1.5953697067360908</v>
      </c>
      <c r="W61" s="206">
        <v>18.433874014043337</v>
      </c>
      <c r="X61" s="140" t="str">
        <f t="shared" si="0"/>
        <v>NO</v>
      </c>
      <c r="Y61" s="141">
        <v>24</v>
      </c>
      <c r="Z61" s="239">
        <v>0</v>
      </c>
      <c r="AA61" s="208">
        <v>7.0318451914061626</v>
      </c>
      <c r="AB61" s="208">
        <v>250.66669644376208</v>
      </c>
      <c r="AC61" s="140" t="str">
        <f t="shared" si="1"/>
        <v>NO</v>
      </c>
      <c r="AD61" s="250">
        <v>24</v>
      </c>
      <c r="AE61" s="239">
        <v>0</v>
      </c>
      <c r="AF61" s="208">
        <v>16.566766614186879</v>
      </c>
      <c r="AG61" s="208">
        <v>342.60242826398473</v>
      </c>
      <c r="AH61" s="140" t="str">
        <f t="shared" si="2"/>
        <v>NO</v>
      </c>
    </row>
    <row r="62" spans="14:34" x14ac:dyDescent="0.25">
      <c r="N62" s="152">
        <f t="shared" si="3"/>
        <v>44892</v>
      </c>
      <c r="O62" s="248">
        <v>0.74770012151425658</v>
      </c>
      <c r="P62" s="240">
        <v>0.11135853327231857</v>
      </c>
      <c r="Q62" s="240">
        <v>0.12812771430248837</v>
      </c>
      <c r="R62" s="240">
        <v>1.2813630910936477E-2</v>
      </c>
      <c r="S62" s="209">
        <v>0</v>
      </c>
      <c r="T62" s="141">
        <v>24</v>
      </c>
      <c r="U62" s="239">
        <v>0</v>
      </c>
      <c r="V62" s="206">
        <v>1.5362329636988827</v>
      </c>
      <c r="W62" s="206">
        <v>17.89929838246492</v>
      </c>
      <c r="X62" s="140" t="str">
        <f t="shared" si="0"/>
        <v>NO</v>
      </c>
      <c r="Y62" s="141">
        <v>24</v>
      </c>
      <c r="Z62" s="239">
        <v>0</v>
      </c>
      <c r="AA62" s="208">
        <v>10.075366834020324</v>
      </c>
      <c r="AB62" s="208">
        <v>253.51080210516446</v>
      </c>
      <c r="AC62" s="140" t="str">
        <f t="shared" si="1"/>
        <v>NO</v>
      </c>
      <c r="AD62" s="250">
        <v>24</v>
      </c>
      <c r="AE62" s="239">
        <v>0</v>
      </c>
      <c r="AF62" s="208">
        <v>21.322214604391153</v>
      </c>
      <c r="AG62" s="208">
        <v>344.18702592292044</v>
      </c>
      <c r="AH62" s="140" t="str">
        <f t="shared" si="2"/>
        <v>NO</v>
      </c>
    </row>
    <row r="63" spans="14:34" x14ac:dyDescent="0.25">
      <c r="N63" s="152">
        <f t="shared" si="3"/>
        <v>44893</v>
      </c>
      <c r="O63" s="248">
        <v>0.43210019400952088</v>
      </c>
      <c r="P63" s="240">
        <v>0.12024738541889479</v>
      </c>
      <c r="Q63" s="240">
        <v>0.14045393683662857</v>
      </c>
      <c r="R63" s="240">
        <v>0.25726239994687738</v>
      </c>
      <c r="S63" s="209">
        <v>4.9936083788078428E-2</v>
      </c>
      <c r="T63" s="141">
        <v>24</v>
      </c>
      <c r="U63" s="239">
        <v>16</v>
      </c>
      <c r="V63" s="206">
        <v>2.0317403380845529</v>
      </c>
      <c r="W63" s="206">
        <v>16.939402485841303</v>
      </c>
      <c r="X63" s="140" t="str">
        <f t="shared" si="0"/>
        <v>NO</v>
      </c>
      <c r="Y63" s="141">
        <v>24</v>
      </c>
      <c r="Z63" s="239">
        <v>16</v>
      </c>
      <c r="AA63" s="208">
        <v>10.496100603238981</v>
      </c>
      <c r="AB63" s="208">
        <v>209.24449949164631</v>
      </c>
      <c r="AC63" s="140" t="str">
        <f t="shared" si="1"/>
        <v>NO</v>
      </c>
      <c r="AD63" s="250">
        <v>24</v>
      </c>
      <c r="AE63" s="239">
        <v>16</v>
      </c>
      <c r="AF63" s="208">
        <v>17.418180885935428</v>
      </c>
      <c r="AG63" s="208">
        <v>276.59728120918271</v>
      </c>
      <c r="AH63" s="140" t="str">
        <f t="shared" si="2"/>
        <v>NO</v>
      </c>
    </row>
    <row r="64" spans="14:34" x14ac:dyDescent="0.25">
      <c r="N64" s="152">
        <f t="shared" si="3"/>
        <v>44894</v>
      </c>
      <c r="O64" s="248" t="s">
        <v>48</v>
      </c>
      <c r="P64" s="240"/>
      <c r="Q64" s="240"/>
      <c r="R64" s="240"/>
      <c r="S64" s="209"/>
      <c r="T64" s="141"/>
      <c r="U64" s="239"/>
      <c r="V64" s="206"/>
      <c r="W64" s="206"/>
      <c r="X64" s="140"/>
      <c r="Y64" s="141"/>
      <c r="Z64" s="239"/>
      <c r="AA64" s="206"/>
      <c r="AB64" s="206"/>
      <c r="AC64" s="140" t="str">
        <f t="shared" si="1"/>
        <v>NO</v>
      </c>
      <c r="AD64" s="226"/>
      <c r="AE64" s="239"/>
      <c r="AF64" s="206"/>
      <c r="AG64" s="206"/>
      <c r="AH64" s="140" t="str">
        <f t="shared" si="2"/>
        <v>NO</v>
      </c>
    </row>
    <row r="65" spans="14:34" x14ac:dyDescent="0.25">
      <c r="N65" s="152">
        <f t="shared" si="3"/>
        <v>44895</v>
      </c>
      <c r="O65" s="248">
        <v>0.61236872403653153</v>
      </c>
      <c r="P65" s="240">
        <v>1.0220583548989491E-2</v>
      </c>
      <c r="Q65" s="240">
        <v>2.6307020549779531E-2</v>
      </c>
      <c r="R65" s="240">
        <v>0.33011446374042319</v>
      </c>
      <c r="S65" s="209">
        <v>2.0989208124276276E-2</v>
      </c>
      <c r="T65" s="141">
        <v>24</v>
      </c>
      <c r="U65" s="239">
        <v>2</v>
      </c>
      <c r="V65" s="206">
        <v>2.2172953854981512</v>
      </c>
      <c r="W65" s="206">
        <v>10.691226781264222</v>
      </c>
      <c r="X65" s="140" t="str">
        <f t="shared" si="0"/>
        <v>NO</v>
      </c>
      <c r="Y65" s="141">
        <v>24</v>
      </c>
      <c r="Z65" s="239">
        <v>2</v>
      </c>
      <c r="AA65" s="206">
        <v>13.429188708659547</v>
      </c>
      <c r="AB65" s="206">
        <v>165.76063258085742</v>
      </c>
      <c r="AC65" s="140" t="str">
        <f t="shared" si="1"/>
        <v>NO</v>
      </c>
      <c r="AD65" s="226">
        <v>24</v>
      </c>
      <c r="AE65" s="239">
        <v>2</v>
      </c>
      <c r="AF65" s="206">
        <v>27.681722299671708</v>
      </c>
      <c r="AG65" s="206">
        <v>258.75566403593427</v>
      </c>
      <c r="AH65" s="140" t="str">
        <f t="shared" si="2"/>
        <v>NO</v>
      </c>
    </row>
    <row r="66" spans="14:34" x14ac:dyDescent="0.25">
      <c r="N66" s="152">
        <f t="shared" si="3"/>
        <v>44896</v>
      </c>
      <c r="O66" s="248">
        <v>0.68589880203588471</v>
      </c>
      <c r="P66" s="240">
        <v>3.4670606113181542E-3</v>
      </c>
      <c r="Q66" s="240">
        <v>0.10326450430546363</v>
      </c>
      <c r="R66" s="240">
        <v>0.20736963304733352</v>
      </c>
      <c r="S66" s="209">
        <v>0</v>
      </c>
      <c r="T66" s="141">
        <v>24</v>
      </c>
      <c r="U66" s="239">
        <v>0</v>
      </c>
      <c r="V66" s="206">
        <v>2.1166008406386481</v>
      </c>
      <c r="W66" s="206">
        <v>13.466798702230474</v>
      </c>
      <c r="X66" s="140" t="str">
        <f t="shared" si="0"/>
        <v>NO</v>
      </c>
      <c r="Y66" s="141">
        <v>24</v>
      </c>
      <c r="Z66" s="239">
        <v>0</v>
      </c>
      <c r="AA66" s="206">
        <v>2.1942653839605031</v>
      </c>
      <c r="AB66" s="206">
        <v>191.51162850111814</v>
      </c>
      <c r="AC66" s="140" t="str">
        <f t="shared" si="1"/>
        <v>NO</v>
      </c>
      <c r="AD66" s="226">
        <v>24</v>
      </c>
      <c r="AE66" s="239">
        <v>0</v>
      </c>
      <c r="AF66" s="206">
        <v>28.485879026807197</v>
      </c>
      <c r="AG66" s="206">
        <v>296.91289711678729</v>
      </c>
      <c r="AH66" s="140" t="str">
        <f t="shared" si="2"/>
        <v>NO</v>
      </c>
    </row>
    <row r="67" spans="14:34" x14ac:dyDescent="0.25">
      <c r="N67" s="152">
        <f t="shared" si="3"/>
        <v>44897</v>
      </c>
      <c r="O67" s="248">
        <v>0.78347950323155524</v>
      </c>
      <c r="P67" s="240">
        <v>3.5640856199066484E-2</v>
      </c>
      <c r="Q67" s="240">
        <v>7.5562105937794097E-2</v>
      </c>
      <c r="R67" s="240">
        <v>0.10531753463158418</v>
      </c>
      <c r="S67" s="209">
        <v>0</v>
      </c>
      <c r="T67" s="141">
        <v>24</v>
      </c>
      <c r="U67" s="239">
        <v>0</v>
      </c>
      <c r="V67" s="206">
        <v>2.3925233152530203</v>
      </c>
      <c r="W67" s="206">
        <v>13.687057290427671</v>
      </c>
      <c r="X67" s="140" t="str">
        <f t="shared" si="0"/>
        <v>NO</v>
      </c>
      <c r="Y67" s="141">
        <v>24</v>
      </c>
      <c r="Z67" s="239">
        <v>0</v>
      </c>
      <c r="AA67" s="206">
        <v>5.5772058993885958</v>
      </c>
      <c r="AB67" s="206">
        <v>214.08634243324559</v>
      </c>
      <c r="AC67" s="140" t="str">
        <f t="shared" si="1"/>
        <v>NO</v>
      </c>
      <c r="AD67" s="226">
        <v>24</v>
      </c>
      <c r="AE67" s="239">
        <v>0</v>
      </c>
      <c r="AF67" s="206">
        <v>20.343822045576026</v>
      </c>
      <c r="AG67" s="206">
        <v>315.16663065726539</v>
      </c>
      <c r="AH67" s="140" t="str">
        <f t="shared" si="2"/>
        <v>NO</v>
      </c>
    </row>
    <row r="68" spans="14:34" x14ac:dyDescent="0.25">
      <c r="N68" s="152">
        <f t="shared" si="3"/>
        <v>44898</v>
      </c>
      <c r="O68" s="248">
        <v>0.74914648884412427</v>
      </c>
      <c r="P68" s="240">
        <v>9.6430420072988354E-2</v>
      </c>
      <c r="Q68" s="240">
        <v>0.12993332329981594</v>
      </c>
      <c r="R68" s="240">
        <v>2.448976778307144E-2</v>
      </c>
      <c r="S68" s="209">
        <v>0</v>
      </c>
      <c r="T68" s="141">
        <v>24</v>
      </c>
      <c r="U68" s="239">
        <v>0</v>
      </c>
      <c r="V68" s="206">
        <v>1.9114656971879638</v>
      </c>
      <c r="W68" s="206">
        <v>17.253869378311681</v>
      </c>
      <c r="X68" s="140" t="str">
        <f t="shared" si="0"/>
        <v>NO</v>
      </c>
      <c r="Y68" s="141">
        <v>24</v>
      </c>
      <c r="Z68" s="239">
        <v>0</v>
      </c>
      <c r="AA68" s="206">
        <v>5.2267010732739125</v>
      </c>
      <c r="AB68" s="206">
        <v>245.98897982811195</v>
      </c>
      <c r="AC68" s="140" t="str">
        <f t="shared" si="1"/>
        <v>NO</v>
      </c>
      <c r="AD68" s="226">
        <v>24</v>
      </c>
      <c r="AE68" s="239">
        <v>0</v>
      </c>
      <c r="AF68" s="206">
        <v>25.072714259857488</v>
      </c>
      <c r="AG68" s="206">
        <v>338.69116999798803</v>
      </c>
      <c r="AH68" s="140" t="str">
        <f t="shared" si="2"/>
        <v>NO</v>
      </c>
    </row>
    <row r="69" spans="14:34" x14ac:dyDescent="0.25">
      <c r="N69" s="152">
        <f t="shared" si="3"/>
        <v>44899</v>
      </c>
      <c r="O69" s="248">
        <v>0.76016027182430757</v>
      </c>
      <c r="P69" s="240">
        <v>0.10548507150853079</v>
      </c>
      <c r="Q69" s="240">
        <v>8.8306126563104742E-2</v>
      </c>
      <c r="R69" s="240">
        <v>4.6048530104056899E-2</v>
      </c>
      <c r="S69" s="209">
        <v>0</v>
      </c>
      <c r="T69" s="141">
        <v>24</v>
      </c>
      <c r="U69" s="239">
        <v>0</v>
      </c>
      <c r="V69" s="206">
        <v>1.9840473240519811</v>
      </c>
      <c r="W69" s="206">
        <v>16.15550192479342</v>
      </c>
      <c r="X69" s="140" t="str">
        <f t="shared" si="0"/>
        <v>NO</v>
      </c>
      <c r="Y69" s="141">
        <v>24</v>
      </c>
      <c r="Z69" s="239">
        <v>0</v>
      </c>
      <c r="AA69" s="206">
        <v>5.2115440593668971</v>
      </c>
      <c r="AB69" s="206">
        <v>242.18655342926468</v>
      </c>
      <c r="AC69" s="140" t="str">
        <f t="shared" si="1"/>
        <v>NO</v>
      </c>
      <c r="AD69" s="226">
        <v>24</v>
      </c>
      <c r="AE69" s="239">
        <v>0</v>
      </c>
      <c r="AF69" s="206">
        <v>23.653097942082486</v>
      </c>
      <c r="AG69" s="206">
        <v>331.33264157934718</v>
      </c>
      <c r="AH69" s="140" t="str">
        <f t="shared" si="2"/>
        <v>NO</v>
      </c>
    </row>
    <row r="70" spans="14:34" x14ac:dyDescent="0.25">
      <c r="N70" s="152">
        <f t="shared" si="3"/>
        <v>44900</v>
      </c>
      <c r="O70" s="248">
        <v>0.84154762219865742</v>
      </c>
      <c r="P70" s="240">
        <v>8.4375669592758093E-2</v>
      </c>
      <c r="Q70" s="240">
        <v>2.6922464989843659E-2</v>
      </c>
      <c r="R70" s="240">
        <v>4.7154243218740829E-2</v>
      </c>
      <c r="S70" s="209">
        <v>0</v>
      </c>
      <c r="T70" s="141">
        <v>24</v>
      </c>
      <c r="U70" s="239">
        <v>0</v>
      </c>
      <c r="V70" s="206">
        <v>1.8673749915149778</v>
      </c>
      <c r="W70" s="206">
        <v>13.856026533007936</v>
      </c>
      <c r="X70" s="140" t="str">
        <f t="shared" ref="X70:X98" si="4">IF(V70&gt;W70,"YES","NO")</f>
        <v>NO</v>
      </c>
      <c r="Y70" s="141">
        <v>24</v>
      </c>
      <c r="Z70" s="239">
        <v>0</v>
      </c>
      <c r="AA70" s="206">
        <v>9.1626277017166178</v>
      </c>
      <c r="AB70" s="206">
        <v>234.43563214099964</v>
      </c>
      <c r="AC70" s="140" t="str">
        <f t="shared" ref="AC70:AC98" si="5">IF(AA70&gt;AB70,"YES","NO")</f>
        <v>NO</v>
      </c>
      <c r="AD70" s="226">
        <v>24</v>
      </c>
      <c r="AE70" s="239">
        <v>0</v>
      </c>
      <c r="AF70" s="208">
        <v>17.337671216582731</v>
      </c>
      <c r="AG70" s="206">
        <v>326.27321831351247</v>
      </c>
      <c r="AH70" s="140" t="str">
        <f t="shared" ref="AH70:AH98" si="6">IF(AF70&gt;AG70,"YES","NO")</f>
        <v>NO</v>
      </c>
    </row>
    <row r="71" spans="14:34" x14ac:dyDescent="0.25">
      <c r="N71" s="152">
        <f t="shared" ref="N71:N93" si="7">N70+1</f>
        <v>44901</v>
      </c>
      <c r="O71" s="248">
        <v>0.82131668636323962</v>
      </c>
      <c r="P71" s="240">
        <v>7.9356968675124234E-2</v>
      </c>
      <c r="Q71" s="240">
        <v>6.891404313175066E-2</v>
      </c>
      <c r="R71" s="240">
        <v>3.0412301829885482E-2</v>
      </c>
      <c r="S71" s="209">
        <v>0</v>
      </c>
      <c r="T71" s="141">
        <v>24</v>
      </c>
      <c r="U71" s="239">
        <v>0</v>
      </c>
      <c r="V71" s="206">
        <v>1.9610513887960712</v>
      </c>
      <c r="W71" s="206">
        <v>14.9906035367993</v>
      </c>
      <c r="X71" s="140" t="str">
        <f t="shared" si="4"/>
        <v>NO</v>
      </c>
      <c r="Y71" s="141">
        <v>24</v>
      </c>
      <c r="Z71" s="239">
        <v>0</v>
      </c>
      <c r="AA71" s="206">
        <v>10.947324647377554</v>
      </c>
      <c r="AB71" s="206">
        <v>237.89059897921354</v>
      </c>
      <c r="AC71" s="140" t="str">
        <f t="shared" si="5"/>
        <v>NO</v>
      </c>
      <c r="AD71" s="226">
        <v>24</v>
      </c>
      <c r="AE71" s="239">
        <v>0</v>
      </c>
      <c r="AF71" s="208">
        <v>20.202789115913685</v>
      </c>
      <c r="AG71" s="206">
        <v>332.26929092256853</v>
      </c>
      <c r="AH71" s="140" t="str">
        <f t="shared" si="6"/>
        <v>NO</v>
      </c>
    </row>
    <row r="72" spans="14:34" x14ac:dyDescent="0.25">
      <c r="N72" s="152">
        <f t="shared" si="7"/>
        <v>44902</v>
      </c>
      <c r="O72" s="248">
        <v>0.77739227764495711</v>
      </c>
      <c r="P72" s="240">
        <v>9.4807973522473207E-2</v>
      </c>
      <c r="Q72" s="240">
        <v>8.3977902543453886E-2</v>
      </c>
      <c r="R72" s="240">
        <v>4.3821846289115791E-2</v>
      </c>
      <c r="S72" s="209">
        <v>0</v>
      </c>
      <c r="T72" s="141">
        <v>24</v>
      </c>
      <c r="U72" s="239">
        <v>0</v>
      </c>
      <c r="V72" s="206">
        <v>2.2026310692741844</v>
      </c>
      <c r="W72" s="206">
        <v>15.757030887821113</v>
      </c>
      <c r="X72" s="140" t="str">
        <f t="shared" si="4"/>
        <v>NO</v>
      </c>
      <c r="Y72" s="141">
        <v>24</v>
      </c>
      <c r="Z72" s="239">
        <v>0</v>
      </c>
      <c r="AA72" s="206">
        <v>11.213463882253306</v>
      </c>
      <c r="AB72" s="206">
        <v>239.70658068904979</v>
      </c>
      <c r="AC72" s="140" t="str">
        <f t="shared" si="5"/>
        <v>NO</v>
      </c>
      <c r="AD72" s="226">
        <v>24</v>
      </c>
      <c r="AE72" s="239">
        <v>0</v>
      </c>
      <c r="AF72" s="208">
        <v>16.388918309686321</v>
      </c>
      <c r="AG72" s="206">
        <v>331.03495455731252</v>
      </c>
      <c r="AH72" s="140" t="str">
        <f t="shared" si="6"/>
        <v>NO</v>
      </c>
    </row>
    <row r="73" spans="14:34" x14ac:dyDescent="0.25">
      <c r="N73" s="152">
        <f t="shared" si="7"/>
        <v>44903</v>
      </c>
      <c r="O73" s="248">
        <v>0.65686044381349784</v>
      </c>
      <c r="P73" s="240">
        <v>0.13832018769255019</v>
      </c>
      <c r="Q73" s="240">
        <v>7.8692077835149754E-2</v>
      </c>
      <c r="R73" s="240">
        <v>0.12407993160184379</v>
      </c>
      <c r="S73" s="209">
        <v>2.047359056958424E-3</v>
      </c>
      <c r="T73" s="141">
        <v>24</v>
      </c>
      <c r="U73" s="239">
        <v>7</v>
      </c>
      <c r="V73" s="206">
        <v>2.4500687043522391</v>
      </c>
      <c r="W73" s="206">
        <v>15.874480861987516</v>
      </c>
      <c r="X73" s="140" t="str">
        <f t="shared" si="4"/>
        <v>NO</v>
      </c>
      <c r="Y73" s="141">
        <v>24</v>
      </c>
      <c r="Z73" s="239">
        <v>7</v>
      </c>
      <c r="AA73" s="206">
        <v>7.7745479541246505</v>
      </c>
      <c r="AB73" s="206">
        <v>234.12770592481289</v>
      </c>
      <c r="AC73" s="140" t="str">
        <f t="shared" si="5"/>
        <v>NO</v>
      </c>
      <c r="AD73" s="226">
        <v>24</v>
      </c>
      <c r="AE73" s="239">
        <v>7</v>
      </c>
      <c r="AF73" s="206">
        <v>24.287261642543125</v>
      </c>
      <c r="AG73" s="206">
        <v>310.41418647650642</v>
      </c>
      <c r="AH73" s="140" t="str">
        <f t="shared" si="6"/>
        <v>NO</v>
      </c>
    </row>
    <row r="74" spans="14:34" x14ac:dyDescent="0.25">
      <c r="N74" s="152">
        <f t="shared" si="7"/>
        <v>44904</v>
      </c>
      <c r="O74" s="248">
        <v>0.79674322800495034</v>
      </c>
      <c r="P74" s="240">
        <v>9.8976893806579411E-2</v>
      </c>
      <c r="Q74" s="240">
        <v>4.9263460970784746E-2</v>
      </c>
      <c r="R74" s="240">
        <v>5.50164172176855E-2</v>
      </c>
      <c r="S74" s="209">
        <v>0</v>
      </c>
      <c r="T74" s="141">
        <v>24</v>
      </c>
      <c r="U74" s="239">
        <v>0</v>
      </c>
      <c r="V74" s="206">
        <v>2.3538653269031937</v>
      </c>
      <c r="W74" s="206">
        <v>14.698016583300051</v>
      </c>
      <c r="X74" s="140" t="str">
        <f t="shared" si="4"/>
        <v>NO</v>
      </c>
      <c r="Y74" s="141">
        <v>24</v>
      </c>
      <c r="Z74" s="239">
        <v>0</v>
      </c>
      <c r="AA74" s="206">
        <v>11.494273030380745</v>
      </c>
      <c r="AB74" s="206">
        <v>236.32255131298271</v>
      </c>
      <c r="AC74" s="140" t="str">
        <f t="shared" si="5"/>
        <v>NO</v>
      </c>
      <c r="AD74" s="226">
        <v>24</v>
      </c>
      <c r="AE74" s="239">
        <v>0</v>
      </c>
      <c r="AF74" s="208">
        <v>18.310329698189893</v>
      </c>
      <c r="AG74" s="206">
        <v>325.35977776944583</v>
      </c>
      <c r="AH74" s="140" t="str">
        <f t="shared" si="6"/>
        <v>NO</v>
      </c>
    </row>
    <row r="75" spans="14:34" x14ac:dyDescent="0.25">
      <c r="N75" s="152">
        <f t="shared" si="7"/>
        <v>44905</v>
      </c>
      <c r="O75" s="248">
        <v>0.79763833232944836</v>
      </c>
      <c r="P75" s="240">
        <v>1.4786111995579342E-2</v>
      </c>
      <c r="Q75" s="240">
        <v>0.11147173190489093</v>
      </c>
      <c r="R75" s="240">
        <v>7.6103823770081375E-2</v>
      </c>
      <c r="S75" s="209">
        <v>0</v>
      </c>
      <c r="T75" s="141">
        <v>24</v>
      </c>
      <c r="U75" s="239">
        <v>0</v>
      </c>
      <c r="V75" s="206">
        <v>2.2432102339997839</v>
      </c>
      <c r="W75" s="206">
        <v>14.459010740515787</v>
      </c>
      <c r="X75" s="140" t="str">
        <f t="shared" si="4"/>
        <v>NO</v>
      </c>
      <c r="Y75" s="141">
        <v>24</v>
      </c>
      <c r="Z75" s="239">
        <v>0</v>
      </c>
      <c r="AA75" s="206">
        <v>6.0110345596040231</v>
      </c>
      <c r="AB75" s="206">
        <v>216.69920472429897</v>
      </c>
      <c r="AC75" s="140" t="str">
        <f t="shared" si="5"/>
        <v>NO</v>
      </c>
      <c r="AD75" s="226">
        <v>24</v>
      </c>
      <c r="AE75" s="239">
        <v>0</v>
      </c>
      <c r="AF75" s="206">
        <v>10.816628467805179</v>
      </c>
      <c r="AG75" s="206">
        <v>324.250844281029</v>
      </c>
      <c r="AH75" s="140" t="str">
        <f t="shared" si="6"/>
        <v>NO</v>
      </c>
    </row>
    <row r="76" spans="14:34" x14ac:dyDescent="0.25">
      <c r="N76" s="152">
        <f t="shared" si="7"/>
        <v>44906</v>
      </c>
      <c r="O76" s="252">
        <v>0.80914722013943396</v>
      </c>
      <c r="P76" s="245">
        <v>8.4326042913309401E-3</v>
      </c>
      <c r="Q76" s="240">
        <v>0.10276365491823489</v>
      </c>
      <c r="R76" s="245">
        <v>7.9656520651000207E-2</v>
      </c>
      <c r="S76" s="246">
        <v>0</v>
      </c>
      <c r="T76" s="141">
        <v>24</v>
      </c>
      <c r="U76" s="251">
        <v>0</v>
      </c>
      <c r="V76" s="208">
        <v>2.3136732745884823</v>
      </c>
      <c r="W76" s="208">
        <v>14.009686087647591</v>
      </c>
      <c r="X76" s="140" t="str">
        <f t="shared" si="4"/>
        <v>NO</v>
      </c>
      <c r="Y76" s="141">
        <v>24</v>
      </c>
      <c r="Z76" s="239">
        <v>0</v>
      </c>
      <c r="AA76" s="208">
        <v>7.1450155684788106</v>
      </c>
      <c r="AB76" s="208">
        <v>214.07213156288603</v>
      </c>
      <c r="AC76" s="140" t="str">
        <f t="shared" si="5"/>
        <v>NO</v>
      </c>
      <c r="AD76" s="226">
        <v>24</v>
      </c>
      <c r="AE76" s="239">
        <v>0</v>
      </c>
      <c r="AF76" s="208">
        <v>11.28057611015535</v>
      </c>
      <c r="AG76" s="208">
        <v>322.48720142155088</v>
      </c>
      <c r="AH76" s="140" t="str">
        <f t="shared" si="6"/>
        <v>NO</v>
      </c>
    </row>
    <row r="77" spans="14:34" x14ac:dyDescent="0.25">
      <c r="N77" s="152">
        <f t="shared" si="7"/>
        <v>44907</v>
      </c>
      <c r="O77" s="248">
        <v>0.79114488650868797</v>
      </c>
      <c r="P77" s="240">
        <v>1.5075222931672008E-2</v>
      </c>
      <c r="Q77" s="240">
        <v>7.8509742487115744E-2</v>
      </c>
      <c r="R77" s="240">
        <v>0.11527014807252427</v>
      </c>
      <c r="S77" s="209">
        <v>0</v>
      </c>
      <c r="T77" s="141">
        <v>24</v>
      </c>
      <c r="U77" s="239">
        <v>0</v>
      </c>
      <c r="V77" s="206">
        <v>2.5335501945816636</v>
      </c>
      <c r="W77" s="206">
        <v>13.258205674160051</v>
      </c>
      <c r="X77" s="140" t="str">
        <f t="shared" si="4"/>
        <v>NO</v>
      </c>
      <c r="Y77" s="141">
        <v>24</v>
      </c>
      <c r="Z77" s="239">
        <v>0</v>
      </c>
      <c r="AA77" s="206">
        <v>5.9472872014355085</v>
      </c>
      <c r="AB77" s="206">
        <v>207.95414557857885</v>
      </c>
      <c r="AC77" s="140" t="str">
        <f t="shared" si="5"/>
        <v>NO</v>
      </c>
      <c r="AD77" s="226">
        <v>24</v>
      </c>
      <c r="AE77" s="239">
        <v>0</v>
      </c>
      <c r="AF77" s="206">
        <v>13.768856321542467</v>
      </c>
      <c r="AG77" s="206">
        <v>313.03240914680202</v>
      </c>
      <c r="AH77" s="140" t="str">
        <f t="shared" si="6"/>
        <v>NO</v>
      </c>
    </row>
    <row r="78" spans="14:34" x14ac:dyDescent="0.25">
      <c r="N78" s="152">
        <f t="shared" si="7"/>
        <v>44908</v>
      </c>
      <c r="O78" s="248">
        <v>0.70172854334277801</v>
      </c>
      <c r="P78" s="240">
        <v>2.1902982329577717E-2</v>
      </c>
      <c r="Q78" s="240">
        <v>8.8570908483118854E-2</v>
      </c>
      <c r="R78" s="240">
        <v>0.17955680846930488</v>
      </c>
      <c r="S78" s="209">
        <v>8.2407573752205383E-3</v>
      </c>
      <c r="T78" s="141">
        <v>24</v>
      </c>
      <c r="U78" s="239">
        <v>1</v>
      </c>
      <c r="V78" s="206">
        <v>3.1679705592222125</v>
      </c>
      <c r="W78" s="206">
        <v>13.515248056769986</v>
      </c>
      <c r="X78" s="140" t="str">
        <f t="shared" si="4"/>
        <v>NO</v>
      </c>
      <c r="Y78" s="141">
        <v>24</v>
      </c>
      <c r="Z78" s="239">
        <v>1</v>
      </c>
      <c r="AA78" s="206">
        <v>4.4043366882145643</v>
      </c>
      <c r="AB78" s="206">
        <v>198.91419086092378</v>
      </c>
      <c r="AC78" s="140" t="str">
        <f t="shared" si="5"/>
        <v>NO</v>
      </c>
      <c r="AD78" s="226">
        <v>24</v>
      </c>
      <c r="AE78" s="239">
        <v>1</v>
      </c>
      <c r="AF78" s="208">
        <v>15.620566200492014</v>
      </c>
      <c r="AG78" s="206">
        <v>299.07614738112073</v>
      </c>
      <c r="AH78" s="140" t="str">
        <f t="shared" si="6"/>
        <v>NO</v>
      </c>
    </row>
    <row r="79" spans="14:34" x14ac:dyDescent="0.25">
      <c r="N79" s="152">
        <f t="shared" si="7"/>
        <v>44909</v>
      </c>
      <c r="O79" s="248">
        <v>0.75587205420629833</v>
      </c>
      <c r="P79" s="240">
        <v>2.7422933696355348E-2</v>
      </c>
      <c r="Q79" s="240">
        <v>0.10521822843581592</v>
      </c>
      <c r="R79" s="240">
        <v>0.11148678366153041</v>
      </c>
      <c r="S79" s="209">
        <v>0</v>
      </c>
      <c r="T79" s="141">
        <v>24</v>
      </c>
      <c r="U79" s="239">
        <v>0</v>
      </c>
      <c r="V79" s="206">
        <v>2.5299457017538849</v>
      </c>
      <c r="W79" s="206">
        <v>14.381241387201095</v>
      </c>
      <c r="X79" s="140" t="str">
        <f t="shared" si="4"/>
        <v>NO</v>
      </c>
      <c r="Y79" s="141">
        <v>24</v>
      </c>
      <c r="Z79" s="239">
        <v>0</v>
      </c>
      <c r="AA79" s="206">
        <v>5.5238298436819333</v>
      </c>
      <c r="AB79" s="206">
        <v>212.99694521140898</v>
      </c>
      <c r="AC79" s="140" t="str">
        <f t="shared" si="5"/>
        <v>NO</v>
      </c>
      <c r="AD79" s="226">
        <v>24</v>
      </c>
      <c r="AE79" s="239">
        <v>0</v>
      </c>
      <c r="AF79" s="208">
        <v>13.682906129478477</v>
      </c>
      <c r="AG79" s="206">
        <v>316.19326849278048</v>
      </c>
      <c r="AH79" s="140" t="str">
        <f t="shared" si="6"/>
        <v>NO</v>
      </c>
    </row>
    <row r="80" spans="14:34" x14ac:dyDescent="0.25">
      <c r="N80" s="152">
        <f t="shared" si="7"/>
        <v>44910</v>
      </c>
      <c r="O80" s="248">
        <v>0.73369605514799696</v>
      </c>
      <c r="P80" s="240">
        <v>3.28136019764797E-2</v>
      </c>
      <c r="Q80" s="240">
        <v>2.6155285951246027E-2</v>
      </c>
      <c r="R80" s="240">
        <v>0.20733505692427731</v>
      </c>
      <c r="S80" s="209">
        <v>0</v>
      </c>
      <c r="T80" s="141">
        <v>24</v>
      </c>
      <c r="U80" s="239">
        <v>0</v>
      </c>
      <c r="V80" s="206">
        <v>2.5221133687342205</v>
      </c>
      <c r="W80" s="206">
        <v>11.783856400679239</v>
      </c>
      <c r="X80" s="140" t="str">
        <f t="shared" si="4"/>
        <v>NO</v>
      </c>
      <c r="Y80" s="141">
        <v>24</v>
      </c>
      <c r="Z80" s="239">
        <v>0</v>
      </c>
      <c r="AA80" s="206">
        <v>4.6044749864619599</v>
      </c>
      <c r="AB80" s="206">
        <v>193.77978340503702</v>
      </c>
      <c r="AC80" s="140" t="str">
        <f t="shared" si="5"/>
        <v>NO</v>
      </c>
      <c r="AD80" s="226">
        <v>24</v>
      </c>
      <c r="AE80" s="239">
        <v>0</v>
      </c>
      <c r="AF80" s="206">
        <v>19.167677735724769</v>
      </c>
      <c r="AG80" s="206">
        <v>290.53636399253998</v>
      </c>
      <c r="AH80" s="140" t="str">
        <f t="shared" si="6"/>
        <v>NO</v>
      </c>
    </row>
    <row r="81" spans="14:34" x14ac:dyDescent="0.25">
      <c r="N81" s="152">
        <f t="shared" si="7"/>
        <v>44911</v>
      </c>
      <c r="O81" s="248">
        <v>0.5803559764026035</v>
      </c>
      <c r="P81" s="240">
        <v>4.6358420088076648E-2</v>
      </c>
      <c r="Q81" s="240">
        <v>0.13842846981514861</v>
      </c>
      <c r="R81" s="240">
        <v>0.23485713369417122</v>
      </c>
      <c r="S81" s="209">
        <v>0</v>
      </c>
      <c r="T81" s="141">
        <v>24</v>
      </c>
      <c r="U81" s="239">
        <v>9</v>
      </c>
      <c r="V81" s="206">
        <v>2.7958017301394165</v>
      </c>
      <c r="W81" s="206">
        <v>14.338406146728646</v>
      </c>
      <c r="X81" s="140" t="str">
        <f t="shared" si="4"/>
        <v>NO</v>
      </c>
      <c r="Y81" s="141">
        <v>24</v>
      </c>
      <c r="Z81" s="239">
        <v>9</v>
      </c>
      <c r="AA81" s="206">
        <v>5.4298886753553566</v>
      </c>
      <c r="AB81" s="206">
        <v>191.65803855403217</v>
      </c>
      <c r="AC81" s="140" t="str">
        <f t="shared" si="5"/>
        <v>NO</v>
      </c>
      <c r="AD81" s="226">
        <v>24</v>
      </c>
      <c r="AE81" s="239">
        <v>9</v>
      </c>
      <c r="AF81" s="206">
        <v>16.688052356178734</v>
      </c>
      <c r="AG81" s="206">
        <v>284.52123191729885</v>
      </c>
      <c r="AH81" s="140" t="str">
        <f t="shared" si="6"/>
        <v>NO</v>
      </c>
    </row>
    <row r="82" spans="14:34" x14ac:dyDescent="0.25">
      <c r="N82" s="152">
        <f t="shared" si="7"/>
        <v>44912</v>
      </c>
      <c r="O82" s="248">
        <v>0.68682165845716947</v>
      </c>
      <c r="P82" s="240">
        <v>6.9535028979278393E-2</v>
      </c>
      <c r="Q82" s="240">
        <v>8.0956448046204221E-2</v>
      </c>
      <c r="R82" s="240">
        <v>0.16268686451734793</v>
      </c>
      <c r="S82" s="209">
        <v>0</v>
      </c>
      <c r="T82" s="141">
        <v>24</v>
      </c>
      <c r="U82" s="239">
        <v>0</v>
      </c>
      <c r="V82" s="206">
        <v>2.1274120674119517</v>
      </c>
      <c r="W82" s="206">
        <v>14.301193727053075</v>
      </c>
      <c r="X82" s="140" t="str">
        <f t="shared" si="4"/>
        <v>NO</v>
      </c>
      <c r="Y82" s="141">
        <v>24</v>
      </c>
      <c r="Z82" s="239">
        <v>0</v>
      </c>
      <c r="AA82" s="206">
        <v>16.019065198194028</v>
      </c>
      <c r="AB82" s="206">
        <v>211.71405486538902</v>
      </c>
      <c r="AC82" s="140" t="str">
        <f t="shared" si="5"/>
        <v>NO</v>
      </c>
      <c r="AD82" s="226">
        <v>24</v>
      </c>
      <c r="AE82" s="239">
        <v>0</v>
      </c>
      <c r="AF82" s="206">
        <v>11.501237022196809</v>
      </c>
      <c r="AG82" s="206">
        <v>303.05435968710231</v>
      </c>
      <c r="AH82" s="140" t="str">
        <f t="shared" si="6"/>
        <v>NO</v>
      </c>
    </row>
    <row r="83" spans="14:34" x14ac:dyDescent="0.25">
      <c r="N83" s="152">
        <f t="shared" si="7"/>
        <v>44913</v>
      </c>
      <c r="O83" s="248">
        <v>0.68197393526930317</v>
      </c>
      <c r="P83" s="240">
        <v>0.10962541560926335</v>
      </c>
      <c r="Q83" s="240">
        <v>0.1570223970515677</v>
      </c>
      <c r="R83" s="240">
        <v>5.1378252069865758E-2</v>
      </c>
      <c r="S83" s="209">
        <v>0</v>
      </c>
      <c r="T83" s="141">
        <v>24</v>
      </c>
      <c r="U83" s="239">
        <v>3</v>
      </c>
      <c r="V83" s="206">
        <v>1.8954368894966189</v>
      </c>
      <c r="W83" s="206">
        <v>18.021714665465701</v>
      </c>
      <c r="X83" s="140" t="str">
        <f t="shared" si="4"/>
        <v>NO</v>
      </c>
      <c r="Y83" s="141">
        <v>24</v>
      </c>
      <c r="Z83" s="239">
        <v>3</v>
      </c>
      <c r="AA83" s="206">
        <v>11.717724066345951</v>
      </c>
      <c r="AB83" s="206">
        <v>244.70583510772147</v>
      </c>
      <c r="AC83" s="140" t="str">
        <f t="shared" si="5"/>
        <v>NO</v>
      </c>
      <c r="AD83" s="226">
        <v>24</v>
      </c>
      <c r="AE83" s="239">
        <v>3</v>
      </c>
      <c r="AF83" s="206">
        <v>14.546505659599152</v>
      </c>
      <c r="AG83" s="206">
        <v>333.18233515933423</v>
      </c>
      <c r="AH83" s="140" t="str">
        <f t="shared" si="6"/>
        <v>NO</v>
      </c>
    </row>
    <row r="84" spans="14:34" x14ac:dyDescent="0.25">
      <c r="N84" s="152">
        <f t="shared" si="7"/>
        <v>44914</v>
      </c>
      <c r="O84" s="248">
        <v>0.65173680478833418</v>
      </c>
      <c r="P84" s="240">
        <v>0.18331426769540077</v>
      </c>
      <c r="Q84" s="240">
        <v>9.9180947745359405E-2</v>
      </c>
      <c r="R84" s="240">
        <v>6.5767979770905649E-2</v>
      </c>
      <c r="S84" s="209">
        <v>0</v>
      </c>
      <c r="T84" s="141">
        <v>24</v>
      </c>
      <c r="U84" s="239">
        <v>0</v>
      </c>
      <c r="V84" s="206">
        <v>1.44602125716413</v>
      </c>
      <c r="W84" s="206">
        <v>18.200616025489303</v>
      </c>
      <c r="X84" s="140" t="str">
        <f t="shared" si="4"/>
        <v>NO</v>
      </c>
      <c r="Y84" s="141">
        <v>24</v>
      </c>
      <c r="Z84" s="239">
        <v>0</v>
      </c>
      <c r="AA84" s="208">
        <v>16.855306411354203</v>
      </c>
      <c r="AB84" s="208">
        <v>257.66807518430295</v>
      </c>
      <c r="AC84" s="140" t="str">
        <f t="shared" si="5"/>
        <v>NO</v>
      </c>
      <c r="AD84" s="226">
        <v>24</v>
      </c>
      <c r="AE84" s="239">
        <v>0</v>
      </c>
      <c r="AF84" s="208">
        <v>32.299999999999997</v>
      </c>
      <c r="AG84" s="208">
        <v>329.02058609332585</v>
      </c>
      <c r="AH84" s="140" t="str">
        <f t="shared" si="6"/>
        <v>NO</v>
      </c>
    </row>
    <row r="85" spans="14:34" x14ac:dyDescent="0.25">
      <c r="N85" s="152">
        <f t="shared" si="7"/>
        <v>44915</v>
      </c>
      <c r="O85" s="248">
        <v>0.74894056774471729</v>
      </c>
      <c r="P85" s="240">
        <v>0.10628318181593317</v>
      </c>
      <c r="Q85" s="240">
        <v>9.4752949391275196E-2</v>
      </c>
      <c r="R85" s="240">
        <v>5.0023301048074356E-2</v>
      </c>
      <c r="S85" s="209">
        <v>0</v>
      </c>
      <c r="T85" s="141">
        <v>24</v>
      </c>
      <c r="U85" s="239">
        <v>0</v>
      </c>
      <c r="V85" s="206">
        <v>1.4834822002876178</v>
      </c>
      <c r="W85" s="206">
        <v>16.154374696078026</v>
      </c>
      <c r="X85" s="140" t="str">
        <f t="shared" si="4"/>
        <v>NO</v>
      </c>
      <c r="Y85" s="141">
        <v>24</v>
      </c>
      <c r="Z85" s="239">
        <v>0</v>
      </c>
      <c r="AA85" s="208">
        <v>8.1726116944913709</v>
      </c>
      <c r="AB85" s="208">
        <v>241.04050710907674</v>
      </c>
      <c r="AC85" s="140" t="str">
        <f t="shared" si="5"/>
        <v>NO</v>
      </c>
      <c r="AD85" s="226">
        <v>24</v>
      </c>
      <c r="AE85" s="239">
        <v>0</v>
      </c>
      <c r="AF85" s="208">
        <v>17.940905273865258</v>
      </c>
      <c r="AG85" s="208">
        <v>329.05147148672728</v>
      </c>
      <c r="AH85" s="140" t="str">
        <f t="shared" si="6"/>
        <v>NO</v>
      </c>
    </row>
    <row r="86" spans="14:34" x14ac:dyDescent="0.25">
      <c r="N86" s="152">
        <f t="shared" si="7"/>
        <v>44916</v>
      </c>
      <c r="O86" s="248">
        <v>0.72301022842535412</v>
      </c>
      <c r="P86" s="240">
        <v>0.12366467047025199</v>
      </c>
      <c r="Q86" s="240">
        <v>7.3769466194708269E-2</v>
      </c>
      <c r="R86" s="240">
        <v>7.9555634909685632E-2</v>
      </c>
      <c r="S86" s="209">
        <v>0</v>
      </c>
      <c r="T86" s="141">
        <v>24</v>
      </c>
      <c r="U86" s="239">
        <v>0</v>
      </c>
      <c r="V86" s="206">
        <v>1.796269621694339</v>
      </c>
      <c r="W86" s="206">
        <v>15.907801630903608</v>
      </c>
      <c r="X86" s="140" t="str">
        <f t="shared" si="4"/>
        <v>NO</v>
      </c>
      <c r="Y86" s="141">
        <v>24</v>
      </c>
      <c r="Z86" s="239">
        <v>0</v>
      </c>
      <c r="AA86" s="208">
        <v>7.3705846663397354</v>
      </c>
      <c r="AB86" s="208">
        <v>239.56552197151075</v>
      </c>
      <c r="AC86" s="140" t="str">
        <f t="shared" si="5"/>
        <v>NO</v>
      </c>
      <c r="AD86" s="226">
        <v>24</v>
      </c>
      <c r="AE86" s="239">
        <v>0</v>
      </c>
      <c r="AF86" s="208">
        <v>20.464939067490509</v>
      </c>
      <c r="AG86" s="208">
        <v>322.55555029871209</v>
      </c>
      <c r="AH86" s="140" t="str">
        <f t="shared" si="6"/>
        <v>NO</v>
      </c>
    </row>
    <row r="87" spans="14:34" x14ac:dyDescent="0.25">
      <c r="N87" s="152">
        <f t="shared" si="7"/>
        <v>44917</v>
      </c>
      <c r="O87" s="248">
        <v>0.78865844541146346</v>
      </c>
      <c r="P87" s="240">
        <v>0.10628108943112634</v>
      </c>
      <c r="Q87" s="240">
        <v>8.5011824785819118E-2</v>
      </c>
      <c r="R87" s="240">
        <v>2.0048640371591077E-2</v>
      </c>
      <c r="S87" s="209">
        <v>0</v>
      </c>
      <c r="T87" s="141">
        <v>24</v>
      </c>
      <c r="U87" s="239">
        <v>0</v>
      </c>
      <c r="V87" s="206">
        <v>1.5624746079222369</v>
      </c>
      <c r="W87" s="206">
        <v>16.081657217355573</v>
      </c>
      <c r="X87" s="140" t="str">
        <f t="shared" si="4"/>
        <v>NO</v>
      </c>
      <c r="Y87" s="141">
        <v>24</v>
      </c>
      <c r="Z87" s="239">
        <v>0</v>
      </c>
      <c r="AA87" s="208">
        <v>8.8471294369976832</v>
      </c>
      <c r="AB87" s="208">
        <v>246.33379872361195</v>
      </c>
      <c r="AC87" s="140" t="str">
        <f t="shared" si="5"/>
        <v>NO</v>
      </c>
      <c r="AD87" s="226">
        <v>24</v>
      </c>
      <c r="AE87" s="239">
        <v>0</v>
      </c>
      <c r="AF87" s="208">
        <v>21.467473442986414</v>
      </c>
      <c r="AG87" s="208">
        <v>335.41890721082706</v>
      </c>
      <c r="AH87" s="140" t="str">
        <f t="shared" si="6"/>
        <v>NO</v>
      </c>
    </row>
    <row r="88" spans="14:34" x14ac:dyDescent="0.25">
      <c r="N88" s="152">
        <f t="shared" si="7"/>
        <v>44918</v>
      </c>
      <c r="O88" s="248">
        <v>0.71085408689682728</v>
      </c>
      <c r="P88" s="240">
        <v>0.11780486658467609</v>
      </c>
      <c r="Q88" s="240">
        <v>0.12326435590504839</v>
      </c>
      <c r="R88" s="240">
        <v>4.8076690613448249E-2</v>
      </c>
      <c r="S88" s="209">
        <v>0</v>
      </c>
      <c r="T88" s="141">
        <v>24</v>
      </c>
      <c r="U88" s="239">
        <v>2</v>
      </c>
      <c r="V88" s="206">
        <v>1.8401384874734037</v>
      </c>
      <c r="W88" s="206">
        <v>14.599145215589456</v>
      </c>
      <c r="X88" s="140" t="str">
        <f t="shared" si="4"/>
        <v>NO</v>
      </c>
      <c r="Y88" s="141">
        <v>24</v>
      </c>
      <c r="Z88" s="239">
        <v>2</v>
      </c>
      <c r="AA88" s="208">
        <v>7.8507324593134564</v>
      </c>
      <c r="AB88" s="208">
        <v>228.24134679838346</v>
      </c>
      <c r="AC88" s="140" t="str">
        <f t="shared" si="5"/>
        <v>NO</v>
      </c>
      <c r="AD88" s="226">
        <v>24</v>
      </c>
      <c r="AE88" s="239">
        <v>2</v>
      </c>
      <c r="AF88" s="208">
        <v>23.551011986901027</v>
      </c>
      <c r="AG88" s="208">
        <v>305.39212174390383</v>
      </c>
      <c r="AH88" s="140" t="str">
        <f t="shared" si="6"/>
        <v>NO</v>
      </c>
    </row>
    <row r="89" spans="14:34" x14ac:dyDescent="0.25">
      <c r="N89" s="152">
        <f t="shared" si="7"/>
        <v>44919</v>
      </c>
      <c r="O89" s="248">
        <v>0.76440021265212976</v>
      </c>
      <c r="P89" s="240">
        <v>0.11648828716631003</v>
      </c>
      <c r="Q89" s="240">
        <v>9.2687786336754507E-2</v>
      </c>
      <c r="R89" s="240">
        <v>2.6423713844805706E-2</v>
      </c>
      <c r="S89" s="209">
        <v>0</v>
      </c>
      <c r="T89" s="141">
        <v>24</v>
      </c>
      <c r="U89" s="239">
        <v>0</v>
      </c>
      <c r="V89" s="206">
        <v>1.4330509971851015</v>
      </c>
      <c r="W89" s="206">
        <v>15.911406743838791</v>
      </c>
      <c r="X89" s="140" t="str">
        <f t="shared" si="4"/>
        <v>NO</v>
      </c>
      <c r="Y89" s="141">
        <v>24</v>
      </c>
      <c r="Z89" s="239">
        <v>0</v>
      </c>
      <c r="AA89" s="208">
        <v>12.166455527494273</v>
      </c>
      <c r="AB89" s="208">
        <v>243.97157849870558</v>
      </c>
      <c r="AC89" s="140" t="str">
        <f t="shared" si="5"/>
        <v>NO</v>
      </c>
      <c r="AD89" s="226">
        <v>24</v>
      </c>
      <c r="AE89" s="239">
        <v>0</v>
      </c>
      <c r="AF89" s="208">
        <v>17.07273650628753</v>
      </c>
      <c r="AG89" s="208">
        <v>328.7599613501028</v>
      </c>
      <c r="AH89" s="140" t="str">
        <f t="shared" si="6"/>
        <v>NO</v>
      </c>
    </row>
    <row r="90" spans="14:34" x14ac:dyDescent="0.25">
      <c r="N90" s="152">
        <f t="shared" si="7"/>
        <v>44920</v>
      </c>
      <c r="O90" s="248">
        <v>0.80935830338483739</v>
      </c>
      <c r="P90" s="240">
        <v>0.10688994627451538</v>
      </c>
      <c r="Q90" s="240">
        <v>6.495080372993503E-2</v>
      </c>
      <c r="R90" s="240">
        <v>1.8800946610712209E-2</v>
      </c>
      <c r="S90" s="209">
        <v>0</v>
      </c>
      <c r="T90" s="141">
        <v>24</v>
      </c>
      <c r="U90" s="239">
        <v>0</v>
      </c>
      <c r="V90" s="206">
        <v>1.4263736775267404</v>
      </c>
      <c r="W90" s="206">
        <v>15.311953098111212</v>
      </c>
      <c r="X90" s="140" t="str">
        <f t="shared" si="4"/>
        <v>NO</v>
      </c>
      <c r="Y90" s="141">
        <v>24</v>
      </c>
      <c r="Z90" s="239">
        <v>0</v>
      </c>
      <c r="AA90" s="208">
        <v>10.30706685121236</v>
      </c>
      <c r="AB90" s="208">
        <v>244.2374302285331</v>
      </c>
      <c r="AC90" s="140" t="str">
        <f t="shared" si="5"/>
        <v>NO</v>
      </c>
      <c r="AD90" s="226">
        <v>24</v>
      </c>
      <c r="AE90" s="239">
        <v>0</v>
      </c>
      <c r="AF90" s="208">
        <v>16.220339326797504</v>
      </c>
      <c r="AG90" s="208">
        <v>332.19312067107251</v>
      </c>
      <c r="AH90" s="140" t="str">
        <f t="shared" si="6"/>
        <v>NO</v>
      </c>
    </row>
    <row r="91" spans="14:34" x14ac:dyDescent="0.25">
      <c r="N91" s="152">
        <f t="shared" si="7"/>
        <v>44921</v>
      </c>
      <c r="O91" s="248">
        <v>0.78048258410531191</v>
      </c>
      <c r="P91" s="240">
        <v>0.11019756352263906</v>
      </c>
      <c r="Q91" s="240">
        <v>7.7066304939278504E-2</v>
      </c>
      <c r="R91" s="240">
        <v>3.2253547432770535E-2</v>
      </c>
      <c r="S91" s="209">
        <v>0</v>
      </c>
      <c r="T91" s="141">
        <v>24</v>
      </c>
      <c r="U91" s="239">
        <v>0</v>
      </c>
      <c r="V91" s="206">
        <v>1.783681572715887</v>
      </c>
      <c r="W91" s="206">
        <v>15.97733989125688</v>
      </c>
      <c r="X91" s="140" t="str">
        <f t="shared" si="4"/>
        <v>NO</v>
      </c>
      <c r="Y91" s="141">
        <v>24</v>
      </c>
      <c r="Z91" s="239">
        <v>0</v>
      </c>
      <c r="AA91" s="208">
        <v>9.9562466345000136</v>
      </c>
      <c r="AB91" s="208">
        <v>245.34083301912005</v>
      </c>
      <c r="AC91" s="140" t="str">
        <f t="shared" si="5"/>
        <v>NO</v>
      </c>
      <c r="AD91" s="226">
        <v>24</v>
      </c>
      <c r="AE91" s="239">
        <v>0</v>
      </c>
      <c r="AF91" s="208">
        <v>15.102071136848735</v>
      </c>
      <c r="AG91" s="208">
        <v>333.24956982445525</v>
      </c>
      <c r="AH91" s="140" t="str">
        <f t="shared" si="6"/>
        <v>NO</v>
      </c>
    </row>
    <row r="92" spans="14:34" x14ac:dyDescent="0.25">
      <c r="N92" s="152">
        <f t="shared" si="7"/>
        <v>44922</v>
      </c>
      <c r="O92" s="248">
        <v>0.81364666051624279</v>
      </c>
      <c r="P92" s="240">
        <v>0.11836573916302202</v>
      </c>
      <c r="Q92" s="240">
        <v>4.0411700875798498E-2</v>
      </c>
      <c r="R92" s="240">
        <v>2.7575899444936682E-2</v>
      </c>
      <c r="S92" s="209">
        <v>0</v>
      </c>
      <c r="T92" s="141">
        <v>24</v>
      </c>
      <c r="U92" s="239">
        <v>0</v>
      </c>
      <c r="V92" s="206">
        <v>1.607671171048116</v>
      </c>
      <c r="W92" s="206">
        <v>15.117636984538622</v>
      </c>
      <c r="X92" s="140" t="str">
        <f t="shared" si="4"/>
        <v>NO</v>
      </c>
      <c r="Y92" s="141">
        <v>24</v>
      </c>
      <c r="Z92" s="239">
        <v>0</v>
      </c>
      <c r="AA92" s="206">
        <v>7.7091526636462868</v>
      </c>
      <c r="AB92" s="206">
        <v>246.2495717502326</v>
      </c>
      <c r="AC92" s="140" t="str">
        <f t="shared" si="5"/>
        <v>NO</v>
      </c>
      <c r="AD92" s="226">
        <v>24</v>
      </c>
      <c r="AE92" s="239">
        <v>0</v>
      </c>
      <c r="AF92" s="206">
        <v>15.820875912097151</v>
      </c>
      <c r="AG92" s="206">
        <v>331.67164105676949</v>
      </c>
      <c r="AH92" s="140" t="str">
        <f t="shared" si="6"/>
        <v>NO</v>
      </c>
    </row>
    <row r="93" spans="14:34" x14ac:dyDescent="0.25">
      <c r="N93" s="152">
        <f t="shared" si="7"/>
        <v>44923</v>
      </c>
      <c r="O93" s="248">
        <v>0.78861985358611741</v>
      </c>
      <c r="P93" s="240">
        <v>0.13594208817644554</v>
      </c>
      <c r="Q93" s="240">
        <v>5.3961638145020835E-2</v>
      </c>
      <c r="R93" s="240">
        <v>2.1476420092416213E-2</v>
      </c>
      <c r="S93" s="209">
        <v>0</v>
      </c>
      <c r="T93" s="141">
        <v>24</v>
      </c>
      <c r="U93" s="239">
        <v>0</v>
      </c>
      <c r="V93" s="206">
        <v>1.4967391782597057</v>
      </c>
      <c r="W93" s="206">
        <v>15.657317039896904</v>
      </c>
      <c r="X93" s="140" t="str">
        <f t="shared" si="4"/>
        <v>NO</v>
      </c>
      <c r="Y93" s="141">
        <v>24</v>
      </c>
      <c r="Z93" s="239">
        <v>0</v>
      </c>
      <c r="AA93" s="206">
        <v>8.2429916187548162</v>
      </c>
      <c r="AB93" s="206">
        <v>250.20832018999536</v>
      </c>
      <c r="AC93" s="140" t="str">
        <f t="shared" si="5"/>
        <v>NO</v>
      </c>
      <c r="AD93" s="226">
        <v>24</v>
      </c>
      <c r="AE93" s="239">
        <v>0</v>
      </c>
      <c r="AF93" s="206">
        <v>19.381976059438411</v>
      </c>
      <c r="AG93" s="206">
        <v>331.24794479996979</v>
      </c>
      <c r="AH93" s="140" t="str">
        <f t="shared" si="6"/>
        <v>NO</v>
      </c>
    </row>
    <row r="94" spans="14:34" x14ac:dyDescent="0.25">
      <c r="N94" s="152">
        <f>N93+1</f>
        <v>44924</v>
      </c>
      <c r="O94" s="248">
        <v>0.82683705284178455</v>
      </c>
      <c r="P94" s="240">
        <v>0.11599415952306873</v>
      </c>
      <c r="Q94" s="240">
        <v>2.8722513140491488E-2</v>
      </c>
      <c r="R94" s="240">
        <v>2.8446274494655237E-2</v>
      </c>
      <c r="S94" s="209">
        <v>0</v>
      </c>
      <c r="T94" s="141">
        <v>24</v>
      </c>
      <c r="U94" s="239">
        <v>0</v>
      </c>
      <c r="V94" s="206">
        <v>1.8833750296229204</v>
      </c>
      <c r="W94" s="206">
        <v>14.744933986660099</v>
      </c>
      <c r="X94" s="140" t="str">
        <f t="shared" si="4"/>
        <v>NO</v>
      </c>
      <c r="Y94" s="141">
        <v>24</v>
      </c>
      <c r="Z94" s="239">
        <v>0</v>
      </c>
      <c r="AA94" s="206">
        <v>12.525042541028705</v>
      </c>
      <c r="AB94" s="206">
        <v>245.14019797890742</v>
      </c>
      <c r="AC94" s="140" t="str">
        <f t="shared" si="5"/>
        <v>NO</v>
      </c>
      <c r="AD94" s="226">
        <v>24</v>
      </c>
      <c r="AE94" s="239">
        <v>0</v>
      </c>
      <c r="AF94" s="206">
        <v>14.364849011421496</v>
      </c>
      <c r="AG94" s="206">
        <v>330.90992068276904</v>
      </c>
      <c r="AH94" s="140" t="str">
        <f t="shared" si="6"/>
        <v>NO</v>
      </c>
    </row>
    <row r="95" spans="14:34" x14ac:dyDescent="0.25">
      <c r="N95" s="152">
        <f>N94+1</f>
        <v>44925</v>
      </c>
      <c r="O95" s="248">
        <v>0.61298537773786133</v>
      </c>
      <c r="P95" s="240">
        <v>0.13056310992848261</v>
      </c>
      <c r="Q95" s="240">
        <v>9.9528586347642195E-2</v>
      </c>
      <c r="R95" s="240">
        <v>0.14309945022957804</v>
      </c>
      <c r="S95" s="209">
        <v>1.3823475756435812E-2</v>
      </c>
      <c r="T95" s="141">
        <v>24</v>
      </c>
      <c r="U95" s="239">
        <v>9</v>
      </c>
      <c r="V95" s="206">
        <v>1.5835401051255173</v>
      </c>
      <c r="W95" s="206">
        <v>16.258879124113371</v>
      </c>
      <c r="X95" s="140" t="str">
        <f t="shared" si="4"/>
        <v>NO</v>
      </c>
      <c r="Y95" s="141">
        <v>24</v>
      </c>
      <c r="Z95" s="239">
        <v>9</v>
      </c>
      <c r="AA95" s="206">
        <v>7.9054409372093337</v>
      </c>
      <c r="AB95" s="206">
        <v>229.01578915418048</v>
      </c>
      <c r="AC95" s="140" t="str">
        <f t="shared" si="5"/>
        <v>NO</v>
      </c>
      <c r="AD95" s="226">
        <v>24</v>
      </c>
      <c r="AE95" s="239">
        <v>9</v>
      </c>
      <c r="AF95" s="206">
        <v>17.620736248187818</v>
      </c>
      <c r="AG95" s="206">
        <v>304.9890494915158</v>
      </c>
      <c r="AH95" s="140" t="str">
        <f t="shared" si="6"/>
        <v>NO</v>
      </c>
    </row>
    <row r="96" spans="14:34" ht="12.75" hidden="1" customHeight="1" x14ac:dyDescent="0.25">
      <c r="N96" s="152">
        <f>[1]DAILY!$B96</f>
        <v>0</v>
      </c>
      <c r="O96" s="229">
        <v>0.66420843958666398</v>
      </c>
      <c r="P96" s="230">
        <v>0.15295930095999744</v>
      </c>
      <c r="Q96" s="230">
        <v>6.4345084318629231E-2</v>
      </c>
      <c r="R96" s="230">
        <v>0.11848717513470935</v>
      </c>
      <c r="S96" s="284">
        <v>0</v>
      </c>
      <c r="T96" s="168">
        <v>24</v>
      </c>
      <c r="U96" s="169">
        <v>4</v>
      </c>
      <c r="V96" s="232">
        <v>1.4111924375525142</v>
      </c>
      <c r="W96" s="232">
        <v>16.042976622442144</v>
      </c>
      <c r="X96" s="140" t="str">
        <f t="shared" si="4"/>
        <v>NO</v>
      </c>
      <c r="Y96" s="141">
        <v>24</v>
      </c>
      <c r="Z96" s="169">
        <v>4</v>
      </c>
      <c r="AA96" s="285">
        <v>13.181742840390006</v>
      </c>
      <c r="AB96" s="232">
        <v>236.73947565905857</v>
      </c>
      <c r="AC96" s="140" t="str">
        <f t="shared" si="5"/>
        <v>NO</v>
      </c>
      <c r="AD96" s="226">
        <v>24</v>
      </c>
      <c r="AE96" s="169">
        <v>4</v>
      </c>
      <c r="AF96" s="232">
        <v>19.637935844737651</v>
      </c>
      <c r="AG96" s="170">
        <v>313.08856852366995</v>
      </c>
      <c r="AH96" s="140" t="str">
        <f t="shared" si="6"/>
        <v>NO</v>
      </c>
    </row>
    <row r="97" spans="14:34" ht="13.5" hidden="1" customHeight="1" thickBot="1" x14ac:dyDescent="0.3">
      <c r="N97" s="152">
        <f>[1]DAILY!$B97</f>
        <v>0</v>
      </c>
      <c r="O97" s="229"/>
      <c r="P97" s="230"/>
      <c r="Q97" s="230"/>
      <c r="R97" s="230"/>
      <c r="S97" s="284"/>
      <c r="T97" s="168"/>
      <c r="U97" s="169"/>
      <c r="V97" s="232"/>
      <c r="W97" s="232"/>
      <c r="X97" s="140" t="str">
        <f t="shared" si="4"/>
        <v>NO</v>
      </c>
      <c r="Y97" s="141">
        <v>24</v>
      </c>
      <c r="Z97" s="169"/>
      <c r="AA97" s="285"/>
      <c r="AB97" s="232"/>
      <c r="AC97" s="140" t="str">
        <f t="shared" si="5"/>
        <v>NO</v>
      </c>
      <c r="AD97" s="226">
        <v>24</v>
      </c>
      <c r="AE97" s="169"/>
      <c r="AF97" s="232"/>
      <c r="AG97" s="170"/>
      <c r="AH97" s="140" t="str">
        <f t="shared" si="6"/>
        <v>NO</v>
      </c>
    </row>
    <row r="98" spans="14:34" ht="13.5" customHeight="1" thickBot="1" x14ac:dyDescent="0.3">
      <c r="N98" s="100">
        <f>N95+1</f>
        <v>44926</v>
      </c>
      <c r="O98" s="102">
        <v>0.66420843958666398</v>
      </c>
      <c r="P98" s="155">
        <v>0.15295930095999744</v>
      </c>
      <c r="Q98" s="155">
        <v>6.4345084318629231E-2</v>
      </c>
      <c r="R98" s="155">
        <v>0.11848717513470935</v>
      </c>
      <c r="S98" s="286">
        <v>0</v>
      </c>
      <c r="T98" s="68">
        <v>24</v>
      </c>
      <c r="U98" s="157">
        <v>4</v>
      </c>
      <c r="V98" s="287">
        <v>1.4111924375525142</v>
      </c>
      <c r="W98" s="287">
        <v>16.042976622442144</v>
      </c>
      <c r="X98" s="159" t="str">
        <f t="shared" si="4"/>
        <v>NO</v>
      </c>
      <c r="Y98" s="68">
        <v>24</v>
      </c>
      <c r="Z98" s="288">
        <v>4</v>
      </c>
      <c r="AA98" s="289">
        <v>13.181742840390006</v>
      </c>
      <c r="AB98" s="289">
        <v>236.73947565905857</v>
      </c>
      <c r="AC98" s="159" t="str">
        <f t="shared" si="5"/>
        <v>NO</v>
      </c>
      <c r="AD98" s="101">
        <v>24</v>
      </c>
      <c r="AE98" s="288">
        <v>4</v>
      </c>
      <c r="AF98" s="290">
        <v>19.637935844737651</v>
      </c>
      <c r="AG98" s="290">
        <v>313.08856852366995</v>
      </c>
      <c r="AH98" s="159" t="str">
        <f t="shared" si="6"/>
        <v>NO</v>
      </c>
    </row>
    <row r="99" spans="14:34" x14ac:dyDescent="0.25">
      <c r="T99" s="99"/>
      <c r="U99" s="99"/>
      <c r="V99" s="98"/>
      <c r="W99" s="98"/>
      <c r="X99" s="99"/>
    </row>
    <row r="100" spans="14:34" x14ac:dyDescent="0.25">
      <c r="T100" s="99"/>
      <c r="U100" s="99"/>
      <c r="V100" s="2"/>
      <c r="W100" s="2"/>
      <c r="X100" s="99"/>
    </row>
    <row r="101" spans="14:34" x14ac:dyDescent="0.25">
      <c r="T101" s="99"/>
      <c r="U101" s="99"/>
      <c r="V101" s="2"/>
      <c r="W101" s="2"/>
      <c r="X101" s="99"/>
    </row>
    <row r="102" spans="14:34" x14ac:dyDescent="0.25">
      <c r="O102" s="37"/>
      <c r="P102" s="37"/>
      <c r="Q102" s="37"/>
      <c r="R102" s="37"/>
      <c r="T102" s="99"/>
      <c r="U102" s="99"/>
      <c r="V102" s="2"/>
      <c r="W102" s="2"/>
      <c r="X102" s="99"/>
    </row>
  </sheetData>
  <mergeCells count="13">
    <mergeCell ref="B5:B7"/>
    <mergeCell ref="B8:C8"/>
    <mergeCell ref="B9:C9"/>
    <mergeCell ref="D2:L2"/>
    <mergeCell ref="O2:AH2"/>
    <mergeCell ref="D3:F3"/>
    <mergeCell ref="G3:I3"/>
    <mergeCell ref="J3:L3"/>
    <mergeCell ref="N3:N4"/>
    <mergeCell ref="O3:S3"/>
    <mergeCell ref="T3:X3"/>
    <mergeCell ref="Y3:AC3"/>
    <mergeCell ref="AD3:AH3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9" ma:contentTypeDescription="Permitting &amp; Compliance Word Document" ma:contentTypeScope="" ma:versionID="d470aa31bdd9e686612c0c2b33ea35f9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2f5656ef5ebf66284dcca08f00dbdeb1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  <xsd:element ref="ns4:lcf76f155ced4ddcb4097134ff3c332f" minOccurs="0"/>
                <xsd:element ref="ns2:TaxCatchAll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8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4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3f546a9-c1c9-4c40-bfe0-8714c2c0a127">
      <Terms xmlns="http://schemas.microsoft.com/office/infopath/2007/PartnerControls"/>
    </lcf76f155ced4ddcb4097134ff3c332f>
    <Site_x0020_Name xmlns="859f7ad6-93f6-4205-b62b-a17f28acbbac">Port Talbot Steelworks</Site_x0020_Name>
    <Internal_x002f_External xmlns="859f7ad6-93f6-4205-b62b-a17f28acbbac">Incoming document</Internal_x002f_External>
    <Post_x0020_code xmlns="859f7ad6-93f6-4205-b62b-a17f28acbbac">SA13 2NG</Post_x0020_code>
    <IconOverlay xmlns="http://schemas.microsoft.com/sharepoint/v4" xsi:nil="true"/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2023-02-28T00:00:00+00:00</Document_x0020_Date>
    <Facility_x0020_Address xmlns="859f7ad6-93f6-4205-b62b-a17f28acbbac">Port Talbot, SA13 2NG</Facility_x0020_Address>
    <Environment_x0020_Sub_x0020_Folder xmlns="859f7ad6-93f6-4205-b62b-a17f28acbbac">Environment monitoring</Environment_x0020_Sub_x0020_Folder>
    <Customer_x0020_Name xmlns="859f7ad6-93f6-4205-b62b-a17f28acbbac">Tata Steel UK Ltd</Customer_x0020_Name>
    <Surrendered_x002f_Expired_x0020_Date xmlns="859f7ad6-93f6-4205-b62b-a17f28acbbac" xsi:nil="true"/>
    <_dlc_DocId xmlns="9be56660-2c31-41ef-bc00-23e72f632f2a">REGU-409-3552375</_dlc_DocId>
    <_dlc_DocIdUrl xmlns="9be56660-2c31-41ef-bc00-23e72f632f2a">
      <Url>https://cyfoethnaturiolcymru.sharepoint.com/teams/Regulatory/Permitting/_layouts/15/DocIdRedir.aspx?ID=REGU-409-3552375</Url>
      <Description>REGU-409-3552375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E0A7187-861E-4A74-9585-06B5052087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AAD8E7-F401-4123-AF43-EEB2BD0EE209}"/>
</file>

<file path=customXml/itemProps3.xml><?xml version="1.0" encoding="utf-8"?>
<ds:datastoreItem xmlns:ds="http://schemas.openxmlformats.org/officeDocument/2006/customXml" ds:itemID="{1E3B7625-D649-428A-850B-3FBF3152328E}">
  <ds:schemaRefs>
    <ds:schemaRef ds:uri="http://schemas.microsoft.com/office/2006/metadata/properties"/>
    <ds:schemaRef ds:uri="http://schemas.microsoft.com/office/infopath/2007/PartnerControls"/>
    <ds:schemaRef ds:uri="0b9a5314-4aa7-4a72-877c-359136cc9f29"/>
    <ds:schemaRef ds:uri="0251eca2-d850-493f-b487-de38ee483013"/>
  </ds:schemaRefs>
</ds:datastoreItem>
</file>

<file path=customXml/itemProps4.xml><?xml version="1.0" encoding="utf-8"?>
<ds:datastoreItem xmlns:ds="http://schemas.openxmlformats.org/officeDocument/2006/customXml" ds:itemID="{859ABCF2-62FE-4794-99BD-16E4FFA7C55C}"/>
</file>

<file path=customXml/itemProps5.xml><?xml version="1.0" encoding="utf-8"?>
<ds:datastoreItem xmlns:ds="http://schemas.openxmlformats.org/officeDocument/2006/customXml" ds:itemID="{8C255E03-791D-44DC-B364-4E427C2899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Notes</vt:lpstr>
      <vt:lpstr>A50 Service Boilers</vt:lpstr>
      <vt:lpstr>A51 Boiler 5</vt:lpstr>
      <vt:lpstr>A53 Mitchell Boiler</vt:lpstr>
      <vt:lpstr>A62 Boiler 3</vt:lpstr>
      <vt:lpstr>A52A Boiler 6</vt:lpstr>
      <vt:lpstr>A52B Boiler 7</vt:lpstr>
    </vt:vector>
  </TitlesOfParts>
  <Manager/>
  <Company>Tata Steel Europe Ltd.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Haines, Neil</dc:creator>
  <cp:keywords/>
  <dc:description/>
  <cp:lastModifiedBy>Rhodri Morgan</cp:lastModifiedBy>
  <cp:revision/>
  <dcterms:created xsi:type="dcterms:W3CDTF">2021-07-13T10:51:44Z</dcterms:created>
  <dcterms:modified xsi:type="dcterms:W3CDTF">2023-03-23T15:51:30Z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aa366c-74b9-492b-a1b9-5472c41e7d31_Enabled">
    <vt:lpwstr>true</vt:lpwstr>
  </property>
  <property fmtid="{D5CDD505-2E9C-101B-9397-08002B2CF9AE}" pid="3" name="MSIP_Label_73aa366c-74b9-492b-a1b9-5472c41e7d31_SetDate">
    <vt:lpwstr>2022-04-13T13:27:46Z</vt:lpwstr>
  </property>
  <property fmtid="{D5CDD505-2E9C-101B-9397-08002B2CF9AE}" pid="4" name="MSIP_Label_73aa366c-74b9-492b-a1b9-5472c41e7d31_Method">
    <vt:lpwstr>Privileged</vt:lpwstr>
  </property>
  <property fmtid="{D5CDD505-2E9C-101B-9397-08002B2CF9AE}" pid="5" name="MSIP_Label_73aa366c-74b9-492b-a1b9-5472c41e7d31_Name">
    <vt:lpwstr>73aa366c-74b9-492b-a1b9-5472c41e7d31</vt:lpwstr>
  </property>
  <property fmtid="{D5CDD505-2E9C-101B-9397-08002B2CF9AE}" pid="6" name="MSIP_Label_73aa366c-74b9-492b-a1b9-5472c41e7d31_SiteId">
    <vt:lpwstr>44bbd632-fe04-42d7-933e-2649dcd22649</vt:lpwstr>
  </property>
  <property fmtid="{D5CDD505-2E9C-101B-9397-08002B2CF9AE}" pid="7" name="MSIP_Label_73aa366c-74b9-492b-a1b9-5472c41e7d31_ActionId">
    <vt:lpwstr>4564dde6-eb7e-4235-9aab-6b51aa799d1f</vt:lpwstr>
  </property>
  <property fmtid="{D5CDD505-2E9C-101B-9397-08002B2CF9AE}" pid="8" name="MSIP_Label_73aa366c-74b9-492b-a1b9-5472c41e7d31_ContentBits">
    <vt:lpwstr>2</vt:lpwstr>
  </property>
  <property fmtid="{D5CDD505-2E9C-101B-9397-08002B2CF9AE}" pid="9" name="ContentTypeId">
    <vt:lpwstr>0x01010067EB80C5FE939D4A9B3D8BA62129B7F5010200FB98ACF66FFD5C408672932E801640BE</vt:lpwstr>
  </property>
  <property fmtid="{D5CDD505-2E9C-101B-9397-08002B2CF9AE}" pid="10" name="MediaServiceImageTags">
    <vt:lpwstr/>
  </property>
  <property fmtid="{D5CDD505-2E9C-101B-9397-08002B2CF9AE}" pid="11" name="_dlc_DocIdItemGuid">
    <vt:lpwstr>ebcc96a9-1b83-4497-b453-91fef0313492</vt:lpwstr>
  </property>
</Properties>
</file>