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rhodri_morgan_cyfoethnaturiolcymru_gov_uk/Documents/Desktop/Rhod Sites/TATA/TATA - BL7108IM/Returns/2022/Q3/Air/"/>
    </mc:Choice>
  </mc:AlternateContent>
  <xr:revisionPtr revIDLastSave="24" documentId="8_{05E16994-E1FB-4561-B491-59C14FA2F86C}" xr6:coauthVersionLast="47" xr6:coauthVersionMax="47" xr10:uidLastSave="{11FCC7E8-8490-41BB-9D11-8480E0A78156}"/>
  <bookViews>
    <workbookView xWindow="-108" yWindow="-108" windowWidth="23256" windowHeight="12576" activeTab="3" xr2:uid="{00000000-000D-0000-FFFF-FFFF00000000}"/>
  </bookViews>
  <sheets>
    <sheet name="Notes" sheetId="2" r:id="rId1"/>
    <sheet name="Summary" sheetId="7" r:id="rId2"/>
    <sheet name="Plots" sheetId="8" r:id="rId3"/>
    <sheet name="Data" sheetId="9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7" i="9" l="1"/>
  <c r="D88" i="9"/>
  <c r="D89" i="9"/>
  <c r="D90" i="9"/>
  <c r="D91" i="9"/>
  <c r="D92" i="9"/>
  <c r="D93" i="9"/>
  <c r="D87" i="9"/>
  <c r="D86" i="9"/>
  <c r="D73" i="9"/>
  <c r="D72" i="9"/>
  <c r="D71" i="9"/>
  <c r="D65" i="9"/>
  <c r="D66" i="9"/>
  <c r="D64" i="9"/>
  <c r="D62" i="9"/>
  <c r="D60" i="9"/>
  <c r="D59" i="9"/>
  <c r="D9" i="7"/>
  <c r="D51" i="9"/>
  <c r="D50" i="9"/>
  <c r="D45" i="9"/>
  <c r="D38" i="9"/>
  <c r="D37" i="9"/>
  <c r="D36" i="9"/>
  <c r="D30" i="9"/>
  <c r="D24" i="9"/>
  <c r="D23" i="9"/>
  <c r="D19" i="9"/>
  <c r="D17" i="9"/>
  <c r="D11" i="9"/>
  <c r="D10" i="9"/>
  <c r="V64" i="9"/>
  <c r="T66" i="9"/>
  <c r="T77" i="9"/>
  <c r="R93" i="9"/>
  <c r="F96" i="9"/>
  <c r="F89" i="9"/>
  <c r="F57" i="9"/>
  <c r="F87" i="9"/>
  <c r="F86" i="9"/>
  <c r="D20" i="9"/>
  <c r="D21" i="9"/>
  <c r="D22" i="9"/>
  <c r="D27" i="9"/>
  <c r="D28" i="9"/>
  <c r="D29" i="9"/>
  <c r="D31" i="9"/>
  <c r="D32" i="9"/>
  <c r="Q9" i="7"/>
  <c r="O9" i="7"/>
  <c r="M9" i="7"/>
  <c r="L9" i="7"/>
  <c r="K9" i="7"/>
  <c r="E9" i="7"/>
  <c r="F9" i="7"/>
  <c r="G9" i="7"/>
  <c r="H9" i="7"/>
  <c r="I9" i="7"/>
  <c r="J9" i="7"/>
  <c r="N14" i="7"/>
  <c r="AI10" i="9"/>
  <c r="AI11" i="9"/>
  <c r="AI12" i="9"/>
  <c r="AI13" i="9"/>
  <c r="AI14" i="9"/>
  <c r="AI15" i="9"/>
  <c r="AI17" i="9"/>
  <c r="AG7" i="9"/>
  <c r="AG8" i="9" s="1"/>
  <c r="AG9" i="9" s="1"/>
  <c r="AG10" i="9" s="1"/>
  <c r="AG11" i="9" s="1"/>
  <c r="AG12" i="9" s="1"/>
  <c r="AG13" i="9" s="1"/>
  <c r="AG14" i="9" s="1"/>
  <c r="AG15" i="9" s="1"/>
  <c r="AG16" i="9" s="1"/>
  <c r="AG17" i="9" s="1"/>
  <c r="AG18" i="9" s="1"/>
  <c r="P9" i="7"/>
  <c r="Q8" i="7"/>
  <c r="Q6" i="7"/>
  <c r="Q5" i="7"/>
  <c r="P8" i="7"/>
  <c r="P6" i="7"/>
  <c r="P5" i="7"/>
  <c r="O8" i="7"/>
  <c r="O6" i="7"/>
  <c r="O5" i="7"/>
  <c r="E6" i="7"/>
  <c r="E5" i="7"/>
  <c r="D5" i="7"/>
  <c r="J5" i="7"/>
  <c r="N13" i="7"/>
  <c r="M8" i="7"/>
  <c r="L8" i="7"/>
  <c r="K8" i="7"/>
  <c r="J8" i="7"/>
  <c r="I8" i="7"/>
  <c r="H8" i="7"/>
  <c r="G8" i="7"/>
  <c r="F8" i="7"/>
  <c r="E8" i="7"/>
  <c r="M5" i="7"/>
  <c r="L5" i="7"/>
  <c r="K5" i="7"/>
  <c r="I5" i="7"/>
  <c r="H5" i="7"/>
  <c r="G5" i="7"/>
  <c r="F5" i="7"/>
  <c r="D8" i="7" l="1"/>
  <c r="N10" i="7"/>
  <c r="N11" i="7"/>
  <c r="M6" i="7"/>
  <c r="L6" i="7"/>
  <c r="K6" i="7"/>
  <c r="J6" i="7"/>
  <c r="I6" i="7"/>
  <c r="H6" i="7"/>
  <c r="G6" i="7"/>
  <c r="F6" i="7"/>
  <c r="D6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tc={83E998C9-5D3A-48D2-9A0B-60BBC9A01010}</author>
    <author>tc={CDF7A9B0-EF76-4F0B-9C11-377997E8EA05}</author>
    <author>tc={7B85EC77-9E58-4E19-BF58-1DAB3C591612}</author>
    <author>tc={DD9C60DA-3E53-4415-9058-3F2B019507D4}</author>
    <author>tc={A343B001-44E7-4F0D-A5C4-715F2E7E4F5B}</author>
    <author>tc={9C073CB9-4ABA-4BAC-8ECB-A668CCD029C5}</author>
    <author>tc={B9205BBC-CC40-488F-9398-F10E3A317426}</author>
    <author>tc={02670C0D-F014-450E-B9E1-C3DB78F4D025}</author>
    <author>tc={6965D601-7785-4617-B682-8A4DFEF54FB7}</author>
    <author>tc={91DD70D8-1055-4898-AD0A-EA27EDA31E54}</author>
    <author>tc={D5EC7E9B-A3E7-4634-B986-4EB3B8302E5B}</author>
    <author>tc={8167FC0A-7F6D-4B0F-9C4F-36E4E043D35B}</author>
    <author>tc={1D083026-7F77-4C79-84FB-3FF3A3A89DF6}</author>
    <author>tc={8A6B108D-A69B-4DF9-8C5B-D9EDAAC796E6}</author>
    <author>tc={D37CDE15-BA6C-4DA4-A13E-7641A034CDA3}</author>
    <author>tc={6763C42F-9042-460E-AD6C-005368A3FD32}</author>
    <author>tc={C54B4F2D-1F45-4DE3-9296-0D9EE7581742}</author>
    <author>tc={CF315DEA-199B-446B-BDC6-B03BAB3580FC}</author>
    <author>tc={86C0D454-DBCB-43BE-996A-10268CF25FF5}</author>
    <author>tc={BC9C2F54-7E83-4F65-B473-99F2396A1B50}</author>
    <author>tc={85E08296-D6CE-439A-903C-6095D144CBFD}</author>
  </authors>
  <commentList>
    <comment ref="Q12" authorId="0" shapeId="0" xr:uid="{83E998C9-5D3A-48D2-9A0B-60BBC9A01010}">
      <text>
        <t>[Threaded comment]
Your version of Excel allows you to read this threaded comment; however, any edits to it will get removed if the file is opened in a newer version of Excel. Learn more: https://go.microsoft.com/fwlink/?linkid=870924
Comment:
    Fan 3 offline for planned maintenance betwenn 10:00am 07/07/22 ann 16:00pm 08/07/2022 - A10 BOS 021_07</t>
      </text>
    </comment>
    <comment ref="D20" authorId="1" shapeId="0" xr:uid="{CDF7A9B0-EF76-4F0B-9C11-377997E8EA05}">
      <text>
        <t>[Threaded comment]
Your version of Excel allows you to read this threaded comment; however, any edits to it will get removed if the file is opened in a newer version of Excel. Learn more: https://go.microsoft.com/fwlink/?linkid=870924
Comment:
    Part A Reference - S5N_22_58A (July Particulate Breaches)</t>
      </text>
    </comment>
    <comment ref="C25" authorId="2" shapeId="0" xr:uid="{7B85EC77-9E58-4E19-BF58-1DAB3C591612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Planned stop</t>
      </text>
    </comment>
    <comment ref="S30" authorId="3" shapeId="0" xr:uid="{DD9C60DA-3E53-4415-9058-3F2B019507D4}">
      <text>
        <t>[Threaded comment]
Your version of Excel allows you to read this threaded comment; however, any edits to it will get removed if the file is opened in a newer version of Excel. Learn more: https://go.microsoft.com/fwlink/?linkid=870924
Comment:
    Fan 3A planned maintenance between 11:00am 25/07/2022 and 08:15am 30/07/2022 - A10A BOS 026_250722</t>
      </text>
    </comment>
    <comment ref="U30" authorId="4" shapeId="0" xr:uid="{A343B001-44E7-4F0D-A5C4-715F2E7E4F5B}">
      <text>
        <t>[Threaded comment]
Your version of Excel allows you to read this threaded comment; however, any edits to it will get removed if the file is opened in a newer version of Excel. Learn more: https://go.microsoft.com/fwlink/?linkid=870924
Comment:
    Fan 4 Planned maintenance between 8:15 and 16:15 25/07/2022 - A14 BOS 025_250722</t>
      </text>
    </comment>
    <comment ref="C34" authorId="5" shapeId="0" xr:uid="{9C073CB9-4ABA-4BAC-8ECB-A668CCD029C5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Plant temporarily offline</t>
      </text>
    </comment>
    <comment ref="C43" authorId="6" shapeId="0" xr:uid="{B9205BBC-CC40-488F-9398-F10E3A317426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Plant offline temporarily</t>
      </text>
    </comment>
    <comment ref="C46" authorId="7" shapeId="0" xr:uid="{02670C0D-F014-450E-B9E1-C3DB78F4D025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Plant offline temporarily</t>
      </text>
    </comment>
    <comment ref="Q54" authorId="8" shapeId="0" xr:uid="{6965D601-7785-4617-B682-8A4DFEF54FB7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Planned maintenance between 08:15 18/08/2022 and 13:00 19/08/2022 - A10 BOS 027_180822</t>
      </text>
    </comment>
    <comment ref="Q62" authorId="9" shapeId="0" xr:uid="{91DD70D8-1055-4898-AD0A-EA27EDA31E54}">
      <text>
        <t>[Threaded comment]
Your version of Excel allows you to read this threaded comment; however, any edits to it will get removed if the file is opened in a newer version of Excel. Learn more: https://go.microsoft.com/fwlink/?linkid=870924
Comment:
    Unplanned maintenance between 20:00 26/08/2022 and 10:00 03/09/2022 - A10 BOS 30_260822</t>
      </text>
    </comment>
    <comment ref="Y72" authorId="10" shapeId="0" xr:uid="{D5EC7E9B-A3E7-4634-B986-4EB3B8302E5B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Planned maintenance between 09:00 05/09/2022 and 13:00 07/09/2022 - A16 BOS 033_050922</t>
      </text>
    </comment>
    <comment ref="C74" authorId="11" shapeId="0" xr:uid="{8167FC0A-7F6D-4B0F-9C4F-36E4E043D35B}">
      <text>
        <t>[Threaded comment]
Your version of Excel allows you to read this threaded comment; however, any edits to it will get removed if the file is opened in a newer version of Excel. Learn more: https://go.microsoft.com/fwlink/?linkid=870924
Comment:
    Sinter Plant Main Stack on single fan operations until the end of the quarter: Ref - A1 Sinter Plant 035_070922</t>
      </text>
    </comment>
    <comment ref="W74" authorId="12" shapeId="0" xr:uid="{1D083026-7F77-4C79-84FB-3FF3A3A89DF6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Planned maintenance between 12:30 07/09/2022 and 20:00 08/09/2022 - A15 BOS 037_070922</t>
      </text>
    </comment>
    <comment ref="C76" authorId="13" shapeId="0" xr:uid="{8A6B108D-A69B-4DF9-8C5B-D9EDAAC796E6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Planned stop</t>
      </text>
    </comment>
    <comment ref="C79" authorId="14" shapeId="0" xr:uid="{D37CDE15-BA6C-4DA4-A13E-7641A034CDA3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Planned stoppage temporarily</t>
      </text>
    </comment>
    <comment ref="C80" authorId="15" shapeId="0" xr:uid="{6763C42F-9042-460E-AD6C-005368A3FD32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Planned stoppage temporarily</t>
      </text>
    </comment>
    <comment ref="C81" authorId="16" shapeId="0" xr:uid="{C54B4F2D-1F45-4DE3-9296-0D9EE7581742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Planned stoppage temporarily</t>
      </text>
    </comment>
    <comment ref="C82" authorId="17" shapeId="0" xr:uid="{CF315DEA-199B-446B-BDC6-B03BAB3580FC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Planned stoppage temporarily</t>
      </text>
    </comment>
    <comment ref="C83" authorId="18" shapeId="0" xr:uid="{86C0D454-DBCB-43BE-996A-10268CF25FF5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Plant offline for cooler derailment</t>
      </text>
    </comment>
    <comment ref="C84" authorId="19" shapeId="0" xr:uid="{BC9C2F54-7E83-4F65-B473-99F2396A1B50}">
      <text>
        <t>[Threaded comment]
Your version of Excel allows you to read this threaded comment; however, any edits to it will get removed if the file is opened in a newer version of Excel. Learn more: https://go.microsoft.com/fwlink/?linkid=870924
Comment:
    Temporary stoppages throughout day</t>
      </text>
    </comment>
    <comment ref="C94" authorId="20" shapeId="0" xr:uid="{85E08296-D6CE-439A-903C-6095D144CBFD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Planned stop</t>
      </text>
    </comment>
  </commentList>
</comments>
</file>

<file path=xl/sharedStrings.xml><?xml version="1.0" encoding="utf-8"?>
<sst xmlns="http://schemas.openxmlformats.org/spreadsheetml/2006/main" count="141" uniqueCount="87">
  <si>
    <t>Reference conditions</t>
  </si>
  <si>
    <t>All concentrations in this spreadsheet are reported in dry air at a temperature of 273K, at a pressure of 101.3 kPa and with an oxygen content of 3% dry</t>
  </si>
  <si>
    <t>Uncertainty</t>
  </si>
  <si>
    <t>Concentrations in this spreadsheet are reported after having subtracted the value of the 95% confidence interval (see Section 3.6.7 of the permit):</t>
  </si>
  <si>
    <t>95% confidence interval for nitrogen oxides is taken to be 20%</t>
  </si>
  <si>
    <t>95% confidence interval for sulphur dioxide is taken to be 20%</t>
  </si>
  <si>
    <t>95% confidence interval for dust is taken to be 30%</t>
  </si>
  <si>
    <t>95% confidence interval for carbon monoxide is taken to be 10%</t>
  </si>
  <si>
    <t>Normal operating conditions</t>
  </si>
  <si>
    <t>The document "Power Plant Boiler Abnormal Conditions" sets out the criteria for excluding emissions monitoring data from permitting or other reporting obligations:</t>
  </si>
  <si>
    <t>Parameter</t>
  </si>
  <si>
    <t>Plant</t>
  </si>
  <si>
    <t>Level representing abnormal conditions</t>
  </si>
  <si>
    <t>Boiler oxygen</t>
  </si>
  <si>
    <t>All boilers</t>
  </si>
  <si>
    <t>&gt;17% oxygen</t>
  </si>
  <si>
    <t>Fuel input</t>
  </si>
  <si>
    <t>A51, A52A, A52B, A53 and A62</t>
  </si>
  <si>
    <t>&lt;50% BFG by thermal input</t>
  </si>
  <si>
    <t>A50 (Service Boilers)</t>
  </si>
  <si>
    <t>&lt;35% BFG by thermal input</t>
  </si>
  <si>
    <t>Dust concentrations in mg/m³ (except A55 as % obscuration), reported as measured (uncertainty not taken into account)</t>
  </si>
  <si>
    <t>Source</t>
  </si>
  <si>
    <t>A1</t>
  </si>
  <si>
    <t>A2</t>
  </si>
  <si>
    <t>A8A</t>
  </si>
  <si>
    <t>A8B</t>
  </si>
  <si>
    <t>A9</t>
  </si>
  <si>
    <t>A10</t>
  </si>
  <si>
    <t>A10A</t>
  </si>
  <si>
    <t>A14</t>
  </si>
  <si>
    <t>A15</t>
  </si>
  <si>
    <t>A16</t>
  </si>
  <si>
    <t>A55</t>
  </si>
  <si>
    <t>A63</t>
  </si>
  <si>
    <t>Description</t>
  </si>
  <si>
    <t>Sinter plant main stack
(particulate)</t>
  </si>
  <si>
    <t>Sinter plant deduster stack</t>
  </si>
  <si>
    <t>BF4 casthouse fume extraction North</t>
  </si>
  <si>
    <t>BF4 casthouse fume extraction South</t>
  </si>
  <si>
    <t>BF5 casthouse fume extraction</t>
  </si>
  <si>
    <t>Iron desulphurisation/hot metal pouring fume extraction plant stack</t>
  </si>
  <si>
    <t>Hot metal fume extraction
no. 2</t>
  </si>
  <si>
    <t>Secondary fume extraction stack North</t>
  </si>
  <si>
    <t>Secondary fume extraction stack Centre</t>
  </si>
  <si>
    <t>Secondary fume extraction stack South</t>
  </si>
  <si>
    <t>Morfa main stack</t>
  </si>
  <si>
    <t>CASOB/ desulph fume extraction plant</t>
  </si>
  <si>
    <r>
      <t>Sinter plant main stack
(SO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)</t>
    </r>
  </si>
  <si>
    <r>
      <t>Sinter plant main stack
(NO</t>
    </r>
    <r>
      <rPr>
        <vertAlign val="subscript"/>
        <sz val="10"/>
        <color theme="1"/>
        <rFont val="Arial"/>
        <family val="2"/>
      </rPr>
      <t>X</t>
    </r>
    <r>
      <rPr>
        <sz val="10"/>
        <color theme="1"/>
        <rFont val="Arial"/>
        <family val="2"/>
      </rPr>
      <t>)</t>
    </r>
  </si>
  <si>
    <t>Daily means</t>
  </si>
  <si>
    <t>Minimum</t>
  </si>
  <si>
    <t>Maximum</t>
  </si>
  <si>
    <t>Limit</t>
  </si>
  <si>
    <t>No. &gt; Limit</t>
  </si>
  <si>
    <t>No. &gt; Limit w Uncert</t>
  </si>
  <si>
    <t>Weekly mean</t>
  </si>
  <si>
    <t>NOTES</t>
  </si>
  <si>
    <t>Measured concentrations - daily means (mg/m³)</t>
  </si>
  <si>
    <t>Limits</t>
  </si>
  <si>
    <t>Obscuration %</t>
  </si>
  <si>
    <t>BF  and BOS plant sources</t>
  </si>
  <si>
    <t>Sinter plant main stack (Particulate)</t>
  </si>
  <si>
    <t>Sinter plant main stack (Particulate) Uncertainty Applied</t>
  </si>
  <si>
    <r>
      <t>Sinter plant main stack (SO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</t>
    </r>
  </si>
  <si>
    <r>
      <t>Sinter plant main stack (SO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 Uncertainty Applied</t>
    </r>
  </si>
  <si>
    <r>
      <t>Sinter plant main stack (NO</t>
    </r>
    <r>
      <rPr>
        <vertAlign val="subscript"/>
        <sz val="11"/>
        <color theme="1"/>
        <rFont val="Arial"/>
        <family val="2"/>
      </rPr>
      <t>X</t>
    </r>
    <r>
      <rPr>
        <sz val="11"/>
        <color theme="1"/>
        <rFont val="Arial"/>
        <family val="2"/>
      </rPr>
      <t>)</t>
    </r>
  </si>
  <si>
    <t>Sinter plant main stack (NOx) Uncertainty Applied</t>
  </si>
  <si>
    <t>Sinter plant deduster stack Uncertainty Applied</t>
  </si>
  <si>
    <t>BF4 casthouse fume extraction North
Uncertainty Applied</t>
  </si>
  <si>
    <t>BF4 casthouse fume extraction South Uncertainty Applied</t>
  </si>
  <si>
    <t>Iron desulphurisation/hot metal pouring fume extraction plant stack Uncertainty Applied</t>
  </si>
  <si>
    <t>Hot metal fume extraction no. 2</t>
  </si>
  <si>
    <t>Hot metal fume extraction no. 2
Uncetainty Applied</t>
  </si>
  <si>
    <t>Secondary fume extraction stack North
Uncertainty Applied</t>
  </si>
  <si>
    <t>Secondary fume extraction stack Centre Uncertainty Applied</t>
  </si>
  <si>
    <t>Secondary fume extraction stack South
Uncertainty Applied</t>
  </si>
  <si>
    <t>CASOB/ desulph fume extraction plant Uncertainty Applied</t>
  </si>
  <si>
    <t>Sinter plant main stack</t>
  </si>
  <si>
    <r>
      <t>Sinter Plant Main Stack SO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&amp; NO</t>
    </r>
    <r>
      <rPr>
        <vertAlign val="subscript"/>
        <sz val="11"/>
        <color theme="1"/>
        <rFont val="Arial"/>
        <family val="2"/>
      </rPr>
      <t>X</t>
    </r>
  </si>
  <si>
    <t>Date / Uncertainty</t>
  </si>
  <si>
    <t>Week commencing</t>
  </si>
  <si>
    <t>Measured</t>
  </si>
  <si>
    <t>Uncertainty Applied 30%</t>
  </si>
  <si>
    <t>Schedule 5 Notification</t>
  </si>
  <si>
    <t>S5N_22_61A</t>
  </si>
  <si>
    <t>S5N_22_62A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</si>
</sst>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mmm\ dd\ yyyy"/>
    <numFmt numFmtId="166" formatCode="[$-F800]dddd\,\ mmmm\ dd\,\ yyyy"/>
    <numFmt numFmtId="167" formatCode="0.00000000"/>
  </numFmts>
  <fonts count="22" x14ac:knownFonts="1">
    <font>
      <sz val="1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9"/>
      <color theme="1"/>
      <name val="Arial"/>
      <family val="2"/>
    </font>
    <font>
      <sz val="11"/>
      <color theme="0"/>
      <name val="Arial"/>
      <family val="2"/>
    </font>
    <font>
      <vertAlign val="subscript"/>
      <sz val="11"/>
      <color theme="1"/>
      <name val="Arial"/>
      <family val="2"/>
    </font>
    <font>
      <sz val="10"/>
      <name val="Arial"/>
    </font>
    <font>
      <b/>
      <sz val="10"/>
      <color theme="1"/>
      <name val="Arial"/>
      <family val="2"/>
    </font>
    <font>
      <vertAlign val="subscript"/>
      <sz val="10"/>
      <color theme="1"/>
      <name val="Arial"/>
      <family val="2"/>
    </font>
    <font>
      <sz val="8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36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7">
    <xf numFmtId="0" fontId="0" fillId="0" borderId="0" applyFont="0" applyFill="0" applyBorder="0" applyAlignment="0" applyProtection="0"/>
    <xf numFmtId="0" fontId="6" fillId="0" borderId="0"/>
    <xf numFmtId="0" fontId="17" fillId="0" borderId="0" applyFont="0" applyFill="0" applyBorder="0" applyAlignment="0" applyProtection="0"/>
    <xf numFmtId="0" fontId="5" fillId="0" borderId="0"/>
    <xf numFmtId="0" fontId="4" fillId="0" borderId="0"/>
    <xf numFmtId="9" fontId="17" fillId="0" borderId="0" applyFont="0" applyFill="0" applyBorder="0" applyAlignment="0" applyProtection="0"/>
    <xf numFmtId="0" fontId="3" fillId="0" borderId="0"/>
  </cellStyleXfs>
  <cellXfs count="142">
    <xf numFmtId="0" fontId="0" fillId="0" borderId="0" xfId="0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7" fillId="0" borderId="0" xfId="0" applyFont="1"/>
    <xf numFmtId="0" fontId="0" fillId="0" borderId="0" xfId="0" applyFont="1" applyAlignment="1"/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0" fillId="0" borderId="8" xfId="0" applyBorder="1"/>
    <xf numFmtId="0" fontId="0" fillId="0" borderId="9" xfId="0" applyBorder="1"/>
    <xf numFmtId="0" fontId="6" fillId="0" borderId="0" xfId="1"/>
    <xf numFmtId="0" fontId="6" fillId="0" borderId="0" xfId="1" applyAlignment="1">
      <alignment horizontal="right"/>
    </xf>
    <xf numFmtId="0" fontId="6" fillId="0" borderId="0" xfId="1" applyAlignment="1">
      <alignment vertical="top"/>
    </xf>
    <xf numFmtId="164" fontId="6" fillId="0" borderId="0" xfId="1" applyNumberFormat="1"/>
    <xf numFmtId="164" fontId="6" fillId="0" borderId="0" xfId="1" applyNumberFormat="1" applyAlignment="1">
      <alignment horizontal="right"/>
    </xf>
    <xf numFmtId="165" fontId="10" fillId="0" borderId="0" xfId="0" applyNumberFormat="1" applyFont="1" applyBorder="1" applyAlignment="1">
      <alignment horizontal="left"/>
    </xf>
    <xf numFmtId="0" fontId="12" fillId="0" borderId="0" xfId="0" applyFont="1"/>
    <xf numFmtId="0" fontId="10" fillId="0" borderId="0" xfId="0" applyFont="1"/>
    <xf numFmtId="0" fontId="10" fillId="0" borderId="0" xfId="0" applyFont="1" applyBorder="1"/>
    <xf numFmtId="0" fontId="12" fillId="0" borderId="0" xfId="0" applyFont="1" applyBorder="1" applyAlignment="1">
      <alignment horizontal="left"/>
    </xf>
    <xf numFmtId="0" fontId="0" fillId="0" borderId="0" xfId="0" applyFont="1"/>
    <xf numFmtId="0" fontId="0" fillId="0" borderId="0" xfId="0" applyFont="1" applyBorder="1"/>
    <xf numFmtId="0" fontId="0" fillId="0" borderId="5" xfId="0" applyFont="1" applyBorder="1"/>
    <xf numFmtId="164" fontId="0" fillId="0" borderId="5" xfId="0" applyNumberFormat="1" applyFont="1" applyBorder="1"/>
    <xf numFmtId="0" fontId="0" fillId="0" borderId="10" xfId="0" applyFont="1" applyBorder="1"/>
    <xf numFmtId="164" fontId="0" fillId="0" borderId="10" xfId="0" applyNumberFormat="1" applyFont="1" applyBorder="1"/>
    <xf numFmtId="0" fontId="0" fillId="2" borderId="0" xfId="0" applyFill="1"/>
    <xf numFmtId="0" fontId="0" fillId="2" borderId="0" xfId="0" applyFont="1" applyFill="1"/>
    <xf numFmtId="0" fontId="0" fillId="2" borderId="0" xfId="0" applyFont="1" applyFill="1" applyBorder="1"/>
    <xf numFmtId="1" fontId="0" fillId="0" borderId="10" xfId="0" applyNumberFormat="1" applyFont="1" applyBorder="1"/>
    <xf numFmtId="165" fontId="15" fillId="0" borderId="0" xfId="0" applyNumberFormat="1" applyFont="1" applyBorder="1" applyAlignment="1">
      <alignment horizontal="left"/>
    </xf>
    <xf numFmtId="166" fontId="10" fillId="0" borderId="0" xfId="0" applyNumberFormat="1" applyFont="1" applyFill="1" applyBorder="1" applyAlignment="1">
      <alignment horizontal="left"/>
    </xf>
    <xf numFmtId="166" fontId="10" fillId="0" borderId="0" xfId="1" applyNumberFormat="1" applyFont="1" applyAlignment="1">
      <alignment horizontal="left"/>
    </xf>
    <xf numFmtId="2" fontId="13" fillId="0" borderId="0" xfId="1" applyNumberFormat="1" applyFont="1"/>
    <xf numFmtId="1" fontId="6" fillId="0" borderId="0" xfId="1" applyNumberFormat="1"/>
    <xf numFmtId="164" fontId="0" fillId="0" borderId="11" xfId="0" applyNumberFormat="1" applyFont="1" applyBorder="1"/>
    <xf numFmtId="0" fontId="0" fillId="0" borderId="12" xfId="0" applyFont="1" applyBorder="1"/>
    <xf numFmtId="0" fontId="0" fillId="0" borderId="5" xfId="0" applyFont="1" applyFill="1" applyBorder="1"/>
    <xf numFmtId="0" fontId="0" fillId="0" borderId="17" xfId="0" applyFont="1" applyBorder="1"/>
    <xf numFmtId="0" fontId="0" fillId="0" borderId="22" xfId="0" applyFont="1" applyBorder="1" applyAlignment="1">
      <alignment vertical="top"/>
    </xf>
    <xf numFmtId="0" fontId="0" fillId="0" borderId="19" xfId="0" applyFont="1" applyBorder="1"/>
    <xf numFmtId="164" fontId="0" fillId="0" borderId="19" xfId="0" applyNumberFormat="1" applyFont="1" applyBorder="1"/>
    <xf numFmtId="164" fontId="0" fillId="0" borderId="19" xfId="0" applyNumberFormat="1" applyFont="1" applyFill="1" applyBorder="1"/>
    <xf numFmtId="164" fontId="0" fillId="0" borderId="24" xfId="0" applyNumberFormat="1" applyFont="1" applyFill="1" applyBorder="1"/>
    <xf numFmtId="0" fontId="0" fillId="0" borderId="26" xfId="0" applyFill="1" applyBorder="1"/>
    <xf numFmtId="0" fontId="0" fillId="0" borderId="21" xfId="0" applyFont="1" applyBorder="1"/>
    <xf numFmtId="0" fontId="0" fillId="0" borderId="21" xfId="0" applyFont="1" applyFill="1" applyBorder="1"/>
    <xf numFmtId="0" fontId="0" fillId="0" borderId="27" xfId="0" applyFill="1" applyBorder="1"/>
    <xf numFmtId="164" fontId="0" fillId="0" borderId="25" xfId="0" applyNumberFormat="1" applyFont="1" applyFill="1" applyBorder="1"/>
    <xf numFmtId="164" fontId="0" fillId="0" borderId="26" xfId="0" applyNumberFormat="1" applyFont="1" applyBorder="1"/>
    <xf numFmtId="0" fontId="0" fillId="0" borderId="27" xfId="0" applyFont="1" applyBorder="1"/>
    <xf numFmtId="0" fontId="0" fillId="0" borderId="10" xfId="0" applyFont="1" applyFill="1" applyBorder="1"/>
    <xf numFmtId="0" fontId="0" fillId="0" borderId="29" xfId="0" applyFont="1" applyBorder="1"/>
    <xf numFmtId="0" fontId="0" fillId="0" borderId="30" xfId="0" applyFont="1" applyBorder="1"/>
    <xf numFmtId="164" fontId="0" fillId="0" borderId="30" xfId="0" applyNumberFormat="1" applyFont="1" applyBorder="1"/>
    <xf numFmtId="164" fontId="0" fillId="0" borderId="31" xfId="0" applyNumberFormat="1" applyFont="1" applyBorder="1"/>
    <xf numFmtId="0" fontId="0" fillId="0" borderId="30" xfId="0" applyFont="1" applyFill="1" applyBorder="1"/>
    <xf numFmtId="0" fontId="0" fillId="0" borderId="32" xfId="0" applyFill="1" applyBorder="1"/>
    <xf numFmtId="0" fontId="0" fillId="0" borderId="21" xfId="0" applyFont="1" applyBorder="1" applyAlignment="1">
      <alignment wrapText="1"/>
    </xf>
    <xf numFmtId="0" fontId="0" fillId="0" borderId="29" xfId="0" applyFill="1" applyBorder="1"/>
    <xf numFmtId="2" fontId="10" fillId="0" borderId="0" xfId="0" applyNumberFormat="1" applyFont="1" applyFill="1" applyAlignment="1">
      <alignment horizontal="right"/>
    </xf>
    <xf numFmtId="2" fontId="6" fillId="0" borderId="0" xfId="1" applyNumberFormat="1" applyAlignment="1">
      <alignment horizontal="right"/>
    </xf>
    <xf numFmtId="2" fontId="13" fillId="0" borderId="0" xfId="0" applyNumberFormat="1" applyFont="1" applyFill="1" applyAlignment="1">
      <alignment horizontal="right"/>
    </xf>
    <xf numFmtId="2" fontId="10" fillId="0" borderId="0" xfId="0" applyNumberFormat="1" applyFont="1" applyFill="1" applyAlignment="1">
      <alignment vertical="center" wrapText="1"/>
    </xf>
    <xf numFmtId="2" fontId="10" fillId="0" borderId="0" xfId="0" applyNumberFormat="1" applyFont="1" applyFill="1" applyAlignment="1">
      <alignment horizontal="right" vertical="center" wrapText="1"/>
    </xf>
    <xf numFmtId="2" fontId="12" fillId="0" borderId="0" xfId="0" applyNumberFormat="1" applyFont="1" applyFill="1" applyAlignment="1">
      <alignment horizontal="center" vertical="center" wrapText="1"/>
    </xf>
    <xf numFmtId="2" fontId="10" fillId="0" borderId="0" xfId="1" applyNumberFormat="1" applyFont="1" applyAlignment="1">
      <alignment horizontal="right"/>
    </xf>
    <xf numFmtId="2" fontId="15" fillId="0" borderId="0" xfId="1" applyNumberFormat="1" applyFont="1" applyAlignment="1">
      <alignment horizontal="right"/>
    </xf>
    <xf numFmtId="0" fontId="10" fillId="0" borderId="0" xfId="1" applyFont="1" applyAlignment="1">
      <alignment horizontal="left"/>
    </xf>
    <xf numFmtId="0" fontId="10" fillId="0" borderId="0" xfId="1" applyFont="1" applyAlignment="1">
      <alignment horizontal="right"/>
    </xf>
    <xf numFmtId="2" fontId="18" fillId="0" borderId="0" xfId="1" applyNumberFormat="1" applyFont="1" applyAlignment="1">
      <alignment horizontal="center" vertical="center" wrapText="1"/>
    </xf>
    <xf numFmtId="2" fontId="13" fillId="0" borderId="0" xfId="1" applyNumberFormat="1" applyFont="1" applyAlignment="1">
      <alignment horizontal="right"/>
    </xf>
    <xf numFmtId="2" fontId="10" fillId="0" borderId="0" xfId="1" applyNumberFormat="1" applyFont="1" applyAlignment="1">
      <alignment horizontal="right" vertical="center" wrapText="1"/>
    </xf>
    <xf numFmtId="2" fontId="21" fillId="0" borderId="0" xfId="1" applyNumberFormat="1" applyFont="1" applyAlignment="1">
      <alignment vertical="center" wrapText="1"/>
    </xf>
    <xf numFmtId="2" fontId="14" fillId="0" borderId="0" xfId="1" applyNumberFormat="1" applyFont="1" applyAlignment="1">
      <alignment vertical="center" wrapText="1"/>
    </xf>
    <xf numFmtId="2" fontId="8" fillId="0" borderId="0" xfId="1" applyNumberFormat="1" applyFont="1" applyAlignment="1">
      <alignment vertical="center"/>
    </xf>
    <xf numFmtId="2" fontId="8" fillId="0" borderId="0" xfId="1" applyNumberFormat="1" applyFont="1" applyAlignment="1">
      <alignment horizontal="center" vertical="center"/>
    </xf>
    <xf numFmtId="2" fontId="10" fillId="0" borderId="0" xfId="1" applyNumberFormat="1" applyFont="1" applyAlignment="1">
      <alignment horizontal="right" vertical="center"/>
    </xf>
    <xf numFmtId="2" fontId="21" fillId="0" borderId="0" xfId="1" applyNumberFormat="1" applyFont="1" applyAlignment="1">
      <alignment vertical="center"/>
    </xf>
    <xf numFmtId="2" fontId="10" fillId="0" borderId="0" xfId="1" applyNumberFormat="1" applyFont="1" applyAlignment="1">
      <alignment vertical="center"/>
    </xf>
    <xf numFmtId="2" fontId="14" fillId="0" borderId="0" xfId="1" applyNumberFormat="1" applyFont="1" applyAlignment="1">
      <alignment vertical="center"/>
    </xf>
    <xf numFmtId="167" fontId="10" fillId="0" borderId="0" xfId="1" applyNumberFormat="1" applyFont="1" applyAlignment="1">
      <alignment horizontal="right" vertical="top" wrapText="1"/>
    </xf>
    <xf numFmtId="2" fontId="14" fillId="0" borderId="0" xfId="1" applyNumberFormat="1" applyFont="1" applyAlignment="1">
      <alignment vertical="top" wrapText="1"/>
    </xf>
    <xf numFmtId="0" fontId="8" fillId="0" borderId="0" xfId="1" applyFont="1" applyAlignment="1">
      <alignment horizontal="center"/>
    </xf>
    <xf numFmtId="2" fontId="18" fillId="0" borderId="0" xfId="1" applyNumberFormat="1" applyFont="1" applyAlignment="1">
      <alignment vertical="center" wrapText="1"/>
    </xf>
    <xf numFmtId="2" fontId="21" fillId="0" borderId="0" xfId="1" applyNumberFormat="1" applyFont="1" applyAlignment="1">
      <alignment vertical="top" wrapText="1"/>
    </xf>
    <xf numFmtId="0" fontId="15" fillId="0" borderId="0" xfId="1" applyFont="1"/>
    <xf numFmtId="0" fontId="10" fillId="0" borderId="0" xfId="1" applyFont="1"/>
    <xf numFmtId="2" fontId="0" fillId="0" borderId="5" xfId="0" applyNumberFormat="1" applyFill="1" applyBorder="1"/>
    <xf numFmtId="2" fontId="10" fillId="0" borderId="0" xfId="1" applyNumberFormat="1" applyFont="1" applyAlignment="1">
      <alignment vertical="center" wrapText="1"/>
    </xf>
    <xf numFmtId="167" fontId="10" fillId="0" borderId="0" xfId="1" applyNumberFormat="1" applyFont="1" applyAlignment="1">
      <alignment vertical="top" wrapText="1"/>
    </xf>
    <xf numFmtId="0" fontId="2" fillId="0" borderId="0" xfId="1" applyFont="1" applyAlignment="1">
      <alignment horizontal="left" vertical="top" wrapText="1"/>
    </xf>
    <xf numFmtId="0" fontId="2" fillId="0" borderId="0" xfId="1" applyFont="1" applyAlignment="1">
      <alignment horizontal="left" vertical="top"/>
    </xf>
    <xf numFmtId="0" fontId="6" fillId="0" borderId="0" xfId="1" applyAlignment="1">
      <alignment horizontal="left" vertical="top" wrapText="1"/>
    </xf>
    <xf numFmtId="0" fontId="2" fillId="0" borderId="0" xfId="1" applyFont="1" applyAlignment="1">
      <alignment horizontal="right"/>
    </xf>
    <xf numFmtId="0" fontId="2" fillId="0" borderId="0" xfId="1" applyFont="1"/>
    <xf numFmtId="0" fontId="2" fillId="0" borderId="0" xfId="1" applyFont="1" applyAlignment="1">
      <alignment vertical="top" wrapText="1"/>
    </xf>
    <xf numFmtId="2" fontId="2" fillId="0" borderId="0" xfId="1" applyNumberFormat="1" applyFont="1" applyAlignment="1">
      <alignment horizontal="right"/>
    </xf>
    <xf numFmtId="2" fontId="2" fillId="0" borderId="0" xfId="1" applyNumberFormat="1" applyFont="1" applyAlignment="1">
      <alignment horizontal="right" vertical="center" wrapText="1"/>
    </xf>
    <xf numFmtId="2" fontId="2" fillId="0" borderId="0" xfId="1" applyNumberFormat="1" applyFont="1" applyAlignment="1">
      <alignment horizontal="right" vertical="center"/>
    </xf>
    <xf numFmtId="2" fontId="2" fillId="0" borderId="0" xfId="1" applyNumberFormat="1" applyFont="1" applyAlignment="1">
      <alignment vertical="center"/>
    </xf>
    <xf numFmtId="167" fontId="2" fillId="0" borderId="0" xfId="1" applyNumberFormat="1" applyFont="1" applyAlignment="1">
      <alignment horizontal="right" vertical="center" wrapText="1"/>
    </xf>
    <xf numFmtId="2" fontId="2" fillId="0" borderId="0" xfId="1" applyNumberFormat="1" applyFont="1"/>
    <xf numFmtId="167" fontId="2" fillId="0" borderId="0" xfId="1" applyNumberFormat="1" applyFont="1" applyAlignment="1">
      <alignment horizontal="right" vertical="top" wrapText="1"/>
    </xf>
    <xf numFmtId="2" fontId="2" fillId="0" borderId="0" xfId="1" applyNumberFormat="1" applyFont="1" applyAlignment="1">
      <alignment vertical="top" wrapText="1"/>
    </xf>
    <xf numFmtId="2" fontId="2" fillId="0" borderId="0" xfId="1" applyNumberFormat="1" applyFont="1" applyAlignment="1">
      <alignment vertical="center" wrapText="1"/>
    </xf>
    <xf numFmtId="2" fontId="2" fillId="0" borderId="0" xfId="1" applyNumberFormat="1" applyFont="1" applyAlignment="1">
      <alignment horizontal="right" wrapText="1"/>
    </xf>
    <xf numFmtId="0" fontId="2" fillId="0" borderId="0" xfId="1" applyFont="1" applyAlignment="1">
      <alignment horizontal="left"/>
    </xf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0" fillId="0" borderId="17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6" fillId="0" borderId="0" xfId="1" applyAlignment="1">
      <alignment horizontal="right" vertical="top" wrapText="1"/>
    </xf>
    <xf numFmtId="0" fontId="6" fillId="3" borderId="0" xfId="1" applyFill="1" applyAlignment="1">
      <alignment horizontal="right"/>
    </xf>
    <xf numFmtId="0" fontId="2" fillId="3" borderId="0" xfId="1" applyFont="1" applyFill="1" applyAlignment="1">
      <alignment horizontal="right"/>
    </xf>
    <xf numFmtId="0" fontId="2" fillId="3" borderId="0" xfId="1" applyFont="1" applyFill="1" applyAlignment="1">
      <alignment horizontal="right" vertical="top" wrapText="1"/>
    </xf>
    <xf numFmtId="0" fontId="2" fillId="3" borderId="0" xfId="1" applyFont="1" applyFill="1" applyAlignment="1">
      <alignment horizontal="right" vertical="top" wrapText="1"/>
    </xf>
    <xf numFmtId="0" fontId="6" fillId="3" borderId="0" xfId="1" applyFill="1" applyAlignment="1">
      <alignment horizontal="right" vertical="top" wrapText="1"/>
    </xf>
    <xf numFmtId="9" fontId="6" fillId="3" borderId="0" xfId="1" applyNumberFormat="1" applyFill="1" applyAlignment="1">
      <alignment horizontal="right" vertical="top" wrapText="1"/>
    </xf>
    <xf numFmtId="0" fontId="12" fillId="3" borderId="0" xfId="0" applyFont="1" applyFill="1" applyAlignment="1">
      <alignment horizontal="center"/>
    </xf>
    <xf numFmtId="0" fontId="6" fillId="3" borderId="0" xfId="1" applyFill="1" applyAlignment="1">
      <alignment horizontal="center"/>
    </xf>
    <xf numFmtId="0" fontId="6" fillId="3" borderId="0" xfId="1" applyFill="1" applyAlignment="1">
      <alignment horizontal="center" vertical="top" wrapText="1"/>
    </xf>
    <xf numFmtId="0" fontId="9" fillId="3" borderId="18" xfId="1" applyFont="1" applyFill="1" applyBorder="1" applyAlignment="1">
      <alignment horizontal="right"/>
    </xf>
    <xf numFmtId="0" fontId="9" fillId="3" borderId="19" xfId="1" applyFont="1" applyFill="1" applyBorder="1" applyAlignment="1">
      <alignment horizontal="right"/>
    </xf>
    <xf numFmtId="0" fontId="9" fillId="3" borderId="13" xfId="1" applyFont="1" applyFill="1" applyBorder="1" applyAlignment="1">
      <alignment horizontal="right" vertical="top" wrapText="1"/>
    </xf>
    <xf numFmtId="0" fontId="9" fillId="3" borderId="10" xfId="1" applyFont="1" applyFill="1" applyBorder="1" applyAlignment="1">
      <alignment horizontal="right" vertical="top" wrapText="1"/>
    </xf>
    <xf numFmtId="0" fontId="9" fillId="3" borderId="0" xfId="1" applyFont="1" applyFill="1" applyAlignment="1">
      <alignment horizontal="right" vertical="top" wrapText="1"/>
    </xf>
    <xf numFmtId="0" fontId="9" fillId="3" borderId="0" xfId="1" applyFont="1" applyFill="1" applyAlignment="1">
      <alignment horizontal="right" vertical="top" wrapText="1"/>
    </xf>
    <xf numFmtId="9" fontId="2" fillId="3" borderId="0" xfId="1" applyNumberFormat="1" applyFont="1" applyFill="1" applyAlignment="1">
      <alignment horizontal="right" vertical="top" wrapText="1"/>
    </xf>
    <xf numFmtId="0" fontId="11" fillId="3" borderId="10" xfId="1" applyFont="1" applyFill="1" applyBorder="1" applyAlignment="1">
      <alignment horizontal="right" vertical="top" wrapText="1"/>
    </xf>
    <xf numFmtId="0" fontId="9" fillId="3" borderId="20" xfId="1" applyFont="1" applyFill="1" applyBorder="1" applyAlignment="1">
      <alignment horizontal="right"/>
    </xf>
    <xf numFmtId="0" fontId="9" fillId="3" borderId="23" xfId="1" applyFont="1" applyFill="1" applyBorder="1" applyAlignment="1">
      <alignment horizontal="right" vertical="top" wrapText="1"/>
    </xf>
  </cellXfs>
  <cellStyles count="7">
    <cellStyle name="Normal" xfId="0" builtinId="0"/>
    <cellStyle name="Normal 2" xfId="1" xr:uid="{FF683E16-6A62-4940-A5D5-514EB64F8FCB}"/>
    <cellStyle name="Normal 2 2" xfId="3" xr:uid="{05ECE19F-1CA1-41F2-A203-7FD31E0DB3C9}"/>
    <cellStyle name="Normal 2 3" xfId="4" xr:uid="{CC4D6746-4EA6-4E86-AC0D-178F4040F04A}"/>
    <cellStyle name="Normal 2 4" xfId="6" xr:uid="{0AD27644-25EB-4D19-8E12-99A89096601F}"/>
    <cellStyle name="Normal 3" xfId="2" xr:uid="{91246AB5-D6E1-4D4E-B12B-57DB3C52EF94}"/>
    <cellStyle name="Percent 2" xfId="5" xr:uid="{A9DC89AE-D150-4BB0-A109-63312153D0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Data!$C$6:$C$97</c:f>
              <c:numCache>
                <c:formatCode>0.00</c:formatCode>
                <c:ptCount val="92"/>
                <c:pt idx="0">
                  <c:v>17.54</c:v>
                </c:pt>
                <c:pt idx="1">
                  <c:v>35.04</c:v>
                </c:pt>
                <c:pt idx="2">
                  <c:v>21.59</c:v>
                </c:pt>
                <c:pt idx="3">
                  <c:v>36.94</c:v>
                </c:pt>
                <c:pt idx="4">
                  <c:v>42.07</c:v>
                </c:pt>
                <c:pt idx="5">
                  <c:v>43.99</c:v>
                </c:pt>
                <c:pt idx="6">
                  <c:v>36.590000000000003</c:v>
                </c:pt>
                <c:pt idx="7">
                  <c:v>36.56</c:v>
                </c:pt>
                <c:pt idx="8">
                  <c:v>38.01</c:v>
                </c:pt>
                <c:pt idx="9">
                  <c:v>26.78</c:v>
                </c:pt>
                <c:pt idx="10">
                  <c:v>31.61</c:v>
                </c:pt>
                <c:pt idx="11">
                  <c:v>52.4</c:v>
                </c:pt>
                <c:pt idx="12">
                  <c:v>37.58</c:v>
                </c:pt>
                <c:pt idx="13">
                  <c:v>50.93</c:v>
                </c:pt>
                <c:pt idx="14">
                  <c:v>65.430000000000007</c:v>
                </c:pt>
                <c:pt idx="15">
                  <c:v>59.22</c:v>
                </c:pt>
                <c:pt idx="16">
                  <c:v>62.82</c:v>
                </c:pt>
                <c:pt idx="17">
                  <c:v>52.12</c:v>
                </c:pt>
                <c:pt idx="18">
                  <c:v>48.93</c:v>
                </c:pt>
                <c:pt idx="19">
                  <c:v>1.17</c:v>
                </c:pt>
                <c:pt idx="20">
                  <c:v>25.13</c:v>
                </c:pt>
                <c:pt idx="21">
                  <c:v>57.92</c:v>
                </c:pt>
                <c:pt idx="22">
                  <c:v>64.760000000000005</c:v>
                </c:pt>
                <c:pt idx="23">
                  <c:v>57.26</c:v>
                </c:pt>
                <c:pt idx="24">
                  <c:v>53.02</c:v>
                </c:pt>
                <c:pt idx="25">
                  <c:v>66.540000000000006</c:v>
                </c:pt>
                <c:pt idx="26">
                  <c:v>72.319999999999993</c:v>
                </c:pt>
                <c:pt idx="27">
                  <c:v>27.13</c:v>
                </c:pt>
                <c:pt idx="28">
                  <c:v>0.15</c:v>
                </c:pt>
                <c:pt idx="29">
                  <c:v>32.840000000000003</c:v>
                </c:pt>
                <c:pt idx="30">
                  <c:v>42.71</c:v>
                </c:pt>
                <c:pt idx="31">
                  <c:v>47.62</c:v>
                </c:pt>
                <c:pt idx="32">
                  <c:v>49.43</c:v>
                </c:pt>
                <c:pt idx="33">
                  <c:v>29.97</c:v>
                </c:pt>
                <c:pt idx="34">
                  <c:v>28.25</c:v>
                </c:pt>
                <c:pt idx="35">
                  <c:v>35.36</c:v>
                </c:pt>
                <c:pt idx="36">
                  <c:v>37.93</c:v>
                </c:pt>
                <c:pt idx="37">
                  <c:v>10.87</c:v>
                </c:pt>
                <c:pt idx="38">
                  <c:v>37.299999999999997</c:v>
                </c:pt>
                <c:pt idx="39">
                  <c:v>40.369999999999997</c:v>
                </c:pt>
                <c:pt idx="40">
                  <c:v>3.06</c:v>
                </c:pt>
                <c:pt idx="41">
                  <c:v>19.47</c:v>
                </c:pt>
                <c:pt idx="42">
                  <c:v>22.57</c:v>
                </c:pt>
                <c:pt idx="43">
                  <c:v>31.4</c:v>
                </c:pt>
                <c:pt idx="44">
                  <c:v>44.72</c:v>
                </c:pt>
                <c:pt idx="45">
                  <c:v>45.2</c:v>
                </c:pt>
                <c:pt idx="46">
                  <c:v>36.26</c:v>
                </c:pt>
                <c:pt idx="47">
                  <c:v>29.86</c:v>
                </c:pt>
                <c:pt idx="48">
                  <c:v>25.72</c:v>
                </c:pt>
                <c:pt idx="49">
                  <c:v>32.94</c:v>
                </c:pt>
                <c:pt idx="50">
                  <c:v>30.76</c:v>
                </c:pt>
                <c:pt idx="51">
                  <c:v>35.01</c:v>
                </c:pt>
                <c:pt idx="52">
                  <c:v>33.119999999999997</c:v>
                </c:pt>
                <c:pt idx="53">
                  <c:v>42.86</c:v>
                </c:pt>
                <c:pt idx="54">
                  <c:v>41.38</c:v>
                </c:pt>
                <c:pt idx="55">
                  <c:v>23.85</c:v>
                </c:pt>
                <c:pt idx="56">
                  <c:v>42.89</c:v>
                </c:pt>
                <c:pt idx="57">
                  <c:v>37.520000000000003</c:v>
                </c:pt>
                <c:pt idx="58">
                  <c:v>43.55</c:v>
                </c:pt>
                <c:pt idx="59">
                  <c:v>45.63</c:v>
                </c:pt>
                <c:pt idx="60">
                  <c:v>54.42</c:v>
                </c:pt>
                <c:pt idx="61">
                  <c:v>39.96</c:v>
                </c:pt>
                <c:pt idx="62">
                  <c:v>29.29</c:v>
                </c:pt>
                <c:pt idx="63">
                  <c:v>36.83</c:v>
                </c:pt>
                <c:pt idx="64">
                  <c:v>13.08</c:v>
                </c:pt>
                <c:pt idx="65">
                  <c:v>45.11</c:v>
                </c:pt>
                <c:pt idx="66">
                  <c:v>47.87</c:v>
                </c:pt>
                <c:pt idx="67">
                  <c:v>53.4</c:v>
                </c:pt>
                <c:pt idx="68">
                  <c:v>19.510000000000002</c:v>
                </c:pt>
                <c:pt idx="69">
                  <c:v>20.77</c:v>
                </c:pt>
                <c:pt idx="70">
                  <c:v>10.119999999999999</c:v>
                </c:pt>
                <c:pt idx="71">
                  <c:v>9.4700000000000006</c:v>
                </c:pt>
                <c:pt idx="72">
                  <c:v>5.36</c:v>
                </c:pt>
                <c:pt idx="73">
                  <c:v>18.63</c:v>
                </c:pt>
                <c:pt idx="74">
                  <c:v>22.78</c:v>
                </c:pt>
                <c:pt idx="75">
                  <c:v>23</c:v>
                </c:pt>
                <c:pt idx="76">
                  <c:v>15.56</c:v>
                </c:pt>
                <c:pt idx="77">
                  <c:v>15.59</c:v>
                </c:pt>
                <c:pt idx="78">
                  <c:v>15.45</c:v>
                </c:pt>
                <c:pt idx="79">
                  <c:v>25.29</c:v>
                </c:pt>
                <c:pt idx="80">
                  <c:v>48.75</c:v>
                </c:pt>
                <c:pt idx="81">
                  <c:v>52.27</c:v>
                </c:pt>
                <c:pt idx="82">
                  <c:v>40.86</c:v>
                </c:pt>
                <c:pt idx="83">
                  <c:v>53.69</c:v>
                </c:pt>
                <c:pt idx="84">
                  <c:v>54.54</c:v>
                </c:pt>
                <c:pt idx="85">
                  <c:v>50.56</c:v>
                </c:pt>
                <c:pt idx="86">
                  <c:v>55.27</c:v>
                </c:pt>
                <c:pt idx="87">
                  <c:v>56.96</c:v>
                </c:pt>
                <c:pt idx="88">
                  <c:v>32.46</c:v>
                </c:pt>
                <c:pt idx="89">
                  <c:v>33.69</c:v>
                </c:pt>
                <c:pt idx="90">
                  <c:v>36.770000000000003</c:v>
                </c:pt>
                <c:pt idx="91">
                  <c:v>41.16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22-4DBA-A9CA-468B5D76DB2D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Data!$AC$6:$AC$97</c:f>
              <c:numCache>
                <c:formatCode>General</c:formatCode>
                <c:ptCount val="92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40</c:v>
                </c:pt>
                <c:pt idx="12">
                  <c:v>40</c:v>
                </c:pt>
                <c:pt idx="13">
                  <c:v>40</c:v>
                </c:pt>
                <c:pt idx="14">
                  <c:v>40</c:v>
                </c:pt>
                <c:pt idx="15">
                  <c:v>40</c:v>
                </c:pt>
                <c:pt idx="16">
                  <c:v>40</c:v>
                </c:pt>
                <c:pt idx="17">
                  <c:v>40</c:v>
                </c:pt>
                <c:pt idx="18">
                  <c:v>40</c:v>
                </c:pt>
                <c:pt idx="19">
                  <c:v>40</c:v>
                </c:pt>
                <c:pt idx="20">
                  <c:v>40</c:v>
                </c:pt>
                <c:pt idx="21">
                  <c:v>40</c:v>
                </c:pt>
                <c:pt idx="22">
                  <c:v>40</c:v>
                </c:pt>
                <c:pt idx="23">
                  <c:v>40</c:v>
                </c:pt>
                <c:pt idx="24">
                  <c:v>40</c:v>
                </c:pt>
                <c:pt idx="25">
                  <c:v>40</c:v>
                </c:pt>
                <c:pt idx="26">
                  <c:v>40</c:v>
                </c:pt>
                <c:pt idx="27">
                  <c:v>40</c:v>
                </c:pt>
                <c:pt idx="28">
                  <c:v>40</c:v>
                </c:pt>
                <c:pt idx="29">
                  <c:v>40</c:v>
                </c:pt>
                <c:pt idx="30">
                  <c:v>40</c:v>
                </c:pt>
                <c:pt idx="31">
                  <c:v>40</c:v>
                </c:pt>
                <c:pt idx="32">
                  <c:v>40</c:v>
                </c:pt>
                <c:pt idx="33">
                  <c:v>40</c:v>
                </c:pt>
                <c:pt idx="34">
                  <c:v>40</c:v>
                </c:pt>
                <c:pt idx="35">
                  <c:v>40</c:v>
                </c:pt>
                <c:pt idx="36">
                  <c:v>40</c:v>
                </c:pt>
                <c:pt idx="37">
                  <c:v>40</c:v>
                </c:pt>
                <c:pt idx="38">
                  <c:v>40</c:v>
                </c:pt>
                <c:pt idx="39">
                  <c:v>40</c:v>
                </c:pt>
                <c:pt idx="40">
                  <c:v>40</c:v>
                </c:pt>
                <c:pt idx="41">
                  <c:v>40</c:v>
                </c:pt>
                <c:pt idx="42">
                  <c:v>40</c:v>
                </c:pt>
                <c:pt idx="43">
                  <c:v>40</c:v>
                </c:pt>
                <c:pt idx="44">
                  <c:v>40</c:v>
                </c:pt>
                <c:pt idx="45">
                  <c:v>40</c:v>
                </c:pt>
                <c:pt idx="46">
                  <c:v>40</c:v>
                </c:pt>
                <c:pt idx="47">
                  <c:v>40</c:v>
                </c:pt>
                <c:pt idx="48">
                  <c:v>40</c:v>
                </c:pt>
                <c:pt idx="49">
                  <c:v>40</c:v>
                </c:pt>
                <c:pt idx="50">
                  <c:v>40</c:v>
                </c:pt>
                <c:pt idx="51">
                  <c:v>40</c:v>
                </c:pt>
                <c:pt idx="52">
                  <c:v>40</c:v>
                </c:pt>
                <c:pt idx="53">
                  <c:v>40</c:v>
                </c:pt>
                <c:pt idx="54">
                  <c:v>40</c:v>
                </c:pt>
                <c:pt idx="55">
                  <c:v>40</c:v>
                </c:pt>
                <c:pt idx="56">
                  <c:v>40</c:v>
                </c:pt>
                <c:pt idx="57">
                  <c:v>40</c:v>
                </c:pt>
                <c:pt idx="58">
                  <c:v>40</c:v>
                </c:pt>
                <c:pt idx="59">
                  <c:v>40</c:v>
                </c:pt>
                <c:pt idx="60">
                  <c:v>40</c:v>
                </c:pt>
                <c:pt idx="61">
                  <c:v>40</c:v>
                </c:pt>
                <c:pt idx="62">
                  <c:v>40</c:v>
                </c:pt>
                <c:pt idx="63">
                  <c:v>40</c:v>
                </c:pt>
                <c:pt idx="64">
                  <c:v>40</c:v>
                </c:pt>
                <c:pt idx="65">
                  <c:v>40</c:v>
                </c:pt>
                <c:pt idx="66">
                  <c:v>40</c:v>
                </c:pt>
                <c:pt idx="67">
                  <c:v>40</c:v>
                </c:pt>
                <c:pt idx="68">
                  <c:v>40</c:v>
                </c:pt>
                <c:pt idx="69">
                  <c:v>40</c:v>
                </c:pt>
                <c:pt idx="70">
                  <c:v>40</c:v>
                </c:pt>
                <c:pt idx="71">
                  <c:v>40</c:v>
                </c:pt>
                <c:pt idx="72">
                  <c:v>40</c:v>
                </c:pt>
                <c:pt idx="73">
                  <c:v>40</c:v>
                </c:pt>
                <c:pt idx="74">
                  <c:v>40</c:v>
                </c:pt>
                <c:pt idx="75">
                  <c:v>40</c:v>
                </c:pt>
                <c:pt idx="76">
                  <c:v>40</c:v>
                </c:pt>
                <c:pt idx="77">
                  <c:v>40</c:v>
                </c:pt>
                <c:pt idx="78">
                  <c:v>40</c:v>
                </c:pt>
                <c:pt idx="79">
                  <c:v>40</c:v>
                </c:pt>
                <c:pt idx="80">
                  <c:v>40</c:v>
                </c:pt>
                <c:pt idx="81">
                  <c:v>40</c:v>
                </c:pt>
                <c:pt idx="82">
                  <c:v>40</c:v>
                </c:pt>
                <c:pt idx="83">
                  <c:v>40</c:v>
                </c:pt>
                <c:pt idx="84">
                  <c:v>40</c:v>
                </c:pt>
                <c:pt idx="85">
                  <c:v>40</c:v>
                </c:pt>
                <c:pt idx="86">
                  <c:v>40</c:v>
                </c:pt>
                <c:pt idx="87">
                  <c:v>40</c:v>
                </c:pt>
                <c:pt idx="88">
                  <c:v>40</c:v>
                </c:pt>
                <c:pt idx="89">
                  <c:v>40</c:v>
                </c:pt>
                <c:pt idx="90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22-4DBA-A9CA-468B5D76DB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5332596540519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A2 - PM</a:t>
            </a:r>
            <a:endParaRPr lang="en-US" b="1" baseline="0"/>
          </a:p>
        </c:rich>
      </c:tx>
      <c:layout>
        <c:manualLayout>
          <c:xMode val="edge"/>
          <c:yMode val="edge"/>
          <c:x val="7.3197648539546606E-2"/>
          <c:y val="3.08008204300048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Data!$I$6:$I$97</c:f>
              <c:numCache>
                <c:formatCode>0.00</c:formatCode>
                <c:ptCount val="92"/>
                <c:pt idx="0">
                  <c:v>0.56000000000000005</c:v>
                </c:pt>
                <c:pt idx="1">
                  <c:v>0.6</c:v>
                </c:pt>
                <c:pt idx="2">
                  <c:v>0.55000000000000004</c:v>
                </c:pt>
                <c:pt idx="3">
                  <c:v>0.55000000000000004</c:v>
                </c:pt>
                <c:pt idx="4">
                  <c:v>0.59</c:v>
                </c:pt>
                <c:pt idx="5">
                  <c:v>0.57999999999999996</c:v>
                </c:pt>
                <c:pt idx="6">
                  <c:v>0.63</c:v>
                </c:pt>
                <c:pt idx="7">
                  <c:v>0.75</c:v>
                </c:pt>
                <c:pt idx="8">
                  <c:v>0.7</c:v>
                </c:pt>
                <c:pt idx="9">
                  <c:v>0.87</c:v>
                </c:pt>
                <c:pt idx="10">
                  <c:v>0.92</c:v>
                </c:pt>
                <c:pt idx="11">
                  <c:v>0.97</c:v>
                </c:pt>
                <c:pt idx="12">
                  <c:v>0.59</c:v>
                </c:pt>
                <c:pt idx="13">
                  <c:v>0.9</c:v>
                </c:pt>
                <c:pt idx="14">
                  <c:v>0.98</c:v>
                </c:pt>
                <c:pt idx="15">
                  <c:v>1.43</c:v>
                </c:pt>
                <c:pt idx="16">
                  <c:v>1.64</c:v>
                </c:pt>
                <c:pt idx="17">
                  <c:v>1.33</c:v>
                </c:pt>
                <c:pt idx="18">
                  <c:v>1.51</c:v>
                </c:pt>
                <c:pt idx="19">
                  <c:v>0.33</c:v>
                </c:pt>
                <c:pt idx="20">
                  <c:v>0.67</c:v>
                </c:pt>
                <c:pt idx="21">
                  <c:v>0.9</c:v>
                </c:pt>
                <c:pt idx="22">
                  <c:v>0.92</c:v>
                </c:pt>
                <c:pt idx="23">
                  <c:v>0.85</c:v>
                </c:pt>
                <c:pt idx="24">
                  <c:v>0.92</c:v>
                </c:pt>
                <c:pt idx="25">
                  <c:v>0.96</c:v>
                </c:pt>
                <c:pt idx="26">
                  <c:v>0.72</c:v>
                </c:pt>
                <c:pt idx="27">
                  <c:v>0.33</c:v>
                </c:pt>
                <c:pt idx="28">
                  <c:v>0.11</c:v>
                </c:pt>
                <c:pt idx="29">
                  <c:v>0.37</c:v>
                </c:pt>
                <c:pt idx="30">
                  <c:v>0.35</c:v>
                </c:pt>
                <c:pt idx="31">
                  <c:v>0.35</c:v>
                </c:pt>
                <c:pt idx="32">
                  <c:v>0.38</c:v>
                </c:pt>
                <c:pt idx="33">
                  <c:v>0.38</c:v>
                </c:pt>
                <c:pt idx="34">
                  <c:v>0.33</c:v>
                </c:pt>
                <c:pt idx="35">
                  <c:v>0.28000000000000003</c:v>
                </c:pt>
                <c:pt idx="36">
                  <c:v>0.43</c:v>
                </c:pt>
                <c:pt idx="37">
                  <c:v>0.25</c:v>
                </c:pt>
                <c:pt idx="38">
                  <c:v>0.81</c:v>
                </c:pt>
                <c:pt idx="39">
                  <c:v>0.48</c:v>
                </c:pt>
                <c:pt idx="40">
                  <c:v>0.15</c:v>
                </c:pt>
                <c:pt idx="41">
                  <c:v>0.18</c:v>
                </c:pt>
                <c:pt idx="42">
                  <c:v>0.49</c:v>
                </c:pt>
                <c:pt idx="43">
                  <c:v>0.62</c:v>
                </c:pt>
                <c:pt idx="44">
                  <c:v>0.62</c:v>
                </c:pt>
                <c:pt idx="45">
                  <c:v>0.5</c:v>
                </c:pt>
                <c:pt idx="46">
                  <c:v>0.54</c:v>
                </c:pt>
                <c:pt idx="47">
                  <c:v>0.52</c:v>
                </c:pt>
                <c:pt idx="48">
                  <c:v>0.5</c:v>
                </c:pt>
                <c:pt idx="49">
                  <c:v>0.48</c:v>
                </c:pt>
                <c:pt idx="50">
                  <c:v>0.52</c:v>
                </c:pt>
                <c:pt idx="51">
                  <c:v>0.62</c:v>
                </c:pt>
                <c:pt idx="52">
                  <c:v>0.55000000000000004</c:v>
                </c:pt>
                <c:pt idx="53">
                  <c:v>0.61</c:v>
                </c:pt>
                <c:pt idx="54">
                  <c:v>0.41</c:v>
                </c:pt>
                <c:pt idx="55">
                  <c:v>0.45</c:v>
                </c:pt>
                <c:pt idx="56">
                  <c:v>0.63</c:v>
                </c:pt>
                <c:pt idx="57">
                  <c:v>0.49</c:v>
                </c:pt>
                <c:pt idx="58">
                  <c:v>0.51</c:v>
                </c:pt>
                <c:pt idx="59">
                  <c:v>0.61</c:v>
                </c:pt>
                <c:pt idx="60">
                  <c:v>0.63</c:v>
                </c:pt>
                <c:pt idx="61">
                  <c:v>0.72</c:v>
                </c:pt>
                <c:pt idx="62">
                  <c:v>0.82</c:v>
                </c:pt>
                <c:pt idx="63">
                  <c:v>0.7</c:v>
                </c:pt>
                <c:pt idx="64">
                  <c:v>0.36</c:v>
                </c:pt>
                <c:pt idx="65">
                  <c:v>0.72</c:v>
                </c:pt>
                <c:pt idx="66">
                  <c:v>0.74</c:v>
                </c:pt>
                <c:pt idx="67">
                  <c:v>0.62</c:v>
                </c:pt>
                <c:pt idx="68">
                  <c:v>0.32</c:v>
                </c:pt>
                <c:pt idx="69">
                  <c:v>0.2</c:v>
                </c:pt>
                <c:pt idx="70">
                  <c:v>0.44</c:v>
                </c:pt>
                <c:pt idx="71">
                  <c:v>0.45</c:v>
                </c:pt>
                <c:pt idx="72">
                  <c:v>0.35</c:v>
                </c:pt>
                <c:pt idx="73">
                  <c:v>0.47</c:v>
                </c:pt>
                <c:pt idx="74">
                  <c:v>0.46</c:v>
                </c:pt>
                <c:pt idx="75">
                  <c:v>0.48</c:v>
                </c:pt>
                <c:pt idx="76">
                  <c:v>0.32</c:v>
                </c:pt>
                <c:pt idx="77">
                  <c:v>0.5</c:v>
                </c:pt>
                <c:pt idx="78">
                  <c:v>0.25</c:v>
                </c:pt>
                <c:pt idx="79">
                  <c:v>0.52</c:v>
                </c:pt>
                <c:pt idx="80">
                  <c:v>0.66</c:v>
                </c:pt>
                <c:pt idx="81">
                  <c:v>0.65</c:v>
                </c:pt>
                <c:pt idx="82">
                  <c:v>0.65</c:v>
                </c:pt>
                <c:pt idx="83">
                  <c:v>0.7</c:v>
                </c:pt>
                <c:pt idx="84">
                  <c:v>0.71</c:v>
                </c:pt>
                <c:pt idx="85">
                  <c:v>0.7</c:v>
                </c:pt>
                <c:pt idx="86">
                  <c:v>0.75</c:v>
                </c:pt>
                <c:pt idx="87">
                  <c:v>0.85</c:v>
                </c:pt>
                <c:pt idx="88">
                  <c:v>0.48</c:v>
                </c:pt>
                <c:pt idx="89">
                  <c:v>0.59</c:v>
                </c:pt>
                <c:pt idx="90">
                  <c:v>0.63</c:v>
                </c:pt>
                <c:pt idx="91">
                  <c:v>0.66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51-4416-9D48-192383026871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Data!$AD$6:$AD$97</c:f>
              <c:numCache>
                <c:formatCode>General</c:formatCode>
                <c:ptCount val="92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  <c:pt idx="37">
                  <c:v>10</c:v>
                </c:pt>
                <c:pt idx="38">
                  <c:v>10</c:v>
                </c:pt>
                <c:pt idx="39">
                  <c:v>10</c:v>
                </c:pt>
                <c:pt idx="40">
                  <c:v>10</c:v>
                </c:pt>
                <c:pt idx="41">
                  <c:v>10</c:v>
                </c:pt>
                <c:pt idx="42">
                  <c:v>10</c:v>
                </c:pt>
                <c:pt idx="43">
                  <c:v>10</c:v>
                </c:pt>
                <c:pt idx="44">
                  <c:v>10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</c:v>
                </c:pt>
                <c:pt idx="49">
                  <c:v>10</c:v>
                </c:pt>
                <c:pt idx="50">
                  <c:v>10</c:v>
                </c:pt>
                <c:pt idx="51">
                  <c:v>10</c:v>
                </c:pt>
                <c:pt idx="52">
                  <c:v>10</c:v>
                </c:pt>
                <c:pt idx="53">
                  <c:v>10</c:v>
                </c:pt>
                <c:pt idx="54">
                  <c:v>10</c:v>
                </c:pt>
                <c:pt idx="55">
                  <c:v>10</c:v>
                </c:pt>
                <c:pt idx="56">
                  <c:v>10</c:v>
                </c:pt>
                <c:pt idx="57">
                  <c:v>10</c:v>
                </c:pt>
                <c:pt idx="58">
                  <c:v>10</c:v>
                </c:pt>
                <c:pt idx="59">
                  <c:v>10</c:v>
                </c:pt>
                <c:pt idx="60">
                  <c:v>10</c:v>
                </c:pt>
                <c:pt idx="61">
                  <c:v>10</c:v>
                </c:pt>
                <c:pt idx="62">
                  <c:v>10</c:v>
                </c:pt>
                <c:pt idx="63">
                  <c:v>10</c:v>
                </c:pt>
                <c:pt idx="64">
                  <c:v>10</c:v>
                </c:pt>
                <c:pt idx="65">
                  <c:v>10</c:v>
                </c:pt>
                <c:pt idx="66">
                  <c:v>10</c:v>
                </c:pt>
                <c:pt idx="67">
                  <c:v>10</c:v>
                </c:pt>
                <c:pt idx="68">
                  <c:v>10</c:v>
                </c:pt>
                <c:pt idx="69">
                  <c:v>10</c:v>
                </c:pt>
                <c:pt idx="70">
                  <c:v>10</c:v>
                </c:pt>
                <c:pt idx="71">
                  <c:v>10</c:v>
                </c:pt>
                <c:pt idx="72">
                  <c:v>10</c:v>
                </c:pt>
                <c:pt idx="73">
                  <c:v>10</c:v>
                </c:pt>
                <c:pt idx="74">
                  <c:v>10</c:v>
                </c:pt>
                <c:pt idx="75">
                  <c:v>10</c:v>
                </c:pt>
                <c:pt idx="76">
                  <c:v>10</c:v>
                </c:pt>
                <c:pt idx="77">
                  <c:v>10</c:v>
                </c:pt>
                <c:pt idx="78">
                  <c:v>10</c:v>
                </c:pt>
                <c:pt idx="79">
                  <c:v>10</c:v>
                </c:pt>
                <c:pt idx="80">
                  <c:v>10</c:v>
                </c:pt>
                <c:pt idx="81">
                  <c:v>10</c:v>
                </c:pt>
                <c:pt idx="82">
                  <c:v>10</c:v>
                </c:pt>
                <c:pt idx="83">
                  <c:v>10</c:v>
                </c:pt>
                <c:pt idx="84">
                  <c:v>10</c:v>
                </c:pt>
                <c:pt idx="85">
                  <c:v>10</c:v>
                </c:pt>
                <c:pt idx="86">
                  <c:v>10</c:v>
                </c:pt>
                <c:pt idx="87">
                  <c:v>10</c:v>
                </c:pt>
                <c:pt idx="88">
                  <c:v>10</c:v>
                </c:pt>
                <c:pt idx="89">
                  <c:v>10</c:v>
                </c:pt>
                <c:pt idx="9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51-4416-9D48-1923830268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A8A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Data!$K$6:$K$97</c:f>
              <c:numCache>
                <c:formatCode>0.00</c:formatCode>
                <c:ptCount val="92"/>
                <c:pt idx="0">
                  <c:v>1.26</c:v>
                </c:pt>
                <c:pt idx="1">
                  <c:v>0.93</c:v>
                </c:pt>
                <c:pt idx="2">
                  <c:v>1</c:v>
                </c:pt>
                <c:pt idx="3">
                  <c:v>1.45</c:v>
                </c:pt>
                <c:pt idx="4">
                  <c:v>1.58</c:v>
                </c:pt>
                <c:pt idx="5">
                  <c:v>1.51</c:v>
                </c:pt>
                <c:pt idx="6">
                  <c:v>1.45</c:v>
                </c:pt>
                <c:pt idx="7">
                  <c:v>1.66</c:v>
                </c:pt>
                <c:pt idx="8">
                  <c:v>1.68</c:v>
                </c:pt>
                <c:pt idx="9">
                  <c:v>2.25</c:v>
                </c:pt>
                <c:pt idx="10">
                  <c:v>1.72</c:v>
                </c:pt>
                <c:pt idx="11">
                  <c:v>1.17</c:v>
                </c:pt>
                <c:pt idx="12">
                  <c:v>1.22</c:v>
                </c:pt>
                <c:pt idx="13">
                  <c:v>1.32</c:v>
                </c:pt>
                <c:pt idx="14">
                  <c:v>1.1599999999999999</c:v>
                </c:pt>
                <c:pt idx="15">
                  <c:v>1.17</c:v>
                </c:pt>
                <c:pt idx="16">
                  <c:v>1.55</c:v>
                </c:pt>
                <c:pt idx="17">
                  <c:v>1.38</c:v>
                </c:pt>
                <c:pt idx="18">
                  <c:v>0.91</c:v>
                </c:pt>
                <c:pt idx="19">
                  <c:v>1.28</c:v>
                </c:pt>
                <c:pt idx="20">
                  <c:v>1.36</c:v>
                </c:pt>
                <c:pt idx="21">
                  <c:v>1.21</c:v>
                </c:pt>
                <c:pt idx="22">
                  <c:v>1.1000000000000001</c:v>
                </c:pt>
                <c:pt idx="23">
                  <c:v>1.07</c:v>
                </c:pt>
                <c:pt idx="24">
                  <c:v>1.08</c:v>
                </c:pt>
                <c:pt idx="25">
                  <c:v>0.83</c:v>
                </c:pt>
                <c:pt idx="26">
                  <c:v>1.1200000000000001</c:v>
                </c:pt>
                <c:pt idx="27">
                  <c:v>1.0900000000000001</c:v>
                </c:pt>
                <c:pt idx="28">
                  <c:v>1.48</c:v>
                </c:pt>
                <c:pt idx="29">
                  <c:v>1.41</c:v>
                </c:pt>
                <c:pt idx="30">
                  <c:v>1.26</c:v>
                </c:pt>
                <c:pt idx="31">
                  <c:v>1.1299999999999999</c:v>
                </c:pt>
                <c:pt idx="32">
                  <c:v>0.98</c:v>
                </c:pt>
                <c:pt idx="33">
                  <c:v>0.89</c:v>
                </c:pt>
                <c:pt idx="34">
                  <c:v>2.97</c:v>
                </c:pt>
                <c:pt idx="35">
                  <c:v>0.7</c:v>
                </c:pt>
                <c:pt idx="36">
                  <c:v>0.55000000000000004</c:v>
                </c:pt>
                <c:pt idx="37">
                  <c:v>0.54</c:v>
                </c:pt>
                <c:pt idx="38">
                  <c:v>0.65</c:v>
                </c:pt>
                <c:pt idx="39">
                  <c:v>0.6</c:v>
                </c:pt>
                <c:pt idx="40">
                  <c:v>0.69</c:v>
                </c:pt>
                <c:pt idx="41">
                  <c:v>0.83</c:v>
                </c:pt>
                <c:pt idx="42">
                  <c:v>0.77</c:v>
                </c:pt>
                <c:pt idx="43">
                  <c:v>0.98</c:v>
                </c:pt>
                <c:pt idx="44">
                  <c:v>0.64</c:v>
                </c:pt>
                <c:pt idx="45">
                  <c:v>1.1000000000000001</c:v>
                </c:pt>
                <c:pt idx="46">
                  <c:v>0.74</c:v>
                </c:pt>
                <c:pt idx="47">
                  <c:v>1.58</c:v>
                </c:pt>
                <c:pt idx="48">
                  <c:v>1.33</c:v>
                </c:pt>
                <c:pt idx="49">
                  <c:v>1.06</c:v>
                </c:pt>
                <c:pt idx="50">
                  <c:v>1.34</c:v>
                </c:pt>
                <c:pt idx="51">
                  <c:v>1.64</c:v>
                </c:pt>
                <c:pt idx="52">
                  <c:v>1.1200000000000001</c:v>
                </c:pt>
                <c:pt idx="53">
                  <c:v>1.46</c:v>
                </c:pt>
                <c:pt idx="54">
                  <c:v>1.05</c:v>
                </c:pt>
                <c:pt idx="55">
                  <c:v>0.9</c:v>
                </c:pt>
                <c:pt idx="56">
                  <c:v>0.89</c:v>
                </c:pt>
                <c:pt idx="57">
                  <c:v>0.77</c:v>
                </c:pt>
                <c:pt idx="58">
                  <c:v>1.22</c:v>
                </c:pt>
                <c:pt idx="59">
                  <c:v>1.08</c:v>
                </c:pt>
                <c:pt idx="60">
                  <c:v>1.18</c:v>
                </c:pt>
                <c:pt idx="61">
                  <c:v>0.84</c:v>
                </c:pt>
                <c:pt idx="62">
                  <c:v>1.1200000000000001</c:v>
                </c:pt>
                <c:pt idx="63">
                  <c:v>1.0900000000000001</c:v>
                </c:pt>
                <c:pt idx="64">
                  <c:v>1.0900000000000001</c:v>
                </c:pt>
                <c:pt idx="65">
                  <c:v>1.1599999999999999</c:v>
                </c:pt>
                <c:pt idx="66">
                  <c:v>1.22</c:v>
                </c:pt>
                <c:pt idx="67">
                  <c:v>1</c:v>
                </c:pt>
                <c:pt idx="68">
                  <c:v>1.1100000000000001</c:v>
                </c:pt>
                <c:pt idx="69">
                  <c:v>0.78</c:v>
                </c:pt>
                <c:pt idx="70">
                  <c:v>1.33</c:v>
                </c:pt>
                <c:pt idx="71">
                  <c:v>1.46</c:v>
                </c:pt>
                <c:pt idx="72">
                  <c:v>1.86</c:v>
                </c:pt>
                <c:pt idx="73">
                  <c:v>1.67</c:v>
                </c:pt>
                <c:pt idx="74">
                  <c:v>1.64</c:v>
                </c:pt>
                <c:pt idx="75">
                  <c:v>1.94</c:v>
                </c:pt>
                <c:pt idx="76">
                  <c:v>1.8</c:v>
                </c:pt>
                <c:pt idx="77">
                  <c:v>2.35</c:v>
                </c:pt>
                <c:pt idx="78">
                  <c:v>1.85</c:v>
                </c:pt>
                <c:pt idx="79">
                  <c:v>1.82</c:v>
                </c:pt>
                <c:pt idx="80">
                  <c:v>1.55</c:v>
                </c:pt>
                <c:pt idx="81">
                  <c:v>1.86</c:v>
                </c:pt>
                <c:pt idx="82">
                  <c:v>1.41</c:v>
                </c:pt>
                <c:pt idx="83">
                  <c:v>1.29</c:v>
                </c:pt>
                <c:pt idx="84">
                  <c:v>1.4</c:v>
                </c:pt>
                <c:pt idx="85">
                  <c:v>1.74</c:v>
                </c:pt>
                <c:pt idx="86">
                  <c:v>1.78</c:v>
                </c:pt>
                <c:pt idx="87">
                  <c:v>1.32</c:v>
                </c:pt>
                <c:pt idx="88">
                  <c:v>2.0699999999999998</c:v>
                </c:pt>
                <c:pt idx="89">
                  <c:v>1.78</c:v>
                </c:pt>
                <c:pt idx="90">
                  <c:v>1.45</c:v>
                </c:pt>
                <c:pt idx="91">
                  <c:v>1.02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94-4759-886A-A8DCF84B79E7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94-4759-886A-A8DCF84B79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A8B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Data!$M$6:$M$97</c:f>
              <c:numCache>
                <c:formatCode>0.00</c:formatCode>
                <c:ptCount val="92"/>
                <c:pt idx="0">
                  <c:v>0.32</c:v>
                </c:pt>
                <c:pt idx="1">
                  <c:v>0.46</c:v>
                </c:pt>
                <c:pt idx="2">
                  <c:v>0.51</c:v>
                </c:pt>
                <c:pt idx="3">
                  <c:v>0.56999999999999995</c:v>
                </c:pt>
                <c:pt idx="4">
                  <c:v>0.69</c:v>
                </c:pt>
                <c:pt idx="5">
                  <c:v>0.69</c:v>
                </c:pt>
                <c:pt idx="6">
                  <c:v>0.86</c:v>
                </c:pt>
                <c:pt idx="7">
                  <c:v>0.81</c:v>
                </c:pt>
                <c:pt idx="8">
                  <c:v>0.87</c:v>
                </c:pt>
                <c:pt idx="9">
                  <c:v>0.99</c:v>
                </c:pt>
                <c:pt idx="10">
                  <c:v>0.74</c:v>
                </c:pt>
                <c:pt idx="11">
                  <c:v>0.81</c:v>
                </c:pt>
                <c:pt idx="12">
                  <c:v>0.72</c:v>
                </c:pt>
                <c:pt idx="13">
                  <c:v>0.84</c:v>
                </c:pt>
                <c:pt idx="14">
                  <c:v>0.78</c:v>
                </c:pt>
                <c:pt idx="15">
                  <c:v>0.76</c:v>
                </c:pt>
                <c:pt idx="16">
                  <c:v>0.96</c:v>
                </c:pt>
                <c:pt idx="17">
                  <c:v>0.88</c:v>
                </c:pt>
                <c:pt idx="18">
                  <c:v>0.7</c:v>
                </c:pt>
                <c:pt idx="19">
                  <c:v>0.79</c:v>
                </c:pt>
                <c:pt idx="20">
                  <c:v>0.9</c:v>
                </c:pt>
                <c:pt idx="21">
                  <c:v>0.68</c:v>
                </c:pt>
                <c:pt idx="22">
                  <c:v>0.74</c:v>
                </c:pt>
                <c:pt idx="23">
                  <c:v>0.64</c:v>
                </c:pt>
                <c:pt idx="24">
                  <c:v>0.53</c:v>
                </c:pt>
                <c:pt idx="25">
                  <c:v>0.56999999999999995</c:v>
                </c:pt>
                <c:pt idx="26">
                  <c:v>0.66</c:v>
                </c:pt>
                <c:pt idx="27">
                  <c:v>0.7</c:v>
                </c:pt>
                <c:pt idx="28">
                  <c:v>0.86</c:v>
                </c:pt>
                <c:pt idx="29">
                  <c:v>0.85</c:v>
                </c:pt>
                <c:pt idx="30">
                  <c:v>0.8</c:v>
                </c:pt>
                <c:pt idx="31">
                  <c:v>0.67</c:v>
                </c:pt>
                <c:pt idx="32">
                  <c:v>0.64</c:v>
                </c:pt>
                <c:pt idx="33">
                  <c:v>0.43</c:v>
                </c:pt>
                <c:pt idx="34">
                  <c:v>1.4</c:v>
                </c:pt>
                <c:pt idx="35">
                  <c:v>0.4</c:v>
                </c:pt>
                <c:pt idx="36">
                  <c:v>0.55000000000000004</c:v>
                </c:pt>
                <c:pt idx="37">
                  <c:v>0.74</c:v>
                </c:pt>
                <c:pt idx="38">
                  <c:v>0.78</c:v>
                </c:pt>
                <c:pt idx="39">
                  <c:v>0.85</c:v>
                </c:pt>
                <c:pt idx="40">
                  <c:v>0.65</c:v>
                </c:pt>
                <c:pt idx="41">
                  <c:v>0.56999999999999995</c:v>
                </c:pt>
                <c:pt idx="42">
                  <c:v>0.67</c:v>
                </c:pt>
                <c:pt idx="43">
                  <c:v>0.61</c:v>
                </c:pt>
                <c:pt idx="44">
                  <c:v>0.45</c:v>
                </c:pt>
                <c:pt idx="45">
                  <c:v>0.71</c:v>
                </c:pt>
                <c:pt idx="46">
                  <c:v>0.81</c:v>
                </c:pt>
                <c:pt idx="47">
                  <c:v>0.95</c:v>
                </c:pt>
                <c:pt idx="48">
                  <c:v>0.81</c:v>
                </c:pt>
                <c:pt idx="49">
                  <c:v>0.71</c:v>
                </c:pt>
                <c:pt idx="50">
                  <c:v>0.78</c:v>
                </c:pt>
                <c:pt idx="51">
                  <c:v>0.63</c:v>
                </c:pt>
                <c:pt idx="52">
                  <c:v>0.63</c:v>
                </c:pt>
                <c:pt idx="53">
                  <c:v>0.65</c:v>
                </c:pt>
                <c:pt idx="54">
                  <c:v>0.75</c:v>
                </c:pt>
                <c:pt idx="55">
                  <c:v>0.71</c:v>
                </c:pt>
                <c:pt idx="56">
                  <c:v>0.59</c:v>
                </c:pt>
                <c:pt idx="57">
                  <c:v>0.73</c:v>
                </c:pt>
                <c:pt idx="58">
                  <c:v>0.94</c:v>
                </c:pt>
                <c:pt idx="59">
                  <c:v>0.77</c:v>
                </c:pt>
                <c:pt idx="60">
                  <c:v>0.83</c:v>
                </c:pt>
                <c:pt idx="61">
                  <c:v>0.52</c:v>
                </c:pt>
                <c:pt idx="62">
                  <c:v>0.59</c:v>
                </c:pt>
                <c:pt idx="63">
                  <c:v>0.65</c:v>
                </c:pt>
                <c:pt idx="64">
                  <c:v>0.52</c:v>
                </c:pt>
                <c:pt idx="65">
                  <c:v>0.62</c:v>
                </c:pt>
                <c:pt idx="66">
                  <c:v>0.7</c:v>
                </c:pt>
                <c:pt idx="67">
                  <c:v>0.54</c:v>
                </c:pt>
                <c:pt idx="68">
                  <c:v>0.7</c:v>
                </c:pt>
                <c:pt idx="69">
                  <c:v>0.46</c:v>
                </c:pt>
                <c:pt idx="70">
                  <c:v>0.92</c:v>
                </c:pt>
                <c:pt idx="71">
                  <c:v>0.85</c:v>
                </c:pt>
                <c:pt idx="72">
                  <c:v>1.06</c:v>
                </c:pt>
                <c:pt idx="73">
                  <c:v>0.95</c:v>
                </c:pt>
                <c:pt idx="74">
                  <c:v>0.87</c:v>
                </c:pt>
                <c:pt idx="75">
                  <c:v>1.1399999999999999</c:v>
                </c:pt>
                <c:pt idx="76">
                  <c:v>1.1299999999999999</c:v>
                </c:pt>
                <c:pt idx="77">
                  <c:v>1.23</c:v>
                </c:pt>
                <c:pt idx="78">
                  <c:v>1.1000000000000001</c:v>
                </c:pt>
                <c:pt idx="79">
                  <c:v>1.03</c:v>
                </c:pt>
                <c:pt idx="80">
                  <c:v>0.86</c:v>
                </c:pt>
                <c:pt idx="81">
                  <c:v>0.76</c:v>
                </c:pt>
                <c:pt idx="82">
                  <c:v>0.8</c:v>
                </c:pt>
                <c:pt idx="83">
                  <c:v>0.76</c:v>
                </c:pt>
                <c:pt idx="84">
                  <c:v>0.78</c:v>
                </c:pt>
                <c:pt idx="85">
                  <c:v>1.08</c:v>
                </c:pt>
                <c:pt idx="86">
                  <c:v>1.08</c:v>
                </c:pt>
                <c:pt idx="87">
                  <c:v>0.84</c:v>
                </c:pt>
                <c:pt idx="88">
                  <c:v>1.04</c:v>
                </c:pt>
                <c:pt idx="89">
                  <c:v>0.9</c:v>
                </c:pt>
                <c:pt idx="90">
                  <c:v>0.83</c:v>
                </c:pt>
                <c:pt idx="91">
                  <c:v>0.56999999999999995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3A-4B83-8BDD-BA8F2F147EBC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3A-4B83-8BDD-BA8F2F147E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A9 -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Data!$O$6:$O$97</c:f>
              <c:numCache>
                <c:formatCode>0.00</c:formatCode>
                <c:ptCount val="92"/>
                <c:pt idx="0">
                  <c:v>2.21</c:v>
                </c:pt>
                <c:pt idx="1">
                  <c:v>2.0499999999999998</c:v>
                </c:pt>
                <c:pt idx="2">
                  <c:v>2.0499999999999998</c:v>
                </c:pt>
                <c:pt idx="3">
                  <c:v>1.84</c:v>
                </c:pt>
                <c:pt idx="4">
                  <c:v>1.79</c:v>
                </c:pt>
                <c:pt idx="5">
                  <c:v>1.63</c:v>
                </c:pt>
                <c:pt idx="6">
                  <c:v>2.1</c:v>
                </c:pt>
                <c:pt idx="7">
                  <c:v>1.62</c:v>
                </c:pt>
                <c:pt idx="8">
                  <c:v>2.04</c:v>
                </c:pt>
                <c:pt idx="9">
                  <c:v>1.74</c:v>
                </c:pt>
                <c:pt idx="10">
                  <c:v>1.72</c:v>
                </c:pt>
                <c:pt idx="11">
                  <c:v>2.29</c:v>
                </c:pt>
                <c:pt idx="12">
                  <c:v>1.69</c:v>
                </c:pt>
                <c:pt idx="13">
                  <c:v>2.0299999999999998</c:v>
                </c:pt>
                <c:pt idx="14">
                  <c:v>2.4300000000000002</c:v>
                </c:pt>
                <c:pt idx="15">
                  <c:v>1.97</c:v>
                </c:pt>
                <c:pt idx="16">
                  <c:v>2.21</c:v>
                </c:pt>
                <c:pt idx="17">
                  <c:v>1.95</c:v>
                </c:pt>
                <c:pt idx="18">
                  <c:v>1.87</c:v>
                </c:pt>
                <c:pt idx="19">
                  <c:v>0.94</c:v>
                </c:pt>
                <c:pt idx="20">
                  <c:v>1.33</c:v>
                </c:pt>
                <c:pt idx="21">
                  <c:v>1.84</c:v>
                </c:pt>
                <c:pt idx="22">
                  <c:v>1.94</c:v>
                </c:pt>
                <c:pt idx="23">
                  <c:v>1.29</c:v>
                </c:pt>
                <c:pt idx="24">
                  <c:v>0.44</c:v>
                </c:pt>
                <c:pt idx="25">
                  <c:v>0.5</c:v>
                </c:pt>
                <c:pt idx="26">
                  <c:v>1.41</c:v>
                </c:pt>
                <c:pt idx="27">
                  <c:v>1.58</c:v>
                </c:pt>
                <c:pt idx="28">
                  <c:v>1.53</c:v>
                </c:pt>
                <c:pt idx="29">
                  <c:v>1.31</c:v>
                </c:pt>
                <c:pt idx="30">
                  <c:v>1.4</c:v>
                </c:pt>
                <c:pt idx="31">
                  <c:v>1.3</c:v>
                </c:pt>
                <c:pt idx="32">
                  <c:v>1.43</c:v>
                </c:pt>
                <c:pt idx="33">
                  <c:v>1.46</c:v>
                </c:pt>
                <c:pt idx="34">
                  <c:v>1.69</c:v>
                </c:pt>
                <c:pt idx="35">
                  <c:v>1.4</c:v>
                </c:pt>
                <c:pt idx="36">
                  <c:v>1.69</c:v>
                </c:pt>
                <c:pt idx="37">
                  <c:v>1.36</c:v>
                </c:pt>
                <c:pt idx="38">
                  <c:v>1.2</c:v>
                </c:pt>
                <c:pt idx="39">
                  <c:v>1.76</c:v>
                </c:pt>
                <c:pt idx="40">
                  <c:v>1.01</c:v>
                </c:pt>
                <c:pt idx="41">
                  <c:v>1.24</c:v>
                </c:pt>
                <c:pt idx="42">
                  <c:v>1.89</c:v>
                </c:pt>
                <c:pt idx="43">
                  <c:v>1.81</c:v>
                </c:pt>
                <c:pt idx="44">
                  <c:v>1.21</c:v>
                </c:pt>
                <c:pt idx="45">
                  <c:v>0.96</c:v>
                </c:pt>
                <c:pt idx="46">
                  <c:v>0.67</c:v>
                </c:pt>
                <c:pt idx="47">
                  <c:v>1.04</c:v>
                </c:pt>
                <c:pt idx="48">
                  <c:v>1.47</c:v>
                </c:pt>
                <c:pt idx="49">
                  <c:v>1.4</c:v>
                </c:pt>
                <c:pt idx="50">
                  <c:v>2.59</c:v>
                </c:pt>
                <c:pt idx="51">
                  <c:v>2.06</c:v>
                </c:pt>
                <c:pt idx="52">
                  <c:v>1.97</c:v>
                </c:pt>
                <c:pt idx="53">
                  <c:v>1.9</c:v>
                </c:pt>
                <c:pt idx="54">
                  <c:v>1.08</c:v>
                </c:pt>
                <c:pt idx="55">
                  <c:v>0.91</c:v>
                </c:pt>
                <c:pt idx="56">
                  <c:v>1.08</c:v>
                </c:pt>
                <c:pt idx="57">
                  <c:v>0.9</c:v>
                </c:pt>
                <c:pt idx="58">
                  <c:v>0.94</c:v>
                </c:pt>
                <c:pt idx="59">
                  <c:v>0.89</c:v>
                </c:pt>
                <c:pt idx="60">
                  <c:v>0.93</c:v>
                </c:pt>
                <c:pt idx="61">
                  <c:v>0.97</c:v>
                </c:pt>
                <c:pt idx="62">
                  <c:v>1.0900000000000001</c:v>
                </c:pt>
                <c:pt idx="63">
                  <c:v>1.18</c:v>
                </c:pt>
                <c:pt idx="64">
                  <c:v>1.07</c:v>
                </c:pt>
                <c:pt idx="65">
                  <c:v>1.19</c:v>
                </c:pt>
                <c:pt idx="66">
                  <c:v>1.2</c:v>
                </c:pt>
                <c:pt idx="67">
                  <c:v>1.35</c:v>
                </c:pt>
                <c:pt idx="68">
                  <c:v>1.77</c:v>
                </c:pt>
                <c:pt idx="69">
                  <c:v>1.6</c:v>
                </c:pt>
                <c:pt idx="70">
                  <c:v>1.01</c:v>
                </c:pt>
                <c:pt idx="71">
                  <c:v>1.07</c:v>
                </c:pt>
                <c:pt idx="72">
                  <c:v>1.86</c:v>
                </c:pt>
                <c:pt idx="73">
                  <c:v>0.73</c:v>
                </c:pt>
                <c:pt idx="74">
                  <c:v>0.52</c:v>
                </c:pt>
                <c:pt idx="75">
                  <c:v>0.15</c:v>
                </c:pt>
                <c:pt idx="76">
                  <c:v>0.14000000000000001</c:v>
                </c:pt>
                <c:pt idx="77">
                  <c:v>0.61</c:v>
                </c:pt>
                <c:pt idx="78">
                  <c:v>1.0900000000000001</c:v>
                </c:pt>
                <c:pt idx="79">
                  <c:v>1.1100000000000001</c:v>
                </c:pt>
                <c:pt idx="80">
                  <c:v>1.36</c:v>
                </c:pt>
                <c:pt idx="81">
                  <c:v>2.0499999999999998</c:v>
                </c:pt>
                <c:pt idx="82">
                  <c:v>1.52</c:v>
                </c:pt>
                <c:pt idx="83">
                  <c:v>1.43</c:v>
                </c:pt>
                <c:pt idx="84">
                  <c:v>1.1499999999999999</c:v>
                </c:pt>
                <c:pt idx="85">
                  <c:v>1.8</c:v>
                </c:pt>
                <c:pt idx="86">
                  <c:v>1.2</c:v>
                </c:pt>
                <c:pt idx="87">
                  <c:v>1.5</c:v>
                </c:pt>
                <c:pt idx="88">
                  <c:v>1.28</c:v>
                </c:pt>
                <c:pt idx="89">
                  <c:v>1.7</c:v>
                </c:pt>
                <c:pt idx="90">
                  <c:v>2.0099999999999998</c:v>
                </c:pt>
                <c:pt idx="91">
                  <c:v>1.62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3A-4FF7-B3AF-6B6E5B294B6F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3A-4FF7-B3AF-6B6E5B294B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A10 -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Data!$Q$6:$Q$97</c:f>
              <c:numCache>
                <c:formatCode>0.00</c:formatCode>
                <c:ptCount val="92"/>
                <c:pt idx="0">
                  <c:v>4.1900000000000004</c:v>
                </c:pt>
                <c:pt idx="1">
                  <c:v>3.32</c:v>
                </c:pt>
                <c:pt idx="2">
                  <c:v>3.83</c:v>
                </c:pt>
                <c:pt idx="3">
                  <c:v>4.4400000000000004</c:v>
                </c:pt>
                <c:pt idx="4">
                  <c:v>6.43</c:v>
                </c:pt>
                <c:pt idx="5">
                  <c:v>5.57</c:v>
                </c:pt>
                <c:pt idx="6">
                  <c:v>2.25</c:v>
                </c:pt>
                <c:pt idx="7">
                  <c:v>1.26</c:v>
                </c:pt>
                <c:pt idx="8">
                  <c:v>3.78</c:v>
                </c:pt>
                <c:pt idx="9">
                  <c:v>5.07</c:v>
                </c:pt>
                <c:pt idx="10">
                  <c:v>6.35</c:v>
                </c:pt>
                <c:pt idx="11">
                  <c:v>4.32</c:v>
                </c:pt>
                <c:pt idx="12">
                  <c:v>3.33</c:v>
                </c:pt>
                <c:pt idx="13">
                  <c:v>3.26</c:v>
                </c:pt>
                <c:pt idx="14">
                  <c:v>5.67</c:v>
                </c:pt>
                <c:pt idx="15">
                  <c:v>6.62</c:v>
                </c:pt>
                <c:pt idx="16">
                  <c:v>6.02</c:v>
                </c:pt>
                <c:pt idx="17">
                  <c:v>5.73</c:v>
                </c:pt>
                <c:pt idx="18">
                  <c:v>7</c:v>
                </c:pt>
                <c:pt idx="19">
                  <c:v>6.25</c:v>
                </c:pt>
                <c:pt idx="20">
                  <c:v>7.34</c:v>
                </c:pt>
                <c:pt idx="21">
                  <c:v>8.3000000000000007</c:v>
                </c:pt>
                <c:pt idx="22">
                  <c:v>6.33</c:v>
                </c:pt>
                <c:pt idx="23">
                  <c:v>2.76</c:v>
                </c:pt>
                <c:pt idx="24">
                  <c:v>6.16</c:v>
                </c:pt>
                <c:pt idx="25">
                  <c:v>2.14</c:v>
                </c:pt>
                <c:pt idx="26">
                  <c:v>5</c:v>
                </c:pt>
                <c:pt idx="27">
                  <c:v>6.64</c:v>
                </c:pt>
                <c:pt idx="28">
                  <c:v>9.18</c:v>
                </c:pt>
                <c:pt idx="29">
                  <c:v>8.18</c:v>
                </c:pt>
                <c:pt idx="30">
                  <c:v>7.67</c:v>
                </c:pt>
                <c:pt idx="31">
                  <c:v>8.51</c:v>
                </c:pt>
                <c:pt idx="32">
                  <c:v>8.24</c:v>
                </c:pt>
                <c:pt idx="33">
                  <c:v>4.18</c:v>
                </c:pt>
                <c:pt idx="34">
                  <c:v>1.85</c:v>
                </c:pt>
                <c:pt idx="35">
                  <c:v>1.98</c:v>
                </c:pt>
                <c:pt idx="36">
                  <c:v>4.66</c:v>
                </c:pt>
                <c:pt idx="37">
                  <c:v>5.78</c:v>
                </c:pt>
                <c:pt idx="38">
                  <c:v>7.97</c:v>
                </c:pt>
                <c:pt idx="39">
                  <c:v>5.69</c:v>
                </c:pt>
                <c:pt idx="40">
                  <c:v>4.68</c:v>
                </c:pt>
                <c:pt idx="41">
                  <c:v>5.4</c:v>
                </c:pt>
                <c:pt idx="42">
                  <c:v>5.32</c:v>
                </c:pt>
                <c:pt idx="43">
                  <c:v>5.74</c:v>
                </c:pt>
                <c:pt idx="44">
                  <c:v>6.24</c:v>
                </c:pt>
                <c:pt idx="45">
                  <c:v>4.53</c:v>
                </c:pt>
                <c:pt idx="46">
                  <c:v>5.93</c:v>
                </c:pt>
                <c:pt idx="47">
                  <c:v>5.47</c:v>
                </c:pt>
                <c:pt idx="48">
                  <c:v>2.5</c:v>
                </c:pt>
                <c:pt idx="49">
                  <c:v>1.0900000000000001</c:v>
                </c:pt>
                <c:pt idx="50">
                  <c:v>2.86</c:v>
                </c:pt>
                <c:pt idx="51">
                  <c:v>1.86</c:v>
                </c:pt>
                <c:pt idx="52">
                  <c:v>2.0299999999999998</c:v>
                </c:pt>
                <c:pt idx="53">
                  <c:v>1.81</c:v>
                </c:pt>
                <c:pt idx="54">
                  <c:v>4.03</c:v>
                </c:pt>
                <c:pt idx="55">
                  <c:v>3.18</c:v>
                </c:pt>
                <c:pt idx="56">
                  <c:v>2.96</c:v>
                </c:pt>
                <c:pt idx="57">
                  <c:v>0.05</c:v>
                </c:pt>
                <c:pt idx="58">
                  <c:v>0</c:v>
                </c:pt>
                <c:pt idx="59">
                  <c:v>0.01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2.72</c:v>
                </c:pt>
                <c:pt idx="65">
                  <c:v>6.56</c:v>
                </c:pt>
                <c:pt idx="66">
                  <c:v>9.0399999999999991</c:v>
                </c:pt>
                <c:pt idx="67">
                  <c:v>12.55</c:v>
                </c:pt>
                <c:pt idx="68">
                  <c:v>11.46</c:v>
                </c:pt>
                <c:pt idx="69">
                  <c:v>12.4</c:v>
                </c:pt>
                <c:pt idx="70">
                  <c:v>8.51</c:v>
                </c:pt>
                <c:pt idx="71">
                  <c:v>13.79</c:v>
                </c:pt>
                <c:pt idx="72">
                  <c:v>13.03</c:v>
                </c:pt>
                <c:pt idx="73">
                  <c:v>7.21</c:v>
                </c:pt>
                <c:pt idx="74">
                  <c:v>7.2</c:v>
                </c:pt>
                <c:pt idx="75">
                  <c:v>5.17</c:v>
                </c:pt>
                <c:pt idx="76">
                  <c:v>2.31</c:v>
                </c:pt>
                <c:pt idx="77">
                  <c:v>3.97</c:v>
                </c:pt>
                <c:pt idx="78">
                  <c:v>3.09</c:v>
                </c:pt>
                <c:pt idx="79">
                  <c:v>5.75</c:v>
                </c:pt>
                <c:pt idx="80">
                  <c:v>10.7</c:v>
                </c:pt>
                <c:pt idx="81">
                  <c:v>11.65</c:v>
                </c:pt>
                <c:pt idx="82">
                  <c:v>14.19</c:v>
                </c:pt>
                <c:pt idx="83">
                  <c:v>8.99</c:v>
                </c:pt>
                <c:pt idx="84">
                  <c:v>9.69</c:v>
                </c:pt>
                <c:pt idx="85">
                  <c:v>10.37</c:v>
                </c:pt>
                <c:pt idx="86">
                  <c:v>10.53</c:v>
                </c:pt>
                <c:pt idx="87">
                  <c:v>20.190000000000001</c:v>
                </c:pt>
                <c:pt idx="88">
                  <c:v>14.47</c:v>
                </c:pt>
                <c:pt idx="89">
                  <c:v>9.06</c:v>
                </c:pt>
                <c:pt idx="90">
                  <c:v>3.81</c:v>
                </c:pt>
                <c:pt idx="91">
                  <c:v>3.32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C1-4AED-A2F1-E9A578171834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C1-4AED-A2F1-E9A5781718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A10A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Data!$S$6:$S$97</c:f>
              <c:numCache>
                <c:formatCode>0.00</c:formatCode>
                <c:ptCount val="92"/>
                <c:pt idx="0">
                  <c:v>7.09</c:v>
                </c:pt>
                <c:pt idx="1">
                  <c:v>7.13</c:v>
                </c:pt>
                <c:pt idx="2">
                  <c:v>7.05</c:v>
                </c:pt>
                <c:pt idx="3">
                  <c:v>7.08</c:v>
                </c:pt>
                <c:pt idx="4">
                  <c:v>4.71</c:v>
                </c:pt>
                <c:pt idx="5">
                  <c:v>2</c:v>
                </c:pt>
                <c:pt idx="6">
                  <c:v>12.13</c:v>
                </c:pt>
                <c:pt idx="7">
                  <c:v>13.43</c:v>
                </c:pt>
                <c:pt idx="8">
                  <c:v>7.78</c:v>
                </c:pt>
                <c:pt idx="9">
                  <c:v>3.1</c:v>
                </c:pt>
                <c:pt idx="10">
                  <c:v>3.03</c:v>
                </c:pt>
                <c:pt idx="11">
                  <c:v>4.09</c:v>
                </c:pt>
                <c:pt idx="12">
                  <c:v>4.2300000000000004</c:v>
                </c:pt>
                <c:pt idx="13">
                  <c:v>5.09</c:v>
                </c:pt>
                <c:pt idx="14">
                  <c:v>9.18</c:v>
                </c:pt>
                <c:pt idx="15">
                  <c:v>6.79</c:v>
                </c:pt>
                <c:pt idx="16">
                  <c:v>8.0500000000000007</c:v>
                </c:pt>
                <c:pt idx="17">
                  <c:v>4.63</c:v>
                </c:pt>
                <c:pt idx="18">
                  <c:v>1.49</c:v>
                </c:pt>
                <c:pt idx="19">
                  <c:v>1.41</c:v>
                </c:pt>
                <c:pt idx="20">
                  <c:v>2.66</c:v>
                </c:pt>
                <c:pt idx="21">
                  <c:v>3.69</c:v>
                </c:pt>
                <c:pt idx="22">
                  <c:v>2.4300000000000002</c:v>
                </c:pt>
                <c:pt idx="23">
                  <c:v>1.34</c:v>
                </c:pt>
                <c:pt idx="24">
                  <c:v>0.68</c:v>
                </c:pt>
                <c:pt idx="25">
                  <c:v>0.34</c:v>
                </c:pt>
                <c:pt idx="26">
                  <c:v>0.43</c:v>
                </c:pt>
                <c:pt idx="27">
                  <c:v>3.08</c:v>
                </c:pt>
                <c:pt idx="28">
                  <c:v>0.85</c:v>
                </c:pt>
                <c:pt idx="29">
                  <c:v>1.81</c:v>
                </c:pt>
                <c:pt idx="30">
                  <c:v>1.3</c:v>
                </c:pt>
                <c:pt idx="31">
                  <c:v>1.2</c:v>
                </c:pt>
                <c:pt idx="32">
                  <c:v>1.48</c:v>
                </c:pt>
                <c:pt idx="33">
                  <c:v>1.76</c:v>
                </c:pt>
                <c:pt idx="34">
                  <c:v>1.23</c:v>
                </c:pt>
                <c:pt idx="35">
                  <c:v>1.04</c:v>
                </c:pt>
                <c:pt idx="36">
                  <c:v>2.12</c:v>
                </c:pt>
                <c:pt idx="37">
                  <c:v>2.21</c:v>
                </c:pt>
                <c:pt idx="38">
                  <c:v>2.66</c:v>
                </c:pt>
                <c:pt idx="39">
                  <c:v>1.34</c:v>
                </c:pt>
                <c:pt idx="40">
                  <c:v>1.54</c:v>
                </c:pt>
                <c:pt idx="41">
                  <c:v>1.02</c:v>
                </c:pt>
                <c:pt idx="42">
                  <c:v>1.43</c:v>
                </c:pt>
                <c:pt idx="43">
                  <c:v>2.1800000000000002</c:v>
                </c:pt>
                <c:pt idx="44">
                  <c:v>0.85</c:v>
                </c:pt>
                <c:pt idx="45">
                  <c:v>1.95</c:v>
                </c:pt>
                <c:pt idx="46">
                  <c:v>1.46</c:v>
                </c:pt>
                <c:pt idx="47">
                  <c:v>4.71</c:v>
                </c:pt>
                <c:pt idx="48">
                  <c:v>6.96</c:v>
                </c:pt>
                <c:pt idx="49">
                  <c:v>6.17</c:v>
                </c:pt>
                <c:pt idx="50">
                  <c:v>6.37</c:v>
                </c:pt>
                <c:pt idx="51">
                  <c:v>5.68</c:v>
                </c:pt>
                <c:pt idx="52">
                  <c:v>5.99</c:v>
                </c:pt>
                <c:pt idx="53">
                  <c:v>4.55</c:v>
                </c:pt>
                <c:pt idx="54">
                  <c:v>5.47</c:v>
                </c:pt>
                <c:pt idx="55">
                  <c:v>5.51</c:v>
                </c:pt>
                <c:pt idx="56">
                  <c:v>7.68</c:v>
                </c:pt>
                <c:pt idx="57">
                  <c:v>6.75</c:v>
                </c:pt>
                <c:pt idx="58">
                  <c:v>11.33</c:v>
                </c:pt>
                <c:pt idx="59">
                  <c:v>12.46</c:v>
                </c:pt>
                <c:pt idx="60">
                  <c:v>16.79</c:v>
                </c:pt>
                <c:pt idx="61">
                  <c:v>8.0399999999999991</c:v>
                </c:pt>
                <c:pt idx="62">
                  <c:v>9.68</c:v>
                </c:pt>
                <c:pt idx="63">
                  <c:v>7.41</c:v>
                </c:pt>
                <c:pt idx="64">
                  <c:v>7.54</c:v>
                </c:pt>
                <c:pt idx="65">
                  <c:v>10.4</c:v>
                </c:pt>
                <c:pt idx="66">
                  <c:v>13.59</c:v>
                </c:pt>
                <c:pt idx="67">
                  <c:v>10.57</c:v>
                </c:pt>
                <c:pt idx="68">
                  <c:v>11.13</c:v>
                </c:pt>
                <c:pt idx="69">
                  <c:v>8.89</c:v>
                </c:pt>
                <c:pt idx="70">
                  <c:v>10.45</c:v>
                </c:pt>
                <c:pt idx="71">
                  <c:v>15.55</c:v>
                </c:pt>
                <c:pt idx="72">
                  <c:v>14.32</c:v>
                </c:pt>
                <c:pt idx="73">
                  <c:v>9.73</c:v>
                </c:pt>
                <c:pt idx="74">
                  <c:v>9.17</c:v>
                </c:pt>
                <c:pt idx="75">
                  <c:v>6.78</c:v>
                </c:pt>
                <c:pt idx="76">
                  <c:v>8.8699999999999992</c:v>
                </c:pt>
                <c:pt idx="77">
                  <c:v>10.7</c:v>
                </c:pt>
                <c:pt idx="78">
                  <c:v>2.87</c:v>
                </c:pt>
                <c:pt idx="79">
                  <c:v>3.9</c:v>
                </c:pt>
                <c:pt idx="80">
                  <c:v>5.55</c:v>
                </c:pt>
                <c:pt idx="81">
                  <c:v>6.06</c:v>
                </c:pt>
                <c:pt idx="82">
                  <c:v>5.98</c:v>
                </c:pt>
                <c:pt idx="83">
                  <c:v>6.9</c:v>
                </c:pt>
                <c:pt idx="84">
                  <c:v>4.88</c:v>
                </c:pt>
                <c:pt idx="85">
                  <c:v>4.67</c:v>
                </c:pt>
                <c:pt idx="86">
                  <c:v>7.14</c:v>
                </c:pt>
                <c:pt idx="87">
                  <c:v>9.43</c:v>
                </c:pt>
                <c:pt idx="88">
                  <c:v>8.58</c:v>
                </c:pt>
                <c:pt idx="89">
                  <c:v>10.95</c:v>
                </c:pt>
                <c:pt idx="90">
                  <c:v>8.82</c:v>
                </c:pt>
                <c:pt idx="91">
                  <c:v>6.74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AB-443C-9E1D-E595CDFE02F4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1AB-443C-9E1D-E595CDFE02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A14 -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Data!$U$6:$U$97</c:f>
              <c:numCache>
                <c:formatCode>0.00</c:formatCode>
                <c:ptCount val="92"/>
                <c:pt idx="0">
                  <c:v>2.73</c:v>
                </c:pt>
                <c:pt idx="1">
                  <c:v>2.81</c:v>
                </c:pt>
                <c:pt idx="2">
                  <c:v>3.17</c:v>
                </c:pt>
                <c:pt idx="3">
                  <c:v>1.34</c:v>
                </c:pt>
                <c:pt idx="4">
                  <c:v>1.42</c:v>
                </c:pt>
                <c:pt idx="5">
                  <c:v>0.79</c:v>
                </c:pt>
                <c:pt idx="6">
                  <c:v>0.54</c:v>
                </c:pt>
                <c:pt idx="7">
                  <c:v>4.76</c:v>
                </c:pt>
                <c:pt idx="8">
                  <c:v>6.51</c:v>
                </c:pt>
                <c:pt idx="9">
                  <c:v>7.82</c:v>
                </c:pt>
                <c:pt idx="10">
                  <c:v>4.74</c:v>
                </c:pt>
                <c:pt idx="11">
                  <c:v>3.73</c:v>
                </c:pt>
                <c:pt idx="12">
                  <c:v>5.97</c:v>
                </c:pt>
                <c:pt idx="13">
                  <c:v>6.3</c:v>
                </c:pt>
                <c:pt idx="14">
                  <c:v>7.04</c:v>
                </c:pt>
                <c:pt idx="15">
                  <c:v>8.4</c:v>
                </c:pt>
                <c:pt idx="16">
                  <c:v>10.24</c:v>
                </c:pt>
                <c:pt idx="17">
                  <c:v>8.43</c:v>
                </c:pt>
                <c:pt idx="18">
                  <c:v>9.24</c:v>
                </c:pt>
                <c:pt idx="19">
                  <c:v>5.22</c:v>
                </c:pt>
                <c:pt idx="20">
                  <c:v>5.09</c:v>
                </c:pt>
                <c:pt idx="21">
                  <c:v>6.28</c:v>
                </c:pt>
                <c:pt idx="22">
                  <c:v>5.25</c:v>
                </c:pt>
                <c:pt idx="23">
                  <c:v>2.5499999999999998</c:v>
                </c:pt>
                <c:pt idx="24">
                  <c:v>1.79</c:v>
                </c:pt>
                <c:pt idx="25">
                  <c:v>2.2599999999999998</c:v>
                </c:pt>
                <c:pt idx="26">
                  <c:v>4.0599999999999996</c:v>
                </c:pt>
                <c:pt idx="27">
                  <c:v>5.31</c:v>
                </c:pt>
                <c:pt idx="28">
                  <c:v>8.61</c:v>
                </c:pt>
                <c:pt idx="29">
                  <c:v>7.28</c:v>
                </c:pt>
                <c:pt idx="30">
                  <c:v>5.91</c:v>
                </c:pt>
                <c:pt idx="31">
                  <c:v>6.38</c:v>
                </c:pt>
                <c:pt idx="32">
                  <c:v>5.4</c:v>
                </c:pt>
                <c:pt idx="33">
                  <c:v>7.1</c:v>
                </c:pt>
                <c:pt idx="34">
                  <c:v>6.4</c:v>
                </c:pt>
                <c:pt idx="35">
                  <c:v>4.26</c:v>
                </c:pt>
                <c:pt idx="36">
                  <c:v>6.75</c:v>
                </c:pt>
                <c:pt idx="37">
                  <c:v>6.65</c:v>
                </c:pt>
                <c:pt idx="38">
                  <c:v>7.01</c:v>
                </c:pt>
                <c:pt idx="39">
                  <c:v>5.29</c:v>
                </c:pt>
                <c:pt idx="40">
                  <c:v>5.38</c:v>
                </c:pt>
                <c:pt idx="41">
                  <c:v>4.9400000000000004</c:v>
                </c:pt>
                <c:pt idx="42">
                  <c:v>4.55</c:v>
                </c:pt>
                <c:pt idx="43">
                  <c:v>6</c:v>
                </c:pt>
                <c:pt idx="44">
                  <c:v>2.4300000000000002</c:v>
                </c:pt>
                <c:pt idx="45">
                  <c:v>4.3499999999999996</c:v>
                </c:pt>
                <c:pt idx="46">
                  <c:v>4.13</c:v>
                </c:pt>
                <c:pt idx="47">
                  <c:v>9.17</c:v>
                </c:pt>
                <c:pt idx="48">
                  <c:v>9.5</c:v>
                </c:pt>
                <c:pt idx="49">
                  <c:v>10.09</c:v>
                </c:pt>
                <c:pt idx="50">
                  <c:v>8.65</c:v>
                </c:pt>
                <c:pt idx="51">
                  <c:v>5.56</c:v>
                </c:pt>
                <c:pt idx="52">
                  <c:v>5.94</c:v>
                </c:pt>
                <c:pt idx="53">
                  <c:v>4.97</c:v>
                </c:pt>
                <c:pt idx="54">
                  <c:v>9.36</c:v>
                </c:pt>
                <c:pt idx="55">
                  <c:v>8.6</c:v>
                </c:pt>
                <c:pt idx="56">
                  <c:v>8.8000000000000007</c:v>
                </c:pt>
                <c:pt idx="57">
                  <c:v>13.58</c:v>
                </c:pt>
                <c:pt idx="58">
                  <c:v>16.760000000000002</c:v>
                </c:pt>
                <c:pt idx="59">
                  <c:v>6.7</c:v>
                </c:pt>
                <c:pt idx="60">
                  <c:v>14.47</c:v>
                </c:pt>
                <c:pt idx="61">
                  <c:v>8.3000000000000007</c:v>
                </c:pt>
                <c:pt idx="62">
                  <c:v>6.49</c:v>
                </c:pt>
                <c:pt idx="63">
                  <c:v>5.18</c:v>
                </c:pt>
                <c:pt idx="64">
                  <c:v>7.15</c:v>
                </c:pt>
                <c:pt idx="65">
                  <c:v>7.77</c:v>
                </c:pt>
                <c:pt idx="66">
                  <c:v>8.5299999999999994</c:v>
                </c:pt>
                <c:pt idx="67">
                  <c:v>8.68</c:v>
                </c:pt>
                <c:pt idx="68">
                  <c:v>9.7200000000000006</c:v>
                </c:pt>
                <c:pt idx="69">
                  <c:v>9.4</c:v>
                </c:pt>
                <c:pt idx="70">
                  <c:v>6.69</c:v>
                </c:pt>
                <c:pt idx="71">
                  <c:v>8.08</c:v>
                </c:pt>
                <c:pt idx="72">
                  <c:v>7.26</c:v>
                </c:pt>
                <c:pt idx="73">
                  <c:v>5.42</c:v>
                </c:pt>
                <c:pt idx="74">
                  <c:v>3.57</c:v>
                </c:pt>
                <c:pt idx="75">
                  <c:v>3.17</c:v>
                </c:pt>
                <c:pt idx="76">
                  <c:v>3.38</c:v>
                </c:pt>
                <c:pt idx="77">
                  <c:v>4.12</c:v>
                </c:pt>
                <c:pt idx="78">
                  <c:v>4.16</c:v>
                </c:pt>
                <c:pt idx="79">
                  <c:v>4.01</c:v>
                </c:pt>
                <c:pt idx="80">
                  <c:v>5.0599999999999996</c:v>
                </c:pt>
                <c:pt idx="81">
                  <c:v>6.28</c:v>
                </c:pt>
                <c:pt idx="82">
                  <c:v>5.35</c:v>
                </c:pt>
                <c:pt idx="83">
                  <c:v>5.7</c:v>
                </c:pt>
                <c:pt idx="84">
                  <c:v>8.19</c:v>
                </c:pt>
                <c:pt idx="85">
                  <c:v>13.43</c:v>
                </c:pt>
                <c:pt idx="86">
                  <c:v>11.87</c:v>
                </c:pt>
                <c:pt idx="87">
                  <c:v>8.6199999999999992</c:v>
                </c:pt>
                <c:pt idx="88">
                  <c:v>4.67</c:v>
                </c:pt>
                <c:pt idx="89">
                  <c:v>4.38</c:v>
                </c:pt>
                <c:pt idx="90">
                  <c:v>4.04</c:v>
                </c:pt>
                <c:pt idx="91">
                  <c:v>4.04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BE-4B97-9D12-1392469191C8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BE-4B97-9D12-1392469191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A15 -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Data!$W$6:$W$97</c:f>
              <c:numCache>
                <c:formatCode>0.00</c:formatCode>
                <c:ptCount val="92"/>
                <c:pt idx="0">
                  <c:v>2.63</c:v>
                </c:pt>
                <c:pt idx="1">
                  <c:v>2.83</c:v>
                </c:pt>
                <c:pt idx="2">
                  <c:v>2.83</c:v>
                </c:pt>
                <c:pt idx="3">
                  <c:v>2.98</c:v>
                </c:pt>
                <c:pt idx="4">
                  <c:v>2.67</c:v>
                </c:pt>
                <c:pt idx="5">
                  <c:v>3.13</c:v>
                </c:pt>
                <c:pt idx="6">
                  <c:v>5.24</c:v>
                </c:pt>
                <c:pt idx="7">
                  <c:v>4.25</c:v>
                </c:pt>
                <c:pt idx="8">
                  <c:v>4.9000000000000004</c:v>
                </c:pt>
                <c:pt idx="9">
                  <c:v>5.31</c:v>
                </c:pt>
                <c:pt idx="10">
                  <c:v>4.82</c:v>
                </c:pt>
                <c:pt idx="11">
                  <c:v>4.41</c:v>
                </c:pt>
                <c:pt idx="12">
                  <c:v>4.09</c:v>
                </c:pt>
                <c:pt idx="13">
                  <c:v>4.37</c:v>
                </c:pt>
                <c:pt idx="14">
                  <c:v>5.35</c:v>
                </c:pt>
                <c:pt idx="15">
                  <c:v>5.53</c:v>
                </c:pt>
                <c:pt idx="16">
                  <c:v>6.26</c:v>
                </c:pt>
                <c:pt idx="17">
                  <c:v>4.75</c:v>
                </c:pt>
                <c:pt idx="18">
                  <c:v>5.95</c:v>
                </c:pt>
                <c:pt idx="19">
                  <c:v>4.3899999999999997</c:v>
                </c:pt>
                <c:pt idx="20">
                  <c:v>4.37</c:v>
                </c:pt>
                <c:pt idx="21">
                  <c:v>4.9400000000000004</c:v>
                </c:pt>
                <c:pt idx="22">
                  <c:v>4.2</c:v>
                </c:pt>
                <c:pt idx="23">
                  <c:v>2.5299999999999998</c:v>
                </c:pt>
                <c:pt idx="24">
                  <c:v>2.36</c:v>
                </c:pt>
                <c:pt idx="25">
                  <c:v>2.74</c:v>
                </c:pt>
                <c:pt idx="26">
                  <c:v>4.12</c:v>
                </c:pt>
                <c:pt idx="27">
                  <c:v>4.75</c:v>
                </c:pt>
                <c:pt idx="28">
                  <c:v>6.76</c:v>
                </c:pt>
                <c:pt idx="29">
                  <c:v>5.63</c:v>
                </c:pt>
                <c:pt idx="30">
                  <c:v>4.87</c:v>
                </c:pt>
                <c:pt idx="31">
                  <c:v>4.8499999999999996</c:v>
                </c:pt>
                <c:pt idx="32">
                  <c:v>4.59</c:v>
                </c:pt>
                <c:pt idx="33">
                  <c:v>5.35</c:v>
                </c:pt>
                <c:pt idx="34">
                  <c:v>3.85</c:v>
                </c:pt>
                <c:pt idx="35">
                  <c:v>2.78</c:v>
                </c:pt>
                <c:pt idx="36">
                  <c:v>5.0999999999999996</c:v>
                </c:pt>
                <c:pt idx="37">
                  <c:v>4.9000000000000004</c:v>
                </c:pt>
                <c:pt idx="38">
                  <c:v>5.49</c:v>
                </c:pt>
                <c:pt idx="39">
                  <c:v>4.26</c:v>
                </c:pt>
                <c:pt idx="40">
                  <c:v>3.99</c:v>
                </c:pt>
                <c:pt idx="41">
                  <c:v>2.93</c:v>
                </c:pt>
                <c:pt idx="42">
                  <c:v>3.8</c:v>
                </c:pt>
                <c:pt idx="43">
                  <c:v>4.6399999999999997</c:v>
                </c:pt>
                <c:pt idx="44">
                  <c:v>2.2599999999999998</c:v>
                </c:pt>
                <c:pt idx="45">
                  <c:v>3.36</c:v>
                </c:pt>
                <c:pt idx="46">
                  <c:v>3.37</c:v>
                </c:pt>
                <c:pt idx="47">
                  <c:v>5.44</c:v>
                </c:pt>
                <c:pt idx="48">
                  <c:v>5.37</c:v>
                </c:pt>
                <c:pt idx="49">
                  <c:v>5.83</c:v>
                </c:pt>
                <c:pt idx="50">
                  <c:v>5.36</c:v>
                </c:pt>
                <c:pt idx="51">
                  <c:v>3.61</c:v>
                </c:pt>
                <c:pt idx="52">
                  <c:v>4.2300000000000004</c:v>
                </c:pt>
                <c:pt idx="53">
                  <c:v>3.63</c:v>
                </c:pt>
                <c:pt idx="54">
                  <c:v>5.74</c:v>
                </c:pt>
                <c:pt idx="55">
                  <c:v>5.98</c:v>
                </c:pt>
                <c:pt idx="56">
                  <c:v>5.83</c:v>
                </c:pt>
                <c:pt idx="57">
                  <c:v>8.85</c:v>
                </c:pt>
                <c:pt idx="58">
                  <c:v>12.63</c:v>
                </c:pt>
                <c:pt idx="59">
                  <c:v>10.81</c:v>
                </c:pt>
                <c:pt idx="60">
                  <c:v>10.94</c:v>
                </c:pt>
                <c:pt idx="61">
                  <c:v>6.16</c:v>
                </c:pt>
                <c:pt idx="62">
                  <c:v>8.16</c:v>
                </c:pt>
                <c:pt idx="63">
                  <c:v>5.62</c:v>
                </c:pt>
                <c:pt idx="64">
                  <c:v>6.62</c:v>
                </c:pt>
                <c:pt idx="65">
                  <c:v>7.15</c:v>
                </c:pt>
                <c:pt idx="66">
                  <c:v>7.84</c:v>
                </c:pt>
                <c:pt idx="67">
                  <c:v>8.48</c:v>
                </c:pt>
                <c:pt idx="68">
                  <c:v>3.98</c:v>
                </c:pt>
                <c:pt idx="69">
                  <c:v>3.99</c:v>
                </c:pt>
                <c:pt idx="70">
                  <c:v>6.58</c:v>
                </c:pt>
                <c:pt idx="71">
                  <c:v>6.92</c:v>
                </c:pt>
                <c:pt idx="72">
                  <c:v>5.99</c:v>
                </c:pt>
                <c:pt idx="73">
                  <c:v>5.1100000000000003</c:v>
                </c:pt>
                <c:pt idx="74">
                  <c:v>4.1500000000000004</c:v>
                </c:pt>
                <c:pt idx="75">
                  <c:v>3.71</c:v>
                </c:pt>
                <c:pt idx="76">
                  <c:v>3.56</c:v>
                </c:pt>
                <c:pt idx="77">
                  <c:v>4.4400000000000004</c:v>
                </c:pt>
                <c:pt idx="78">
                  <c:v>4.63</c:v>
                </c:pt>
                <c:pt idx="79">
                  <c:v>4.4800000000000004</c:v>
                </c:pt>
                <c:pt idx="80">
                  <c:v>5.67</c:v>
                </c:pt>
                <c:pt idx="81">
                  <c:v>6.89</c:v>
                </c:pt>
                <c:pt idx="82">
                  <c:v>5.89</c:v>
                </c:pt>
                <c:pt idx="83">
                  <c:v>6.33</c:v>
                </c:pt>
                <c:pt idx="84">
                  <c:v>6.92</c:v>
                </c:pt>
                <c:pt idx="85">
                  <c:v>6.49</c:v>
                </c:pt>
                <c:pt idx="86">
                  <c:v>6.1</c:v>
                </c:pt>
                <c:pt idx="87">
                  <c:v>8.44</c:v>
                </c:pt>
                <c:pt idx="88">
                  <c:v>4.87</c:v>
                </c:pt>
                <c:pt idx="89">
                  <c:v>4.6900000000000004</c:v>
                </c:pt>
                <c:pt idx="90">
                  <c:v>4.71</c:v>
                </c:pt>
                <c:pt idx="91">
                  <c:v>4.37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C0-4E48-B9B2-C2FA8431AEA5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C0-4E48-B9B2-C2FA8431AE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A16 -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Data!$Y$6:$Y$97</c:f>
              <c:numCache>
                <c:formatCode>0.00</c:formatCode>
                <c:ptCount val="92"/>
                <c:pt idx="0">
                  <c:v>2.09</c:v>
                </c:pt>
                <c:pt idx="1">
                  <c:v>2.0099999999999998</c:v>
                </c:pt>
                <c:pt idx="2">
                  <c:v>2.13</c:v>
                </c:pt>
                <c:pt idx="3">
                  <c:v>2.15</c:v>
                </c:pt>
                <c:pt idx="4">
                  <c:v>2.08</c:v>
                </c:pt>
                <c:pt idx="5">
                  <c:v>2.04</c:v>
                </c:pt>
                <c:pt idx="6">
                  <c:v>2.16</c:v>
                </c:pt>
                <c:pt idx="7">
                  <c:v>2.39</c:v>
                </c:pt>
                <c:pt idx="8">
                  <c:v>2.44</c:v>
                </c:pt>
                <c:pt idx="9">
                  <c:v>2.52</c:v>
                </c:pt>
                <c:pt idx="10">
                  <c:v>2.39</c:v>
                </c:pt>
                <c:pt idx="11">
                  <c:v>2.36</c:v>
                </c:pt>
                <c:pt idx="12">
                  <c:v>2.35</c:v>
                </c:pt>
                <c:pt idx="13">
                  <c:v>2.41</c:v>
                </c:pt>
                <c:pt idx="14">
                  <c:v>2.64</c:v>
                </c:pt>
                <c:pt idx="15">
                  <c:v>2.57</c:v>
                </c:pt>
                <c:pt idx="16">
                  <c:v>2.8</c:v>
                </c:pt>
                <c:pt idx="17">
                  <c:v>2.5499999999999998</c:v>
                </c:pt>
                <c:pt idx="18">
                  <c:v>2.63</c:v>
                </c:pt>
                <c:pt idx="19">
                  <c:v>2.41</c:v>
                </c:pt>
                <c:pt idx="20">
                  <c:v>2.27</c:v>
                </c:pt>
                <c:pt idx="21">
                  <c:v>2.48</c:v>
                </c:pt>
                <c:pt idx="22">
                  <c:v>2.5</c:v>
                </c:pt>
                <c:pt idx="23">
                  <c:v>1.93</c:v>
                </c:pt>
                <c:pt idx="24">
                  <c:v>1.74</c:v>
                </c:pt>
                <c:pt idx="25">
                  <c:v>2.16</c:v>
                </c:pt>
                <c:pt idx="26">
                  <c:v>2.31</c:v>
                </c:pt>
                <c:pt idx="27">
                  <c:v>2.4700000000000002</c:v>
                </c:pt>
                <c:pt idx="28">
                  <c:v>2.67</c:v>
                </c:pt>
                <c:pt idx="29">
                  <c:v>2.61</c:v>
                </c:pt>
                <c:pt idx="30">
                  <c:v>2.4700000000000002</c:v>
                </c:pt>
                <c:pt idx="31">
                  <c:v>2.4900000000000002</c:v>
                </c:pt>
                <c:pt idx="32">
                  <c:v>2.4500000000000002</c:v>
                </c:pt>
                <c:pt idx="33">
                  <c:v>2.5099999999999998</c:v>
                </c:pt>
                <c:pt idx="34">
                  <c:v>2.69</c:v>
                </c:pt>
                <c:pt idx="35">
                  <c:v>2.39</c:v>
                </c:pt>
                <c:pt idx="36">
                  <c:v>2.59</c:v>
                </c:pt>
                <c:pt idx="37">
                  <c:v>2.54</c:v>
                </c:pt>
                <c:pt idx="38">
                  <c:v>2.5</c:v>
                </c:pt>
                <c:pt idx="39">
                  <c:v>2.2400000000000002</c:v>
                </c:pt>
                <c:pt idx="40">
                  <c:v>2.2999999999999998</c:v>
                </c:pt>
                <c:pt idx="41">
                  <c:v>2.1800000000000002</c:v>
                </c:pt>
                <c:pt idx="42">
                  <c:v>2.23</c:v>
                </c:pt>
                <c:pt idx="43">
                  <c:v>2.41</c:v>
                </c:pt>
                <c:pt idx="44">
                  <c:v>2.09</c:v>
                </c:pt>
                <c:pt idx="45">
                  <c:v>1.98</c:v>
                </c:pt>
                <c:pt idx="46">
                  <c:v>1.69</c:v>
                </c:pt>
                <c:pt idx="47">
                  <c:v>2.54</c:v>
                </c:pt>
                <c:pt idx="48">
                  <c:v>2.63</c:v>
                </c:pt>
                <c:pt idx="49">
                  <c:v>2.6</c:v>
                </c:pt>
                <c:pt idx="50">
                  <c:v>2.58</c:v>
                </c:pt>
                <c:pt idx="51">
                  <c:v>2.35</c:v>
                </c:pt>
                <c:pt idx="52">
                  <c:v>2.4</c:v>
                </c:pt>
                <c:pt idx="53">
                  <c:v>2.23</c:v>
                </c:pt>
                <c:pt idx="54">
                  <c:v>2.62</c:v>
                </c:pt>
                <c:pt idx="55">
                  <c:v>2.71</c:v>
                </c:pt>
                <c:pt idx="56">
                  <c:v>2.5299999999999998</c:v>
                </c:pt>
                <c:pt idx="57">
                  <c:v>3.04</c:v>
                </c:pt>
                <c:pt idx="58">
                  <c:v>3.73</c:v>
                </c:pt>
                <c:pt idx="59">
                  <c:v>2.86</c:v>
                </c:pt>
                <c:pt idx="60">
                  <c:v>2.9</c:v>
                </c:pt>
                <c:pt idx="61">
                  <c:v>2.5499999999999998</c:v>
                </c:pt>
                <c:pt idx="62">
                  <c:v>3.06</c:v>
                </c:pt>
                <c:pt idx="63">
                  <c:v>2.58</c:v>
                </c:pt>
                <c:pt idx="64">
                  <c:v>2.85</c:v>
                </c:pt>
                <c:pt idx="65">
                  <c:v>2.94</c:v>
                </c:pt>
                <c:pt idx="66">
                  <c:v>1.69</c:v>
                </c:pt>
                <c:pt idx="67">
                  <c:v>0.81</c:v>
                </c:pt>
                <c:pt idx="68">
                  <c:v>2.04</c:v>
                </c:pt>
                <c:pt idx="69">
                  <c:v>2.82</c:v>
                </c:pt>
                <c:pt idx="70">
                  <c:v>2.64</c:v>
                </c:pt>
                <c:pt idx="71">
                  <c:v>2.61</c:v>
                </c:pt>
                <c:pt idx="72">
                  <c:v>2.54</c:v>
                </c:pt>
                <c:pt idx="73">
                  <c:v>2.34</c:v>
                </c:pt>
                <c:pt idx="74">
                  <c:v>1.99</c:v>
                </c:pt>
                <c:pt idx="75">
                  <c:v>1.75</c:v>
                </c:pt>
                <c:pt idx="76">
                  <c:v>2.14</c:v>
                </c:pt>
                <c:pt idx="77">
                  <c:v>2.27</c:v>
                </c:pt>
                <c:pt idx="78">
                  <c:v>2.4</c:v>
                </c:pt>
                <c:pt idx="79">
                  <c:v>2.33</c:v>
                </c:pt>
                <c:pt idx="80">
                  <c:v>2.29</c:v>
                </c:pt>
                <c:pt idx="81">
                  <c:v>2.36</c:v>
                </c:pt>
                <c:pt idx="82">
                  <c:v>2.34</c:v>
                </c:pt>
                <c:pt idx="83">
                  <c:v>2.14</c:v>
                </c:pt>
                <c:pt idx="84">
                  <c:v>2.72</c:v>
                </c:pt>
                <c:pt idx="85">
                  <c:v>3.49</c:v>
                </c:pt>
                <c:pt idx="86">
                  <c:v>2.64</c:v>
                </c:pt>
                <c:pt idx="87">
                  <c:v>2.65</c:v>
                </c:pt>
                <c:pt idx="88">
                  <c:v>2.4</c:v>
                </c:pt>
                <c:pt idx="89">
                  <c:v>2.33</c:v>
                </c:pt>
                <c:pt idx="90">
                  <c:v>2.13</c:v>
                </c:pt>
                <c:pt idx="91">
                  <c:v>2.15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C9-46B6-87DE-AE556073EB23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C9-46B6-87DE-AE556073EB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A63 -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Data!$AA$6:$AA$97</c:f>
              <c:numCache>
                <c:formatCode>0.00000000</c:formatCode>
                <c:ptCount val="92"/>
                <c:pt idx="0">
                  <c:v>5.1401428571428581E-4</c:v>
                </c:pt>
                <c:pt idx="1">
                  <c:v>8.0147142857142867E-4</c:v>
                </c:pt>
                <c:pt idx="2">
                  <c:v>3.0680000000000003E-4</c:v>
                </c:pt>
                <c:pt idx="3">
                  <c:v>1.2874285714285715E-4</c:v>
                </c:pt>
                <c:pt idx="4">
                  <c:v>5.7300000000000004E-5</c:v>
                </c:pt>
                <c:pt idx="5">
                  <c:v>7.2514285714285717E-5</c:v>
                </c:pt>
                <c:pt idx="6">
                  <c:v>1.1740000000000001E-4</c:v>
                </c:pt>
                <c:pt idx="7">
                  <c:v>4.2471428571428577E-5</c:v>
                </c:pt>
                <c:pt idx="8">
                  <c:v>9.7800000000000019E-5</c:v>
                </c:pt>
                <c:pt idx="9">
                  <c:v>1.4867142857142858E-4</c:v>
                </c:pt>
                <c:pt idx="10">
                  <c:v>6.0200000000000006E-5</c:v>
                </c:pt>
                <c:pt idx="11">
                  <c:v>3.3657142857142863E-5</c:v>
                </c:pt>
                <c:pt idx="12">
                  <c:v>4.3957142857142856E-5</c:v>
                </c:pt>
                <c:pt idx="13">
                  <c:v>6.5885714285714286E-5</c:v>
                </c:pt>
                <c:pt idx="14">
                  <c:v>4.4514285714285714E-5</c:v>
                </c:pt>
                <c:pt idx="15">
                  <c:v>6.4671428571428567E-5</c:v>
                </c:pt>
                <c:pt idx="16">
                  <c:v>2.37E-5</c:v>
                </c:pt>
                <c:pt idx="17">
                  <c:v>2.4200000000000002E-5</c:v>
                </c:pt>
                <c:pt idx="18">
                  <c:v>1.9091428571428574E-4</c:v>
                </c:pt>
                <c:pt idx="19">
                  <c:v>4.031428571428572E-5</c:v>
                </c:pt>
                <c:pt idx="20">
                  <c:v>4.7028571428571437E-5</c:v>
                </c:pt>
                <c:pt idx="21">
                  <c:v>5.2814285714285719E-5</c:v>
                </c:pt>
                <c:pt idx="22">
                  <c:v>1.9817142857142859E-4</c:v>
                </c:pt>
                <c:pt idx="23">
                  <c:v>1.3391142857142858E-3</c:v>
                </c:pt>
                <c:pt idx="24">
                  <c:v>1.024E-3</c:v>
                </c:pt>
                <c:pt idx="25">
                  <c:v>2.9721428571428569E-4</c:v>
                </c:pt>
                <c:pt idx="26">
                  <c:v>3.6345714285714286E-4</c:v>
                </c:pt>
                <c:pt idx="27">
                  <c:v>3.8400000000000005E-5</c:v>
                </c:pt>
                <c:pt idx="28">
                  <c:v>8.8942857142857156E-5</c:v>
                </c:pt>
                <c:pt idx="29">
                  <c:v>2.7460000000000001E-4</c:v>
                </c:pt>
                <c:pt idx="30">
                  <c:v>2.6118571428571433E-4</c:v>
                </c:pt>
                <c:pt idx="31">
                  <c:v>1.1468571428571428E-3</c:v>
                </c:pt>
                <c:pt idx="32">
                  <c:v>6.8584285714285722E-4</c:v>
                </c:pt>
                <c:pt idx="33">
                  <c:v>4.018428571428572E-4</c:v>
                </c:pt>
                <c:pt idx="34">
                  <c:v>2.8405714285714283E-4</c:v>
                </c:pt>
                <c:pt idx="35">
                  <c:v>2.3301714285714286E-3</c:v>
                </c:pt>
                <c:pt idx="36">
                  <c:v>1.9615714285714286E-4</c:v>
                </c:pt>
                <c:pt idx="37">
                  <c:v>2.856714285714286E-4</c:v>
                </c:pt>
                <c:pt idx="38">
                  <c:v>6.7442857142857148E-5</c:v>
                </c:pt>
                <c:pt idx="39">
                  <c:v>5.9657142857142858E-5</c:v>
                </c:pt>
                <c:pt idx="40">
                  <c:v>8.9857142857142854E-6</c:v>
                </c:pt>
                <c:pt idx="41">
                  <c:v>2.7946757142857145E-2</c:v>
                </c:pt>
                <c:pt idx="42">
                  <c:v>2.7054428571428573E-3</c:v>
                </c:pt>
                <c:pt idx="43">
                  <c:v>1.4230000000000002E-4</c:v>
                </c:pt>
                <c:pt idx="44">
                  <c:v>3.2038571428571431E-4</c:v>
                </c:pt>
                <c:pt idx="45">
                  <c:v>7.4128571428571432E-5</c:v>
                </c:pt>
                <c:pt idx="46">
                  <c:v>2.5700000000000001E-4</c:v>
                </c:pt>
                <c:pt idx="47">
                  <c:v>8.3257142857142856E-5</c:v>
                </c:pt>
                <c:pt idx="48">
                  <c:v>8.0871428571428582E-5</c:v>
                </c:pt>
                <c:pt idx="49">
                  <c:v>1.2001428571428573E-4</c:v>
                </c:pt>
                <c:pt idx="50">
                  <c:v>6.5785714285714297E-5</c:v>
                </c:pt>
                <c:pt idx="51">
                  <c:v>1.7395714285714286E-4</c:v>
                </c:pt>
                <c:pt idx="52">
                  <c:v>3.280714285714286E-4</c:v>
                </c:pt>
                <c:pt idx="53">
                  <c:v>1.3121142857142856E-3</c:v>
                </c:pt>
                <c:pt idx="54">
                  <c:v>1.0602428571428572E-3</c:v>
                </c:pt>
                <c:pt idx="55">
                  <c:v>1.6010285714285716E-3</c:v>
                </c:pt>
                <c:pt idx="56">
                  <c:v>4.6598571428571432E-4</c:v>
                </c:pt>
                <c:pt idx="57">
                  <c:v>4.2365714285714292E-4</c:v>
                </c:pt>
                <c:pt idx="58">
                  <c:v>7.2757142857142858E-5</c:v>
                </c:pt>
                <c:pt idx="59">
                  <c:v>7.1642857142857142E-5</c:v>
                </c:pt>
                <c:pt idx="60">
                  <c:v>7.3171428571428571E-5</c:v>
                </c:pt>
                <c:pt idx="61">
                  <c:v>2.7128571428571431E-5</c:v>
                </c:pt>
                <c:pt idx="62">
                  <c:v>4.7328571428571438E-5</c:v>
                </c:pt>
                <c:pt idx="63">
                  <c:v>6.7085714285714288E-5</c:v>
                </c:pt>
                <c:pt idx="64">
                  <c:v>5.0565714285714285E-4</c:v>
                </c:pt>
                <c:pt idx="65">
                  <c:v>4.1123657142857144E-2</c:v>
                </c:pt>
                <c:pt idx="66">
                  <c:v>2.2526E-3</c:v>
                </c:pt>
                <c:pt idx="67">
                  <c:v>1.8828571428571429E-3</c:v>
                </c:pt>
                <c:pt idx="68">
                  <c:v>4.1327857142857147E-3</c:v>
                </c:pt>
                <c:pt idx="69">
                  <c:v>6.4830000000000009E-4</c:v>
                </c:pt>
                <c:pt idx="70">
                  <c:v>3.0174285714285715E-4</c:v>
                </c:pt>
                <c:pt idx="71">
                  <c:v>9.893857142857143E-4</c:v>
                </c:pt>
                <c:pt idx="72">
                  <c:v>2.1011428571428574E-4</c:v>
                </c:pt>
                <c:pt idx="73">
                  <c:v>3.9778571428571434E-4</c:v>
                </c:pt>
                <c:pt idx="74">
                  <c:v>4.9314285714285722E-5</c:v>
                </c:pt>
                <c:pt idx="75">
                  <c:v>2.5865714285714286E-4</c:v>
                </c:pt>
                <c:pt idx="76">
                  <c:v>2.5460000000000001E-4</c:v>
                </c:pt>
                <c:pt idx="77">
                  <c:v>3.671857142857143E-4</c:v>
                </c:pt>
                <c:pt idx="78">
                  <c:v>3.2712857142857144E-4</c:v>
                </c:pt>
                <c:pt idx="79">
                  <c:v>3.5108571428571429E-4</c:v>
                </c:pt>
                <c:pt idx="80">
                  <c:v>4.5384285714285716E-4</c:v>
                </c:pt>
                <c:pt idx="81">
                  <c:v>2.1149999999999999E-4</c:v>
                </c:pt>
                <c:pt idx="82">
                  <c:v>3.3520000000000002E-4</c:v>
                </c:pt>
                <c:pt idx="83">
                  <c:v>4.7685714285714285E-4</c:v>
                </c:pt>
                <c:pt idx="84">
                  <c:v>5.1005714285714285E-4</c:v>
                </c:pt>
                <c:pt idx="85">
                  <c:v>2.5662857142857146E-4</c:v>
                </c:pt>
                <c:pt idx="86">
                  <c:v>4.6511428571428576E-4</c:v>
                </c:pt>
                <c:pt idx="87">
                  <c:v>1.2385714285714287E-4</c:v>
                </c:pt>
                <c:pt idx="88">
                  <c:v>1.7292857142857143E-4</c:v>
                </c:pt>
                <c:pt idx="89">
                  <c:v>2.7951428571428575E-4</c:v>
                </c:pt>
                <c:pt idx="90">
                  <c:v>2.9584285714285717E-4</c:v>
                </c:pt>
                <c:pt idx="91">
                  <c:v>1.2800142857142859E-3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D9-4177-8F21-D62BEF4C8230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D9-4177-8F21-D62BEF4C82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ax val="1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A55 - obscuration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strRef>
              <c:f>Data!$AH$5</c:f>
              <c:strCache>
                <c:ptCount val="1"/>
                <c:pt idx="0">
                  <c:v>Measured</c:v>
                </c:pt>
              </c:strCache>
            </c:strRef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Data!$AG$6:$AG$18</c:f>
              <c:numCache>
                <c:formatCode>[$-F800]dddd\,\ mmmm\ dd\,\ yyyy</c:formatCode>
                <c:ptCount val="13"/>
                <c:pt idx="0">
                  <c:v>44744</c:v>
                </c:pt>
                <c:pt idx="1">
                  <c:v>44751</c:v>
                </c:pt>
                <c:pt idx="2">
                  <c:v>44758</c:v>
                </c:pt>
                <c:pt idx="3">
                  <c:v>44765</c:v>
                </c:pt>
                <c:pt idx="4">
                  <c:v>44772</c:v>
                </c:pt>
                <c:pt idx="5">
                  <c:v>44779</c:v>
                </c:pt>
                <c:pt idx="6">
                  <c:v>44786</c:v>
                </c:pt>
                <c:pt idx="7">
                  <c:v>44793</c:v>
                </c:pt>
                <c:pt idx="8">
                  <c:v>44800</c:v>
                </c:pt>
                <c:pt idx="9">
                  <c:v>44807</c:v>
                </c:pt>
                <c:pt idx="10">
                  <c:v>44814</c:v>
                </c:pt>
                <c:pt idx="11">
                  <c:v>44821</c:v>
                </c:pt>
                <c:pt idx="12">
                  <c:v>44828</c:v>
                </c:pt>
              </c:numCache>
            </c:numRef>
          </c:cat>
          <c:val>
            <c:numRef>
              <c:f>Data!$AH$6:$AH$18</c:f>
              <c:numCache>
                <c:formatCode>0.00</c:formatCode>
                <c:ptCount val="13"/>
                <c:pt idx="0">
                  <c:v>20.152122453389023</c:v>
                </c:pt>
                <c:pt idx="1">
                  <c:v>20.029038623716399</c:v>
                </c:pt>
                <c:pt idx="2">
                  <c:v>21.268123345656743</c:v>
                </c:pt>
                <c:pt idx="3">
                  <c:v>23.740724941878607</c:v>
                </c:pt>
                <c:pt idx="4">
                  <c:v>27.624401770446124</c:v>
                </c:pt>
                <c:pt idx="5">
                  <c:v>32.661164998287575</c:v>
                </c:pt>
                <c:pt idx="6">
                  <c:v>32.444269834105938</c:v>
                </c:pt>
                <c:pt idx="7">
                  <c:v>37.218691579281177</c:v>
                </c:pt>
                <c:pt idx="8">
                  <c:v>43.319372324102766</c:v>
                </c:pt>
                <c:pt idx="9">
                  <c:v>32.606439886461686</c:v>
                </c:pt>
                <c:pt idx="10">
                  <c:v>21.817408504259301</c:v>
                </c:pt>
                <c:pt idx="11">
                  <c:v>26.528762265195432</c:v>
                </c:pt>
                <c:pt idx="12">
                  <c:v>24.738716332946911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FE-4A45-83B4-ED811C94DE1B}"/>
            </c:ext>
          </c:extLst>
        </c:ser>
        <c:ser>
          <c:idx val="1"/>
          <c:order val="1"/>
          <c:tx>
            <c:strRef>
              <c:f>Data!$AJ$5</c:f>
              <c:strCache>
                <c:ptCount val="1"/>
                <c:pt idx="0">
                  <c:v>Limit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Data!$AG$6:$AG$18</c:f>
              <c:numCache>
                <c:formatCode>[$-F800]dddd\,\ mmmm\ dd\,\ yyyy</c:formatCode>
                <c:ptCount val="13"/>
                <c:pt idx="0">
                  <c:v>44744</c:v>
                </c:pt>
                <c:pt idx="1">
                  <c:v>44751</c:v>
                </c:pt>
                <c:pt idx="2">
                  <c:v>44758</c:v>
                </c:pt>
                <c:pt idx="3">
                  <c:v>44765</c:v>
                </c:pt>
                <c:pt idx="4">
                  <c:v>44772</c:v>
                </c:pt>
                <c:pt idx="5">
                  <c:v>44779</c:v>
                </c:pt>
                <c:pt idx="6">
                  <c:v>44786</c:v>
                </c:pt>
                <c:pt idx="7">
                  <c:v>44793</c:v>
                </c:pt>
                <c:pt idx="8">
                  <c:v>44800</c:v>
                </c:pt>
                <c:pt idx="9">
                  <c:v>44807</c:v>
                </c:pt>
                <c:pt idx="10">
                  <c:v>44814</c:v>
                </c:pt>
                <c:pt idx="11">
                  <c:v>44821</c:v>
                </c:pt>
                <c:pt idx="12">
                  <c:v>44828</c:v>
                </c:pt>
              </c:numCache>
            </c:numRef>
          </c:cat>
          <c:val>
            <c:numRef>
              <c:f>Data!$AJ$6:$AJ$18</c:f>
              <c:numCache>
                <c:formatCode>0</c:formatCode>
                <c:ptCount val="13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  <c:pt idx="10">
                  <c:v>25</c:v>
                </c:pt>
                <c:pt idx="11">
                  <c:v>25</c:v>
                </c:pt>
                <c:pt idx="12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FE-4A45-83B4-ED811C94DE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A1 - SO2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Data!$E$6:$E$95</c:f>
              <c:numCache>
                <c:formatCode>0.00</c:formatCode>
                <c:ptCount val="90"/>
                <c:pt idx="0">
                  <c:v>159.26</c:v>
                </c:pt>
                <c:pt idx="1">
                  <c:v>274.73</c:v>
                </c:pt>
                <c:pt idx="2">
                  <c:v>136.22</c:v>
                </c:pt>
                <c:pt idx="3">
                  <c:v>256.63</c:v>
                </c:pt>
                <c:pt idx="4">
                  <c:v>251.52</c:v>
                </c:pt>
                <c:pt idx="5">
                  <c:v>304.62</c:v>
                </c:pt>
                <c:pt idx="6">
                  <c:v>274.73</c:v>
                </c:pt>
                <c:pt idx="7">
                  <c:v>301.83999999999997</c:v>
                </c:pt>
                <c:pt idx="8">
                  <c:v>248.93</c:v>
                </c:pt>
                <c:pt idx="9">
                  <c:v>235.24</c:v>
                </c:pt>
                <c:pt idx="10">
                  <c:v>170.03</c:v>
                </c:pt>
                <c:pt idx="11">
                  <c:v>244.17</c:v>
                </c:pt>
                <c:pt idx="12">
                  <c:v>113.92</c:v>
                </c:pt>
                <c:pt idx="13">
                  <c:v>247.3</c:v>
                </c:pt>
                <c:pt idx="14">
                  <c:v>224.59</c:v>
                </c:pt>
                <c:pt idx="15">
                  <c:v>246.59</c:v>
                </c:pt>
                <c:pt idx="16">
                  <c:v>228.34</c:v>
                </c:pt>
                <c:pt idx="17">
                  <c:v>166.42</c:v>
                </c:pt>
                <c:pt idx="18">
                  <c:v>228.68</c:v>
                </c:pt>
                <c:pt idx="19">
                  <c:v>16.87</c:v>
                </c:pt>
                <c:pt idx="20">
                  <c:v>90.2</c:v>
                </c:pt>
                <c:pt idx="21">
                  <c:v>259.02999999999997</c:v>
                </c:pt>
                <c:pt idx="22">
                  <c:v>373.46</c:v>
                </c:pt>
                <c:pt idx="23">
                  <c:v>243.12</c:v>
                </c:pt>
                <c:pt idx="24">
                  <c:v>252.88</c:v>
                </c:pt>
                <c:pt idx="25">
                  <c:v>371.87</c:v>
                </c:pt>
                <c:pt idx="26">
                  <c:v>432.22</c:v>
                </c:pt>
                <c:pt idx="27">
                  <c:v>235.95</c:v>
                </c:pt>
                <c:pt idx="28">
                  <c:v>98.94</c:v>
                </c:pt>
                <c:pt idx="29">
                  <c:v>322.77</c:v>
                </c:pt>
                <c:pt idx="30">
                  <c:v>408.46</c:v>
                </c:pt>
                <c:pt idx="31">
                  <c:v>379.84</c:v>
                </c:pt>
                <c:pt idx="32">
                  <c:v>416.06</c:v>
                </c:pt>
                <c:pt idx="33">
                  <c:v>243.92</c:v>
                </c:pt>
                <c:pt idx="34">
                  <c:v>252.86</c:v>
                </c:pt>
                <c:pt idx="35">
                  <c:v>302.85000000000002</c:v>
                </c:pt>
                <c:pt idx="36">
                  <c:v>370.49</c:v>
                </c:pt>
                <c:pt idx="37">
                  <c:v>117.95</c:v>
                </c:pt>
                <c:pt idx="38">
                  <c:v>405.26</c:v>
                </c:pt>
                <c:pt idx="39">
                  <c:v>352.65</c:v>
                </c:pt>
                <c:pt idx="40">
                  <c:v>79.290000000000006</c:v>
                </c:pt>
                <c:pt idx="41">
                  <c:v>103.09</c:v>
                </c:pt>
                <c:pt idx="42">
                  <c:v>355.48</c:v>
                </c:pt>
                <c:pt idx="43">
                  <c:v>398.78</c:v>
                </c:pt>
                <c:pt idx="44">
                  <c:v>418.06</c:v>
                </c:pt>
                <c:pt idx="45">
                  <c:v>432.1</c:v>
                </c:pt>
                <c:pt idx="46">
                  <c:v>426.54</c:v>
                </c:pt>
                <c:pt idx="47">
                  <c:v>377.44</c:v>
                </c:pt>
                <c:pt idx="48">
                  <c:v>413.34</c:v>
                </c:pt>
                <c:pt idx="49">
                  <c:v>420.53</c:v>
                </c:pt>
                <c:pt idx="50">
                  <c:v>471</c:v>
                </c:pt>
                <c:pt idx="51">
                  <c:v>529.89</c:v>
                </c:pt>
                <c:pt idx="52">
                  <c:v>414.86</c:v>
                </c:pt>
                <c:pt idx="53">
                  <c:v>420.77</c:v>
                </c:pt>
                <c:pt idx="54">
                  <c:v>220.19</c:v>
                </c:pt>
                <c:pt idx="55">
                  <c:v>233.58</c:v>
                </c:pt>
                <c:pt idx="56">
                  <c:v>274.47000000000003</c:v>
                </c:pt>
                <c:pt idx="57">
                  <c:v>211.92</c:v>
                </c:pt>
                <c:pt idx="58">
                  <c:v>290.39999999999998</c:v>
                </c:pt>
                <c:pt idx="59">
                  <c:v>265.66000000000003</c:v>
                </c:pt>
                <c:pt idx="60">
                  <c:v>374.03</c:v>
                </c:pt>
                <c:pt idx="61">
                  <c:v>357.32</c:v>
                </c:pt>
                <c:pt idx="62">
                  <c:v>354.05</c:v>
                </c:pt>
                <c:pt idx="63">
                  <c:v>361.61</c:v>
                </c:pt>
                <c:pt idx="64">
                  <c:v>173.33</c:v>
                </c:pt>
                <c:pt idx="65">
                  <c:v>427.93</c:v>
                </c:pt>
                <c:pt idx="66">
                  <c:v>393.85</c:v>
                </c:pt>
                <c:pt idx="67">
                  <c:v>454.17</c:v>
                </c:pt>
                <c:pt idx="68">
                  <c:v>129.52000000000001</c:v>
                </c:pt>
                <c:pt idx="69">
                  <c:v>120.29</c:v>
                </c:pt>
                <c:pt idx="70">
                  <c:v>232.91</c:v>
                </c:pt>
                <c:pt idx="71">
                  <c:v>265.07</c:v>
                </c:pt>
                <c:pt idx="72">
                  <c:v>181.18</c:v>
                </c:pt>
                <c:pt idx="73">
                  <c:v>323.02999999999997</c:v>
                </c:pt>
                <c:pt idx="74">
                  <c:v>321.67</c:v>
                </c:pt>
                <c:pt idx="75">
                  <c:v>352.34</c:v>
                </c:pt>
                <c:pt idx="76">
                  <c:v>179.27</c:v>
                </c:pt>
                <c:pt idx="77">
                  <c:v>316.88</c:v>
                </c:pt>
                <c:pt idx="78">
                  <c:v>100.42</c:v>
                </c:pt>
                <c:pt idx="79">
                  <c:v>421.71</c:v>
                </c:pt>
                <c:pt idx="80">
                  <c:v>623.72</c:v>
                </c:pt>
                <c:pt idx="81">
                  <c:v>566.73</c:v>
                </c:pt>
                <c:pt idx="82">
                  <c:v>407.79</c:v>
                </c:pt>
                <c:pt idx="83">
                  <c:v>509.41</c:v>
                </c:pt>
                <c:pt idx="84">
                  <c:v>434.53</c:v>
                </c:pt>
                <c:pt idx="85">
                  <c:v>465.18</c:v>
                </c:pt>
                <c:pt idx="86">
                  <c:v>479.47</c:v>
                </c:pt>
                <c:pt idx="87">
                  <c:v>459.39</c:v>
                </c:pt>
                <c:pt idx="88">
                  <c:v>101.29</c:v>
                </c:pt>
                <c:pt idx="89">
                  <c:v>433.13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2D-45FC-A1A0-B96333E9EAAE}"/>
            </c:ext>
          </c:extLst>
        </c:ser>
        <c:ser>
          <c:idx val="1"/>
          <c:order val="1"/>
          <c:tx>
            <c:v>Limit</c:v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Data!$AF$6:$AF$95</c:f>
              <c:numCache>
                <c:formatCode>General</c:formatCode>
                <c:ptCount val="90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  <c:pt idx="31">
                  <c:v>500</c:v>
                </c:pt>
                <c:pt idx="32">
                  <c:v>500</c:v>
                </c:pt>
                <c:pt idx="33">
                  <c:v>500</c:v>
                </c:pt>
                <c:pt idx="34">
                  <c:v>500</c:v>
                </c:pt>
                <c:pt idx="35">
                  <c:v>500</c:v>
                </c:pt>
                <c:pt idx="36">
                  <c:v>500</c:v>
                </c:pt>
                <c:pt idx="37">
                  <c:v>500</c:v>
                </c:pt>
                <c:pt idx="38">
                  <c:v>500</c:v>
                </c:pt>
                <c:pt idx="39">
                  <c:v>500</c:v>
                </c:pt>
                <c:pt idx="40">
                  <c:v>500</c:v>
                </c:pt>
                <c:pt idx="41">
                  <c:v>500</c:v>
                </c:pt>
                <c:pt idx="42">
                  <c:v>500</c:v>
                </c:pt>
                <c:pt idx="43">
                  <c:v>500</c:v>
                </c:pt>
                <c:pt idx="44">
                  <c:v>500</c:v>
                </c:pt>
                <c:pt idx="45">
                  <c:v>500</c:v>
                </c:pt>
                <c:pt idx="46">
                  <c:v>500</c:v>
                </c:pt>
                <c:pt idx="47">
                  <c:v>500</c:v>
                </c:pt>
                <c:pt idx="48">
                  <c:v>500</c:v>
                </c:pt>
                <c:pt idx="49">
                  <c:v>500</c:v>
                </c:pt>
                <c:pt idx="50">
                  <c:v>500</c:v>
                </c:pt>
                <c:pt idx="51">
                  <c:v>500</c:v>
                </c:pt>
                <c:pt idx="52">
                  <c:v>500</c:v>
                </c:pt>
                <c:pt idx="53">
                  <c:v>500</c:v>
                </c:pt>
                <c:pt idx="54">
                  <c:v>500</c:v>
                </c:pt>
                <c:pt idx="55">
                  <c:v>500</c:v>
                </c:pt>
                <c:pt idx="56">
                  <c:v>500</c:v>
                </c:pt>
                <c:pt idx="57">
                  <c:v>500</c:v>
                </c:pt>
                <c:pt idx="58">
                  <c:v>500</c:v>
                </c:pt>
                <c:pt idx="59">
                  <c:v>500</c:v>
                </c:pt>
                <c:pt idx="60">
                  <c:v>500</c:v>
                </c:pt>
                <c:pt idx="61">
                  <c:v>500</c:v>
                </c:pt>
                <c:pt idx="62">
                  <c:v>500</c:v>
                </c:pt>
                <c:pt idx="63">
                  <c:v>500</c:v>
                </c:pt>
                <c:pt idx="64">
                  <c:v>500</c:v>
                </c:pt>
                <c:pt idx="65">
                  <c:v>500</c:v>
                </c:pt>
                <c:pt idx="66">
                  <c:v>500</c:v>
                </c:pt>
                <c:pt idx="67">
                  <c:v>500</c:v>
                </c:pt>
                <c:pt idx="68">
                  <c:v>500</c:v>
                </c:pt>
                <c:pt idx="69">
                  <c:v>500</c:v>
                </c:pt>
                <c:pt idx="70">
                  <c:v>500</c:v>
                </c:pt>
                <c:pt idx="71">
                  <c:v>500</c:v>
                </c:pt>
                <c:pt idx="72">
                  <c:v>500</c:v>
                </c:pt>
                <c:pt idx="73">
                  <c:v>500</c:v>
                </c:pt>
                <c:pt idx="74">
                  <c:v>500</c:v>
                </c:pt>
                <c:pt idx="75">
                  <c:v>500</c:v>
                </c:pt>
                <c:pt idx="76">
                  <c:v>500</c:v>
                </c:pt>
                <c:pt idx="77">
                  <c:v>500</c:v>
                </c:pt>
                <c:pt idx="78">
                  <c:v>500</c:v>
                </c:pt>
                <c:pt idx="79">
                  <c:v>500</c:v>
                </c:pt>
                <c:pt idx="80">
                  <c:v>500</c:v>
                </c:pt>
                <c:pt idx="81">
                  <c:v>500</c:v>
                </c:pt>
                <c:pt idx="82">
                  <c:v>500</c:v>
                </c:pt>
                <c:pt idx="83">
                  <c:v>500</c:v>
                </c:pt>
                <c:pt idx="84">
                  <c:v>500</c:v>
                </c:pt>
                <c:pt idx="85">
                  <c:v>500</c:v>
                </c:pt>
                <c:pt idx="86">
                  <c:v>500</c:v>
                </c:pt>
                <c:pt idx="87">
                  <c:v>500</c:v>
                </c:pt>
                <c:pt idx="88">
                  <c:v>500</c:v>
                </c:pt>
                <c:pt idx="89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2D-45FC-A1A0-B96333E9EA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5332596540519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A1 - NOX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Data!$G$6:$G$95</c:f>
              <c:numCache>
                <c:formatCode>0.00</c:formatCode>
                <c:ptCount val="90"/>
                <c:pt idx="0">
                  <c:v>118.16</c:v>
                </c:pt>
                <c:pt idx="1">
                  <c:v>150.30000000000001</c:v>
                </c:pt>
                <c:pt idx="2">
                  <c:v>93.74</c:v>
                </c:pt>
                <c:pt idx="3">
                  <c:v>129.06</c:v>
                </c:pt>
                <c:pt idx="4">
                  <c:v>141.68</c:v>
                </c:pt>
                <c:pt idx="5">
                  <c:v>129.19999999999999</c:v>
                </c:pt>
                <c:pt idx="6">
                  <c:v>150.18</c:v>
                </c:pt>
                <c:pt idx="7">
                  <c:v>156.08000000000001</c:v>
                </c:pt>
                <c:pt idx="8">
                  <c:v>131.19</c:v>
                </c:pt>
                <c:pt idx="9">
                  <c:v>136.33000000000001</c:v>
                </c:pt>
                <c:pt idx="10">
                  <c:v>138.22</c:v>
                </c:pt>
                <c:pt idx="11">
                  <c:v>139.41</c:v>
                </c:pt>
                <c:pt idx="12">
                  <c:v>76.8</c:v>
                </c:pt>
                <c:pt idx="13">
                  <c:v>127.58</c:v>
                </c:pt>
                <c:pt idx="14">
                  <c:v>147.09</c:v>
                </c:pt>
                <c:pt idx="15">
                  <c:v>153.22999999999999</c:v>
                </c:pt>
                <c:pt idx="16">
                  <c:v>146.34</c:v>
                </c:pt>
                <c:pt idx="17">
                  <c:v>121.99</c:v>
                </c:pt>
                <c:pt idx="18">
                  <c:v>142.62</c:v>
                </c:pt>
                <c:pt idx="19">
                  <c:v>32.71</c:v>
                </c:pt>
                <c:pt idx="20">
                  <c:v>79.5</c:v>
                </c:pt>
                <c:pt idx="21">
                  <c:v>99.1</c:v>
                </c:pt>
                <c:pt idx="22">
                  <c:v>125.88</c:v>
                </c:pt>
                <c:pt idx="23">
                  <c:v>80.959999999999994</c:v>
                </c:pt>
                <c:pt idx="24">
                  <c:v>93.73</c:v>
                </c:pt>
                <c:pt idx="25">
                  <c:v>141.30000000000001</c:v>
                </c:pt>
                <c:pt idx="26">
                  <c:v>128.81</c:v>
                </c:pt>
                <c:pt idx="27">
                  <c:v>85.03</c:v>
                </c:pt>
                <c:pt idx="28">
                  <c:v>39.1</c:v>
                </c:pt>
                <c:pt idx="29">
                  <c:v>112.71</c:v>
                </c:pt>
                <c:pt idx="30">
                  <c:v>158.47</c:v>
                </c:pt>
                <c:pt idx="31">
                  <c:v>175.74</c:v>
                </c:pt>
                <c:pt idx="32">
                  <c:v>165.53</c:v>
                </c:pt>
                <c:pt idx="33">
                  <c:v>87.74</c:v>
                </c:pt>
                <c:pt idx="34">
                  <c:v>100.97</c:v>
                </c:pt>
                <c:pt idx="35">
                  <c:v>127.62</c:v>
                </c:pt>
                <c:pt idx="36">
                  <c:v>132.25</c:v>
                </c:pt>
                <c:pt idx="37">
                  <c:v>38.83</c:v>
                </c:pt>
                <c:pt idx="38">
                  <c:v>138.52000000000001</c:v>
                </c:pt>
                <c:pt idx="39">
                  <c:v>135.47999999999999</c:v>
                </c:pt>
                <c:pt idx="40">
                  <c:v>25.39</c:v>
                </c:pt>
                <c:pt idx="41">
                  <c:v>29.15</c:v>
                </c:pt>
                <c:pt idx="42">
                  <c:v>119.3</c:v>
                </c:pt>
                <c:pt idx="43">
                  <c:v>156.80000000000001</c:v>
                </c:pt>
                <c:pt idx="44">
                  <c:v>179.8</c:v>
                </c:pt>
                <c:pt idx="45">
                  <c:v>184.7</c:v>
                </c:pt>
                <c:pt idx="46">
                  <c:v>173.99</c:v>
                </c:pt>
                <c:pt idx="47">
                  <c:v>160.15</c:v>
                </c:pt>
                <c:pt idx="48">
                  <c:v>158.04</c:v>
                </c:pt>
                <c:pt idx="49">
                  <c:v>178.13</c:v>
                </c:pt>
                <c:pt idx="50">
                  <c:v>166.83</c:v>
                </c:pt>
                <c:pt idx="51">
                  <c:v>184.18</c:v>
                </c:pt>
                <c:pt idx="52">
                  <c:v>168.85</c:v>
                </c:pt>
                <c:pt idx="53">
                  <c:v>182.77</c:v>
                </c:pt>
                <c:pt idx="54">
                  <c:v>91.81</c:v>
                </c:pt>
                <c:pt idx="55">
                  <c:v>112.6</c:v>
                </c:pt>
                <c:pt idx="56">
                  <c:v>165.69</c:v>
                </c:pt>
                <c:pt idx="57">
                  <c:v>130.74</c:v>
                </c:pt>
                <c:pt idx="58">
                  <c:v>171.67</c:v>
                </c:pt>
                <c:pt idx="59">
                  <c:v>162.78</c:v>
                </c:pt>
                <c:pt idx="60">
                  <c:v>162.34</c:v>
                </c:pt>
                <c:pt idx="61">
                  <c:v>137.09</c:v>
                </c:pt>
                <c:pt idx="62">
                  <c:v>142.63999999999999</c:v>
                </c:pt>
                <c:pt idx="63">
                  <c:v>176.77</c:v>
                </c:pt>
                <c:pt idx="64">
                  <c:v>67.37</c:v>
                </c:pt>
                <c:pt idx="65">
                  <c:v>174.49</c:v>
                </c:pt>
                <c:pt idx="66">
                  <c:v>170</c:v>
                </c:pt>
                <c:pt idx="67">
                  <c:v>169.92</c:v>
                </c:pt>
                <c:pt idx="68">
                  <c:v>31.5</c:v>
                </c:pt>
                <c:pt idx="69">
                  <c:v>29.18</c:v>
                </c:pt>
                <c:pt idx="70">
                  <c:v>84.1</c:v>
                </c:pt>
                <c:pt idx="71">
                  <c:v>97.74</c:v>
                </c:pt>
                <c:pt idx="72">
                  <c:v>62.41</c:v>
                </c:pt>
                <c:pt idx="73">
                  <c:v>118.11</c:v>
                </c:pt>
                <c:pt idx="74">
                  <c:v>106.86</c:v>
                </c:pt>
                <c:pt idx="75">
                  <c:v>133.32</c:v>
                </c:pt>
                <c:pt idx="76">
                  <c:v>58.93</c:v>
                </c:pt>
                <c:pt idx="77">
                  <c:v>120.41</c:v>
                </c:pt>
                <c:pt idx="78">
                  <c:v>20.63</c:v>
                </c:pt>
                <c:pt idx="79">
                  <c:v>136.49</c:v>
                </c:pt>
                <c:pt idx="80">
                  <c:v>183.52</c:v>
                </c:pt>
                <c:pt idx="81">
                  <c:v>179.54</c:v>
                </c:pt>
                <c:pt idx="82">
                  <c:v>145.04</c:v>
                </c:pt>
                <c:pt idx="83">
                  <c:v>177.87</c:v>
                </c:pt>
                <c:pt idx="84">
                  <c:v>143.79</c:v>
                </c:pt>
                <c:pt idx="85">
                  <c:v>168.85</c:v>
                </c:pt>
                <c:pt idx="86">
                  <c:v>178.84</c:v>
                </c:pt>
                <c:pt idx="87">
                  <c:v>178.86</c:v>
                </c:pt>
                <c:pt idx="88">
                  <c:v>49.75</c:v>
                </c:pt>
                <c:pt idx="89">
                  <c:v>140.5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20-411F-ADAA-3F94FBCEC8E9}"/>
            </c:ext>
          </c:extLst>
        </c:ser>
        <c:ser>
          <c:idx val="1"/>
          <c:order val="1"/>
          <c:tx>
            <c:v>Limit</c:v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44743</c:v>
                </c:pt>
                <c:pt idx="1">
                  <c:v>44744</c:v>
                </c:pt>
                <c:pt idx="2">
                  <c:v>44745</c:v>
                </c:pt>
                <c:pt idx="3">
                  <c:v>44746</c:v>
                </c:pt>
                <c:pt idx="4">
                  <c:v>44747</c:v>
                </c:pt>
                <c:pt idx="5">
                  <c:v>44748</c:v>
                </c:pt>
                <c:pt idx="6">
                  <c:v>44749</c:v>
                </c:pt>
                <c:pt idx="7">
                  <c:v>44750</c:v>
                </c:pt>
                <c:pt idx="8">
                  <c:v>44751</c:v>
                </c:pt>
                <c:pt idx="9">
                  <c:v>44752</c:v>
                </c:pt>
                <c:pt idx="10">
                  <c:v>44753</c:v>
                </c:pt>
                <c:pt idx="11">
                  <c:v>44754</c:v>
                </c:pt>
                <c:pt idx="12">
                  <c:v>44755</c:v>
                </c:pt>
                <c:pt idx="13">
                  <c:v>44756</c:v>
                </c:pt>
                <c:pt idx="14">
                  <c:v>44757</c:v>
                </c:pt>
                <c:pt idx="15">
                  <c:v>44758</c:v>
                </c:pt>
                <c:pt idx="16">
                  <c:v>44759</c:v>
                </c:pt>
                <c:pt idx="17">
                  <c:v>44760</c:v>
                </c:pt>
                <c:pt idx="18">
                  <c:v>44761</c:v>
                </c:pt>
                <c:pt idx="19">
                  <c:v>44762</c:v>
                </c:pt>
                <c:pt idx="20">
                  <c:v>44763</c:v>
                </c:pt>
                <c:pt idx="21">
                  <c:v>44764</c:v>
                </c:pt>
                <c:pt idx="22">
                  <c:v>44765</c:v>
                </c:pt>
                <c:pt idx="23">
                  <c:v>44766</c:v>
                </c:pt>
                <c:pt idx="24">
                  <c:v>44767</c:v>
                </c:pt>
                <c:pt idx="25">
                  <c:v>44768</c:v>
                </c:pt>
                <c:pt idx="26">
                  <c:v>44769</c:v>
                </c:pt>
                <c:pt idx="27">
                  <c:v>44770</c:v>
                </c:pt>
                <c:pt idx="28">
                  <c:v>44771</c:v>
                </c:pt>
                <c:pt idx="29">
                  <c:v>44772</c:v>
                </c:pt>
                <c:pt idx="30">
                  <c:v>44773</c:v>
                </c:pt>
                <c:pt idx="31">
                  <c:v>44774</c:v>
                </c:pt>
                <c:pt idx="32">
                  <c:v>44775</c:v>
                </c:pt>
                <c:pt idx="33">
                  <c:v>44776</c:v>
                </c:pt>
                <c:pt idx="34">
                  <c:v>44777</c:v>
                </c:pt>
                <c:pt idx="35">
                  <c:v>44778</c:v>
                </c:pt>
                <c:pt idx="36">
                  <c:v>44779</c:v>
                </c:pt>
                <c:pt idx="37">
                  <c:v>44780</c:v>
                </c:pt>
                <c:pt idx="38">
                  <c:v>44781</c:v>
                </c:pt>
                <c:pt idx="39">
                  <c:v>44782</c:v>
                </c:pt>
                <c:pt idx="40">
                  <c:v>44783</c:v>
                </c:pt>
                <c:pt idx="41">
                  <c:v>44784</c:v>
                </c:pt>
                <c:pt idx="42">
                  <c:v>44785</c:v>
                </c:pt>
                <c:pt idx="43">
                  <c:v>44786</c:v>
                </c:pt>
                <c:pt idx="44">
                  <c:v>44787</c:v>
                </c:pt>
                <c:pt idx="45">
                  <c:v>44788</c:v>
                </c:pt>
                <c:pt idx="46">
                  <c:v>44789</c:v>
                </c:pt>
                <c:pt idx="47">
                  <c:v>44790</c:v>
                </c:pt>
                <c:pt idx="48">
                  <c:v>44791</c:v>
                </c:pt>
                <c:pt idx="49">
                  <c:v>44792</c:v>
                </c:pt>
                <c:pt idx="50">
                  <c:v>44793</c:v>
                </c:pt>
                <c:pt idx="51">
                  <c:v>44794</c:v>
                </c:pt>
                <c:pt idx="52">
                  <c:v>44795</c:v>
                </c:pt>
                <c:pt idx="53">
                  <c:v>44796</c:v>
                </c:pt>
                <c:pt idx="54">
                  <c:v>44797</c:v>
                </c:pt>
                <c:pt idx="55">
                  <c:v>44798</c:v>
                </c:pt>
                <c:pt idx="56">
                  <c:v>44799</c:v>
                </c:pt>
                <c:pt idx="57">
                  <c:v>44800</c:v>
                </c:pt>
                <c:pt idx="58">
                  <c:v>44801</c:v>
                </c:pt>
                <c:pt idx="59">
                  <c:v>44802</c:v>
                </c:pt>
                <c:pt idx="60">
                  <c:v>44803</c:v>
                </c:pt>
                <c:pt idx="61">
                  <c:v>44804</c:v>
                </c:pt>
                <c:pt idx="62">
                  <c:v>44805</c:v>
                </c:pt>
                <c:pt idx="63">
                  <c:v>44806</c:v>
                </c:pt>
                <c:pt idx="64">
                  <c:v>44807</c:v>
                </c:pt>
                <c:pt idx="65">
                  <c:v>44808</c:v>
                </c:pt>
                <c:pt idx="66">
                  <c:v>44809</c:v>
                </c:pt>
                <c:pt idx="67">
                  <c:v>44810</c:v>
                </c:pt>
                <c:pt idx="68">
                  <c:v>44811</c:v>
                </c:pt>
                <c:pt idx="69">
                  <c:v>44812</c:v>
                </c:pt>
                <c:pt idx="70">
                  <c:v>44813</c:v>
                </c:pt>
                <c:pt idx="71">
                  <c:v>44814</c:v>
                </c:pt>
                <c:pt idx="72">
                  <c:v>44815</c:v>
                </c:pt>
                <c:pt idx="73">
                  <c:v>44816</c:v>
                </c:pt>
                <c:pt idx="74">
                  <c:v>44817</c:v>
                </c:pt>
                <c:pt idx="75">
                  <c:v>44818</c:v>
                </c:pt>
                <c:pt idx="76">
                  <c:v>44819</c:v>
                </c:pt>
                <c:pt idx="77">
                  <c:v>44820</c:v>
                </c:pt>
                <c:pt idx="78">
                  <c:v>44821</c:v>
                </c:pt>
                <c:pt idx="79">
                  <c:v>44822</c:v>
                </c:pt>
                <c:pt idx="80">
                  <c:v>44823</c:v>
                </c:pt>
                <c:pt idx="81">
                  <c:v>44824</c:v>
                </c:pt>
                <c:pt idx="82">
                  <c:v>44825</c:v>
                </c:pt>
                <c:pt idx="83">
                  <c:v>44826</c:v>
                </c:pt>
                <c:pt idx="84">
                  <c:v>44827</c:v>
                </c:pt>
                <c:pt idx="85">
                  <c:v>44828</c:v>
                </c:pt>
                <c:pt idx="86">
                  <c:v>44829</c:v>
                </c:pt>
                <c:pt idx="87">
                  <c:v>44830</c:v>
                </c:pt>
                <c:pt idx="88">
                  <c:v>44831</c:v>
                </c:pt>
                <c:pt idx="89">
                  <c:v>44832</c:v>
                </c:pt>
                <c:pt idx="90">
                  <c:v>44833</c:v>
                </c:pt>
                <c:pt idx="91">
                  <c:v>44834</c:v>
                </c:pt>
              </c:numCache>
            </c:numRef>
          </c:cat>
          <c:val>
            <c:numRef>
              <c:f>Data!$AF$6:$AF$95</c:f>
              <c:numCache>
                <c:formatCode>General</c:formatCode>
                <c:ptCount val="90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  <c:pt idx="31">
                  <c:v>500</c:v>
                </c:pt>
                <c:pt idx="32">
                  <c:v>500</c:v>
                </c:pt>
                <c:pt idx="33">
                  <c:v>500</c:v>
                </c:pt>
                <c:pt idx="34">
                  <c:v>500</c:v>
                </c:pt>
                <c:pt idx="35">
                  <c:v>500</c:v>
                </c:pt>
                <c:pt idx="36">
                  <c:v>500</c:v>
                </c:pt>
                <c:pt idx="37">
                  <c:v>500</c:v>
                </c:pt>
                <c:pt idx="38">
                  <c:v>500</c:v>
                </c:pt>
                <c:pt idx="39">
                  <c:v>500</c:v>
                </c:pt>
                <c:pt idx="40">
                  <c:v>500</c:v>
                </c:pt>
                <c:pt idx="41">
                  <c:v>500</c:v>
                </c:pt>
                <c:pt idx="42">
                  <c:v>500</c:v>
                </c:pt>
                <c:pt idx="43">
                  <c:v>500</c:v>
                </c:pt>
                <c:pt idx="44">
                  <c:v>500</c:v>
                </c:pt>
                <c:pt idx="45">
                  <c:v>500</c:v>
                </c:pt>
                <c:pt idx="46">
                  <c:v>500</c:v>
                </c:pt>
                <c:pt idx="47">
                  <c:v>500</c:v>
                </c:pt>
                <c:pt idx="48">
                  <c:v>500</c:v>
                </c:pt>
                <c:pt idx="49">
                  <c:v>500</c:v>
                </c:pt>
                <c:pt idx="50">
                  <c:v>500</c:v>
                </c:pt>
                <c:pt idx="51">
                  <c:v>500</c:v>
                </c:pt>
                <c:pt idx="52">
                  <c:v>500</c:v>
                </c:pt>
                <c:pt idx="53">
                  <c:v>500</c:v>
                </c:pt>
                <c:pt idx="54">
                  <c:v>500</c:v>
                </c:pt>
                <c:pt idx="55">
                  <c:v>500</c:v>
                </c:pt>
                <c:pt idx="56">
                  <c:v>500</c:v>
                </c:pt>
                <c:pt idx="57">
                  <c:v>500</c:v>
                </c:pt>
                <c:pt idx="58">
                  <c:v>500</c:v>
                </c:pt>
                <c:pt idx="59">
                  <c:v>500</c:v>
                </c:pt>
                <c:pt idx="60">
                  <c:v>500</c:v>
                </c:pt>
                <c:pt idx="61">
                  <c:v>500</c:v>
                </c:pt>
                <c:pt idx="62">
                  <c:v>500</c:v>
                </c:pt>
                <c:pt idx="63">
                  <c:v>500</c:v>
                </c:pt>
                <c:pt idx="64">
                  <c:v>500</c:v>
                </c:pt>
                <c:pt idx="65">
                  <c:v>500</c:v>
                </c:pt>
                <c:pt idx="66">
                  <c:v>500</c:v>
                </c:pt>
                <c:pt idx="67">
                  <c:v>500</c:v>
                </c:pt>
                <c:pt idx="68">
                  <c:v>500</c:v>
                </c:pt>
                <c:pt idx="69">
                  <c:v>500</c:v>
                </c:pt>
                <c:pt idx="70">
                  <c:v>500</c:v>
                </c:pt>
                <c:pt idx="71">
                  <c:v>500</c:v>
                </c:pt>
                <c:pt idx="72">
                  <c:v>500</c:v>
                </c:pt>
                <c:pt idx="73">
                  <c:v>500</c:v>
                </c:pt>
                <c:pt idx="74">
                  <c:v>500</c:v>
                </c:pt>
                <c:pt idx="75">
                  <c:v>500</c:v>
                </c:pt>
                <c:pt idx="76">
                  <c:v>500</c:v>
                </c:pt>
                <c:pt idx="77">
                  <c:v>500</c:v>
                </c:pt>
                <c:pt idx="78">
                  <c:v>500</c:v>
                </c:pt>
                <c:pt idx="79">
                  <c:v>500</c:v>
                </c:pt>
                <c:pt idx="80">
                  <c:v>500</c:v>
                </c:pt>
                <c:pt idx="81">
                  <c:v>500</c:v>
                </c:pt>
                <c:pt idx="82">
                  <c:v>500</c:v>
                </c:pt>
                <c:pt idx="83">
                  <c:v>500</c:v>
                </c:pt>
                <c:pt idx="84">
                  <c:v>500</c:v>
                </c:pt>
                <c:pt idx="85">
                  <c:v>500</c:v>
                </c:pt>
                <c:pt idx="86">
                  <c:v>500</c:v>
                </c:pt>
                <c:pt idx="87">
                  <c:v>500</c:v>
                </c:pt>
                <c:pt idx="88">
                  <c:v>500</c:v>
                </c:pt>
                <c:pt idx="89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20-411F-ADAA-3F94FBCEC8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5332596540519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12</xdr:col>
      <xdr:colOff>0</xdr:colOff>
      <xdr:row>14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78D07C5-F49D-4979-8BEF-30E6930A40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16</xdr:row>
      <xdr:rowOff>0</xdr:rowOff>
    </xdr:from>
    <xdr:to>
      <xdr:col>12</xdr:col>
      <xdr:colOff>0</xdr:colOff>
      <xdr:row>29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1D8B4DA-4CD3-4B53-A2B1-44ED22C579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31</xdr:row>
      <xdr:rowOff>0</xdr:rowOff>
    </xdr:from>
    <xdr:to>
      <xdr:col>12</xdr:col>
      <xdr:colOff>0</xdr:colOff>
      <xdr:row>44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470C200-E82E-4F3B-8194-137427D1F3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46</xdr:row>
      <xdr:rowOff>0</xdr:rowOff>
    </xdr:from>
    <xdr:to>
      <xdr:col>12</xdr:col>
      <xdr:colOff>0</xdr:colOff>
      <xdr:row>59</xdr:row>
      <xdr:rowOff>114299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9F0AF0E-C545-43B6-8E0A-B8325127EE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61</xdr:row>
      <xdr:rowOff>0</xdr:rowOff>
    </xdr:from>
    <xdr:to>
      <xdr:col>12</xdr:col>
      <xdr:colOff>0</xdr:colOff>
      <xdr:row>74</xdr:row>
      <xdr:rowOff>114299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6F1786C-A1EB-4A25-A9DA-5C3B8962DB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76</xdr:row>
      <xdr:rowOff>0</xdr:rowOff>
    </xdr:from>
    <xdr:to>
      <xdr:col>12</xdr:col>
      <xdr:colOff>0</xdr:colOff>
      <xdr:row>89</xdr:row>
      <xdr:rowOff>114299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34DD850-4552-40F4-9CAA-9D22ACCBB2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91</xdr:row>
      <xdr:rowOff>0</xdr:rowOff>
    </xdr:from>
    <xdr:to>
      <xdr:col>12</xdr:col>
      <xdr:colOff>0</xdr:colOff>
      <xdr:row>104</xdr:row>
      <xdr:rowOff>114299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0655BCD-B9F8-45F6-A23D-7D42424ABB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106</xdr:row>
      <xdr:rowOff>0</xdr:rowOff>
    </xdr:from>
    <xdr:to>
      <xdr:col>12</xdr:col>
      <xdr:colOff>0</xdr:colOff>
      <xdr:row>119</xdr:row>
      <xdr:rowOff>114299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7560E10-1037-4056-9257-FF99AAD504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121</xdr:row>
      <xdr:rowOff>0</xdr:rowOff>
    </xdr:from>
    <xdr:to>
      <xdr:col>12</xdr:col>
      <xdr:colOff>0</xdr:colOff>
      <xdr:row>134</xdr:row>
      <xdr:rowOff>114299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4D46BDF0-A871-470E-9903-CBB064D859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0</xdr:colOff>
      <xdr:row>136</xdr:row>
      <xdr:rowOff>0</xdr:rowOff>
    </xdr:from>
    <xdr:to>
      <xdr:col>12</xdr:col>
      <xdr:colOff>0</xdr:colOff>
      <xdr:row>149</xdr:row>
      <xdr:rowOff>114299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A54E60E5-3A0B-46BD-8759-F9B5EF24FE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166</xdr:row>
      <xdr:rowOff>0</xdr:rowOff>
    </xdr:from>
    <xdr:to>
      <xdr:col>12</xdr:col>
      <xdr:colOff>0</xdr:colOff>
      <xdr:row>179</xdr:row>
      <xdr:rowOff>114299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684BFF34-E7E8-488D-81A6-77838A9CD0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0</xdr:colOff>
      <xdr:row>151</xdr:row>
      <xdr:rowOff>0</xdr:rowOff>
    </xdr:from>
    <xdr:to>
      <xdr:col>12</xdr:col>
      <xdr:colOff>0</xdr:colOff>
      <xdr:row>164</xdr:row>
      <xdr:rowOff>114299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D421A4BB-3F34-4432-A673-D751B92E61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181</xdr:row>
      <xdr:rowOff>0</xdr:rowOff>
    </xdr:from>
    <xdr:to>
      <xdr:col>12</xdr:col>
      <xdr:colOff>0</xdr:colOff>
      <xdr:row>194</xdr:row>
      <xdr:rowOff>123824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DB00F6DA-714C-4E37-AAED-41B3F4ECE3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0</xdr:colOff>
      <xdr:row>196</xdr:row>
      <xdr:rowOff>0</xdr:rowOff>
    </xdr:from>
    <xdr:to>
      <xdr:col>12</xdr:col>
      <xdr:colOff>0</xdr:colOff>
      <xdr:row>209</xdr:row>
      <xdr:rowOff>123824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CF5646ED-8AA2-467B-B420-6AF2BF10FB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Goss, Gareth" id="{DD94BCF2-0BCD-40A6-81BA-2231D07254D0}" userId="S::Gareth.Goss@tatasteeleurope.com::39946a10-2c65-4888-9f9c-f744141a3dc7" providerId="AD"/>
  <person displayName="Goss, Gareth" id="{115701E6-52D5-4FEB-B7C1-CCE59C7E8F37}" userId="S::gareth.goss@tatasteeleurope.com::39946a10-2c65-4888-9f9c-f744141a3dc7" providerId="AD"/>
  <person displayName="Thorpe, Georgina" id="{18FBE16A-96E0-4ACC-B722-D511773E23A4}" userId="S::Georgina.Brooks@tatasteeleurope.com::5ca7c2bd-ad5f-412f-ab14-04f7ca64bfc6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12" dT="2022-10-10T14:14:08.56" personId="{DD94BCF2-0BCD-40A6-81BA-2231D07254D0}" id="{83E998C9-5D3A-48D2-9A0B-60BBC9A01010}">
    <text>Fan 3 offline for planned maintenance betwenn 10:00am 07/07/22 ann 16:00pm 08/07/2022 - A10 BOS 021_07</text>
  </threadedComment>
  <threadedComment ref="D20" dT="2022-10-13T13:55:16.85" personId="{18FBE16A-96E0-4ACC-B722-D511773E23A4}" id="{CDF7A9B0-EF76-4F0B-9C11-377997E8EA05}">
    <text>Part A Reference - S5N_22_58A (July Particulate Breaches)</text>
  </threadedComment>
  <threadedComment ref="C25" dT="2022-10-11T11:56:06.01" personId="{DD94BCF2-0BCD-40A6-81BA-2231D07254D0}" id="{7B85EC77-9E58-4E19-BF58-1DAB3C591612}">
    <text>Planned stop</text>
  </threadedComment>
  <threadedComment ref="S30" dT="2022-10-10T14:20:19.12" personId="{DD94BCF2-0BCD-40A6-81BA-2231D07254D0}" id="{DD9C60DA-3E53-4415-9058-3F2B019507D4}">
    <text>Fan 3A planned maintenance between 11:00am 25/07/2022 and 08:15am 30/07/2022 - A10A BOS 026_250722</text>
  </threadedComment>
  <threadedComment ref="U30" dT="2022-10-10T14:19:15.60" personId="{DD94BCF2-0BCD-40A6-81BA-2231D07254D0}" id="{A343B001-44E7-4F0D-A5C4-715F2E7E4F5B}">
    <text>Fan 4 Planned maintenance between 8:15 and 16:15 25/07/2022 - A14 BOS 025_250722</text>
  </threadedComment>
  <threadedComment ref="C34" dT="2022-10-11T11:56:19.36" personId="{DD94BCF2-0BCD-40A6-81BA-2231D07254D0}" id="{9C073CB9-4ABA-4BAC-8ECB-A668CCD029C5}">
    <text>Plant temporarily offline</text>
  </threadedComment>
  <threadedComment ref="C43" dT="2022-10-11T11:57:57.47" personId="{DD94BCF2-0BCD-40A6-81BA-2231D07254D0}" id="{B9205BBC-CC40-488F-9398-F10E3A317426}">
    <text>Plant offline temporarily</text>
  </threadedComment>
  <threadedComment ref="C46" dT="2022-10-11T11:58:41.36" personId="{DD94BCF2-0BCD-40A6-81BA-2231D07254D0}" id="{02670C0D-F014-450E-B9E1-C3DB78F4D025}">
    <text>Plant offline temporarily</text>
  </threadedComment>
  <threadedComment ref="Q54" dT="2022-10-10T14:23:26.95" personId="{DD94BCF2-0BCD-40A6-81BA-2231D07254D0}" id="{6965D601-7785-4617-B682-8A4DFEF54FB7}">
    <text>Planned maintenance between 08:15 18/08/2022 and 13:00 19/08/2022 - A10 BOS 027_180822</text>
  </threadedComment>
  <threadedComment ref="Q62" dT="2022-10-10T14:25:34.19" personId="{DD94BCF2-0BCD-40A6-81BA-2231D07254D0}" id="{91DD70D8-1055-4898-AD0A-EA27EDA31E54}">
    <text>Unplanned maintenance between 20:00 26/08/2022 and 10:00 03/09/2022 - A10 BOS 30_260822</text>
  </threadedComment>
  <threadedComment ref="Y72" dT="2022-10-10T14:31:21.29" personId="{DD94BCF2-0BCD-40A6-81BA-2231D07254D0}" id="{D5EC7E9B-A3E7-4634-B986-4EB3B8302E5B}">
    <text>Planned maintenance between 09:00 05/09/2022 and 13:00 07/09/2022 - A16 BOS 033_050922</text>
  </threadedComment>
  <threadedComment ref="C74" dT="2022-10-25T09:37:18.26" personId="{115701E6-52D5-4FEB-B7C1-CCE59C7E8F37}" id="{8167FC0A-7F6D-4B0F-9C4F-36E4E043D35B}">
    <text>Sinter Plant Main Stack on single fan operations until the end of the quarter: Ref - A1 Sinter Plant 035_070922</text>
  </threadedComment>
  <threadedComment ref="W74" dT="2022-10-10T14:34:13.03" personId="{DD94BCF2-0BCD-40A6-81BA-2231D07254D0}" id="{1D083026-7F77-4C79-84FB-3FF3A3A89DF6}">
    <text>Planned maintenance between 12:30 07/09/2022 and 20:00 08/09/2022 - A15 BOS 037_070922</text>
  </threadedComment>
  <threadedComment ref="C76" dT="2022-10-11T12:05:08.05" personId="{DD94BCF2-0BCD-40A6-81BA-2231D07254D0}" id="{8A6B108D-A69B-4DF9-8C5B-D9EDAAC796E6}">
    <text>Planned stop</text>
  </threadedComment>
  <threadedComment ref="C79" dT="2022-10-11T12:06:02.49" personId="{DD94BCF2-0BCD-40A6-81BA-2231D07254D0}" id="{D37CDE15-BA6C-4DA4-A13E-7641A034CDA3}">
    <text>Planned stoppage temporarily</text>
  </threadedComment>
  <threadedComment ref="C80" dT="2022-10-11T12:06:16.85" personId="{DD94BCF2-0BCD-40A6-81BA-2231D07254D0}" id="{6763C42F-9042-460E-AD6C-005368A3FD32}">
    <text>Planned stoppage temporarily</text>
  </threadedComment>
  <threadedComment ref="C81" dT="2022-10-11T12:06:23.41" personId="{DD94BCF2-0BCD-40A6-81BA-2231D07254D0}" id="{C54B4F2D-1F45-4DE3-9296-0D9EE7581742}">
    <text>Planned stoppage temporarily</text>
  </threadedComment>
  <threadedComment ref="C82" dT="2022-10-11T12:06:38.63" personId="{DD94BCF2-0BCD-40A6-81BA-2231D07254D0}" id="{CF315DEA-199B-446B-BDC6-B03BAB3580FC}">
    <text>Planned stoppage temporarily</text>
  </threadedComment>
  <threadedComment ref="C83" dT="2022-10-11T12:07:08.59" personId="{DD94BCF2-0BCD-40A6-81BA-2231D07254D0}" id="{86C0D454-DBCB-43BE-996A-10268CF25FF5}">
    <text>Plant offline for cooler derailment</text>
  </threadedComment>
  <threadedComment ref="C84" dT="2022-10-11T12:07:37.47" personId="{DD94BCF2-0BCD-40A6-81BA-2231D07254D0}" id="{BC9C2F54-7E83-4F65-B473-99F2396A1B50}">
    <text>Temporary stoppages throughout day</text>
  </threadedComment>
  <threadedComment ref="C94" dT="2022-10-11T12:08:34.90" personId="{DD94BCF2-0BCD-40A6-81BA-2231D07254D0}" id="{85E08296-D6CE-439A-903C-6095D144CBFD}">
    <text>Planned stop</text>
  </threadedComment>
</ThreadedComment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E7FDD-AFE3-4214-AAFB-AECFE5076480}">
  <dimension ref="B2:N18"/>
  <sheetViews>
    <sheetView showGridLines="0" showRowColHeaders="0" workbookViewId="0"/>
  </sheetViews>
  <sheetFormatPr defaultRowHeight="13.2" x14ac:dyDescent="0.25"/>
  <cols>
    <col min="1" max="1" width="2.6640625" customWidth="1"/>
    <col min="2" max="2" width="5.6640625" customWidth="1"/>
    <col min="3" max="3" width="12.33203125" bestFit="1" customWidth="1"/>
    <col min="4" max="4" width="28.109375" bestFit="1" customWidth="1"/>
    <col min="5" max="5" width="38.109375" bestFit="1" customWidth="1"/>
    <col min="6" max="6" width="50.44140625" customWidth="1"/>
  </cols>
  <sheetData>
    <row r="2" spans="2:14" x14ac:dyDescent="0.25">
      <c r="B2" s="5" t="s">
        <v>0</v>
      </c>
    </row>
    <row r="3" spans="2:14" x14ac:dyDescent="0.25">
      <c r="B3" s="6" t="s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5" spans="2:14" x14ac:dyDescent="0.25">
      <c r="B5" s="5" t="s">
        <v>2</v>
      </c>
    </row>
    <row r="6" spans="2:14" x14ac:dyDescent="0.25">
      <c r="B6" t="s">
        <v>3</v>
      </c>
    </row>
    <row r="7" spans="2:14" x14ac:dyDescent="0.25">
      <c r="C7" t="s">
        <v>4</v>
      </c>
    </row>
    <row r="8" spans="2:14" x14ac:dyDescent="0.25">
      <c r="C8" t="s">
        <v>5</v>
      </c>
    </row>
    <row r="9" spans="2:14" x14ac:dyDescent="0.25">
      <c r="C9" t="s">
        <v>6</v>
      </c>
    </row>
    <row r="10" spans="2:14" x14ac:dyDescent="0.25">
      <c r="C10" t="s">
        <v>7</v>
      </c>
    </row>
    <row r="12" spans="2:14" x14ac:dyDescent="0.25">
      <c r="B12" s="5" t="s">
        <v>8</v>
      </c>
    </row>
    <row r="13" spans="2:14" ht="13.8" thickBot="1" x14ac:dyDescent="0.3">
      <c r="B13" t="s">
        <v>9</v>
      </c>
    </row>
    <row r="14" spans="2:14" ht="13.8" thickTop="1" x14ac:dyDescent="0.25">
      <c r="C14" s="7" t="s">
        <v>10</v>
      </c>
      <c r="D14" s="8" t="s">
        <v>11</v>
      </c>
      <c r="E14" s="9" t="s">
        <v>12</v>
      </c>
    </row>
    <row r="15" spans="2:14" x14ac:dyDescent="0.25">
      <c r="C15" s="2" t="s">
        <v>13</v>
      </c>
      <c r="D15" s="3" t="s">
        <v>14</v>
      </c>
      <c r="E15" s="4" t="s">
        <v>15</v>
      </c>
    </row>
    <row r="16" spans="2:14" x14ac:dyDescent="0.25">
      <c r="C16" s="110" t="s">
        <v>16</v>
      </c>
      <c r="D16" s="3" t="s">
        <v>17</v>
      </c>
      <c r="E16" s="4" t="s">
        <v>18</v>
      </c>
    </row>
    <row r="17" spans="3:5" ht="13.8" thickBot="1" x14ac:dyDescent="0.3">
      <c r="C17" s="111"/>
      <c r="D17" s="10" t="s">
        <v>19</v>
      </c>
      <c r="E17" s="11" t="s">
        <v>20</v>
      </c>
    </row>
    <row r="18" spans="3:5" ht="13.8" thickTop="1" x14ac:dyDescent="0.25"/>
  </sheetData>
  <mergeCells count="1">
    <mergeCell ref="C16:C17"/>
  </mergeCells>
  <pageMargins left="0.7" right="0.7" top="0.75" bottom="0.75" header="0.3" footer="0.3"/>
  <headerFooter>
    <oddFooter>&amp;L_x000D_&amp;1#&amp;"Calibri"&amp;8&amp;K000000 Sensitivity: general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06CED-2E88-4560-A0CF-9934DF273CD8}">
  <dimension ref="A1:Q22"/>
  <sheetViews>
    <sheetView showGridLines="0" zoomScale="80" zoomScaleNormal="80" workbookViewId="0">
      <selection activeCell="N3" sqref="N3:N4"/>
    </sheetView>
  </sheetViews>
  <sheetFormatPr defaultRowHeight="13.2" x14ac:dyDescent="0.25"/>
  <cols>
    <col min="1" max="1" width="2.6640625" customWidth="1"/>
    <col min="2" max="2" width="9.109375" style="22"/>
    <col min="3" max="3" width="10.109375" style="22" bestFit="1" customWidth="1"/>
    <col min="4" max="15" width="12.33203125" style="22" customWidth="1"/>
    <col min="16" max="16" width="9" style="22" customWidth="1"/>
  </cols>
  <sheetData>
    <row r="1" spans="1:17" ht="13.8" thickBot="1" x14ac:dyDescent="0.3">
      <c r="A1" s="28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7" ht="13.8" thickBot="1" x14ac:dyDescent="0.3">
      <c r="A2" s="28"/>
      <c r="B2" s="30"/>
      <c r="C2" s="30"/>
      <c r="D2" s="112" t="s">
        <v>21</v>
      </c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4"/>
    </row>
    <row r="3" spans="1:17" x14ac:dyDescent="0.25">
      <c r="A3" s="28"/>
      <c r="B3" s="30"/>
      <c r="C3" s="40" t="s">
        <v>22</v>
      </c>
      <c r="D3" s="132" t="s">
        <v>23</v>
      </c>
      <c r="E3" s="133" t="s">
        <v>24</v>
      </c>
      <c r="F3" s="133" t="s">
        <v>25</v>
      </c>
      <c r="G3" s="133" t="s">
        <v>26</v>
      </c>
      <c r="H3" s="133" t="s">
        <v>27</v>
      </c>
      <c r="I3" s="133" t="s">
        <v>28</v>
      </c>
      <c r="J3" s="133" t="s">
        <v>29</v>
      </c>
      <c r="K3" s="133" t="s">
        <v>30</v>
      </c>
      <c r="L3" s="133" t="s">
        <v>31</v>
      </c>
      <c r="M3" s="133" t="s">
        <v>32</v>
      </c>
      <c r="N3" s="133" t="s">
        <v>33</v>
      </c>
      <c r="O3" s="133" t="s">
        <v>34</v>
      </c>
      <c r="P3" s="133" t="s">
        <v>23</v>
      </c>
      <c r="Q3" s="140" t="s">
        <v>23</v>
      </c>
    </row>
    <row r="4" spans="1:17" ht="66" customHeight="1" thickBot="1" x14ac:dyDescent="0.3">
      <c r="A4" s="28"/>
      <c r="B4" s="30"/>
      <c r="C4" s="41" t="s">
        <v>35</v>
      </c>
      <c r="D4" s="134" t="s">
        <v>36</v>
      </c>
      <c r="E4" s="135" t="s">
        <v>37</v>
      </c>
      <c r="F4" s="135" t="s">
        <v>38</v>
      </c>
      <c r="G4" s="135" t="s">
        <v>39</v>
      </c>
      <c r="H4" s="135" t="s">
        <v>40</v>
      </c>
      <c r="I4" s="139" t="s">
        <v>41</v>
      </c>
      <c r="J4" s="135" t="s">
        <v>42</v>
      </c>
      <c r="K4" s="135" t="s">
        <v>43</v>
      </c>
      <c r="L4" s="135" t="s">
        <v>44</v>
      </c>
      <c r="M4" s="135" t="s">
        <v>45</v>
      </c>
      <c r="N4" s="135" t="s">
        <v>46</v>
      </c>
      <c r="O4" s="135" t="s">
        <v>47</v>
      </c>
      <c r="P4" s="135" t="s">
        <v>48</v>
      </c>
      <c r="Q4" s="141" t="s">
        <v>49</v>
      </c>
    </row>
    <row r="5" spans="1:17" ht="12.75" customHeight="1" x14ac:dyDescent="0.25">
      <c r="A5" s="28"/>
      <c r="B5" s="115" t="s">
        <v>50</v>
      </c>
      <c r="C5" s="42" t="s">
        <v>51</v>
      </c>
      <c r="D5" s="43">
        <f>MIN(Data!C6:C95)</f>
        <v>0.15</v>
      </c>
      <c r="E5" s="43">
        <f>MIN(Data!I6:I95)</f>
        <v>0.11</v>
      </c>
      <c r="F5" s="43">
        <f>MIN(Data!K:K)</f>
        <v>0.54</v>
      </c>
      <c r="G5" s="43">
        <f>MIN(Data!M:M)</f>
        <v>0.32</v>
      </c>
      <c r="H5" s="43">
        <f>MIN(Data!O:O)</f>
        <v>0.14000000000000001</v>
      </c>
      <c r="I5" s="44">
        <f>MIN(Data!Q:Q)</f>
        <v>0</v>
      </c>
      <c r="J5" s="44">
        <f>MIN(Data!S:S)</f>
        <v>0.34</v>
      </c>
      <c r="K5" s="44">
        <f>MIN(Data!U:U)</f>
        <v>0.54</v>
      </c>
      <c r="L5" s="44">
        <f>MIN(Data!W:W)</f>
        <v>2.2599999999999998</v>
      </c>
      <c r="M5" s="44">
        <f>MIN(Data!Y:Y)</f>
        <v>0.81</v>
      </c>
      <c r="N5" s="43"/>
      <c r="O5" s="45">
        <f>MIN(Data!AA:AA)</f>
        <v>8.9857142857142854E-6</v>
      </c>
      <c r="P5" s="45">
        <f>MIN(Data!E:E)</f>
        <v>16.87</v>
      </c>
      <c r="Q5" s="50">
        <f>MIN(Data!G:G)</f>
        <v>20.63</v>
      </c>
    </row>
    <row r="6" spans="1:17" x14ac:dyDescent="0.25">
      <c r="A6" s="28"/>
      <c r="B6" s="116"/>
      <c r="C6" s="24" t="s">
        <v>52</v>
      </c>
      <c r="D6" s="25">
        <f>MAX(Data!C:C)</f>
        <v>72.319999999999993</v>
      </c>
      <c r="E6" s="25">
        <f>MAX(Data!I6:I95)</f>
        <v>1.64</v>
      </c>
      <c r="F6" s="25">
        <f>MAX(Data!K:K)</f>
        <v>2.97</v>
      </c>
      <c r="G6" s="25">
        <f>MAX(Data!M:M)</f>
        <v>1.4</v>
      </c>
      <c r="H6" s="25">
        <f>MAX(Data!O:O)</f>
        <v>2.59</v>
      </c>
      <c r="I6" s="25">
        <f>MAX(Data!Q:Q)</f>
        <v>20.190000000000001</v>
      </c>
      <c r="J6" s="25">
        <f>MAX(Data!S:S)</f>
        <v>16.79</v>
      </c>
      <c r="K6" s="25">
        <f>MAX(Data!U:U)</f>
        <v>16.760000000000002</v>
      </c>
      <c r="L6" s="25">
        <f>MAX(Data!W:W)</f>
        <v>12.63</v>
      </c>
      <c r="M6" s="25">
        <f>MAX(Data!Y:Y)</f>
        <v>3.73</v>
      </c>
      <c r="N6" s="25"/>
      <c r="O6" s="37">
        <f>MAX(Data!AA:AA)</f>
        <v>4.1123657142857144E-2</v>
      </c>
      <c r="P6" s="37">
        <f>MAX(Data!E:E)</f>
        <v>623.72</v>
      </c>
      <c r="Q6" s="51">
        <f>MAX(Data!G:G)</f>
        <v>188.31</v>
      </c>
    </row>
    <row r="7" spans="1:17" x14ac:dyDescent="0.25">
      <c r="A7" s="28"/>
      <c r="B7" s="116"/>
      <c r="C7" s="26" t="s">
        <v>53</v>
      </c>
      <c r="D7" s="26">
        <v>40</v>
      </c>
      <c r="E7" s="26">
        <v>10</v>
      </c>
      <c r="F7" s="26">
        <v>15</v>
      </c>
      <c r="G7" s="26">
        <v>15</v>
      </c>
      <c r="H7" s="26">
        <v>15</v>
      </c>
      <c r="I7" s="26">
        <v>15</v>
      </c>
      <c r="J7" s="26">
        <v>15</v>
      </c>
      <c r="K7" s="26">
        <v>15</v>
      </c>
      <c r="L7" s="26">
        <v>15</v>
      </c>
      <c r="M7" s="26">
        <v>15</v>
      </c>
      <c r="N7" s="27"/>
      <c r="O7" s="38">
        <v>15</v>
      </c>
      <c r="P7" s="38">
        <v>500</v>
      </c>
      <c r="Q7" s="46">
        <v>500</v>
      </c>
    </row>
    <row r="8" spans="1:17" x14ac:dyDescent="0.25">
      <c r="A8" s="28"/>
      <c r="B8" s="116"/>
      <c r="C8" s="26" t="s">
        <v>54</v>
      </c>
      <c r="D8" s="53">
        <f>COUNTIF(Data!C:C,"&gt;"&amp;D7)</f>
        <v>39</v>
      </c>
      <c r="E8" s="26">
        <f>COUNTIF(Data!I81:I96,"&gt;"&amp;E7)</f>
        <v>0</v>
      </c>
      <c r="F8" s="26">
        <f>COUNTIF(Data!K:K,"&gt;"&amp;F7)</f>
        <v>0</v>
      </c>
      <c r="G8" s="26">
        <f>COUNTIF(Data!M:M,"&gt;"&amp;G7)</f>
        <v>0</v>
      </c>
      <c r="H8" s="26">
        <f>COUNTIF(Data!O:O,"&gt;"&amp;H7)</f>
        <v>0</v>
      </c>
      <c r="I8" s="26">
        <f>COUNTIF(Data!Q:Q,"&gt;"&amp;I7)</f>
        <v>1</v>
      </c>
      <c r="J8" s="26">
        <f>COUNTIF(Data!S:S,"&gt;"&amp;J7)</f>
        <v>2</v>
      </c>
      <c r="K8" s="26">
        <f>COUNTIF(Data!U:U,"&gt;"&amp;K7)</f>
        <v>1</v>
      </c>
      <c r="L8" s="26">
        <f>COUNTIF(Data!W:W,"&gt;"&amp;L7)</f>
        <v>0</v>
      </c>
      <c r="M8" s="26">
        <f>COUNTIF(Data!Y:Y,"&gt;"&amp;M7)</f>
        <v>0</v>
      </c>
      <c r="N8" s="26"/>
      <c r="O8" s="38">
        <f>COUNTIF(Data!AA:AA,"&gt;"&amp;O7)</f>
        <v>0</v>
      </c>
      <c r="P8" s="38">
        <f>COUNTIF(Data!E:E,"&gt;"&amp;P7)</f>
        <v>5</v>
      </c>
      <c r="Q8" s="54">
        <f>COUNTIF(Data!G:G,"&gt;"&amp;Q7)</f>
        <v>0</v>
      </c>
    </row>
    <row r="9" spans="1:17" ht="27" thickBot="1" x14ac:dyDescent="0.3">
      <c r="A9" s="28"/>
      <c r="B9" s="117"/>
      <c r="C9" s="60" t="s">
        <v>55</v>
      </c>
      <c r="D9" s="48">
        <f>COUNTIF(Data!D6:D98,"&gt;"&amp;D7)</f>
        <v>8</v>
      </c>
      <c r="E9" s="47">
        <f>COUNTIF(Data!J6:J98,"&gt;"&amp;E7)</f>
        <v>0</v>
      </c>
      <c r="F9" s="47">
        <f>COUNTIF(Data!L6:L98,"&gt;"&amp;F7)</f>
        <v>0</v>
      </c>
      <c r="G9" s="47">
        <f>COUNTIF(Data!N6:N98,"&gt;"&amp;G7)</f>
        <v>0</v>
      </c>
      <c r="H9" s="47">
        <f>COUNTIF(Data!P6:P98,"&gt;"&amp;H7)</f>
        <v>0</v>
      </c>
      <c r="I9" s="47">
        <f>COUNTIF(Data!R6:R98,"&gt;"&amp;I7)</f>
        <v>0</v>
      </c>
      <c r="J9" s="47">
        <f>COUNTIF(Data!T6:T98,"&gt;"&amp;J7)</f>
        <v>0</v>
      </c>
      <c r="K9" s="47">
        <f>COUNTIF(Data!V6:V98,"&gt;"&amp;K7)</f>
        <v>0</v>
      </c>
      <c r="L9" s="47">
        <f>COUNTIF(Data!X6:X98,"&gt;"&amp;L7)</f>
        <v>0</v>
      </c>
      <c r="M9" s="47">
        <f>COUNTIF(Data!Z6:Z98,"&gt;"&amp;M7)</f>
        <v>0</v>
      </c>
      <c r="N9" s="47"/>
      <c r="O9" s="47">
        <f>COUNTIF(Data!AB6:AB98,"&gt;"&amp;O7)</f>
        <v>0</v>
      </c>
      <c r="P9" s="47">
        <f>COUNTIF(Data!F6:F98,"&gt;"&amp;P7)</f>
        <v>0</v>
      </c>
      <c r="Q9" s="52">
        <f>COUNTIF(Data!H6:H98,"&gt;"&amp;Q7)</f>
        <v>0</v>
      </c>
    </row>
    <row r="10" spans="1:17" ht="12.75" customHeight="1" x14ac:dyDescent="0.25">
      <c r="A10" s="28"/>
      <c r="B10" s="118" t="s">
        <v>56</v>
      </c>
      <c r="C10" s="55" t="s">
        <v>51</v>
      </c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>
        <f>MIN(Data!AH:AH)</f>
        <v>20.029038623716399</v>
      </c>
      <c r="O10" s="57"/>
      <c r="P10" s="58"/>
      <c r="Q10" s="59"/>
    </row>
    <row r="11" spans="1:17" x14ac:dyDescent="0.25">
      <c r="A11" s="28"/>
      <c r="B11" s="119"/>
      <c r="C11" s="24" t="s">
        <v>52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>
        <f>MAX(Data!AH:AH)</f>
        <v>43.319372324102766</v>
      </c>
      <c r="O11" s="37"/>
      <c r="P11" s="39"/>
      <c r="Q11" s="46"/>
    </row>
    <row r="12" spans="1:17" x14ac:dyDescent="0.25">
      <c r="A12" s="28"/>
      <c r="B12" s="119"/>
      <c r="C12" s="26" t="s">
        <v>53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31">
        <v>25</v>
      </c>
      <c r="O12" s="38"/>
      <c r="P12" s="39"/>
      <c r="Q12" s="46"/>
    </row>
    <row r="13" spans="1:17" x14ac:dyDescent="0.25">
      <c r="A13" s="28"/>
      <c r="B13" s="119"/>
      <c r="C13" s="26" t="s">
        <v>54</v>
      </c>
      <c r="D13" s="53"/>
      <c r="E13" s="26"/>
      <c r="F13" s="26"/>
      <c r="G13" s="26"/>
      <c r="H13" s="26"/>
      <c r="I13" s="26"/>
      <c r="J13" s="26"/>
      <c r="K13" s="26"/>
      <c r="L13" s="26"/>
      <c r="M13" s="26"/>
      <c r="N13" s="26">
        <f>COUNTIF(Data!AH:AH,"&gt;"&amp;N12)</f>
        <v>7</v>
      </c>
      <c r="O13" s="38"/>
      <c r="P13" s="53"/>
      <c r="Q13" s="61"/>
    </row>
    <row r="14" spans="1:17" ht="27" thickBot="1" x14ac:dyDescent="0.3">
      <c r="A14" s="28"/>
      <c r="B14" s="120"/>
      <c r="C14" s="60" t="s">
        <v>55</v>
      </c>
      <c r="D14" s="48"/>
      <c r="E14" s="47"/>
      <c r="F14" s="47"/>
      <c r="G14" s="47"/>
      <c r="H14" s="47"/>
      <c r="I14" s="47"/>
      <c r="J14" s="47"/>
      <c r="K14" s="47"/>
      <c r="L14" s="47"/>
      <c r="M14" s="47"/>
      <c r="N14" s="47">
        <f>COUNTIF(Data!AI6:AI18,"&gt;"&amp;Summary!N12)</f>
        <v>2</v>
      </c>
      <c r="O14" s="47"/>
      <c r="P14" s="48"/>
      <c r="Q14" s="49"/>
    </row>
    <row r="15" spans="1:17" x14ac:dyDescent="0.25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</row>
    <row r="22" spans="2:16" s="1" customFormat="1" x14ac:dyDescent="0.25"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</row>
  </sheetData>
  <mergeCells count="3">
    <mergeCell ref="D2:Q2"/>
    <mergeCell ref="B5:B9"/>
    <mergeCell ref="B10:B14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65D7D-AF64-4541-8CB5-07B217C1FFB3}">
  <dimension ref="N2:N8"/>
  <sheetViews>
    <sheetView showGridLines="0" topLeftCell="A10" zoomScaleNormal="100" workbookViewId="0">
      <selection activeCell="H31" sqref="H31"/>
    </sheetView>
  </sheetViews>
  <sheetFormatPr defaultRowHeight="13.8" x14ac:dyDescent="0.25"/>
  <cols>
    <col min="1" max="1" width="2.6640625" customWidth="1"/>
    <col min="3" max="3" width="10.109375" bestFit="1" customWidth="1"/>
    <col min="4" max="12" width="8.6640625" customWidth="1"/>
    <col min="13" max="13" width="2.6640625" customWidth="1"/>
    <col min="14" max="14" width="47" style="19" bestFit="1" customWidth="1"/>
  </cols>
  <sheetData>
    <row r="2" spans="14:14" x14ac:dyDescent="0.25">
      <c r="N2" s="18" t="s">
        <v>57</v>
      </c>
    </row>
    <row r="8" spans="14:14" s="1" customFormat="1" x14ac:dyDescent="0.25">
      <c r="N8" s="20"/>
    </row>
  </sheetData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E9F9D-BA1D-40A8-B942-251A9FF6E995}">
  <dimension ref="B2:AK103"/>
  <sheetViews>
    <sheetView tabSelected="1" zoomScale="40" zoomScaleNormal="40" workbookViewId="0">
      <pane xSplit="2" ySplit="5" topLeftCell="L6" activePane="bottomRight" state="frozen"/>
      <selection pane="topRight" activeCell="C1" sqref="C1"/>
      <selection pane="bottomLeft" activeCell="A6" sqref="A6"/>
      <selection pane="bottomRight" activeCell="AA3" sqref="AA3:AB5"/>
    </sheetView>
  </sheetViews>
  <sheetFormatPr defaultColWidth="9.109375" defaultRowHeight="13.8" x14ac:dyDescent="0.25"/>
  <cols>
    <col min="1" max="1" width="3" style="12" customWidth="1"/>
    <col min="2" max="2" width="19.5546875" style="12" customWidth="1"/>
    <col min="3" max="4" width="13.44140625" style="13" customWidth="1"/>
    <col min="5" max="6" width="13.109375" style="13" customWidth="1"/>
    <col min="7" max="8" width="13" style="13" customWidth="1"/>
    <col min="9" max="17" width="12.109375" style="13" customWidth="1"/>
    <col min="18" max="18" width="16.44140625" style="13" customWidth="1"/>
    <col min="19" max="20" width="13.33203125" style="13" customWidth="1"/>
    <col min="21" max="22" width="12.109375" style="13" customWidth="1"/>
    <col min="23" max="23" width="19" style="13" customWidth="1"/>
    <col min="24" max="28" width="12.109375" style="13" customWidth="1"/>
    <col min="29" max="31" width="9.109375" style="12"/>
    <col min="32" max="32" width="12.6640625" style="12" customWidth="1"/>
    <col min="33" max="33" width="24.88671875" style="12" bestFit="1" customWidth="1"/>
    <col min="34" max="34" width="10.109375" style="13" bestFit="1" customWidth="1"/>
    <col min="35" max="35" width="11.6640625" style="13" customWidth="1"/>
    <col min="36" max="36" width="9.109375" style="12" customWidth="1"/>
    <col min="37" max="37" width="15" style="12" bestFit="1" customWidth="1"/>
    <col min="38" max="16384" width="9.109375" style="12"/>
  </cols>
  <sheetData>
    <row r="2" spans="2:37" x14ac:dyDescent="0.25">
      <c r="C2" s="121" t="s">
        <v>58</v>
      </c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85"/>
      <c r="AC2" s="121" t="s">
        <v>59</v>
      </c>
      <c r="AD2" s="121"/>
      <c r="AE2" s="121"/>
      <c r="AH2" s="129" t="s">
        <v>60</v>
      </c>
      <c r="AI2" s="129"/>
      <c r="AJ2" s="129"/>
    </row>
    <row r="3" spans="2:37" ht="14.25" customHeight="1" x14ac:dyDescent="0.25">
      <c r="B3" s="12" t="s">
        <v>22</v>
      </c>
      <c r="C3" s="123" t="s">
        <v>23</v>
      </c>
      <c r="D3" s="124" t="s">
        <v>23</v>
      </c>
      <c r="E3" s="124" t="s">
        <v>23</v>
      </c>
      <c r="F3" s="124" t="s">
        <v>23</v>
      </c>
      <c r="G3" s="124" t="s">
        <v>23</v>
      </c>
      <c r="H3" s="124" t="s">
        <v>23</v>
      </c>
      <c r="I3" s="123" t="s">
        <v>24</v>
      </c>
      <c r="J3" s="124" t="s">
        <v>24</v>
      </c>
      <c r="K3" s="123" t="s">
        <v>25</v>
      </c>
      <c r="L3" s="123" t="s">
        <v>25</v>
      </c>
      <c r="M3" s="123" t="s">
        <v>26</v>
      </c>
      <c r="N3" s="123" t="s">
        <v>26</v>
      </c>
      <c r="O3" s="123" t="s">
        <v>27</v>
      </c>
      <c r="P3" s="123" t="s">
        <v>27</v>
      </c>
      <c r="Q3" s="123" t="s">
        <v>28</v>
      </c>
      <c r="R3" s="123" t="s">
        <v>28</v>
      </c>
      <c r="S3" s="123" t="s">
        <v>29</v>
      </c>
      <c r="T3" s="123" t="s">
        <v>29</v>
      </c>
      <c r="U3" s="123" t="s">
        <v>30</v>
      </c>
      <c r="V3" s="123" t="s">
        <v>30</v>
      </c>
      <c r="W3" s="123" t="s">
        <v>31</v>
      </c>
      <c r="X3" s="123" t="s">
        <v>31</v>
      </c>
      <c r="Y3" s="123" t="s">
        <v>32</v>
      </c>
      <c r="Z3" s="123" t="s">
        <v>32</v>
      </c>
      <c r="AA3" s="123" t="s">
        <v>34</v>
      </c>
      <c r="AB3" s="123" t="s">
        <v>34</v>
      </c>
      <c r="AC3" s="13" t="s">
        <v>23</v>
      </c>
      <c r="AD3" s="13" t="s">
        <v>24</v>
      </c>
      <c r="AE3" s="122" t="s">
        <v>61</v>
      </c>
      <c r="AF3" s="97" t="s">
        <v>23</v>
      </c>
      <c r="AG3" s="12" t="s">
        <v>22</v>
      </c>
      <c r="AH3" s="130" t="s">
        <v>33</v>
      </c>
      <c r="AI3" s="130"/>
      <c r="AJ3" s="130"/>
    </row>
    <row r="4" spans="2:37" s="14" customFormat="1" ht="100.5" customHeight="1" x14ac:dyDescent="0.25">
      <c r="B4" s="14" t="s">
        <v>35</v>
      </c>
      <c r="C4" s="125" t="s">
        <v>62</v>
      </c>
      <c r="D4" s="126" t="s">
        <v>63</v>
      </c>
      <c r="E4" s="125" t="s">
        <v>64</v>
      </c>
      <c r="F4" s="126" t="s">
        <v>65</v>
      </c>
      <c r="G4" s="125" t="s">
        <v>66</v>
      </c>
      <c r="H4" s="126" t="s">
        <v>67</v>
      </c>
      <c r="I4" s="125" t="s">
        <v>37</v>
      </c>
      <c r="J4" s="126" t="s">
        <v>68</v>
      </c>
      <c r="K4" s="127" t="s">
        <v>38</v>
      </c>
      <c r="L4" s="126" t="s">
        <v>69</v>
      </c>
      <c r="M4" s="125" t="s">
        <v>39</v>
      </c>
      <c r="N4" s="126" t="s">
        <v>70</v>
      </c>
      <c r="O4" s="125" t="s">
        <v>40</v>
      </c>
      <c r="P4" s="126" t="s">
        <v>40</v>
      </c>
      <c r="Q4" s="136" t="s">
        <v>41</v>
      </c>
      <c r="R4" s="137" t="s">
        <v>71</v>
      </c>
      <c r="S4" s="125" t="s">
        <v>72</v>
      </c>
      <c r="T4" s="126" t="s">
        <v>73</v>
      </c>
      <c r="U4" s="125" t="s">
        <v>43</v>
      </c>
      <c r="V4" s="126" t="s">
        <v>74</v>
      </c>
      <c r="W4" s="125" t="s">
        <v>44</v>
      </c>
      <c r="X4" s="126" t="s">
        <v>75</v>
      </c>
      <c r="Y4" s="125" t="s">
        <v>45</v>
      </c>
      <c r="Z4" s="126" t="s">
        <v>76</v>
      </c>
      <c r="AA4" s="125" t="s">
        <v>47</v>
      </c>
      <c r="AB4" s="126" t="s">
        <v>77</v>
      </c>
      <c r="AC4" s="122" t="s">
        <v>78</v>
      </c>
      <c r="AD4" s="122" t="s">
        <v>37</v>
      </c>
      <c r="AE4" s="122"/>
      <c r="AF4" s="98" t="s">
        <v>79</v>
      </c>
      <c r="AG4" s="14" t="s">
        <v>35</v>
      </c>
      <c r="AH4" s="131" t="s">
        <v>46</v>
      </c>
      <c r="AI4" s="131"/>
      <c r="AJ4" s="131"/>
    </row>
    <row r="5" spans="2:37" ht="41.4" x14ac:dyDescent="0.25">
      <c r="B5" s="21" t="s">
        <v>80</v>
      </c>
      <c r="C5" s="127"/>
      <c r="D5" s="128">
        <v>0.3</v>
      </c>
      <c r="E5" s="127"/>
      <c r="F5" s="128">
        <v>0.2</v>
      </c>
      <c r="G5" s="127"/>
      <c r="H5" s="128">
        <v>0.2</v>
      </c>
      <c r="I5" s="127"/>
      <c r="J5" s="128">
        <v>0.3</v>
      </c>
      <c r="K5" s="127"/>
      <c r="L5" s="128">
        <v>0.3</v>
      </c>
      <c r="M5" s="127"/>
      <c r="N5" s="128">
        <v>0.3</v>
      </c>
      <c r="O5" s="127"/>
      <c r="P5" s="128">
        <v>0.3</v>
      </c>
      <c r="Q5" s="136"/>
      <c r="R5" s="138">
        <v>0.3</v>
      </c>
      <c r="S5" s="127"/>
      <c r="T5" s="128">
        <v>0.3</v>
      </c>
      <c r="U5" s="127"/>
      <c r="V5" s="128">
        <v>0.3</v>
      </c>
      <c r="W5" s="127"/>
      <c r="X5" s="128">
        <v>0.3</v>
      </c>
      <c r="Y5" s="127"/>
      <c r="Z5" s="128">
        <v>0.3</v>
      </c>
      <c r="AA5" s="127"/>
      <c r="AB5" s="128">
        <v>0.3</v>
      </c>
      <c r="AC5" s="122"/>
      <c r="AD5" s="122"/>
      <c r="AE5" s="122"/>
      <c r="AG5" s="21" t="s">
        <v>81</v>
      </c>
      <c r="AH5" s="95" t="s">
        <v>82</v>
      </c>
      <c r="AI5" s="93" t="s">
        <v>83</v>
      </c>
      <c r="AJ5" s="94" t="s">
        <v>53</v>
      </c>
      <c r="AK5" s="93" t="s">
        <v>84</v>
      </c>
    </row>
    <row r="6" spans="2:37" ht="14.25" customHeight="1" x14ac:dyDescent="0.25">
      <c r="B6" s="17">
        <v>44743</v>
      </c>
      <c r="C6" s="62">
        <v>17.54</v>
      </c>
      <c r="D6" s="62"/>
      <c r="E6" s="62">
        <v>159.26</v>
      </c>
      <c r="F6" s="62"/>
      <c r="G6" s="62">
        <v>118.16</v>
      </c>
      <c r="H6" s="62"/>
      <c r="I6" s="63">
        <v>0.56000000000000005</v>
      </c>
      <c r="J6" s="63"/>
      <c r="K6" s="63">
        <v>1.26</v>
      </c>
      <c r="L6" s="63"/>
      <c r="M6" s="63">
        <v>0.32</v>
      </c>
      <c r="N6" s="63"/>
      <c r="O6" s="63">
        <v>2.21</v>
      </c>
      <c r="P6" s="63"/>
      <c r="Q6" s="99">
        <v>4.1900000000000004</v>
      </c>
      <c r="R6" s="99"/>
      <c r="S6" s="100">
        <v>7.09</v>
      </c>
      <c r="T6" s="72"/>
      <c r="U6" s="101">
        <v>2.73</v>
      </c>
      <c r="V6" s="101"/>
      <c r="W6" s="101">
        <v>2.63</v>
      </c>
      <c r="X6" s="77"/>
      <c r="Y6" s="102">
        <v>2.09</v>
      </c>
      <c r="Z6" s="78"/>
      <c r="AA6" s="103">
        <v>5.1401428571428581E-4</v>
      </c>
      <c r="AB6" s="86"/>
      <c r="AC6" s="12">
        <v>40</v>
      </c>
      <c r="AD6" s="12">
        <v>10</v>
      </c>
      <c r="AE6" s="12">
        <v>15</v>
      </c>
      <c r="AF6" s="12">
        <v>500</v>
      </c>
      <c r="AG6" s="33">
        <v>44744</v>
      </c>
      <c r="AH6" s="90">
        <v>20.152122453389023</v>
      </c>
      <c r="AI6" s="35"/>
      <c r="AJ6" s="36">
        <v>25</v>
      </c>
      <c r="AK6" s="97"/>
    </row>
    <row r="7" spans="2:37" x14ac:dyDescent="0.25">
      <c r="B7" s="17">
        <v>44744</v>
      </c>
      <c r="C7" s="62">
        <v>35.04</v>
      </c>
      <c r="D7" s="62"/>
      <c r="E7" s="62">
        <v>274.73</v>
      </c>
      <c r="F7" s="62"/>
      <c r="G7" s="62">
        <v>150.30000000000001</v>
      </c>
      <c r="H7" s="62"/>
      <c r="I7" s="63">
        <v>0.6</v>
      </c>
      <c r="J7" s="63"/>
      <c r="K7" s="63">
        <v>0.93</v>
      </c>
      <c r="L7" s="63"/>
      <c r="M7" s="63">
        <v>0.46</v>
      </c>
      <c r="N7" s="63"/>
      <c r="O7" s="63">
        <v>2.0499999999999998</v>
      </c>
      <c r="P7" s="63"/>
      <c r="Q7" s="99">
        <v>3.32</v>
      </c>
      <c r="R7" s="99"/>
      <c r="S7" s="100">
        <v>7.13</v>
      </c>
      <c r="T7" s="72"/>
      <c r="U7" s="101">
        <v>2.81</v>
      </c>
      <c r="V7" s="101"/>
      <c r="W7" s="101">
        <v>2.83</v>
      </c>
      <c r="X7" s="77"/>
      <c r="Y7" s="102">
        <v>2.0099999999999998</v>
      </c>
      <c r="Z7" s="78"/>
      <c r="AA7" s="103">
        <v>8.0147142857142867E-4</v>
      </c>
      <c r="AB7" s="86"/>
      <c r="AC7" s="12">
        <v>40</v>
      </c>
      <c r="AD7" s="12">
        <v>10</v>
      </c>
      <c r="AE7" s="12">
        <v>15</v>
      </c>
      <c r="AF7" s="12">
        <v>500</v>
      </c>
      <c r="AG7" s="34">
        <f t="shared" ref="AG7:AG18" si="0">AG6+7</f>
        <v>44751</v>
      </c>
      <c r="AH7" s="90">
        <v>20.029038623716399</v>
      </c>
      <c r="AI7" s="104"/>
      <c r="AJ7" s="36">
        <v>25</v>
      </c>
      <c r="AK7" s="97"/>
    </row>
    <row r="8" spans="2:37" x14ac:dyDescent="0.25">
      <c r="B8" s="17">
        <v>44745</v>
      </c>
      <c r="C8" s="62">
        <v>21.59</v>
      </c>
      <c r="D8" s="62"/>
      <c r="E8" s="62">
        <v>136.22</v>
      </c>
      <c r="F8" s="62"/>
      <c r="G8" s="62">
        <v>93.74</v>
      </c>
      <c r="H8" s="62"/>
      <c r="I8" s="63">
        <v>0.55000000000000004</v>
      </c>
      <c r="J8" s="63"/>
      <c r="K8" s="63">
        <v>1</v>
      </c>
      <c r="L8" s="63"/>
      <c r="M8" s="63">
        <v>0.51</v>
      </c>
      <c r="N8" s="63"/>
      <c r="O8" s="63">
        <v>2.0499999999999998</v>
      </c>
      <c r="P8" s="63"/>
      <c r="Q8" s="99">
        <v>3.83</v>
      </c>
      <c r="R8" s="99"/>
      <c r="S8" s="100">
        <v>7.05</v>
      </c>
      <c r="T8" s="72"/>
      <c r="U8" s="101">
        <v>3.17</v>
      </c>
      <c r="V8" s="101"/>
      <c r="W8" s="101">
        <v>2.83</v>
      </c>
      <c r="X8" s="77"/>
      <c r="Y8" s="102">
        <v>2.13</v>
      </c>
      <c r="Z8" s="78"/>
      <c r="AA8" s="103">
        <v>3.0680000000000003E-4</v>
      </c>
      <c r="AB8" s="86"/>
      <c r="AC8" s="12">
        <v>40</v>
      </c>
      <c r="AD8" s="12">
        <v>10</v>
      </c>
      <c r="AE8" s="12">
        <v>15</v>
      </c>
      <c r="AF8" s="12">
        <v>500</v>
      </c>
      <c r="AG8" s="34">
        <f t="shared" si="0"/>
        <v>44758</v>
      </c>
      <c r="AH8" s="90">
        <v>21.268123345656743</v>
      </c>
      <c r="AI8" s="35"/>
      <c r="AJ8" s="36">
        <v>25</v>
      </c>
      <c r="AK8" s="97"/>
    </row>
    <row r="9" spans="2:37" x14ac:dyDescent="0.25">
      <c r="B9" s="17">
        <v>44746</v>
      </c>
      <c r="C9" s="62">
        <v>36.94</v>
      </c>
      <c r="D9" s="62"/>
      <c r="E9" s="62">
        <v>256.63</v>
      </c>
      <c r="F9" s="62"/>
      <c r="G9" s="62">
        <v>129.06</v>
      </c>
      <c r="H9" s="62"/>
      <c r="I9" s="63">
        <v>0.55000000000000004</v>
      </c>
      <c r="J9" s="63"/>
      <c r="K9" s="63">
        <v>1.45</v>
      </c>
      <c r="L9" s="63"/>
      <c r="M9" s="63">
        <v>0.56999999999999995</v>
      </c>
      <c r="N9" s="63"/>
      <c r="O9" s="63">
        <v>1.84</v>
      </c>
      <c r="P9" s="63"/>
      <c r="Q9" s="99">
        <v>4.4400000000000004</v>
      </c>
      <c r="R9" s="99"/>
      <c r="S9" s="100">
        <v>7.08</v>
      </c>
      <c r="T9" s="72"/>
      <c r="U9" s="99">
        <v>1.34</v>
      </c>
      <c r="V9" s="99"/>
      <c r="W9" s="99">
        <v>2.98</v>
      </c>
      <c r="X9" s="99"/>
      <c r="Y9" s="99">
        <v>2.15</v>
      </c>
      <c r="Z9" s="99"/>
      <c r="AA9" s="103">
        <v>1.2874285714285715E-4</v>
      </c>
      <c r="AB9" s="86"/>
      <c r="AC9" s="12">
        <v>40</v>
      </c>
      <c r="AD9" s="12">
        <v>10</v>
      </c>
      <c r="AE9" s="12">
        <v>15</v>
      </c>
      <c r="AF9" s="12">
        <v>500</v>
      </c>
      <c r="AG9" s="34">
        <f t="shared" si="0"/>
        <v>44765</v>
      </c>
      <c r="AH9" s="90">
        <v>23.740724941878607</v>
      </c>
      <c r="AI9" s="104"/>
      <c r="AJ9" s="36">
        <v>25</v>
      </c>
      <c r="AK9" s="97"/>
    </row>
    <row r="10" spans="2:37" x14ac:dyDescent="0.25">
      <c r="B10" s="17">
        <v>44747</v>
      </c>
      <c r="C10" s="62">
        <v>42.07</v>
      </c>
      <c r="D10" s="62">
        <f>C10*0.7</f>
        <v>29.448999999999998</v>
      </c>
      <c r="E10" s="62">
        <v>251.52</v>
      </c>
      <c r="F10" s="62"/>
      <c r="G10" s="62">
        <v>141.68</v>
      </c>
      <c r="H10" s="62"/>
      <c r="I10" s="63">
        <v>0.59</v>
      </c>
      <c r="J10" s="63"/>
      <c r="K10" s="63">
        <v>1.58</v>
      </c>
      <c r="L10" s="63"/>
      <c r="M10" s="63">
        <v>0.69</v>
      </c>
      <c r="N10" s="63"/>
      <c r="O10" s="63">
        <v>1.79</v>
      </c>
      <c r="P10" s="63"/>
      <c r="Q10" s="99">
        <v>6.43</v>
      </c>
      <c r="R10" s="99"/>
      <c r="S10" s="100">
        <v>4.71</v>
      </c>
      <c r="T10" s="72"/>
      <c r="U10" s="99">
        <v>1.42</v>
      </c>
      <c r="V10" s="99"/>
      <c r="W10" s="99">
        <v>2.67</v>
      </c>
      <c r="X10" s="99"/>
      <c r="Y10" s="99">
        <v>2.08</v>
      </c>
      <c r="Z10" s="99"/>
      <c r="AA10" s="103">
        <v>5.7300000000000004E-5</v>
      </c>
      <c r="AB10" s="86"/>
      <c r="AC10" s="12">
        <v>40</v>
      </c>
      <c r="AD10" s="12">
        <v>10</v>
      </c>
      <c r="AE10" s="12">
        <v>15</v>
      </c>
      <c r="AF10" s="12">
        <v>500</v>
      </c>
      <c r="AG10" s="34">
        <f t="shared" si="0"/>
        <v>44772</v>
      </c>
      <c r="AH10" s="90">
        <v>27.624401770446124</v>
      </c>
      <c r="AI10" s="104">
        <f t="shared" ref="AI10:AI17" si="1">AH10*0.7</f>
        <v>19.337081239312287</v>
      </c>
      <c r="AJ10" s="36">
        <v>25</v>
      </c>
      <c r="AK10" s="97"/>
    </row>
    <row r="11" spans="2:37" s="15" customFormat="1" x14ac:dyDescent="0.25">
      <c r="B11" s="17">
        <v>44748</v>
      </c>
      <c r="C11" s="62">
        <v>43.99</v>
      </c>
      <c r="D11" s="62">
        <f>C11*0.7</f>
        <v>30.792999999999999</v>
      </c>
      <c r="E11" s="62">
        <v>304.62</v>
      </c>
      <c r="F11" s="62"/>
      <c r="G11" s="62">
        <v>129.19999999999999</v>
      </c>
      <c r="H11" s="62"/>
      <c r="I11" s="63">
        <v>0.57999999999999996</v>
      </c>
      <c r="J11" s="63"/>
      <c r="K11" s="63">
        <v>1.51</v>
      </c>
      <c r="L11" s="63"/>
      <c r="M11" s="63">
        <v>0.69</v>
      </c>
      <c r="N11" s="63"/>
      <c r="O11" s="63">
        <v>1.63</v>
      </c>
      <c r="P11" s="63"/>
      <c r="Q11" s="99">
        <v>5.57</v>
      </c>
      <c r="R11" s="99"/>
      <c r="S11" s="100">
        <v>2</v>
      </c>
      <c r="T11" s="72"/>
      <c r="U11" s="99">
        <v>0.79</v>
      </c>
      <c r="V11" s="99"/>
      <c r="W11" s="99">
        <v>3.13</v>
      </c>
      <c r="X11" s="99"/>
      <c r="Y11" s="99">
        <v>2.04</v>
      </c>
      <c r="Z11" s="99"/>
      <c r="AA11" s="103">
        <v>7.2514285714285717E-5</v>
      </c>
      <c r="AB11" s="86"/>
      <c r="AC11" s="12">
        <v>40</v>
      </c>
      <c r="AD11" s="12">
        <v>10</v>
      </c>
      <c r="AE11" s="12">
        <v>15</v>
      </c>
      <c r="AF11" s="12">
        <v>500</v>
      </c>
      <c r="AG11" s="34">
        <f t="shared" si="0"/>
        <v>44779</v>
      </c>
      <c r="AH11" s="90">
        <v>32.661164998287575</v>
      </c>
      <c r="AI11" s="104">
        <f t="shared" si="1"/>
        <v>22.8628154988013</v>
      </c>
      <c r="AJ11" s="36">
        <v>25</v>
      </c>
      <c r="AK11" s="97"/>
    </row>
    <row r="12" spans="2:37" x14ac:dyDescent="0.25">
      <c r="B12" s="17">
        <v>44749</v>
      </c>
      <c r="C12" s="62">
        <v>36.590000000000003</v>
      </c>
      <c r="D12" s="62"/>
      <c r="E12" s="62">
        <v>274.73</v>
      </c>
      <c r="F12" s="62"/>
      <c r="G12" s="62">
        <v>150.18</v>
      </c>
      <c r="H12" s="62"/>
      <c r="I12" s="63">
        <v>0.63</v>
      </c>
      <c r="J12" s="63"/>
      <c r="K12" s="63">
        <v>1.45</v>
      </c>
      <c r="L12" s="63"/>
      <c r="M12" s="63">
        <v>0.86</v>
      </c>
      <c r="N12" s="63"/>
      <c r="O12" s="63">
        <v>2.1</v>
      </c>
      <c r="P12" s="63"/>
      <c r="Q12" s="99">
        <v>2.25</v>
      </c>
      <c r="R12" s="99"/>
      <c r="S12" s="100">
        <v>12.13</v>
      </c>
      <c r="T12" s="72"/>
      <c r="U12" s="99">
        <v>0.54</v>
      </c>
      <c r="V12" s="99"/>
      <c r="W12" s="99">
        <v>5.24</v>
      </c>
      <c r="X12" s="99"/>
      <c r="Y12" s="99">
        <v>2.16</v>
      </c>
      <c r="Z12" s="99"/>
      <c r="AA12" s="103">
        <v>1.1740000000000001E-4</v>
      </c>
      <c r="AB12" s="86"/>
      <c r="AC12" s="12">
        <v>40</v>
      </c>
      <c r="AD12" s="12">
        <v>10</v>
      </c>
      <c r="AE12" s="12">
        <v>15</v>
      </c>
      <c r="AF12" s="12">
        <v>500</v>
      </c>
      <c r="AG12" s="34">
        <f t="shared" si="0"/>
        <v>44786</v>
      </c>
      <c r="AH12" s="90">
        <v>32.444269834105938</v>
      </c>
      <c r="AI12" s="104">
        <f t="shared" si="1"/>
        <v>22.710988883874155</v>
      </c>
      <c r="AJ12" s="36">
        <v>25</v>
      </c>
      <c r="AK12" s="97"/>
    </row>
    <row r="13" spans="2:37" ht="14.1" customHeight="1" x14ac:dyDescent="0.25">
      <c r="B13" s="17">
        <v>44750</v>
      </c>
      <c r="C13" s="62">
        <v>36.56</v>
      </c>
      <c r="D13" s="62"/>
      <c r="E13" s="62">
        <v>301.83999999999997</v>
      </c>
      <c r="F13" s="62"/>
      <c r="G13" s="62">
        <v>156.08000000000001</v>
      </c>
      <c r="H13" s="62"/>
      <c r="I13" s="63">
        <v>0.75</v>
      </c>
      <c r="J13" s="63"/>
      <c r="K13" s="63">
        <v>1.66</v>
      </c>
      <c r="L13" s="63"/>
      <c r="M13" s="63">
        <v>0.81</v>
      </c>
      <c r="N13" s="63"/>
      <c r="O13" s="63">
        <v>1.62</v>
      </c>
      <c r="P13" s="63"/>
      <c r="Q13" s="99">
        <v>1.26</v>
      </c>
      <c r="R13" s="99"/>
      <c r="S13" s="100">
        <v>13.43</v>
      </c>
      <c r="T13" s="72"/>
      <c r="U13" s="99">
        <v>4.76</v>
      </c>
      <c r="V13" s="99"/>
      <c r="W13" s="99">
        <v>4.25</v>
      </c>
      <c r="X13" s="99"/>
      <c r="Y13" s="99">
        <v>2.39</v>
      </c>
      <c r="Z13" s="99"/>
      <c r="AA13" s="103">
        <v>4.2471428571428577E-5</v>
      </c>
      <c r="AB13" s="86"/>
      <c r="AC13" s="12">
        <v>40</v>
      </c>
      <c r="AD13" s="12">
        <v>10</v>
      </c>
      <c r="AE13" s="12">
        <v>15</v>
      </c>
      <c r="AF13" s="12">
        <v>500</v>
      </c>
      <c r="AG13" s="34">
        <f t="shared" si="0"/>
        <v>44793</v>
      </c>
      <c r="AH13" s="90">
        <v>37.218691579281177</v>
      </c>
      <c r="AI13" s="35">
        <f t="shared" si="1"/>
        <v>26.053084105496822</v>
      </c>
      <c r="AJ13" s="36">
        <v>25</v>
      </c>
      <c r="AK13" s="97" t="s">
        <v>85</v>
      </c>
    </row>
    <row r="14" spans="2:37" x14ac:dyDescent="0.25">
      <c r="B14" s="17">
        <v>44751</v>
      </c>
      <c r="C14" s="62">
        <v>38.01</v>
      </c>
      <c r="D14" s="62"/>
      <c r="E14" s="62">
        <v>248.93</v>
      </c>
      <c r="F14" s="62"/>
      <c r="G14" s="62">
        <v>131.19</v>
      </c>
      <c r="H14" s="62"/>
      <c r="I14" s="63">
        <v>0.7</v>
      </c>
      <c r="J14" s="63"/>
      <c r="K14" s="63">
        <v>1.68</v>
      </c>
      <c r="L14" s="63"/>
      <c r="M14" s="63">
        <v>0.87</v>
      </c>
      <c r="N14" s="63"/>
      <c r="O14" s="63">
        <v>2.04</v>
      </c>
      <c r="P14" s="63"/>
      <c r="Q14" s="99">
        <v>3.78</v>
      </c>
      <c r="R14" s="99"/>
      <c r="S14" s="100">
        <v>7.78</v>
      </c>
      <c r="T14" s="72"/>
      <c r="U14" s="99">
        <v>6.51</v>
      </c>
      <c r="V14" s="99"/>
      <c r="W14" s="99">
        <v>4.9000000000000004</v>
      </c>
      <c r="X14" s="99"/>
      <c r="Y14" s="99">
        <v>2.44</v>
      </c>
      <c r="Z14" s="99"/>
      <c r="AA14" s="103">
        <v>9.7800000000000019E-5</v>
      </c>
      <c r="AB14" s="86"/>
      <c r="AC14" s="12">
        <v>40</v>
      </c>
      <c r="AD14" s="12">
        <v>10</v>
      </c>
      <c r="AE14" s="12">
        <v>15</v>
      </c>
      <c r="AF14" s="12">
        <v>500</v>
      </c>
      <c r="AG14" s="34">
        <f t="shared" si="0"/>
        <v>44800</v>
      </c>
      <c r="AH14" s="90">
        <v>43.319372324102766</v>
      </c>
      <c r="AI14" s="35">
        <f t="shared" si="1"/>
        <v>30.323560626871934</v>
      </c>
      <c r="AJ14" s="36">
        <v>25</v>
      </c>
      <c r="AK14" s="97" t="s">
        <v>86</v>
      </c>
    </row>
    <row r="15" spans="2:37" x14ac:dyDescent="0.25">
      <c r="B15" s="17">
        <v>44752</v>
      </c>
      <c r="C15" s="62">
        <v>26.78</v>
      </c>
      <c r="D15" s="62"/>
      <c r="E15" s="62">
        <v>235.24</v>
      </c>
      <c r="F15" s="62"/>
      <c r="G15" s="62">
        <v>136.33000000000001</v>
      </c>
      <c r="H15" s="62"/>
      <c r="I15" s="63">
        <v>0.87</v>
      </c>
      <c r="J15" s="63"/>
      <c r="K15" s="63">
        <v>2.25</v>
      </c>
      <c r="L15" s="63"/>
      <c r="M15" s="63">
        <v>0.99</v>
      </c>
      <c r="N15" s="63"/>
      <c r="O15" s="63">
        <v>1.74</v>
      </c>
      <c r="P15" s="63"/>
      <c r="Q15" s="99">
        <v>5.07</v>
      </c>
      <c r="R15" s="99"/>
      <c r="S15" s="100">
        <v>3.1</v>
      </c>
      <c r="T15" s="72"/>
      <c r="U15" s="99">
        <v>7.82</v>
      </c>
      <c r="V15" s="99"/>
      <c r="W15" s="99">
        <v>5.31</v>
      </c>
      <c r="X15" s="99"/>
      <c r="Y15" s="99">
        <v>2.52</v>
      </c>
      <c r="Z15" s="99"/>
      <c r="AA15" s="103">
        <v>1.4867142857142858E-4</v>
      </c>
      <c r="AB15" s="86"/>
      <c r="AC15" s="12">
        <v>40</v>
      </c>
      <c r="AD15" s="12">
        <v>10</v>
      </c>
      <c r="AE15" s="12">
        <v>15</v>
      </c>
      <c r="AF15" s="12">
        <v>500</v>
      </c>
      <c r="AG15" s="34">
        <f t="shared" si="0"/>
        <v>44807</v>
      </c>
      <c r="AH15" s="90">
        <v>32.606439886461686</v>
      </c>
      <c r="AI15" s="104">
        <f t="shared" si="1"/>
        <v>22.824507920523178</v>
      </c>
      <c r="AJ15" s="36">
        <v>25</v>
      </c>
      <c r="AK15" s="97"/>
    </row>
    <row r="16" spans="2:37" x14ac:dyDescent="0.25">
      <c r="B16" s="17">
        <v>44753</v>
      </c>
      <c r="C16" s="62">
        <v>31.61</v>
      </c>
      <c r="D16" s="62"/>
      <c r="E16" s="62">
        <v>170.03</v>
      </c>
      <c r="F16" s="62"/>
      <c r="G16" s="62">
        <v>138.22</v>
      </c>
      <c r="H16" s="62"/>
      <c r="I16" s="63">
        <v>0.92</v>
      </c>
      <c r="J16" s="63"/>
      <c r="K16" s="63">
        <v>1.72</v>
      </c>
      <c r="L16" s="63"/>
      <c r="M16" s="63">
        <v>0.74</v>
      </c>
      <c r="N16" s="63"/>
      <c r="O16" s="63">
        <v>1.72</v>
      </c>
      <c r="P16" s="63"/>
      <c r="Q16" s="99">
        <v>6.35</v>
      </c>
      <c r="R16" s="99"/>
      <c r="S16" s="100">
        <v>3.03</v>
      </c>
      <c r="T16" s="72"/>
      <c r="U16" s="99">
        <v>4.74</v>
      </c>
      <c r="V16" s="99"/>
      <c r="W16" s="99">
        <v>4.82</v>
      </c>
      <c r="X16" s="99"/>
      <c r="Y16" s="99">
        <v>2.39</v>
      </c>
      <c r="Z16" s="99"/>
      <c r="AA16" s="103">
        <v>6.0200000000000006E-5</v>
      </c>
      <c r="AB16" s="86"/>
      <c r="AC16" s="12">
        <v>40</v>
      </c>
      <c r="AD16" s="12">
        <v>10</v>
      </c>
      <c r="AE16" s="12">
        <v>15</v>
      </c>
      <c r="AF16" s="12">
        <v>500</v>
      </c>
      <c r="AG16" s="34">
        <f t="shared" si="0"/>
        <v>44814</v>
      </c>
      <c r="AH16" s="90">
        <v>21.817408504259301</v>
      </c>
      <c r="AI16" s="104"/>
      <c r="AJ16" s="36">
        <v>25</v>
      </c>
      <c r="AK16" s="97"/>
    </row>
    <row r="17" spans="2:37" x14ac:dyDescent="0.25">
      <c r="B17" s="17">
        <v>44754</v>
      </c>
      <c r="C17" s="62">
        <v>52.4</v>
      </c>
      <c r="D17" s="62">
        <f>C17*0.7</f>
        <v>36.68</v>
      </c>
      <c r="E17" s="62">
        <v>244.17</v>
      </c>
      <c r="F17" s="62"/>
      <c r="G17" s="62">
        <v>139.41</v>
      </c>
      <c r="H17" s="62"/>
      <c r="I17" s="63">
        <v>0.97</v>
      </c>
      <c r="J17" s="63"/>
      <c r="K17" s="63">
        <v>1.17</v>
      </c>
      <c r="L17" s="63"/>
      <c r="M17" s="63">
        <v>0.81</v>
      </c>
      <c r="N17" s="63"/>
      <c r="O17" s="63">
        <v>2.29</v>
      </c>
      <c r="P17" s="63"/>
      <c r="Q17" s="99">
        <v>4.32</v>
      </c>
      <c r="R17" s="99"/>
      <c r="S17" s="100">
        <v>4.09</v>
      </c>
      <c r="T17" s="72"/>
      <c r="U17" s="99">
        <v>3.73</v>
      </c>
      <c r="V17" s="99"/>
      <c r="W17" s="99">
        <v>4.41</v>
      </c>
      <c r="X17" s="99"/>
      <c r="Y17" s="99">
        <v>2.36</v>
      </c>
      <c r="Z17" s="99"/>
      <c r="AA17" s="103">
        <v>3.3657142857142863E-5</v>
      </c>
      <c r="AB17" s="86"/>
      <c r="AC17" s="12">
        <v>40</v>
      </c>
      <c r="AD17" s="12">
        <v>10</v>
      </c>
      <c r="AE17" s="12">
        <v>15</v>
      </c>
      <c r="AF17" s="12">
        <v>500</v>
      </c>
      <c r="AG17" s="34">
        <f t="shared" si="0"/>
        <v>44821</v>
      </c>
      <c r="AH17" s="90">
        <v>26.528762265195432</v>
      </c>
      <c r="AI17" s="104">
        <f t="shared" si="1"/>
        <v>18.5701335856368</v>
      </c>
      <c r="AJ17" s="36">
        <v>25</v>
      </c>
      <c r="AK17" s="97"/>
    </row>
    <row r="18" spans="2:37" x14ac:dyDescent="0.25">
      <c r="B18" s="17">
        <v>44755</v>
      </c>
      <c r="C18" s="62">
        <v>37.58</v>
      </c>
      <c r="D18" s="62"/>
      <c r="E18" s="62">
        <v>113.92</v>
      </c>
      <c r="F18" s="62"/>
      <c r="G18" s="62">
        <v>76.8</v>
      </c>
      <c r="H18" s="62"/>
      <c r="I18" s="63">
        <v>0.59</v>
      </c>
      <c r="J18" s="63"/>
      <c r="K18" s="63">
        <v>1.22</v>
      </c>
      <c r="L18" s="63"/>
      <c r="M18" s="63">
        <v>0.72</v>
      </c>
      <c r="N18" s="63"/>
      <c r="O18" s="63">
        <v>1.69</v>
      </c>
      <c r="P18" s="63"/>
      <c r="Q18" s="99">
        <v>3.33</v>
      </c>
      <c r="R18" s="99"/>
      <c r="S18" s="100">
        <v>4.2300000000000004</v>
      </c>
      <c r="T18" s="72"/>
      <c r="U18" s="99">
        <v>5.97</v>
      </c>
      <c r="V18" s="99"/>
      <c r="W18" s="99">
        <v>4.09</v>
      </c>
      <c r="X18" s="99"/>
      <c r="Y18" s="99">
        <v>2.35</v>
      </c>
      <c r="Z18" s="99"/>
      <c r="AA18" s="103">
        <v>4.3957142857142856E-5</v>
      </c>
      <c r="AB18" s="86"/>
      <c r="AC18" s="12">
        <v>40</v>
      </c>
      <c r="AD18" s="12">
        <v>10</v>
      </c>
      <c r="AE18" s="12">
        <v>15</v>
      </c>
      <c r="AF18" s="12">
        <v>500</v>
      </c>
      <c r="AG18" s="34">
        <f t="shared" si="0"/>
        <v>44828</v>
      </c>
      <c r="AH18" s="90">
        <v>24.738716332946911</v>
      </c>
      <c r="AI18" s="35"/>
      <c r="AJ18" s="36">
        <v>25</v>
      </c>
      <c r="AK18" s="97"/>
    </row>
    <row r="19" spans="2:37" x14ac:dyDescent="0.25">
      <c r="B19" s="17">
        <v>44756</v>
      </c>
      <c r="C19" s="62">
        <v>50.93</v>
      </c>
      <c r="D19" s="62">
        <f>C19*0.7</f>
        <v>35.650999999999996</v>
      </c>
      <c r="E19" s="62">
        <v>247.3</v>
      </c>
      <c r="F19" s="62"/>
      <c r="G19" s="62">
        <v>127.58</v>
      </c>
      <c r="H19" s="62"/>
      <c r="I19" s="63">
        <v>0.9</v>
      </c>
      <c r="J19" s="63"/>
      <c r="K19" s="63">
        <v>1.32</v>
      </c>
      <c r="L19" s="63"/>
      <c r="M19" s="63">
        <v>0.84</v>
      </c>
      <c r="N19" s="63"/>
      <c r="O19" s="63">
        <v>2.0299999999999998</v>
      </c>
      <c r="P19" s="63"/>
      <c r="Q19" s="99">
        <v>3.26</v>
      </c>
      <c r="R19" s="99"/>
      <c r="S19" s="100">
        <v>5.09</v>
      </c>
      <c r="T19" s="72"/>
      <c r="U19" s="99">
        <v>6.3</v>
      </c>
      <c r="V19" s="99"/>
      <c r="W19" s="99">
        <v>4.37</v>
      </c>
      <c r="X19" s="99"/>
      <c r="Y19" s="99">
        <v>2.41</v>
      </c>
      <c r="Z19" s="99"/>
      <c r="AA19" s="103">
        <v>6.5885714285714286E-5</v>
      </c>
      <c r="AB19" s="86"/>
      <c r="AC19" s="12">
        <v>40</v>
      </c>
      <c r="AD19" s="12">
        <v>10</v>
      </c>
      <c r="AE19" s="12">
        <v>15</v>
      </c>
      <c r="AF19" s="12">
        <v>500</v>
      </c>
    </row>
    <row r="20" spans="2:37" x14ac:dyDescent="0.25">
      <c r="B20" s="17">
        <v>44757</v>
      </c>
      <c r="C20" s="62">
        <v>65.430000000000007</v>
      </c>
      <c r="D20" s="64">
        <f t="shared" ref="D20:D32" si="2">C20*0.7</f>
        <v>45.801000000000002</v>
      </c>
      <c r="E20" s="62">
        <v>224.59</v>
      </c>
      <c r="F20" s="62"/>
      <c r="G20" s="62">
        <v>147.09</v>
      </c>
      <c r="H20" s="62"/>
      <c r="I20" s="63">
        <v>0.98</v>
      </c>
      <c r="J20" s="63"/>
      <c r="K20" s="63">
        <v>1.1599999999999999</v>
      </c>
      <c r="L20" s="63"/>
      <c r="M20" s="63">
        <v>0.78</v>
      </c>
      <c r="N20" s="63"/>
      <c r="O20" s="63">
        <v>2.4300000000000002</v>
      </c>
      <c r="P20" s="63"/>
      <c r="Q20" s="99">
        <v>5.67</v>
      </c>
      <c r="R20" s="99"/>
      <c r="S20" s="100">
        <v>9.18</v>
      </c>
      <c r="T20" s="72"/>
      <c r="U20" s="99">
        <v>7.04</v>
      </c>
      <c r="V20" s="99"/>
      <c r="W20" s="99">
        <v>5.35</v>
      </c>
      <c r="X20" s="99"/>
      <c r="Y20" s="99">
        <v>2.64</v>
      </c>
      <c r="Z20" s="99"/>
      <c r="AA20" s="103">
        <v>4.4514285714285714E-5</v>
      </c>
      <c r="AB20" s="86"/>
      <c r="AC20" s="12">
        <v>40</v>
      </c>
      <c r="AD20" s="12">
        <v>10</v>
      </c>
      <c r="AE20" s="12">
        <v>15</v>
      </c>
      <c r="AF20" s="12">
        <v>500</v>
      </c>
    </row>
    <row r="21" spans="2:37" x14ac:dyDescent="0.25">
      <c r="B21" s="17">
        <v>44758</v>
      </c>
      <c r="C21" s="62">
        <v>59.22</v>
      </c>
      <c r="D21" s="64">
        <f t="shared" si="2"/>
        <v>41.453999999999994</v>
      </c>
      <c r="E21" s="62">
        <v>246.59</v>
      </c>
      <c r="F21" s="62"/>
      <c r="G21" s="62">
        <v>153.22999999999999</v>
      </c>
      <c r="H21" s="62"/>
      <c r="I21" s="63">
        <v>1.43</v>
      </c>
      <c r="J21" s="63"/>
      <c r="K21" s="63">
        <v>1.17</v>
      </c>
      <c r="L21" s="63"/>
      <c r="M21" s="63">
        <v>0.76</v>
      </c>
      <c r="N21" s="63"/>
      <c r="O21" s="63">
        <v>1.97</v>
      </c>
      <c r="P21" s="63"/>
      <c r="Q21" s="99">
        <v>6.62</v>
      </c>
      <c r="R21" s="99"/>
      <c r="S21" s="100">
        <v>6.79</v>
      </c>
      <c r="T21" s="72"/>
      <c r="U21" s="99">
        <v>8.4</v>
      </c>
      <c r="V21" s="99"/>
      <c r="W21" s="99">
        <v>5.53</v>
      </c>
      <c r="X21" s="99"/>
      <c r="Y21" s="99">
        <v>2.57</v>
      </c>
      <c r="Z21" s="99"/>
      <c r="AA21" s="103">
        <v>6.4671428571428567E-5</v>
      </c>
      <c r="AB21" s="86"/>
      <c r="AC21" s="12">
        <v>40</v>
      </c>
      <c r="AD21" s="12">
        <v>10</v>
      </c>
      <c r="AE21" s="12">
        <v>15</v>
      </c>
      <c r="AF21" s="12">
        <v>500</v>
      </c>
    </row>
    <row r="22" spans="2:37" x14ac:dyDescent="0.25">
      <c r="B22" s="17">
        <v>44759</v>
      </c>
      <c r="C22" s="62">
        <v>62.82</v>
      </c>
      <c r="D22" s="64">
        <f t="shared" si="2"/>
        <v>43.973999999999997</v>
      </c>
      <c r="E22" s="62">
        <v>228.34</v>
      </c>
      <c r="F22" s="62"/>
      <c r="G22" s="62">
        <v>146.34</v>
      </c>
      <c r="H22" s="62"/>
      <c r="I22" s="63">
        <v>1.64</v>
      </c>
      <c r="J22" s="63"/>
      <c r="K22" s="63">
        <v>1.55</v>
      </c>
      <c r="L22" s="63"/>
      <c r="M22" s="63">
        <v>0.96</v>
      </c>
      <c r="N22" s="63"/>
      <c r="O22" s="63">
        <v>2.21</v>
      </c>
      <c r="P22" s="63"/>
      <c r="Q22" s="99">
        <v>6.02</v>
      </c>
      <c r="R22" s="99"/>
      <c r="S22" s="100">
        <v>8.0500000000000007</v>
      </c>
      <c r="T22" s="72"/>
      <c r="U22" s="99">
        <v>10.24</v>
      </c>
      <c r="V22" s="99"/>
      <c r="W22" s="99">
        <v>6.26</v>
      </c>
      <c r="X22" s="99"/>
      <c r="Y22" s="99">
        <v>2.8</v>
      </c>
      <c r="Z22" s="99"/>
      <c r="AA22" s="103">
        <v>2.37E-5</v>
      </c>
      <c r="AB22" s="86"/>
      <c r="AC22" s="12">
        <v>40</v>
      </c>
      <c r="AD22" s="12">
        <v>10</v>
      </c>
      <c r="AE22" s="12">
        <v>15</v>
      </c>
      <c r="AF22" s="12">
        <v>500</v>
      </c>
    </row>
    <row r="23" spans="2:37" x14ac:dyDescent="0.25">
      <c r="B23" s="17">
        <v>44760</v>
      </c>
      <c r="C23" s="62">
        <v>52.12</v>
      </c>
      <c r="D23" s="62">
        <f t="shared" si="2"/>
        <v>36.483999999999995</v>
      </c>
      <c r="E23" s="62">
        <v>166.42</v>
      </c>
      <c r="F23" s="62"/>
      <c r="G23" s="62">
        <v>121.99</v>
      </c>
      <c r="H23" s="62"/>
      <c r="I23" s="63">
        <v>1.33</v>
      </c>
      <c r="J23" s="63"/>
      <c r="K23" s="63">
        <v>1.38</v>
      </c>
      <c r="L23" s="63"/>
      <c r="M23" s="63">
        <v>0.88</v>
      </c>
      <c r="N23" s="63"/>
      <c r="O23" s="63">
        <v>1.95</v>
      </c>
      <c r="P23" s="63"/>
      <c r="Q23" s="99">
        <v>5.73</v>
      </c>
      <c r="R23" s="99"/>
      <c r="S23" s="100">
        <v>4.63</v>
      </c>
      <c r="T23" s="72"/>
      <c r="U23" s="99">
        <v>8.43</v>
      </c>
      <c r="V23" s="99"/>
      <c r="W23" s="99">
        <v>4.75</v>
      </c>
      <c r="X23" s="99"/>
      <c r="Y23" s="99">
        <v>2.5499999999999998</v>
      </c>
      <c r="Z23" s="99"/>
      <c r="AA23" s="103">
        <v>2.4200000000000002E-5</v>
      </c>
      <c r="AB23" s="86"/>
      <c r="AC23" s="12">
        <v>40</v>
      </c>
      <c r="AD23" s="12">
        <v>10</v>
      </c>
      <c r="AE23" s="12">
        <v>15</v>
      </c>
      <c r="AF23" s="12">
        <v>500</v>
      </c>
    </row>
    <row r="24" spans="2:37" x14ac:dyDescent="0.25">
      <c r="B24" s="17">
        <v>44761</v>
      </c>
      <c r="C24" s="62">
        <v>48.93</v>
      </c>
      <c r="D24" s="62">
        <f t="shared" si="2"/>
        <v>34.250999999999998</v>
      </c>
      <c r="E24" s="62">
        <v>228.68</v>
      </c>
      <c r="F24" s="62"/>
      <c r="G24" s="62">
        <v>142.62</v>
      </c>
      <c r="H24" s="62"/>
      <c r="I24" s="63">
        <v>1.51</v>
      </c>
      <c r="J24" s="63"/>
      <c r="K24" s="63">
        <v>0.91</v>
      </c>
      <c r="L24" s="63"/>
      <c r="M24" s="63">
        <v>0.7</v>
      </c>
      <c r="N24" s="63"/>
      <c r="O24" s="63">
        <v>1.87</v>
      </c>
      <c r="P24" s="63"/>
      <c r="Q24" s="99">
        <v>7</v>
      </c>
      <c r="R24" s="99"/>
      <c r="S24" s="100">
        <v>1.49</v>
      </c>
      <c r="T24" s="72"/>
      <c r="U24" s="99">
        <v>9.24</v>
      </c>
      <c r="V24" s="99"/>
      <c r="W24" s="99">
        <v>5.95</v>
      </c>
      <c r="X24" s="99"/>
      <c r="Y24" s="99">
        <v>2.63</v>
      </c>
      <c r="Z24" s="99"/>
      <c r="AA24" s="103">
        <v>1.9091428571428574E-4</v>
      </c>
      <c r="AB24" s="86"/>
      <c r="AC24" s="12">
        <v>40</v>
      </c>
      <c r="AD24" s="12">
        <v>10</v>
      </c>
      <c r="AE24" s="12">
        <v>15</v>
      </c>
      <c r="AF24" s="12">
        <v>500</v>
      </c>
    </row>
    <row r="25" spans="2:37" x14ac:dyDescent="0.25">
      <c r="B25" s="17">
        <v>44762</v>
      </c>
      <c r="C25" s="62">
        <v>1.17</v>
      </c>
      <c r="D25" s="64"/>
      <c r="E25" s="62">
        <v>16.87</v>
      </c>
      <c r="F25" s="62"/>
      <c r="G25" s="62">
        <v>32.71</v>
      </c>
      <c r="H25" s="62"/>
      <c r="I25" s="63">
        <v>0.33</v>
      </c>
      <c r="J25" s="63"/>
      <c r="K25" s="63">
        <v>1.28</v>
      </c>
      <c r="L25" s="63"/>
      <c r="M25" s="63">
        <v>0.79</v>
      </c>
      <c r="N25" s="63"/>
      <c r="O25" s="63">
        <v>0.94</v>
      </c>
      <c r="P25" s="63"/>
      <c r="Q25" s="99">
        <v>6.25</v>
      </c>
      <c r="R25" s="99"/>
      <c r="S25" s="100">
        <v>1.41</v>
      </c>
      <c r="T25" s="72"/>
      <c r="U25" s="99">
        <v>5.22</v>
      </c>
      <c r="V25" s="99"/>
      <c r="W25" s="99">
        <v>4.3899999999999997</v>
      </c>
      <c r="X25" s="99"/>
      <c r="Y25" s="99">
        <v>2.41</v>
      </c>
      <c r="Z25" s="99"/>
      <c r="AA25" s="103">
        <v>4.031428571428572E-5</v>
      </c>
      <c r="AB25" s="86"/>
      <c r="AC25" s="12">
        <v>40</v>
      </c>
      <c r="AD25" s="12">
        <v>10</v>
      </c>
      <c r="AE25" s="12">
        <v>15</v>
      </c>
      <c r="AF25" s="12">
        <v>500</v>
      </c>
      <c r="AH25" s="16"/>
      <c r="AI25" s="16"/>
    </row>
    <row r="26" spans="2:37" x14ac:dyDescent="0.25">
      <c r="B26" s="17">
        <v>44763</v>
      </c>
      <c r="C26" s="62">
        <v>25.13</v>
      </c>
      <c r="D26" s="64"/>
      <c r="E26" s="62">
        <v>90.2</v>
      </c>
      <c r="F26" s="62"/>
      <c r="G26" s="62">
        <v>79.5</v>
      </c>
      <c r="H26" s="62"/>
      <c r="I26" s="63">
        <v>0.67</v>
      </c>
      <c r="J26" s="63"/>
      <c r="K26" s="63">
        <v>1.36</v>
      </c>
      <c r="L26" s="63"/>
      <c r="M26" s="63">
        <v>0.9</v>
      </c>
      <c r="N26" s="63"/>
      <c r="O26" s="63">
        <v>1.33</v>
      </c>
      <c r="P26" s="63"/>
      <c r="Q26" s="99">
        <v>7.34</v>
      </c>
      <c r="R26" s="99"/>
      <c r="S26" s="100">
        <v>2.66</v>
      </c>
      <c r="T26" s="72"/>
      <c r="U26" s="99">
        <v>5.09</v>
      </c>
      <c r="V26" s="99"/>
      <c r="W26" s="99">
        <v>4.37</v>
      </c>
      <c r="X26" s="99"/>
      <c r="Y26" s="99">
        <v>2.27</v>
      </c>
      <c r="Z26" s="99"/>
      <c r="AA26" s="103">
        <v>4.7028571428571437E-5</v>
      </c>
      <c r="AB26" s="86"/>
      <c r="AC26" s="12">
        <v>40</v>
      </c>
      <c r="AD26" s="12">
        <v>10</v>
      </c>
      <c r="AE26" s="12">
        <v>15</v>
      </c>
      <c r="AF26" s="12">
        <v>500</v>
      </c>
      <c r="AH26" s="16"/>
      <c r="AI26" s="16"/>
    </row>
    <row r="27" spans="2:37" x14ac:dyDescent="0.25">
      <c r="B27" s="17">
        <v>44764</v>
      </c>
      <c r="C27" s="62">
        <v>57.92</v>
      </c>
      <c r="D27" s="64">
        <f t="shared" si="2"/>
        <v>40.543999999999997</v>
      </c>
      <c r="E27" s="62">
        <v>259.02999999999997</v>
      </c>
      <c r="F27" s="62"/>
      <c r="G27" s="62">
        <v>99.1</v>
      </c>
      <c r="H27" s="62"/>
      <c r="I27" s="63">
        <v>0.9</v>
      </c>
      <c r="J27" s="63"/>
      <c r="K27" s="63">
        <v>1.21</v>
      </c>
      <c r="L27" s="63"/>
      <c r="M27" s="63">
        <v>0.68</v>
      </c>
      <c r="N27" s="63"/>
      <c r="O27" s="63">
        <v>1.84</v>
      </c>
      <c r="P27" s="63"/>
      <c r="Q27" s="99">
        <v>8.3000000000000007</v>
      </c>
      <c r="R27" s="99"/>
      <c r="S27" s="100">
        <v>3.69</v>
      </c>
      <c r="T27" s="72"/>
      <c r="U27" s="99">
        <v>6.28</v>
      </c>
      <c r="V27" s="99"/>
      <c r="W27" s="99">
        <v>4.9400000000000004</v>
      </c>
      <c r="X27" s="99"/>
      <c r="Y27" s="99">
        <v>2.48</v>
      </c>
      <c r="Z27" s="99"/>
      <c r="AA27" s="103">
        <v>5.2814285714285719E-5</v>
      </c>
      <c r="AB27" s="86"/>
      <c r="AC27" s="12">
        <v>40</v>
      </c>
      <c r="AD27" s="12">
        <v>10</v>
      </c>
      <c r="AE27" s="12">
        <v>15</v>
      </c>
      <c r="AF27" s="12">
        <v>500</v>
      </c>
      <c r="AH27" s="16"/>
      <c r="AI27" s="16"/>
    </row>
    <row r="28" spans="2:37" x14ac:dyDescent="0.25">
      <c r="B28" s="17">
        <v>44765</v>
      </c>
      <c r="C28" s="62">
        <v>64.760000000000005</v>
      </c>
      <c r="D28" s="64">
        <f t="shared" si="2"/>
        <v>45.332000000000001</v>
      </c>
      <c r="E28" s="62">
        <v>373.46</v>
      </c>
      <c r="F28" s="62"/>
      <c r="G28" s="62">
        <v>125.88</v>
      </c>
      <c r="H28" s="62"/>
      <c r="I28" s="63">
        <v>0.92</v>
      </c>
      <c r="J28" s="63"/>
      <c r="K28" s="63">
        <v>1.1000000000000001</v>
      </c>
      <c r="L28" s="63"/>
      <c r="M28" s="63">
        <v>0.74</v>
      </c>
      <c r="N28" s="63"/>
      <c r="O28" s="63">
        <v>1.94</v>
      </c>
      <c r="P28" s="63"/>
      <c r="Q28" s="99">
        <v>6.33</v>
      </c>
      <c r="R28" s="99"/>
      <c r="S28" s="100">
        <v>2.4300000000000002</v>
      </c>
      <c r="T28" s="72"/>
      <c r="U28" s="99">
        <v>5.25</v>
      </c>
      <c r="V28" s="99"/>
      <c r="W28" s="99">
        <v>4.2</v>
      </c>
      <c r="X28" s="99"/>
      <c r="Y28" s="99">
        <v>2.5</v>
      </c>
      <c r="Z28" s="99"/>
      <c r="AA28" s="103">
        <v>1.9817142857142859E-4</v>
      </c>
      <c r="AB28" s="86"/>
      <c r="AC28" s="12">
        <v>40</v>
      </c>
      <c r="AD28" s="12">
        <v>10</v>
      </c>
      <c r="AE28" s="12">
        <v>15</v>
      </c>
      <c r="AF28" s="12">
        <v>500</v>
      </c>
      <c r="AH28" s="16"/>
      <c r="AI28" s="16"/>
    </row>
    <row r="29" spans="2:37" ht="13.5" customHeight="1" x14ac:dyDescent="0.25">
      <c r="B29" s="17">
        <v>44766</v>
      </c>
      <c r="C29" s="62">
        <v>57.26</v>
      </c>
      <c r="D29" s="64">
        <f t="shared" si="2"/>
        <v>40.081999999999994</v>
      </c>
      <c r="E29" s="62">
        <v>243.12</v>
      </c>
      <c r="F29" s="62"/>
      <c r="G29" s="62">
        <v>80.959999999999994</v>
      </c>
      <c r="H29" s="62"/>
      <c r="I29" s="63">
        <v>0.85</v>
      </c>
      <c r="J29" s="63"/>
      <c r="K29" s="63">
        <v>1.07</v>
      </c>
      <c r="L29" s="63"/>
      <c r="M29" s="63">
        <v>0.64</v>
      </c>
      <c r="N29" s="63"/>
      <c r="O29" s="63">
        <v>1.29</v>
      </c>
      <c r="P29" s="63"/>
      <c r="Q29" s="99">
        <v>2.76</v>
      </c>
      <c r="R29" s="99"/>
      <c r="S29" s="100">
        <v>1.34</v>
      </c>
      <c r="T29" s="72"/>
      <c r="U29" s="99">
        <v>2.5499999999999998</v>
      </c>
      <c r="V29" s="99"/>
      <c r="W29" s="99">
        <v>2.5299999999999998</v>
      </c>
      <c r="X29" s="99"/>
      <c r="Y29" s="99">
        <v>1.93</v>
      </c>
      <c r="Z29" s="99"/>
      <c r="AA29" s="103">
        <v>1.3391142857142858E-3</v>
      </c>
      <c r="AB29" s="86"/>
      <c r="AC29" s="12">
        <v>40</v>
      </c>
      <c r="AD29" s="12">
        <v>10</v>
      </c>
      <c r="AE29" s="12">
        <v>15</v>
      </c>
      <c r="AF29" s="12">
        <v>500</v>
      </c>
      <c r="AH29" s="16"/>
      <c r="AI29" s="16"/>
    </row>
    <row r="30" spans="2:37" x14ac:dyDescent="0.25">
      <c r="B30" s="17">
        <v>44767</v>
      </c>
      <c r="C30" s="62">
        <v>53.02</v>
      </c>
      <c r="D30" s="62">
        <f t="shared" si="2"/>
        <v>37.113999999999997</v>
      </c>
      <c r="E30" s="62">
        <v>252.88</v>
      </c>
      <c r="F30" s="62"/>
      <c r="G30" s="62">
        <v>93.73</v>
      </c>
      <c r="H30" s="62"/>
      <c r="I30" s="63">
        <v>0.92</v>
      </c>
      <c r="J30" s="63"/>
      <c r="K30" s="63">
        <v>1.08</v>
      </c>
      <c r="L30" s="63"/>
      <c r="M30" s="63">
        <v>0.53</v>
      </c>
      <c r="N30" s="63"/>
      <c r="O30" s="63">
        <v>0.44</v>
      </c>
      <c r="P30" s="63"/>
      <c r="Q30" s="99">
        <v>6.16</v>
      </c>
      <c r="R30" s="99"/>
      <c r="S30" s="100">
        <v>0.68</v>
      </c>
      <c r="T30" s="72"/>
      <c r="U30" s="99">
        <v>1.79</v>
      </c>
      <c r="V30" s="99"/>
      <c r="W30" s="99">
        <v>2.36</v>
      </c>
      <c r="X30" s="99"/>
      <c r="Y30" s="99">
        <v>1.74</v>
      </c>
      <c r="Z30" s="99"/>
      <c r="AA30" s="103">
        <v>1.024E-3</v>
      </c>
      <c r="AB30" s="86"/>
      <c r="AC30" s="12">
        <v>40</v>
      </c>
      <c r="AD30" s="12">
        <v>10</v>
      </c>
      <c r="AE30" s="12">
        <v>15</v>
      </c>
      <c r="AF30" s="12">
        <v>500</v>
      </c>
      <c r="AH30" s="16"/>
      <c r="AI30" s="16"/>
    </row>
    <row r="31" spans="2:37" ht="14.25" customHeight="1" x14ac:dyDescent="0.25">
      <c r="B31" s="17">
        <v>44768</v>
      </c>
      <c r="C31" s="62">
        <v>66.540000000000006</v>
      </c>
      <c r="D31" s="64">
        <f t="shared" si="2"/>
        <v>46.578000000000003</v>
      </c>
      <c r="E31" s="62">
        <v>371.87</v>
      </c>
      <c r="F31" s="62"/>
      <c r="G31" s="62">
        <v>141.30000000000001</v>
      </c>
      <c r="H31" s="62"/>
      <c r="I31" s="63">
        <v>0.96</v>
      </c>
      <c r="J31" s="63"/>
      <c r="K31" s="63">
        <v>0.83</v>
      </c>
      <c r="L31" s="63"/>
      <c r="M31" s="63">
        <v>0.56999999999999995</v>
      </c>
      <c r="N31" s="63"/>
      <c r="O31" s="63">
        <v>0.5</v>
      </c>
      <c r="P31" s="63"/>
      <c r="Q31" s="99">
        <v>2.14</v>
      </c>
      <c r="R31" s="99"/>
      <c r="S31" s="100">
        <v>0.34</v>
      </c>
      <c r="T31" s="72"/>
      <c r="U31" s="100">
        <v>2.2599999999999998</v>
      </c>
      <c r="V31" s="99"/>
      <c r="W31" s="99">
        <v>2.74</v>
      </c>
      <c r="X31" s="99"/>
      <c r="Y31" s="99">
        <v>2.16</v>
      </c>
      <c r="Z31" s="99"/>
      <c r="AA31" s="103">
        <v>2.9721428571428569E-4</v>
      </c>
      <c r="AB31" s="86"/>
      <c r="AC31" s="12">
        <v>40</v>
      </c>
      <c r="AD31" s="12">
        <v>10</v>
      </c>
      <c r="AE31" s="12">
        <v>15</v>
      </c>
      <c r="AF31" s="12">
        <v>500</v>
      </c>
      <c r="AH31" s="16"/>
      <c r="AI31" s="16"/>
    </row>
    <row r="32" spans="2:37" x14ac:dyDescent="0.25">
      <c r="B32" s="17">
        <v>44769</v>
      </c>
      <c r="C32" s="62">
        <v>72.319999999999993</v>
      </c>
      <c r="D32" s="64">
        <f t="shared" si="2"/>
        <v>50.623999999999995</v>
      </c>
      <c r="E32" s="62">
        <v>432.22</v>
      </c>
      <c r="F32" s="62"/>
      <c r="G32" s="62">
        <v>128.81</v>
      </c>
      <c r="H32" s="62"/>
      <c r="I32" s="63">
        <v>0.72</v>
      </c>
      <c r="J32" s="63"/>
      <c r="K32" s="63">
        <v>1.1200000000000001</v>
      </c>
      <c r="L32" s="63"/>
      <c r="M32" s="63">
        <v>0.66</v>
      </c>
      <c r="N32" s="63"/>
      <c r="O32" s="63">
        <v>1.41</v>
      </c>
      <c r="P32" s="63"/>
      <c r="Q32" s="99">
        <v>5</v>
      </c>
      <c r="R32" s="99"/>
      <c r="S32" s="100">
        <v>0.43</v>
      </c>
      <c r="T32" s="72"/>
      <c r="U32" s="100">
        <v>4.0599999999999996</v>
      </c>
      <c r="V32" s="99"/>
      <c r="W32" s="99">
        <v>4.12</v>
      </c>
      <c r="X32" s="99"/>
      <c r="Y32" s="99">
        <v>2.31</v>
      </c>
      <c r="Z32" s="99"/>
      <c r="AA32" s="103">
        <v>3.6345714285714286E-4</v>
      </c>
      <c r="AB32" s="86"/>
      <c r="AC32" s="12">
        <v>40</v>
      </c>
      <c r="AD32" s="12">
        <v>10</v>
      </c>
      <c r="AE32" s="12">
        <v>15</v>
      </c>
      <c r="AF32" s="12">
        <v>500</v>
      </c>
      <c r="AH32" s="16"/>
      <c r="AI32" s="16"/>
    </row>
    <row r="33" spans="2:35" x14ac:dyDescent="0.25">
      <c r="B33" s="17">
        <v>44770</v>
      </c>
      <c r="C33" s="62">
        <v>27.13</v>
      </c>
      <c r="D33" s="62"/>
      <c r="E33" s="62">
        <v>235.95</v>
      </c>
      <c r="F33" s="62"/>
      <c r="G33" s="62">
        <v>85.03</v>
      </c>
      <c r="H33" s="62"/>
      <c r="I33" s="63">
        <v>0.33</v>
      </c>
      <c r="J33" s="63"/>
      <c r="K33" s="63">
        <v>1.0900000000000001</v>
      </c>
      <c r="L33" s="63"/>
      <c r="M33" s="63">
        <v>0.7</v>
      </c>
      <c r="N33" s="63"/>
      <c r="O33" s="63">
        <v>1.58</v>
      </c>
      <c r="P33" s="63"/>
      <c r="Q33" s="99">
        <v>6.64</v>
      </c>
      <c r="R33" s="99"/>
      <c r="S33" s="100">
        <v>3.08</v>
      </c>
      <c r="T33" s="72"/>
      <c r="U33" s="100">
        <v>5.31</v>
      </c>
      <c r="V33" s="99"/>
      <c r="W33" s="99">
        <v>4.75</v>
      </c>
      <c r="X33" s="99"/>
      <c r="Y33" s="99">
        <v>2.4700000000000002</v>
      </c>
      <c r="Z33" s="99"/>
      <c r="AA33" s="103">
        <v>3.8400000000000005E-5</v>
      </c>
      <c r="AB33" s="86"/>
      <c r="AC33" s="12">
        <v>40</v>
      </c>
      <c r="AD33" s="12">
        <v>10</v>
      </c>
      <c r="AE33" s="12">
        <v>15</v>
      </c>
      <c r="AF33" s="12">
        <v>500</v>
      </c>
      <c r="AH33" s="16"/>
      <c r="AI33" s="16"/>
    </row>
    <row r="34" spans="2:35" x14ac:dyDescent="0.25">
      <c r="B34" s="17">
        <v>44771</v>
      </c>
      <c r="C34" s="62">
        <v>0.15</v>
      </c>
      <c r="D34" s="62"/>
      <c r="E34" s="62">
        <v>98.94</v>
      </c>
      <c r="F34" s="62"/>
      <c r="G34" s="62">
        <v>39.1</v>
      </c>
      <c r="H34" s="62"/>
      <c r="I34" s="63">
        <v>0.11</v>
      </c>
      <c r="J34" s="63"/>
      <c r="K34" s="63">
        <v>1.48</v>
      </c>
      <c r="L34" s="63"/>
      <c r="M34" s="63">
        <v>0.86</v>
      </c>
      <c r="N34" s="63"/>
      <c r="O34" s="63">
        <v>1.53</v>
      </c>
      <c r="P34" s="63"/>
      <c r="Q34" s="99">
        <v>9.18</v>
      </c>
      <c r="R34" s="99"/>
      <c r="S34" s="100">
        <v>0.85</v>
      </c>
      <c r="T34" s="72"/>
      <c r="U34" s="100">
        <v>8.61</v>
      </c>
      <c r="V34" s="99"/>
      <c r="W34" s="99">
        <v>6.76</v>
      </c>
      <c r="X34" s="99"/>
      <c r="Y34" s="99">
        <v>2.67</v>
      </c>
      <c r="Z34" s="99"/>
      <c r="AA34" s="103">
        <v>8.8942857142857156E-5</v>
      </c>
      <c r="AB34" s="86"/>
      <c r="AC34" s="12">
        <v>40</v>
      </c>
      <c r="AD34" s="12">
        <v>10</v>
      </c>
      <c r="AE34" s="12">
        <v>15</v>
      </c>
      <c r="AF34" s="12">
        <v>500</v>
      </c>
      <c r="AH34" s="16"/>
      <c r="AI34" s="16"/>
    </row>
    <row r="35" spans="2:35" x14ac:dyDescent="0.25">
      <c r="B35" s="17">
        <v>44772</v>
      </c>
      <c r="C35" s="62">
        <v>32.840000000000003</v>
      </c>
      <c r="D35" s="62"/>
      <c r="E35" s="62">
        <v>322.77</v>
      </c>
      <c r="F35" s="62"/>
      <c r="G35" s="62">
        <v>112.71</v>
      </c>
      <c r="H35" s="62"/>
      <c r="I35" s="63">
        <v>0.37</v>
      </c>
      <c r="J35" s="63"/>
      <c r="K35" s="63">
        <v>1.41</v>
      </c>
      <c r="L35" s="63"/>
      <c r="M35" s="63">
        <v>0.85</v>
      </c>
      <c r="N35" s="63"/>
      <c r="O35" s="63">
        <v>1.31</v>
      </c>
      <c r="P35" s="63"/>
      <c r="Q35" s="99">
        <v>8.18</v>
      </c>
      <c r="R35" s="99"/>
      <c r="S35" s="100">
        <v>1.81</v>
      </c>
      <c r="T35" s="72"/>
      <c r="U35" s="100">
        <v>7.28</v>
      </c>
      <c r="V35" s="99"/>
      <c r="W35" s="99">
        <v>5.63</v>
      </c>
      <c r="X35" s="99"/>
      <c r="Y35" s="99">
        <v>2.61</v>
      </c>
      <c r="Z35" s="99"/>
      <c r="AA35" s="103">
        <v>2.7460000000000001E-4</v>
      </c>
      <c r="AB35" s="86"/>
      <c r="AC35" s="12">
        <v>40</v>
      </c>
      <c r="AD35" s="12">
        <v>10</v>
      </c>
      <c r="AE35" s="12">
        <v>15</v>
      </c>
      <c r="AF35" s="12">
        <v>500</v>
      </c>
      <c r="AH35" s="16"/>
      <c r="AI35" s="16"/>
    </row>
    <row r="36" spans="2:35" x14ac:dyDescent="0.25">
      <c r="B36" s="17">
        <v>44773</v>
      </c>
      <c r="C36" s="62">
        <v>42.71</v>
      </c>
      <c r="D36" s="62">
        <f>C36*0.7</f>
        <v>29.896999999999998</v>
      </c>
      <c r="E36" s="62">
        <v>408.46</v>
      </c>
      <c r="F36" s="62"/>
      <c r="G36" s="62">
        <v>158.47</v>
      </c>
      <c r="H36" s="62"/>
      <c r="I36" s="63">
        <v>0.35</v>
      </c>
      <c r="J36" s="63"/>
      <c r="K36" s="63">
        <v>1.26</v>
      </c>
      <c r="L36" s="63"/>
      <c r="M36" s="63">
        <v>0.8</v>
      </c>
      <c r="N36" s="63"/>
      <c r="O36" s="63">
        <v>1.4</v>
      </c>
      <c r="P36" s="63"/>
      <c r="Q36" s="99">
        <v>7.67</v>
      </c>
      <c r="R36" s="99"/>
      <c r="S36" s="100">
        <v>1.3</v>
      </c>
      <c r="T36" s="72"/>
      <c r="U36" s="100">
        <v>5.91</v>
      </c>
      <c r="V36" s="99"/>
      <c r="W36" s="99">
        <v>4.87</v>
      </c>
      <c r="X36" s="99"/>
      <c r="Y36" s="99">
        <v>2.4700000000000002</v>
      </c>
      <c r="Z36" s="99"/>
      <c r="AA36" s="103">
        <v>2.6118571428571433E-4</v>
      </c>
      <c r="AB36" s="86"/>
      <c r="AC36" s="12">
        <v>40</v>
      </c>
      <c r="AD36" s="12">
        <v>10</v>
      </c>
      <c r="AE36" s="12">
        <v>15</v>
      </c>
      <c r="AF36" s="12">
        <v>500</v>
      </c>
      <c r="AH36" s="16"/>
      <c r="AI36" s="16"/>
    </row>
    <row r="37" spans="2:35" x14ac:dyDescent="0.25">
      <c r="B37" s="17">
        <v>44774</v>
      </c>
      <c r="C37" s="62">
        <v>47.62</v>
      </c>
      <c r="D37" s="62">
        <f>C37*0.7</f>
        <v>33.333999999999996</v>
      </c>
      <c r="E37" s="62">
        <v>379.84</v>
      </c>
      <c r="F37" s="62"/>
      <c r="G37" s="62">
        <v>175.74</v>
      </c>
      <c r="H37" s="62"/>
      <c r="I37" s="63">
        <v>0.35</v>
      </c>
      <c r="J37" s="63"/>
      <c r="K37" s="63">
        <v>1.1299999999999999</v>
      </c>
      <c r="L37" s="63"/>
      <c r="M37" s="63">
        <v>0.67</v>
      </c>
      <c r="N37" s="63"/>
      <c r="O37" s="63">
        <v>1.3</v>
      </c>
      <c r="P37" s="63"/>
      <c r="Q37" s="99">
        <v>8.51</v>
      </c>
      <c r="R37" s="99"/>
      <c r="S37" s="100">
        <v>1.2</v>
      </c>
      <c r="T37" s="72"/>
      <c r="U37" s="100">
        <v>6.38</v>
      </c>
      <c r="V37" s="99"/>
      <c r="W37" s="99">
        <v>4.8499999999999996</v>
      </c>
      <c r="X37" s="99"/>
      <c r="Y37" s="99">
        <v>2.4900000000000002</v>
      </c>
      <c r="Z37" s="99"/>
      <c r="AA37" s="103">
        <v>1.1468571428571428E-3</v>
      </c>
      <c r="AB37" s="86"/>
      <c r="AC37" s="12">
        <v>40</v>
      </c>
      <c r="AD37" s="12">
        <v>10</v>
      </c>
      <c r="AE37" s="12">
        <v>15</v>
      </c>
      <c r="AF37" s="12">
        <v>500</v>
      </c>
      <c r="AH37" s="16"/>
      <c r="AI37" s="16"/>
    </row>
    <row r="38" spans="2:35" x14ac:dyDescent="0.25">
      <c r="B38" s="17">
        <v>44775</v>
      </c>
      <c r="C38" s="62">
        <v>49.43</v>
      </c>
      <c r="D38" s="62">
        <f>C38*0.7</f>
        <v>34.600999999999999</v>
      </c>
      <c r="E38" s="62">
        <v>416.06</v>
      </c>
      <c r="F38" s="62"/>
      <c r="G38" s="62">
        <v>165.53</v>
      </c>
      <c r="H38" s="62"/>
      <c r="I38" s="63">
        <v>0.38</v>
      </c>
      <c r="J38" s="63"/>
      <c r="K38" s="63">
        <v>0.98</v>
      </c>
      <c r="L38" s="63"/>
      <c r="M38" s="63">
        <v>0.64</v>
      </c>
      <c r="N38" s="63"/>
      <c r="O38" s="63">
        <v>1.43</v>
      </c>
      <c r="P38" s="63"/>
      <c r="Q38" s="99">
        <v>8.24</v>
      </c>
      <c r="R38" s="99"/>
      <c r="S38" s="100">
        <v>1.48</v>
      </c>
      <c r="T38" s="72"/>
      <c r="U38" s="100">
        <v>5.4</v>
      </c>
      <c r="V38" s="99"/>
      <c r="W38" s="99">
        <v>4.59</v>
      </c>
      <c r="X38" s="99"/>
      <c r="Y38" s="99">
        <v>2.4500000000000002</v>
      </c>
      <c r="Z38" s="99"/>
      <c r="AA38" s="105">
        <v>6.8584285714285722E-4</v>
      </c>
      <c r="AB38" s="106"/>
      <c r="AC38" s="12">
        <v>40</v>
      </c>
      <c r="AD38" s="12">
        <v>10</v>
      </c>
      <c r="AE38" s="12">
        <v>15</v>
      </c>
      <c r="AF38" s="12">
        <v>500</v>
      </c>
      <c r="AH38" s="16"/>
      <c r="AI38" s="16"/>
    </row>
    <row r="39" spans="2:35" x14ac:dyDescent="0.25">
      <c r="B39" s="17">
        <v>44776</v>
      </c>
      <c r="C39" s="62">
        <v>29.97</v>
      </c>
      <c r="D39" s="62"/>
      <c r="E39" s="62">
        <v>243.92</v>
      </c>
      <c r="F39" s="62"/>
      <c r="G39" s="62">
        <v>87.74</v>
      </c>
      <c r="H39" s="62"/>
      <c r="I39" s="63">
        <v>0.38</v>
      </c>
      <c r="J39" s="63"/>
      <c r="K39" s="63">
        <v>0.89</v>
      </c>
      <c r="L39" s="63"/>
      <c r="M39" s="63">
        <v>0.43</v>
      </c>
      <c r="N39" s="63"/>
      <c r="O39" s="63">
        <v>1.46</v>
      </c>
      <c r="P39" s="63"/>
      <c r="Q39" s="99">
        <v>4.18</v>
      </c>
      <c r="R39" s="99"/>
      <c r="S39" s="100">
        <v>1.76</v>
      </c>
      <c r="T39" s="72"/>
      <c r="U39" s="100">
        <v>7.1</v>
      </c>
      <c r="V39" s="99"/>
      <c r="W39" s="99">
        <v>5.35</v>
      </c>
      <c r="X39" s="99"/>
      <c r="Y39" s="99">
        <v>2.5099999999999998</v>
      </c>
      <c r="Z39" s="99"/>
      <c r="AA39" s="105">
        <v>4.018428571428572E-4</v>
      </c>
      <c r="AB39" s="106"/>
      <c r="AC39" s="12">
        <v>40</v>
      </c>
      <c r="AD39" s="12">
        <v>10</v>
      </c>
      <c r="AE39" s="12">
        <v>15</v>
      </c>
      <c r="AF39" s="12">
        <v>500</v>
      </c>
      <c r="AH39" s="16"/>
      <c r="AI39" s="16"/>
    </row>
    <row r="40" spans="2:35" x14ac:dyDescent="0.25">
      <c r="B40" s="17">
        <v>44777</v>
      </c>
      <c r="C40" s="62">
        <v>28.25</v>
      </c>
      <c r="D40" s="62"/>
      <c r="E40" s="62">
        <v>252.86</v>
      </c>
      <c r="F40" s="62"/>
      <c r="G40" s="62">
        <v>100.97</v>
      </c>
      <c r="H40" s="62"/>
      <c r="I40" s="63">
        <v>0.33</v>
      </c>
      <c r="J40" s="63"/>
      <c r="K40" s="63">
        <v>2.97</v>
      </c>
      <c r="L40" s="63"/>
      <c r="M40" s="63">
        <v>1.4</v>
      </c>
      <c r="N40" s="63"/>
      <c r="O40" s="63">
        <v>1.69</v>
      </c>
      <c r="P40" s="63"/>
      <c r="Q40" s="99">
        <v>1.85</v>
      </c>
      <c r="R40" s="99"/>
      <c r="S40" s="100">
        <v>1.23</v>
      </c>
      <c r="T40" s="72"/>
      <c r="U40" s="100">
        <v>6.4</v>
      </c>
      <c r="V40" s="99"/>
      <c r="W40" s="99">
        <v>3.85</v>
      </c>
      <c r="X40" s="99"/>
      <c r="Y40" s="99">
        <v>2.69</v>
      </c>
      <c r="Z40" s="99"/>
      <c r="AA40" s="105">
        <v>2.8405714285714283E-4</v>
      </c>
      <c r="AB40" s="106"/>
      <c r="AC40" s="12">
        <v>40</v>
      </c>
      <c r="AD40" s="12">
        <v>10</v>
      </c>
      <c r="AE40" s="12">
        <v>15</v>
      </c>
      <c r="AF40" s="12">
        <v>500</v>
      </c>
      <c r="AH40" s="16"/>
      <c r="AI40" s="16"/>
    </row>
    <row r="41" spans="2:35" ht="15" customHeight="1" x14ac:dyDescent="0.25">
      <c r="B41" s="17">
        <v>44778</v>
      </c>
      <c r="C41" s="62">
        <v>35.36</v>
      </c>
      <c r="D41" s="62"/>
      <c r="E41" s="65">
        <v>302.85000000000002</v>
      </c>
      <c r="F41" s="62"/>
      <c r="G41" s="66">
        <v>127.62</v>
      </c>
      <c r="H41" s="67"/>
      <c r="I41" s="63">
        <v>0.28000000000000003</v>
      </c>
      <c r="J41" s="63"/>
      <c r="K41" s="63">
        <v>0.7</v>
      </c>
      <c r="L41" s="63"/>
      <c r="M41" s="63">
        <v>0.4</v>
      </c>
      <c r="N41" s="63"/>
      <c r="O41" s="63">
        <v>1.4</v>
      </c>
      <c r="P41" s="63"/>
      <c r="Q41" s="99">
        <v>1.98</v>
      </c>
      <c r="R41" s="99"/>
      <c r="S41" s="100">
        <v>1.04</v>
      </c>
      <c r="T41" s="72"/>
      <c r="U41" s="100">
        <v>4.26</v>
      </c>
      <c r="V41" s="99"/>
      <c r="W41" s="99">
        <v>2.78</v>
      </c>
      <c r="X41" s="99"/>
      <c r="Y41" s="99">
        <v>2.39</v>
      </c>
      <c r="Z41" s="99"/>
      <c r="AA41" s="105">
        <v>2.3301714285714286E-3</v>
      </c>
      <c r="AB41" s="106"/>
      <c r="AC41" s="12">
        <v>40</v>
      </c>
      <c r="AD41" s="12">
        <v>10</v>
      </c>
      <c r="AE41" s="12">
        <v>15</v>
      </c>
      <c r="AF41" s="12">
        <v>500</v>
      </c>
      <c r="AH41" s="16"/>
      <c r="AI41" s="16"/>
    </row>
    <row r="42" spans="2:35" ht="14.25" customHeight="1" x14ac:dyDescent="0.25">
      <c r="B42" s="17">
        <v>44779</v>
      </c>
      <c r="C42" s="62">
        <v>37.93</v>
      </c>
      <c r="D42" s="62"/>
      <c r="E42" s="65">
        <v>370.49</v>
      </c>
      <c r="F42" s="62"/>
      <c r="G42" s="66">
        <v>132.25</v>
      </c>
      <c r="H42" s="67"/>
      <c r="I42" s="63">
        <v>0.43</v>
      </c>
      <c r="J42" s="63"/>
      <c r="K42" s="63">
        <v>0.55000000000000004</v>
      </c>
      <c r="L42" s="63"/>
      <c r="M42" s="63">
        <v>0.55000000000000004</v>
      </c>
      <c r="N42" s="63"/>
      <c r="O42" s="63">
        <v>1.69</v>
      </c>
      <c r="P42" s="63"/>
      <c r="Q42" s="99">
        <v>4.66</v>
      </c>
      <c r="R42" s="99"/>
      <c r="S42" s="100">
        <v>2.12</v>
      </c>
      <c r="T42" s="72"/>
      <c r="U42" s="100">
        <v>6.75</v>
      </c>
      <c r="V42" s="99"/>
      <c r="W42" s="99">
        <v>5.0999999999999996</v>
      </c>
      <c r="X42" s="99"/>
      <c r="Y42" s="99">
        <v>2.59</v>
      </c>
      <c r="Z42" s="99"/>
      <c r="AA42" s="105">
        <v>1.9615714285714286E-4</v>
      </c>
      <c r="AB42" s="106"/>
      <c r="AC42" s="12">
        <v>40</v>
      </c>
      <c r="AD42" s="12">
        <v>10</v>
      </c>
      <c r="AE42" s="12">
        <v>15</v>
      </c>
      <c r="AF42" s="12">
        <v>500</v>
      </c>
      <c r="AH42" s="16"/>
      <c r="AI42" s="16"/>
    </row>
    <row r="43" spans="2:35" x14ac:dyDescent="0.25">
      <c r="B43" s="17">
        <v>44780</v>
      </c>
      <c r="C43" s="62">
        <v>10.87</v>
      </c>
      <c r="D43" s="62"/>
      <c r="E43" s="62">
        <v>117.95</v>
      </c>
      <c r="F43" s="62"/>
      <c r="G43" s="62">
        <v>38.83</v>
      </c>
      <c r="H43" s="62"/>
      <c r="I43" s="63">
        <v>0.25</v>
      </c>
      <c r="J43" s="63"/>
      <c r="K43" s="63">
        <v>0.54</v>
      </c>
      <c r="L43" s="63"/>
      <c r="M43" s="63">
        <v>0.74</v>
      </c>
      <c r="N43" s="63"/>
      <c r="O43" s="63">
        <v>1.36</v>
      </c>
      <c r="P43" s="63"/>
      <c r="Q43" s="99">
        <v>5.78</v>
      </c>
      <c r="R43" s="99"/>
      <c r="S43" s="100">
        <v>2.21</v>
      </c>
      <c r="T43" s="72"/>
      <c r="U43" s="100">
        <v>6.65</v>
      </c>
      <c r="V43" s="99"/>
      <c r="W43" s="99">
        <v>4.9000000000000004</v>
      </c>
      <c r="X43" s="99"/>
      <c r="Y43" s="99">
        <v>2.54</v>
      </c>
      <c r="Z43" s="99"/>
      <c r="AA43" s="105">
        <v>2.856714285714286E-4</v>
      </c>
      <c r="AB43" s="106"/>
      <c r="AC43" s="12">
        <v>40</v>
      </c>
      <c r="AD43" s="12">
        <v>10</v>
      </c>
      <c r="AE43" s="12">
        <v>15</v>
      </c>
      <c r="AF43" s="12">
        <v>500</v>
      </c>
      <c r="AH43" s="16"/>
      <c r="AI43" s="16"/>
    </row>
    <row r="44" spans="2:35" x14ac:dyDescent="0.25">
      <c r="B44" s="17">
        <v>44781</v>
      </c>
      <c r="C44" s="62">
        <v>37.299999999999997</v>
      </c>
      <c r="D44" s="62"/>
      <c r="E44" s="62">
        <v>405.26</v>
      </c>
      <c r="F44" s="62"/>
      <c r="G44" s="62">
        <v>138.52000000000001</v>
      </c>
      <c r="H44" s="62"/>
      <c r="I44" s="63">
        <v>0.81</v>
      </c>
      <c r="J44" s="63"/>
      <c r="K44" s="63">
        <v>0.65</v>
      </c>
      <c r="L44" s="63"/>
      <c r="M44" s="63">
        <v>0.78</v>
      </c>
      <c r="N44" s="63"/>
      <c r="O44" s="63">
        <v>1.2</v>
      </c>
      <c r="P44" s="63"/>
      <c r="Q44" s="99">
        <v>7.97</v>
      </c>
      <c r="R44" s="99"/>
      <c r="S44" s="100">
        <v>2.66</v>
      </c>
      <c r="T44" s="72"/>
      <c r="U44" s="100">
        <v>7.01</v>
      </c>
      <c r="V44" s="99"/>
      <c r="W44" s="99">
        <v>5.49</v>
      </c>
      <c r="X44" s="99"/>
      <c r="Y44" s="99">
        <v>2.5</v>
      </c>
      <c r="Z44" s="99"/>
      <c r="AA44" s="105">
        <v>6.7442857142857148E-5</v>
      </c>
      <c r="AB44" s="106"/>
      <c r="AC44" s="12">
        <v>40</v>
      </c>
      <c r="AD44" s="12">
        <v>10</v>
      </c>
      <c r="AE44" s="12">
        <v>15</v>
      </c>
      <c r="AF44" s="12">
        <v>500</v>
      </c>
      <c r="AH44" s="16"/>
      <c r="AI44" s="16"/>
    </row>
    <row r="45" spans="2:35" x14ac:dyDescent="0.25">
      <c r="B45" s="17">
        <v>44782</v>
      </c>
      <c r="C45" s="62">
        <v>40.369999999999997</v>
      </c>
      <c r="D45" s="62">
        <f>C45*0.7</f>
        <v>28.258999999999997</v>
      </c>
      <c r="E45" s="62">
        <v>352.65</v>
      </c>
      <c r="F45" s="62"/>
      <c r="G45" s="62">
        <v>135.47999999999999</v>
      </c>
      <c r="H45" s="62"/>
      <c r="I45" s="63">
        <v>0.48</v>
      </c>
      <c r="J45" s="63"/>
      <c r="K45" s="63">
        <v>0.6</v>
      </c>
      <c r="L45" s="63"/>
      <c r="M45" s="63">
        <v>0.85</v>
      </c>
      <c r="N45" s="63"/>
      <c r="O45" s="63">
        <v>1.76</v>
      </c>
      <c r="P45" s="63"/>
      <c r="Q45" s="99">
        <v>5.69</v>
      </c>
      <c r="R45" s="99"/>
      <c r="S45" s="100">
        <v>1.34</v>
      </c>
      <c r="T45" s="72"/>
      <c r="U45" s="100">
        <v>5.29</v>
      </c>
      <c r="V45" s="99"/>
      <c r="W45" s="99">
        <v>4.26</v>
      </c>
      <c r="X45" s="99"/>
      <c r="Y45" s="99">
        <v>2.2400000000000002</v>
      </c>
      <c r="Z45" s="99"/>
      <c r="AA45" s="105">
        <v>5.9657142857142858E-5</v>
      </c>
      <c r="AB45" s="106"/>
      <c r="AC45" s="12">
        <v>40</v>
      </c>
      <c r="AD45" s="12">
        <v>10</v>
      </c>
      <c r="AE45" s="12">
        <v>15</v>
      </c>
      <c r="AF45" s="12">
        <v>500</v>
      </c>
      <c r="AH45" s="16"/>
      <c r="AI45" s="16"/>
    </row>
    <row r="46" spans="2:35" x14ac:dyDescent="0.25">
      <c r="B46" s="17">
        <v>44783</v>
      </c>
      <c r="C46" s="62">
        <v>3.06</v>
      </c>
      <c r="D46" s="62"/>
      <c r="E46" s="62">
        <v>79.290000000000006</v>
      </c>
      <c r="F46" s="62"/>
      <c r="G46" s="62">
        <v>25.39</v>
      </c>
      <c r="H46" s="62"/>
      <c r="I46" s="63">
        <v>0.15</v>
      </c>
      <c r="J46" s="63"/>
      <c r="K46" s="63">
        <v>0.69</v>
      </c>
      <c r="L46" s="63"/>
      <c r="M46" s="63">
        <v>0.65</v>
      </c>
      <c r="N46" s="63"/>
      <c r="O46" s="63">
        <v>1.01</v>
      </c>
      <c r="P46" s="63"/>
      <c r="Q46" s="99">
        <v>4.68</v>
      </c>
      <c r="R46" s="99"/>
      <c r="S46" s="100">
        <v>1.54</v>
      </c>
      <c r="T46" s="72"/>
      <c r="U46" s="100">
        <v>5.38</v>
      </c>
      <c r="V46" s="99"/>
      <c r="W46" s="99">
        <v>3.99</v>
      </c>
      <c r="X46" s="99"/>
      <c r="Y46" s="99">
        <v>2.2999999999999998</v>
      </c>
      <c r="Z46" s="99"/>
      <c r="AA46" s="105">
        <v>8.9857142857142854E-6</v>
      </c>
      <c r="AB46" s="106"/>
      <c r="AC46" s="12">
        <v>40</v>
      </c>
      <c r="AD46" s="12">
        <v>10</v>
      </c>
      <c r="AE46" s="12">
        <v>15</v>
      </c>
      <c r="AF46" s="12">
        <v>500</v>
      </c>
      <c r="AH46" s="16"/>
      <c r="AI46" s="16"/>
    </row>
    <row r="47" spans="2:35" x14ac:dyDescent="0.25">
      <c r="B47" s="17">
        <v>44784</v>
      </c>
      <c r="C47" s="62">
        <v>19.47</v>
      </c>
      <c r="D47" s="62"/>
      <c r="E47" s="62">
        <v>103.09</v>
      </c>
      <c r="F47" s="62"/>
      <c r="G47" s="62">
        <v>29.15</v>
      </c>
      <c r="H47" s="62"/>
      <c r="I47" s="63">
        <v>0.18</v>
      </c>
      <c r="J47" s="63"/>
      <c r="K47" s="63">
        <v>0.83</v>
      </c>
      <c r="L47" s="63"/>
      <c r="M47" s="63">
        <v>0.56999999999999995</v>
      </c>
      <c r="N47" s="63"/>
      <c r="O47" s="63">
        <v>1.24</v>
      </c>
      <c r="P47" s="63"/>
      <c r="Q47" s="99">
        <v>5.4</v>
      </c>
      <c r="R47" s="99"/>
      <c r="S47" s="100">
        <v>1.02</v>
      </c>
      <c r="T47" s="72"/>
      <c r="U47" s="100">
        <v>4.9400000000000004</v>
      </c>
      <c r="V47" s="99"/>
      <c r="W47" s="99">
        <v>2.93</v>
      </c>
      <c r="X47" s="99"/>
      <c r="Y47" s="99">
        <v>2.1800000000000002</v>
      </c>
      <c r="Z47" s="99"/>
      <c r="AA47" s="105">
        <v>2.7946757142857145E-2</v>
      </c>
      <c r="AB47" s="106"/>
      <c r="AC47" s="12">
        <v>40</v>
      </c>
      <c r="AD47" s="12">
        <v>10</v>
      </c>
      <c r="AE47" s="12">
        <v>15</v>
      </c>
      <c r="AF47" s="12">
        <v>500</v>
      </c>
      <c r="AH47" s="16"/>
      <c r="AI47" s="16"/>
    </row>
    <row r="48" spans="2:35" x14ac:dyDescent="0.25">
      <c r="B48" s="17">
        <v>44785</v>
      </c>
      <c r="C48" s="62">
        <v>22.57</v>
      </c>
      <c r="D48" s="62"/>
      <c r="E48" s="62">
        <v>355.48</v>
      </c>
      <c r="F48" s="62"/>
      <c r="G48" s="62">
        <v>119.3</v>
      </c>
      <c r="H48" s="62"/>
      <c r="I48" s="63">
        <v>0.49</v>
      </c>
      <c r="J48" s="63"/>
      <c r="K48" s="63">
        <v>0.77</v>
      </c>
      <c r="L48" s="63"/>
      <c r="M48" s="63">
        <v>0.67</v>
      </c>
      <c r="N48" s="63"/>
      <c r="O48" s="63">
        <v>1.89</v>
      </c>
      <c r="P48" s="63"/>
      <c r="Q48" s="99">
        <v>5.32</v>
      </c>
      <c r="R48" s="99"/>
      <c r="S48" s="99">
        <v>1.43</v>
      </c>
      <c r="T48" s="99"/>
      <c r="U48" s="100">
        <v>4.55</v>
      </c>
      <c r="V48" s="99"/>
      <c r="W48" s="99">
        <v>3.8</v>
      </c>
      <c r="X48" s="99"/>
      <c r="Y48" s="99">
        <v>2.23</v>
      </c>
      <c r="Z48" s="99"/>
      <c r="AA48" s="105">
        <v>2.7054428571428573E-3</v>
      </c>
      <c r="AB48" s="106"/>
      <c r="AC48" s="12">
        <v>40</v>
      </c>
      <c r="AD48" s="12">
        <v>10</v>
      </c>
      <c r="AE48" s="12">
        <v>15</v>
      </c>
      <c r="AF48" s="12">
        <v>500</v>
      </c>
      <c r="AH48" s="16"/>
      <c r="AI48" s="16"/>
    </row>
    <row r="49" spans="2:35" x14ac:dyDescent="0.25">
      <c r="B49" s="17">
        <v>44786</v>
      </c>
      <c r="C49" s="62">
        <v>31.4</v>
      </c>
      <c r="D49" s="62"/>
      <c r="E49" s="62">
        <v>398.78</v>
      </c>
      <c r="F49" s="62"/>
      <c r="G49" s="62">
        <v>156.80000000000001</v>
      </c>
      <c r="H49" s="62"/>
      <c r="I49" s="63">
        <v>0.62</v>
      </c>
      <c r="J49" s="63"/>
      <c r="K49" s="63">
        <v>0.98</v>
      </c>
      <c r="L49" s="63"/>
      <c r="M49" s="63">
        <v>0.61</v>
      </c>
      <c r="N49" s="63"/>
      <c r="O49" s="63">
        <v>1.81</v>
      </c>
      <c r="P49" s="63"/>
      <c r="Q49" s="99">
        <v>5.74</v>
      </c>
      <c r="R49" s="99"/>
      <c r="S49" s="99">
        <v>2.1800000000000002</v>
      </c>
      <c r="T49" s="99"/>
      <c r="U49" s="100">
        <v>6</v>
      </c>
      <c r="V49" s="99"/>
      <c r="W49" s="99">
        <v>4.6399999999999997</v>
      </c>
      <c r="X49" s="99"/>
      <c r="Y49" s="99">
        <v>2.41</v>
      </c>
      <c r="Z49" s="99"/>
      <c r="AA49" s="105">
        <v>1.4230000000000002E-4</v>
      </c>
      <c r="AB49" s="106"/>
      <c r="AC49" s="12">
        <v>40</v>
      </c>
      <c r="AD49" s="12">
        <v>10</v>
      </c>
      <c r="AE49" s="12">
        <v>15</v>
      </c>
      <c r="AF49" s="12">
        <v>500</v>
      </c>
      <c r="AH49" s="16"/>
      <c r="AI49" s="16"/>
    </row>
    <row r="50" spans="2:35" x14ac:dyDescent="0.25">
      <c r="B50" s="17">
        <v>44787</v>
      </c>
      <c r="C50" s="62">
        <v>44.72</v>
      </c>
      <c r="D50" s="62">
        <f>C50*0.7</f>
        <v>31.303999999999998</v>
      </c>
      <c r="E50" s="62">
        <v>418.06</v>
      </c>
      <c r="F50" s="62"/>
      <c r="G50" s="62">
        <v>179.8</v>
      </c>
      <c r="H50" s="62"/>
      <c r="I50" s="63">
        <v>0.62</v>
      </c>
      <c r="J50" s="63"/>
      <c r="K50" s="63">
        <v>0.64</v>
      </c>
      <c r="L50" s="63"/>
      <c r="M50" s="63">
        <v>0.45</v>
      </c>
      <c r="N50" s="63"/>
      <c r="O50" s="63">
        <v>1.21</v>
      </c>
      <c r="P50" s="63"/>
      <c r="Q50" s="99">
        <v>6.24</v>
      </c>
      <c r="R50" s="99"/>
      <c r="S50" s="99">
        <v>0.85</v>
      </c>
      <c r="T50" s="99"/>
      <c r="U50" s="100">
        <v>2.4300000000000002</v>
      </c>
      <c r="V50" s="99"/>
      <c r="W50" s="99">
        <v>2.2599999999999998</v>
      </c>
      <c r="X50" s="99"/>
      <c r="Y50" s="99">
        <v>2.09</v>
      </c>
      <c r="Z50" s="99"/>
      <c r="AA50" s="105">
        <v>3.2038571428571431E-4</v>
      </c>
      <c r="AB50" s="106"/>
      <c r="AC50" s="12">
        <v>40</v>
      </c>
      <c r="AD50" s="12">
        <v>10</v>
      </c>
      <c r="AE50" s="12">
        <v>15</v>
      </c>
      <c r="AF50" s="12">
        <v>500</v>
      </c>
      <c r="AH50" s="16"/>
      <c r="AI50" s="16"/>
    </row>
    <row r="51" spans="2:35" x14ac:dyDescent="0.25">
      <c r="B51" s="17">
        <v>44788</v>
      </c>
      <c r="C51" s="62">
        <v>45.2</v>
      </c>
      <c r="D51" s="62">
        <f>C51*0.7</f>
        <v>31.64</v>
      </c>
      <c r="E51" s="62">
        <v>432.1</v>
      </c>
      <c r="F51" s="62"/>
      <c r="G51" s="62">
        <v>184.7</v>
      </c>
      <c r="H51" s="62"/>
      <c r="I51" s="63">
        <v>0.5</v>
      </c>
      <c r="J51" s="63"/>
      <c r="K51" s="63">
        <v>1.1000000000000001</v>
      </c>
      <c r="L51" s="63"/>
      <c r="M51" s="63">
        <v>0.71</v>
      </c>
      <c r="N51" s="63"/>
      <c r="O51" s="63">
        <v>0.96</v>
      </c>
      <c r="P51" s="63"/>
      <c r="Q51" s="99">
        <v>4.53</v>
      </c>
      <c r="R51" s="99"/>
      <c r="S51" s="99">
        <v>1.95</v>
      </c>
      <c r="T51" s="99"/>
      <c r="U51" s="100">
        <v>4.3499999999999996</v>
      </c>
      <c r="V51" s="99"/>
      <c r="W51" s="99">
        <v>3.36</v>
      </c>
      <c r="X51" s="99"/>
      <c r="Y51" s="99">
        <v>1.98</v>
      </c>
      <c r="Z51" s="99"/>
      <c r="AA51" s="105">
        <v>7.4128571428571432E-5</v>
      </c>
      <c r="AB51" s="106"/>
      <c r="AC51" s="12">
        <v>40</v>
      </c>
      <c r="AD51" s="12">
        <v>10</v>
      </c>
      <c r="AE51" s="12">
        <v>15</v>
      </c>
      <c r="AF51" s="12">
        <v>500</v>
      </c>
      <c r="AH51" s="16"/>
      <c r="AI51" s="16"/>
    </row>
    <row r="52" spans="2:35" x14ac:dyDescent="0.25">
      <c r="B52" s="17">
        <v>44789</v>
      </c>
      <c r="C52" s="62">
        <v>36.26</v>
      </c>
      <c r="D52" s="62"/>
      <c r="E52" s="62">
        <v>426.54</v>
      </c>
      <c r="F52" s="62"/>
      <c r="G52" s="62">
        <v>173.99</v>
      </c>
      <c r="H52" s="62"/>
      <c r="I52" s="63">
        <v>0.54</v>
      </c>
      <c r="J52" s="63"/>
      <c r="K52" s="63">
        <v>0.74</v>
      </c>
      <c r="L52" s="63"/>
      <c r="M52" s="63">
        <v>0.81</v>
      </c>
      <c r="N52" s="63"/>
      <c r="O52" s="63">
        <v>0.67</v>
      </c>
      <c r="P52" s="63"/>
      <c r="Q52" s="99">
        <v>5.93</v>
      </c>
      <c r="R52" s="99"/>
      <c r="S52" s="99">
        <v>1.46</v>
      </c>
      <c r="T52" s="99"/>
      <c r="U52" s="100">
        <v>4.13</v>
      </c>
      <c r="V52" s="99"/>
      <c r="W52" s="99">
        <v>3.37</v>
      </c>
      <c r="X52" s="99"/>
      <c r="Y52" s="99">
        <v>1.69</v>
      </c>
      <c r="Z52" s="99"/>
      <c r="AA52" s="105">
        <v>2.5700000000000001E-4</v>
      </c>
      <c r="AB52" s="106"/>
      <c r="AC52" s="12">
        <v>40</v>
      </c>
      <c r="AD52" s="12">
        <v>10</v>
      </c>
      <c r="AE52" s="12">
        <v>15</v>
      </c>
      <c r="AF52" s="12">
        <v>500</v>
      </c>
      <c r="AH52" s="16"/>
      <c r="AI52" s="16"/>
    </row>
    <row r="53" spans="2:35" x14ac:dyDescent="0.25">
      <c r="B53" s="17">
        <v>44790</v>
      </c>
      <c r="C53" s="62">
        <v>29.86</v>
      </c>
      <c r="D53" s="62"/>
      <c r="E53" s="62">
        <v>377.44</v>
      </c>
      <c r="F53" s="62"/>
      <c r="G53" s="62">
        <v>160.15</v>
      </c>
      <c r="H53" s="62"/>
      <c r="I53" s="63">
        <v>0.52</v>
      </c>
      <c r="J53" s="63"/>
      <c r="K53" s="63">
        <v>1.58</v>
      </c>
      <c r="L53" s="63"/>
      <c r="M53" s="63">
        <v>0.95</v>
      </c>
      <c r="N53" s="63"/>
      <c r="O53" s="63">
        <v>1.04</v>
      </c>
      <c r="P53" s="63"/>
      <c r="Q53" s="99">
        <v>5.47</v>
      </c>
      <c r="R53" s="99"/>
      <c r="S53" s="99">
        <v>4.71</v>
      </c>
      <c r="T53" s="99"/>
      <c r="U53" s="100">
        <v>9.17</v>
      </c>
      <c r="V53" s="99"/>
      <c r="W53" s="99">
        <v>5.44</v>
      </c>
      <c r="X53" s="99"/>
      <c r="Y53" s="99">
        <v>2.54</v>
      </c>
      <c r="Z53" s="99"/>
      <c r="AA53" s="105">
        <v>8.3257142857142856E-5</v>
      </c>
      <c r="AB53" s="106"/>
      <c r="AC53" s="12">
        <v>40</v>
      </c>
      <c r="AD53" s="12">
        <v>10</v>
      </c>
      <c r="AE53" s="12">
        <v>15</v>
      </c>
      <c r="AF53" s="12">
        <v>500</v>
      </c>
      <c r="AH53" s="16"/>
      <c r="AI53" s="16"/>
    </row>
    <row r="54" spans="2:35" x14ac:dyDescent="0.25">
      <c r="B54" s="17">
        <v>44791</v>
      </c>
      <c r="C54" s="62">
        <v>25.72</v>
      </c>
      <c r="D54" s="62"/>
      <c r="E54" s="62">
        <v>413.34</v>
      </c>
      <c r="F54" s="62"/>
      <c r="G54" s="62">
        <v>158.04</v>
      </c>
      <c r="H54" s="62"/>
      <c r="I54" s="63">
        <v>0.5</v>
      </c>
      <c r="J54" s="63"/>
      <c r="K54" s="63">
        <v>1.33</v>
      </c>
      <c r="L54" s="63"/>
      <c r="M54" s="63">
        <v>0.81</v>
      </c>
      <c r="N54" s="63"/>
      <c r="O54" s="63">
        <v>1.47</v>
      </c>
      <c r="P54" s="63"/>
      <c r="Q54" s="99">
        <v>2.5</v>
      </c>
      <c r="R54" s="99"/>
      <c r="S54" s="99">
        <v>6.96</v>
      </c>
      <c r="T54" s="99"/>
      <c r="U54" s="100">
        <v>9.5</v>
      </c>
      <c r="V54" s="99"/>
      <c r="W54" s="99">
        <v>5.37</v>
      </c>
      <c r="X54" s="99"/>
      <c r="Y54" s="99">
        <v>2.63</v>
      </c>
      <c r="Z54" s="99"/>
      <c r="AA54" s="105">
        <v>8.0871428571428582E-5</v>
      </c>
      <c r="AB54" s="106"/>
      <c r="AC54" s="12">
        <v>40</v>
      </c>
      <c r="AD54" s="12">
        <v>10</v>
      </c>
      <c r="AE54" s="12">
        <v>15</v>
      </c>
      <c r="AF54" s="12">
        <v>500</v>
      </c>
      <c r="AH54" s="16"/>
      <c r="AI54" s="16"/>
    </row>
    <row r="55" spans="2:35" x14ac:dyDescent="0.25">
      <c r="B55" s="17">
        <v>44792</v>
      </c>
      <c r="C55" s="62">
        <v>32.94</v>
      </c>
      <c r="D55" s="62"/>
      <c r="E55" s="62">
        <v>420.53</v>
      </c>
      <c r="F55" s="62"/>
      <c r="G55" s="62">
        <v>178.13</v>
      </c>
      <c r="H55" s="62"/>
      <c r="I55" s="63">
        <v>0.48</v>
      </c>
      <c r="J55" s="63"/>
      <c r="K55" s="63">
        <v>1.06</v>
      </c>
      <c r="L55" s="63"/>
      <c r="M55" s="63">
        <v>0.71</v>
      </c>
      <c r="N55" s="63"/>
      <c r="O55" s="63">
        <v>1.4</v>
      </c>
      <c r="P55" s="63"/>
      <c r="Q55" s="99">
        <v>1.0900000000000001</v>
      </c>
      <c r="R55" s="99"/>
      <c r="S55" s="99">
        <v>6.17</v>
      </c>
      <c r="T55" s="99"/>
      <c r="U55" s="100">
        <v>10.09</v>
      </c>
      <c r="V55" s="99"/>
      <c r="W55" s="99">
        <v>5.83</v>
      </c>
      <c r="X55" s="99"/>
      <c r="Y55" s="99">
        <v>2.6</v>
      </c>
      <c r="Z55" s="99"/>
      <c r="AA55" s="105">
        <v>1.2001428571428573E-4</v>
      </c>
      <c r="AB55" s="106"/>
      <c r="AC55" s="12">
        <v>40</v>
      </c>
      <c r="AD55" s="12">
        <v>10</v>
      </c>
      <c r="AE55" s="12">
        <v>15</v>
      </c>
      <c r="AF55" s="12">
        <v>500</v>
      </c>
      <c r="AH55" s="16"/>
      <c r="AI55" s="16"/>
    </row>
    <row r="56" spans="2:35" x14ac:dyDescent="0.25">
      <c r="B56" s="17">
        <v>44793</v>
      </c>
      <c r="C56" s="62">
        <v>30.76</v>
      </c>
      <c r="D56" s="62"/>
      <c r="E56" s="62">
        <v>471</v>
      </c>
      <c r="F56" s="62"/>
      <c r="G56" s="62">
        <v>166.83</v>
      </c>
      <c r="H56" s="62"/>
      <c r="I56" s="63">
        <v>0.52</v>
      </c>
      <c r="J56" s="63"/>
      <c r="K56" s="63">
        <v>1.34</v>
      </c>
      <c r="L56" s="63"/>
      <c r="M56" s="63">
        <v>0.78</v>
      </c>
      <c r="N56" s="63"/>
      <c r="O56" s="63">
        <v>2.59</v>
      </c>
      <c r="P56" s="63"/>
      <c r="Q56" s="99">
        <v>2.86</v>
      </c>
      <c r="R56" s="99"/>
      <c r="S56" s="99">
        <v>6.37</v>
      </c>
      <c r="T56" s="99"/>
      <c r="U56" s="100">
        <v>8.65</v>
      </c>
      <c r="V56" s="99"/>
      <c r="W56" s="99">
        <v>5.36</v>
      </c>
      <c r="X56" s="99"/>
      <c r="Y56" s="99">
        <v>2.58</v>
      </c>
      <c r="Z56" s="99"/>
      <c r="AA56" s="105">
        <v>6.5785714285714297E-5</v>
      </c>
      <c r="AB56" s="106"/>
      <c r="AC56" s="12">
        <v>40</v>
      </c>
      <c r="AD56" s="12">
        <v>10</v>
      </c>
      <c r="AE56" s="12">
        <v>15</v>
      </c>
      <c r="AF56" s="12">
        <v>500</v>
      </c>
      <c r="AH56" s="16"/>
      <c r="AI56" s="16"/>
    </row>
    <row r="57" spans="2:35" x14ac:dyDescent="0.25">
      <c r="B57" s="17">
        <v>44794</v>
      </c>
      <c r="C57" s="62">
        <v>35.01</v>
      </c>
      <c r="D57" s="62"/>
      <c r="E57" s="62">
        <v>529.89</v>
      </c>
      <c r="F57" s="62">
        <f>E57*0.8</f>
        <v>423.91200000000003</v>
      </c>
      <c r="G57" s="62">
        <v>184.18</v>
      </c>
      <c r="H57" s="62"/>
      <c r="I57" s="63">
        <v>0.62</v>
      </c>
      <c r="J57" s="63"/>
      <c r="K57" s="63">
        <v>1.64</v>
      </c>
      <c r="L57" s="63"/>
      <c r="M57" s="63">
        <v>0.63</v>
      </c>
      <c r="N57" s="63"/>
      <c r="O57" s="63">
        <v>2.06</v>
      </c>
      <c r="P57" s="63"/>
      <c r="Q57" s="99">
        <v>1.86</v>
      </c>
      <c r="R57" s="99"/>
      <c r="S57" s="99">
        <v>5.68</v>
      </c>
      <c r="T57" s="99"/>
      <c r="U57" s="100">
        <v>5.56</v>
      </c>
      <c r="V57" s="99"/>
      <c r="W57" s="99">
        <v>3.61</v>
      </c>
      <c r="X57" s="99"/>
      <c r="Y57" s="99">
        <v>2.35</v>
      </c>
      <c r="Z57" s="99"/>
      <c r="AA57" s="105">
        <v>1.7395714285714286E-4</v>
      </c>
      <c r="AB57" s="106"/>
      <c r="AC57" s="12">
        <v>40</v>
      </c>
      <c r="AD57" s="12">
        <v>10</v>
      </c>
      <c r="AE57" s="12">
        <v>15</v>
      </c>
      <c r="AF57" s="12">
        <v>500</v>
      </c>
      <c r="AH57" s="16"/>
      <c r="AI57" s="16"/>
    </row>
    <row r="58" spans="2:35" x14ac:dyDescent="0.25">
      <c r="B58" s="17">
        <v>44795</v>
      </c>
      <c r="C58" s="62">
        <v>33.119999999999997</v>
      </c>
      <c r="D58" s="62"/>
      <c r="E58" s="62">
        <v>414.86</v>
      </c>
      <c r="F58" s="62"/>
      <c r="G58" s="62">
        <v>168.85</v>
      </c>
      <c r="H58" s="62"/>
      <c r="I58" s="63">
        <v>0.55000000000000004</v>
      </c>
      <c r="J58" s="63"/>
      <c r="K58" s="63">
        <v>1.1200000000000001</v>
      </c>
      <c r="L58" s="63"/>
      <c r="M58" s="63">
        <v>0.63</v>
      </c>
      <c r="N58" s="63"/>
      <c r="O58" s="63">
        <v>1.97</v>
      </c>
      <c r="P58" s="63"/>
      <c r="Q58" s="99">
        <v>2.0299999999999998</v>
      </c>
      <c r="R58" s="99"/>
      <c r="S58" s="99">
        <v>5.99</v>
      </c>
      <c r="T58" s="99"/>
      <c r="U58" s="100">
        <v>5.94</v>
      </c>
      <c r="V58" s="99"/>
      <c r="W58" s="99">
        <v>4.2300000000000004</v>
      </c>
      <c r="X58" s="99"/>
      <c r="Y58" s="99">
        <v>2.4</v>
      </c>
      <c r="Z58" s="99"/>
      <c r="AA58" s="105">
        <v>3.280714285714286E-4</v>
      </c>
      <c r="AB58" s="106"/>
      <c r="AC58" s="12">
        <v>40</v>
      </c>
      <c r="AD58" s="12">
        <v>10</v>
      </c>
      <c r="AE58" s="12">
        <v>15</v>
      </c>
      <c r="AF58" s="12">
        <v>500</v>
      </c>
      <c r="AH58" s="16"/>
      <c r="AI58" s="16"/>
    </row>
    <row r="59" spans="2:35" x14ac:dyDescent="0.25">
      <c r="B59" s="17">
        <v>44796</v>
      </c>
      <c r="C59" s="62">
        <v>42.86</v>
      </c>
      <c r="D59" s="62">
        <f>C59*0.7</f>
        <v>30.001999999999999</v>
      </c>
      <c r="E59" s="62">
        <v>420.77</v>
      </c>
      <c r="F59" s="62"/>
      <c r="G59" s="62">
        <v>182.77</v>
      </c>
      <c r="H59" s="62"/>
      <c r="I59" s="63">
        <v>0.61</v>
      </c>
      <c r="J59" s="63"/>
      <c r="K59" s="63">
        <v>1.46</v>
      </c>
      <c r="L59" s="63"/>
      <c r="M59" s="63">
        <v>0.65</v>
      </c>
      <c r="N59" s="63"/>
      <c r="O59" s="63">
        <v>1.9</v>
      </c>
      <c r="P59" s="63"/>
      <c r="Q59" s="99">
        <v>1.81</v>
      </c>
      <c r="R59" s="99"/>
      <c r="S59" s="99">
        <v>4.55</v>
      </c>
      <c r="T59" s="99"/>
      <c r="U59" s="100">
        <v>4.97</v>
      </c>
      <c r="V59" s="99"/>
      <c r="W59" s="99">
        <v>3.63</v>
      </c>
      <c r="X59" s="99"/>
      <c r="Y59" s="99">
        <v>2.23</v>
      </c>
      <c r="Z59" s="99"/>
      <c r="AA59" s="105">
        <v>1.3121142857142856E-3</v>
      </c>
      <c r="AB59" s="106"/>
      <c r="AC59" s="12">
        <v>40</v>
      </c>
      <c r="AD59" s="12">
        <v>10</v>
      </c>
      <c r="AE59" s="12">
        <v>15</v>
      </c>
      <c r="AF59" s="12">
        <v>500</v>
      </c>
      <c r="AH59" s="16"/>
      <c r="AI59" s="16"/>
    </row>
    <row r="60" spans="2:35" x14ac:dyDescent="0.25">
      <c r="B60" s="17">
        <v>44797</v>
      </c>
      <c r="C60" s="62">
        <v>41.38</v>
      </c>
      <c r="D60" s="62">
        <f>C60*0.7</f>
        <v>28.966000000000001</v>
      </c>
      <c r="E60" s="62">
        <v>220.19</v>
      </c>
      <c r="F60" s="62"/>
      <c r="G60" s="62">
        <v>91.81</v>
      </c>
      <c r="H60" s="62"/>
      <c r="I60" s="63">
        <v>0.41</v>
      </c>
      <c r="J60" s="63"/>
      <c r="K60" s="63">
        <v>1.05</v>
      </c>
      <c r="L60" s="63"/>
      <c r="M60" s="63">
        <v>0.75</v>
      </c>
      <c r="N60" s="63"/>
      <c r="O60" s="63">
        <v>1.08</v>
      </c>
      <c r="P60" s="63"/>
      <c r="Q60" s="99">
        <v>4.03</v>
      </c>
      <c r="R60" s="99"/>
      <c r="S60" s="99">
        <v>5.47</v>
      </c>
      <c r="T60" s="99"/>
      <c r="U60" s="100">
        <v>9.36</v>
      </c>
      <c r="V60" s="99"/>
      <c r="W60" s="99">
        <v>5.74</v>
      </c>
      <c r="X60" s="99"/>
      <c r="Y60" s="99">
        <v>2.62</v>
      </c>
      <c r="Z60" s="99"/>
      <c r="AA60" s="105">
        <v>1.0602428571428572E-3</v>
      </c>
      <c r="AB60" s="106"/>
      <c r="AC60" s="12">
        <v>40</v>
      </c>
      <c r="AD60" s="12">
        <v>10</v>
      </c>
      <c r="AE60" s="12">
        <v>15</v>
      </c>
      <c r="AF60" s="12">
        <v>500</v>
      </c>
      <c r="AH60" s="16"/>
      <c r="AI60" s="16"/>
    </row>
    <row r="61" spans="2:35" x14ac:dyDescent="0.25">
      <c r="B61" s="17">
        <v>44798</v>
      </c>
      <c r="C61" s="62">
        <v>23.85</v>
      </c>
      <c r="D61" s="62"/>
      <c r="E61" s="62">
        <v>233.58</v>
      </c>
      <c r="F61" s="62"/>
      <c r="G61" s="62">
        <v>112.6</v>
      </c>
      <c r="H61" s="62"/>
      <c r="I61" s="63">
        <v>0.45</v>
      </c>
      <c r="J61" s="63"/>
      <c r="K61" s="63">
        <v>0.9</v>
      </c>
      <c r="L61" s="63"/>
      <c r="M61" s="63">
        <v>0.71</v>
      </c>
      <c r="N61" s="63"/>
      <c r="O61" s="63">
        <v>0.91</v>
      </c>
      <c r="P61" s="63"/>
      <c r="Q61" s="99">
        <v>3.18</v>
      </c>
      <c r="R61" s="99"/>
      <c r="S61" s="99">
        <v>5.51</v>
      </c>
      <c r="T61" s="99"/>
      <c r="U61" s="100">
        <v>8.6</v>
      </c>
      <c r="V61" s="99"/>
      <c r="W61" s="99">
        <v>5.98</v>
      </c>
      <c r="X61" s="99"/>
      <c r="Y61" s="99">
        <v>2.71</v>
      </c>
      <c r="Z61" s="99"/>
      <c r="AA61" s="105">
        <v>1.6010285714285716E-3</v>
      </c>
      <c r="AB61" s="106"/>
      <c r="AC61" s="12">
        <v>40</v>
      </c>
      <c r="AD61" s="12">
        <v>10</v>
      </c>
      <c r="AE61" s="12">
        <v>15</v>
      </c>
      <c r="AF61" s="12">
        <v>500</v>
      </c>
      <c r="AH61" s="16"/>
      <c r="AI61" s="16"/>
    </row>
    <row r="62" spans="2:35" x14ac:dyDescent="0.25">
      <c r="B62" s="17">
        <v>44799</v>
      </c>
      <c r="C62" s="62">
        <v>42.89</v>
      </c>
      <c r="D62" s="62">
        <f>C62*0.7</f>
        <v>30.023</v>
      </c>
      <c r="E62" s="62">
        <v>274.47000000000003</v>
      </c>
      <c r="F62" s="62"/>
      <c r="G62" s="62">
        <v>165.69</v>
      </c>
      <c r="H62" s="62"/>
      <c r="I62" s="63">
        <v>0.63</v>
      </c>
      <c r="J62" s="63"/>
      <c r="K62" s="63">
        <v>0.89</v>
      </c>
      <c r="L62" s="63"/>
      <c r="M62" s="63">
        <v>0.59</v>
      </c>
      <c r="N62" s="63"/>
      <c r="O62" s="63">
        <v>1.08</v>
      </c>
      <c r="P62" s="63"/>
      <c r="Q62" s="99">
        <v>2.96</v>
      </c>
      <c r="R62" s="99"/>
      <c r="S62" s="99">
        <v>7.68</v>
      </c>
      <c r="T62" s="99"/>
      <c r="U62" s="100">
        <v>8.8000000000000007</v>
      </c>
      <c r="V62" s="99"/>
      <c r="W62" s="99">
        <v>5.83</v>
      </c>
      <c r="X62" s="99"/>
      <c r="Y62" s="99">
        <v>2.5299999999999998</v>
      </c>
      <c r="Z62" s="99"/>
      <c r="AA62" s="105">
        <v>4.6598571428571432E-4</v>
      </c>
      <c r="AB62" s="106"/>
      <c r="AC62" s="12">
        <v>40</v>
      </c>
      <c r="AD62" s="12">
        <v>10</v>
      </c>
      <c r="AE62" s="12">
        <v>15</v>
      </c>
      <c r="AF62" s="12">
        <v>500</v>
      </c>
      <c r="AH62" s="16"/>
      <c r="AI62" s="16"/>
    </row>
    <row r="63" spans="2:35" x14ac:dyDescent="0.25">
      <c r="B63" s="17">
        <v>44800</v>
      </c>
      <c r="C63" s="62">
        <v>37.520000000000003</v>
      </c>
      <c r="D63" s="62"/>
      <c r="E63" s="62">
        <v>211.92</v>
      </c>
      <c r="F63" s="62"/>
      <c r="G63" s="62">
        <v>130.74</v>
      </c>
      <c r="H63" s="62"/>
      <c r="I63" s="63">
        <v>0.49</v>
      </c>
      <c r="J63" s="63"/>
      <c r="K63" s="63">
        <v>0.77</v>
      </c>
      <c r="L63" s="63"/>
      <c r="M63" s="63">
        <v>0.73</v>
      </c>
      <c r="N63" s="63"/>
      <c r="O63" s="63">
        <v>0.9</v>
      </c>
      <c r="P63" s="63"/>
      <c r="Q63" s="99">
        <v>0.05</v>
      </c>
      <c r="R63" s="99"/>
      <c r="S63" s="99">
        <v>6.75</v>
      </c>
      <c r="T63" s="99"/>
      <c r="U63" s="100">
        <v>13.58</v>
      </c>
      <c r="V63" s="99"/>
      <c r="W63" s="99">
        <v>8.85</v>
      </c>
      <c r="X63" s="99"/>
      <c r="Y63" s="99">
        <v>3.04</v>
      </c>
      <c r="Z63" s="99"/>
      <c r="AA63" s="105">
        <v>4.2365714285714292E-4</v>
      </c>
      <c r="AB63" s="106"/>
      <c r="AC63" s="12">
        <v>40</v>
      </c>
      <c r="AD63" s="12">
        <v>10</v>
      </c>
      <c r="AE63" s="12">
        <v>15</v>
      </c>
      <c r="AF63" s="12">
        <v>500</v>
      </c>
      <c r="AH63" s="16"/>
      <c r="AI63" s="16"/>
    </row>
    <row r="64" spans="2:35" x14ac:dyDescent="0.25">
      <c r="B64" s="17">
        <v>44801</v>
      </c>
      <c r="C64" s="62">
        <v>43.55</v>
      </c>
      <c r="D64" s="62">
        <f>C64*0.7</f>
        <v>30.484999999999996</v>
      </c>
      <c r="E64" s="62">
        <v>290.39999999999998</v>
      </c>
      <c r="F64" s="62"/>
      <c r="G64" s="62">
        <v>171.67</v>
      </c>
      <c r="H64" s="62"/>
      <c r="I64" s="63">
        <v>0.51</v>
      </c>
      <c r="J64" s="63"/>
      <c r="K64" s="63">
        <v>1.22</v>
      </c>
      <c r="L64" s="63"/>
      <c r="M64" s="63">
        <v>0.94</v>
      </c>
      <c r="N64" s="63"/>
      <c r="O64" s="63">
        <v>0.94</v>
      </c>
      <c r="P64" s="63"/>
      <c r="Q64" s="99">
        <v>0</v>
      </c>
      <c r="R64" s="99"/>
      <c r="S64" s="99">
        <v>11.33</v>
      </c>
      <c r="T64" s="99"/>
      <c r="U64" s="100">
        <v>16.760000000000002</v>
      </c>
      <c r="V64" s="99">
        <f>U64*0.7</f>
        <v>11.732000000000001</v>
      </c>
      <c r="W64" s="99">
        <v>12.63</v>
      </c>
      <c r="X64" s="99"/>
      <c r="Y64" s="99">
        <v>3.73</v>
      </c>
      <c r="Z64" s="99"/>
      <c r="AA64" s="105">
        <v>7.2757142857142858E-5</v>
      </c>
      <c r="AB64" s="106"/>
      <c r="AC64" s="12">
        <v>40</v>
      </c>
      <c r="AD64" s="12">
        <v>10</v>
      </c>
      <c r="AE64" s="12">
        <v>15</v>
      </c>
      <c r="AF64" s="12">
        <v>500</v>
      </c>
      <c r="AH64" s="16"/>
      <c r="AI64" s="16"/>
    </row>
    <row r="65" spans="2:35" x14ac:dyDescent="0.25">
      <c r="B65" s="17">
        <v>44802</v>
      </c>
      <c r="C65" s="62">
        <v>45.63</v>
      </c>
      <c r="D65" s="62">
        <f t="shared" ref="D65:D66" si="3">C65*0.7</f>
        <v>31.940999999999999</v>
      </c>
      <c r="E65" s="62">
        <v>265.66000000000003</v>
      </c>
      <c r="F65" s="62"/>
      <c r="G65" s="62">
        <v>162.78</v>
      </c>
      <c r="H65" s="62"/>
      <c r="I65" s="63">
        <v>0.61</v>
      </c>
      <c r="J65" s="63"/>
      <c r="K65" s="63">
        <v>1.08</v>
      </c>
      <c r="L65" s="63"/>
      <c r="M65" s="63">
        <v>0.77</v>
      </c>
      <c r="N65" s="63"/>
      <c r="O65" s="63">
        <v>0.89</v>
      </c>
      <c r="P65" s="63"/>
      <c r="Q65" s="99">
        <v>0.01</v>
      </c>
      <c r="R65" s="99"/>
      <c r="S65" s="99">
        <v>12.46</v>
      </c>
      <c r="T65" s="99"/>
      <c r="U65" s="100">
        <v>6.7</v>
      </c>
      <c r="V65" s="99"/>
      <c r="W65" s="99">
        <v>10.81</v>
      </c>
      <c r="X65" s="99"/>
      <c r="Y65" s="99">
        <v>2.86</v>
      </c>
      <c r="Z65" s="99"/>
      <c r="AA65" s="105">
        <v>7.1642857142857142E-5</v>
      </c>
      <c r="AB65" s="106"/>
      <c r="AC65" s="12">
        <v>40</v>
      </c>
      <c r="AD65" s="12">
        <v>10</v>
      </c>
      <c r="AE65" s="12">
        <v>15</v>
      </c>
      <c r="AF65" s="12">
        <v>500</v>
      </c>
      <c r="AH65" s="16"/>
      <c r="AI65" s="16"/>
    </row>
    <row r="66" spans="2:35" x14ac:dyDescent="0.25">
      <c r="B66" s="17">
        <v>44803</v>
      </c>
      <c r="C66" s="62">
        <v>54.42</v>
      </c>
      <c r="D66" s="62">
        <f t="shared" si="3"/>
        <v>38.094000000000001</v>
      </c>
      <c r="E66" s="62">
        <v>374.03</v>
      </c>
      <c r="F66" s="62"/>
      <c r="G66" s="62">
        <v>162.34</v>
      </c>
      <c r="H66" s="62"/>
      <c r="I66" s="63">
        <v>0.63</v>
      </c>
      <c r="J66" s="63"/>
      <c r="K66" s="63">
        <v>1.18</v>
      </c>
      <c r="L66" s="63"/>
      <c r="M66" s="63">
        <v>0.83</v>
      </c>
      <c r="N66" s="63"/>
      <c r="O66" s="63">
        <v>0.93</v>
      </c>
      <c r="P66" s="63"/>
      <c r="Q66" s="99">
        <v>0</v>
      </c>
      <c r="R66" s="99"/>
      <c r="S66" s="99">
        <v>16.79</v>
      </c>
      <c r="T66" s="99">
        <f>S66*0.7</f>
        <v>11.752999999999998</v>
      </c>
      <c r="U66" s="100">
        <v>14.47</v>
      </c>
      <c r="V66" s="99"/>
      <c r="W66" s="99">
        <v>10.94</v>
      </c>
      <c r="X66" s="99"/>
      <c r="Y66" s="99">
        <v>2.9</v>
      </c>
      <c r="Z66" s="99"/>
      <c r="AA66" s="105">
        <v>7.3171428571428571E-5</v>
      </c>
      <c r="AB66" s="106"/>
      <c r="AC66" s="12">
        <v>40</v>
      </c>
      <c r="AD66" s="12">
        <v>10</v>
      </c>
      <c r="AE66" s="12">
        <v>15</v>
      </c>
      <c r="AF66" s="12">
        <v>500</v>
      </c>
      <c r="AH66" s="16"/>
      <c r="AI66" s="16"/>
    </row>
    <row r="67" spans="2:35" x14ac:dyDescent="0.25">
      <c r="B67" s="17">
        <v>44804</v>
      </c>
      <c r="C67" s="62">
        <v>39.96</v>
      </c>
      <c r="D67" s="62"/>
      <c r="E67" s="62">
        <v>357.32</v>
      </c>
      <c r="F67" s="62"/>
      <c r="G67" s="62">
        <v>137.09</v>
      </c>
      <c r="H67" s="62"/>
      <c r="I67" s="63">
        <v>0.72</v>
      </c>
      <c r="J67" s="63"/>
      <c r="K67" s="63">
        <v>0.84</v>
      </c>
      <c r="L67" s="63"/>
      <c r="M67" s="63">
        <v>0.52</v>
      </c>
      <c r="N67" s="63"/>
      <c r="O67" s="63">
        <v>0.97</v>
      </c>
      <c r="P67" s="63"/>
      <c r="Q67" s="99">
        <v>0</v>
      </c>
      <c r="R67" s="99"/>
      <c r="S67" s="99">
        <v>8.0399999999999991</v>
      </c>
      <c r="T67" s="99"/>
      <c r="U67" s="100">
        <v>8.3000000000000007</v>
      </c>
      <c r="V67" s="99"/>
      <c r="W67" s="99">
        <v>6.16</v>
      </c>
      <c r="X67" s="99"/>
      <c r="Y67" s="99">
        <v>2.5499999999999998</v>
      </c>
      <c r="Z67" s="99"/>
      <c r="AA67" s="105">
        <v>2.7128571428571431E-5</v>
      </c>
      <c r="AB67" s="106"/>
      <c r="AC67" s="12">
        <v>40</v>
      </c>
      <c r="AD67" s="12">
        <v>10</v>
      </c>
      <c r="AE67" s="12">
        <v>15</v>
      </c>
      <c r="AF67" s="12">
        <v>500</v>
      </c>
      <c r="AH67" s="16"/>
      <c r="AI67" s="16"/>
    </row>
    <row r="68" spans="2:35" x14ac:dyDescent="0.25">
      <c r="B68" s="17">
        <v>44805</v>
      </c>
      <c r="C68" s="62">
        <v>29.29</v>
      </c>
      <c r="D68" s="62"/>
      <c r="E68" s="62">
        <v>354.05</v>
      </c>
      <c r="F68" s="62"/>
      <c r="G68" s="62">
        <v>142.63999999999999</v>
      </c>
      <c r="H68" s="62"/>
      <c r="I68" s="63">
        <v>0.82</v>
      </c>
      <c r="J68" s="63"/>
      <c r="K68" s="63">
        <v>1.1200000000000001</v>
      </c>
      <c r="L68" s="63"/>
      <c r="M68" s="63">
        <v>0.59</v>
      </c>
      <c r="N68" s="63"/>
      <c r="O68" s="63">
        <v>1.0900000000000001</v>
      </c>
      <c r="P68" s="63"/>
      <c r="Q68" s="99">
        <v>0</v>
      </c>
      <c r="R68" s="99"/>
      <c r="S68" s="99">
        <v>9.68</v>
      </c>
      <c r="T68" s="99"/>
      <c r="U68" s="100">
        <v>6.49</v>
      </c>
      <c r="V68" s="99"/>
      <c r="W68" s="99">
        <v>8.16</v>
      </c>
      <c r="X68" s="99"/>
      <c r="Y68" s="99">
        <v>3.06</v>
      </c>
      <c r="Z68" s="99"/>
      <c r="AA68" s="105">
        <v>4.7328571428571438E-5</v>
      </c>
      <c r="AB68" s="106"/>
      <c r="AC68" s="12">
        <v>40</v>
      </c>
      <c r="AD68" s="12">
        <v>10</v>
      </c>
      <c r="AE68" s="12">
        <v>15</v>
      </c>
      <c r="AF68" s="12">
        <v>500</v>
      </c>
      <c r="AH68" s="16"/>
      <c r="AI68" s="16"/>
    </row>
    <row r="69" spans="2:35" ht="14.25" customHeight="1" x14ac:dyDescent="0.25">
      <c r="B69" s="17">
        <v>44806</v>
      </c>
      <c r="C69" s="62">
        <v>36.83</v>
      </c>
      <c r="D69" s="62"/>
      <c r="E69" s="65">
        <v>361.61</v>
      </c>
      <c r="F69" s="62"/>
      <c r="G69" s="66">
        <v>176.77</v>
      </c>
      <c r="H69" s="67"/>
      <c r="I69" s="63">
        <v>0.7</v>
      </c>
      <c r="J69" s="63"/>
      <c r="K69" s="63">
        <v>1.0900000000000001</v>
      </c>
      <c r="L69" s="63"/>
      <c r="M69" s="63">
        <v>0.65</v>
      </c>
      <c r="N69" s="63"/>
      <c r="O69" s="63">
        <v>1.18</v>
      </c>
      <c r="P69" s="63"/>
      <c r="Q69" s="99">
        <v>0</v>
      </c>
      <c r="R69" s="99"/>
      <c r="S69" s="99">
        <v>7.41</v>
      </c>
      <c r="T69" s="99"/>
      <c r="U69" s="100">
        <v>5.18</v>
      </c>
      <c r="V69" s="99"/>
      <c r="W69" s="99">
        <v>5.62</v>
      </c>
      <c r="X69" s="99"/>
      <c r="Y69" s="99">
        <v>2.58</v>
      </c>
      <c r="Z69" s="99"/>
      <c r="AA69" s="105">
        <v>6.7085714285714288E-5</v>
      </c>
      <c r="AB69" s="106"/>
      <c r="AC69" s="12">
        <v>40</v>
      </c>
      <c r="AD69" s="12">
        <v>10</v>
      </c>
      <c r="AE69" s="12">
        <v>15</v>
      </c>
      <c r="AF69" s="12">
        <v>500</v>
      </c>
      <c r="AH69" s="16"/>
      <c r="AI69" s="16"/>
    </row>
    <row r="70" spans="2:35" ht="14.25" customHeight="1" x14ac:dyDescent="0.25">
      <c r="B70" s="17">
        <v>44807</v>
      </c>
      <c r="C70" s="62">
        <v>13.08</v>
      </c>
      <c r="D70" s="62"/>
      <c r="E70" s="65">
        <v>173.33</v>
      </c>
      <c r="F70" s="62"/>
      <c r="G70" s="66">
        <v>67.37</v>
      </c>
      <c r="H70" s="67"/>
      <c r="I70" s="63">
        <v>0.36</v>
      </c>
      <c r="J70" s="63"/>
      <c r="K70" s="63">
        <v>1.0900000000000001</v>
      </c>
      <c r="L70" s="63"/>
      <c r="M70" s="63">
        <v>0.52</v>
      </c>
      <c r="N70" s="63"/>
      <c r="O70" s="63">
        <v>1.07</v>
      </c>
      <c r="P70" s="63"/>
      <c r="Q70" s="99">
        <v>2.72</v>
      </c>
      <c r="R70" s="99"/>
      <c r="S70" s="99">
        <v>7.54</v>
      </c>
      <c r="T70" s="99"/>
      <c r="U70" s="100">
        <v>7.15</v>
      </c>
      <c r="V70" s="99"/>
      <c r="W70" s="99">
        <v>6.62</v>
      </c>
      <c r="X70" s="99"/>
      <c r="Y70" s="99">
        <v>2.85</v>
      </c>
      <c r="Z70" s="99"/>
      <c r="AA70" s="105">
        <v>5.0565714285714285E-4</v>
      </c>
      <c r="AB70" s="106"/>
      <c r="AC70" s="12">
        <v>40</v>
      </c>
      <c r="AD70" s="12">
        <v>10</v>
      </c>
      <c r="AE70" s="12">
        <v>15</v>
      </c>
      <c r="AF70" s="12">
        <v>500</v>
      </c>
      <c r="AH70" s="16"/>
      <c r="AI70" s="16"/>
    </row>
    <row r="71" spans="2:35" x14ac:dyDescent="0.25">
      <c r="B71" s="17">
        <v>44808</v>
      </c>
      <c r="C71" s="62">
        <v>45.11</v>
      </c>
      <c r="D71" s="62">
        <f>C71*0.7</f>
        <v>31.576999999999998</v>
      </c>
      <c r="E71" s="62">
        <v>427.93</v>
      </c>
      <c r="F71" s="62"/>
      <c r="G71" s="62">
        <v>174.49</v>
      </c>
      <c r="H71" s="62"/>
      <c r="I71" s="63">
        <v>0.72</v>
      </c>
      <c r="J71" s="63"/>
      <c r="K71" s="63">
        <v>1.1599999999999999</v>
      </c>
      <c r="L71" s="63"/>
      <c r="M71" s="63">
        <v>0.62</v>
      </c>
      <c r="N71" s="63"/>
      <c r="O71" s="63">
        <v>1.19</v>
      </c>
      <c r="P71" s="63"/>
      <c r="Q71" s="99">
        <v>6.56</v>
      </c>
      <c r="R71" s="99"/>
      <c r="S71" s="99">
        <v>10.4</v>
      </c>
      <c r="T71" s="99"/>
      <c r="U71" s="100">
        <v>7.77</v>
      </c>
      <c r="V71" s="99"/>
      <c r="W71" s="99">
        <v>7.15</v>
      </c>
      <c r="X71" s="99"/>
      <c r="Y71" s="99">
        <v>2.94</v>
      </c>
      <c r="Z71" s="99"/>
      <c r="AA71" s="105">
        <v>4.1123657142857144E-2</v>
      </c>
      <c r="AB71" s="106"/>
      <c r="AC71" s="12">
        <v>40</v>
      </c>
      <c r="AD71" s="12">
        <v>10</v>
      </c>
      <c r="AE71" s="12">
        <v>15</v>
      </c>
      <c r="AF71" s="12">
        <v>500</v>
      </c>
      <c r="AH71" s="16"/>
      <c r="AI71" s="16"/>
    </row>
    <row r="72" spans="2:35" x14ac:dyDescent="0.25">
      <c r="B72" s="17">
        <v>44809</v>
      </c>
      <c r="C72" s="62">
        <v>47.87</v>
      </c>
      <c r="D72" s="62">
        <f>C72*0.7</f>
        <v>33.508999999999993</v>
      </c>
      <c r="E72" s="62">
        <v>393.85</v>
      </c>
      <c r="F72" s="62"/>
      <c r="G72" s="62">
        <v>170</v>
      </c>
      <c r="H72" s="62"/>
      <c r="I72" s="63">
        <v>0.74</v>
      </c>
      <c r="J72" s="63"/>
      <c r="K72" s="63">
        <v>1.22</v>
      </c>
      <c r="L72" s="63"/>
      <c r="M72" s="63">
        <v>0.7</v>
      </c>
      <c r="N72" s="63"/>
      <c r="O72" s="63">
        <v>1.2</v>
      </c>
      <c r="P72" s="63"/>
      <c r="Q72" s="99">
        <v>9.0399999999999991</v>
      </c>
      <c r="R72" s="99"/>
      <c r="S72" s="68">
        <v>13.59</v>
      </c>
      <c r="T72" s="73"/>
      <c r="U72" s="100">
        <v>8.5299999999999994</v>
      </c>
      <c r="V72" s="99"/>
      <c r="W72" s="99">
        <v>7.84</v>
      </c>
      <c r="X72" s="99"/>
      <c r="Y72" s="99">
        <v>1.69</v>
      </c>
      <c r="Z72" s="99"/>
      <c r="AA72" s="105">
        <v>2.2526E-3</v>
      </c>
      <c r="AB72" s="106"/>
      <c r="AC72" s="12">
        <v>40</v>
      </c>
      <c r="AD72" s="12">
        <v>10</v>
      </c>
      <c r="AE72" s="12">
        <v>15</v>
      </c>
      <c r="AF72" s="12">
        <v>500</v>
      </c>
      <c r="AH72" s="16"/>
      <c r="AI72" s="16"/>
    </row>
    <row r="73" spans="2:35" x14ac:dyDescent="0.25">
      <c r="B73" s="17">
        <v>44810</v>
      </c>
      <c r="C73" s="62">
        <v>53.4</v>
      </c>
      <c r="D73" s="62">
        <f>C73*0.7</f>
        <v>37.379999999999995</v>
      </c>
      <c r="E73" s="62">
        <v>454.17</v>
      </c>
      <c r="F73" s="62"/>
      <c r="G73" s="62">
        <v>169.92</v>
      </c>
      <c r="H73" s="62"/>
      <c r="I73" s="63">
        <v>0.62</v>
      </c>
      <c r="J73" s="63"/>
      <c r="K73" s="63">
        <v>1</v>
      </c>
      <c r="L73" s="63"/>
      <c r="M73" s="63">
        <v>0.54</v>
      </c>
      <c r="N73" s="63"/>
      <c r="O73" s="63">
        <v>1.35</v>
      </c>
      <c r="P73" s="63"/>
      <c r="Q73" s="99">
        <v>12.55</v>
      </c>
      <c r="R73" s="99"/>
      <c r="S73" s="99">
        <v>10.57</v>
      </c>
      <c r="T73" s="99"/>
      <c r="U73" s="100">
        <v>8.68</v>
      </c>
      <c r="V73" s="99"/>
      <c r="W73" s="99">
        <v>8.48</v>
      </c>
      <c r="X73" s="99"/>
      <c r="Y73" s="99">
        <v>0.81</v>
      </c>
      <c r="Z73" s="99"/>
      <c r="AA73" s="105">
        <v>1.8828571428571429E-3</v>
      </c>
      <c r="AB73" s="106"/>
      <c r="AC73" s="12">
        <v>40</v>
      </c>
      <c r="AD73" s="12">
        <v>10</v>
      </c>
      <c r="AE73" s="12">
        <v>15</v>
      </c>
      <c r="AF73" s="12">
        <v>500</v>
      </c>
      <c r="AH73" s="16"/>
      <c r="AI73" s="16"/>
    </row>
    <row r="74" spans="2:35" x14ac:dyDescent="0.25">
      <c r="B74" s="17">
        <v>44811</v>
      </c>
      <c r="C74" s="62">
        <v>19.510000000000002</v>
      </c>
      <c r="D74" s="62"/>
      <c r="E74" s="62">
        <v>129.52000000000001</v>
      </c>
      <c r="F74" s="62"/>
      <c r="G74" s="62">
        <v>31.5</v>
      </c>
      <c r="H74" s="62"/>
      <c r="I74" s="63">
        <v>0.32</v>
      </c>
      <c r="J74" s="63"/>
      <c r="K74" s="63">
        <v>1.1100000000000001</v>
      </c>
      <c r="L74" s="63"/>
      <c r="M74" s="63">
        <v>0.7</v>
      </c>
      <c r="N74" s="63"/>
      <c r="O74" s="63">
        <v>1.77</v>
      </c>
      <c r="P74" s="63"/>
      <c r="Q74" s="99">
        <v>11.46</v>
      </c>
      <c r="R74" s="99"/>
      <c r="S74" s="99">
        <v>11.13</v>
      </c>
      <c r="T74" s="99"/>
      <c r="U74" s="100">
        <v>9.7200000000000006</v>
      </c>
      <c r="V74" s="99"/>
      <c r="W74" s="99">
        <v>3.98</v>
      </c>
      <c r="X74" s="99"/>
      <c r="Y74" s="99">
        <v>2.04</v>
      </c>
      <c r="Z74" s="99"/>
      <c r="AA74" s="105">
        <v>4.1327857142857147E-3</v>
      </c>
      <c r="AB74" s="106"/>
      <c r="AC74" s="12">
        <v>40</v>
      </c>
      <c r="AD74" s="12">
        <v>10</v>
      </c>
      <c r="AE74" s="12">
        <v>15</v>
      </c>
      <c r="AF74" s="12">
        <v>500</v>
      </c>
      <c r="AH74" s="16"/>
      <c r="AI74" s="16"/>
    </row>
    <row r="75" spans="2:35" x14ac:dyDescent="0.25">
      <c r="B75" s="17">
        <v>44812</v>
      </c>
      <c r="C75" s="62">
        <v>20.77</v>
      </c>
      <c r="D75" s="62"/>
      <c r="E75" s="62">
        <v>120.29</v>
      </c>
      <c r="F75" s="62"/>
      <c r="G75" s="62">
        <v>29.18</v>
      </c>
      <c r="H75" s="62"/>
      <c r="I75" s="63">
        <v>0.2</v>
      </c>
      <c r="J75" s="63"/>
      <c r="K75" s="63">
        <v>0.78</v>
      </c>
      <c r="L75" s="63"/>
      <c r="M75" s="63">
        <v>0.46</v>
      </c>
      <c r="N75" s="63"/>
      <c r="O75" s="63">
        <v>1.6</v>
      </c>
      <c r="P75" s="63"/>
      <c r="Q75" s="99">
        <v>12.4</v>
      </c>
      <c r="R75" s="99"/>
      <c r="S75" s="99">
        <v>8.89</v>
      </c>
      <c r="T75" s="99"/>
      <c r="U75" s="100">
        <v>9.4</v>
      </c>
      <c r="V75" s="99"/>
      <c r="W75" s="99">
        <v>3.99</v>
      </c>
      <c r="X75" s="99"/>
      <c r="Y75" s="99">
        <v>2.82</v>
      </c>
      <c r="Z75" s="99"/>
      <c r="AA75" s="105">
        <v>6.4830000000000009E-4</v>
      </c>
      <c r="AB75" s="106"/>
      <c r="AC75" s="12">
        <v>40</v>
      </c>
      <c r="AD75" s="12">
        <v>10</v>
      </c>
      <c r="AE75" s="12">
        <v>15</v>
      </c>
      <c r="AF75" s="12">
        <v>500</v>
      </c>
      <c r="AH75" s="16"/>
      <c r="AI75" s="16"/>
    </row>
    <row r="76" spans="2:35" x14ac:dyDescent="0.25">
      <c r="B76" s="17">
        <v>44813</v>
      </c>
      <c r="C76" s="62">
        <v>10.119999999999999</v>
      </c>
      <c r="D76" s="62"/>
      <c r="E76" s="62">
        <v>232.91</v>
      </c>
      <c r="F76" s="62"/>
      <c r="G76" s="62">
        <v>84.1</v>
      </c>
      <c r="H76" s="62"/>
      <c r="I76" s="63">
        <v>0.44</v>
      </c>
      <c r="J76" s="63"/>
      <c r="K76" s="63">
        <v>1.33</v>
      </c>
      <c r="L76" s="63"/>
      <c r="M76" s="63">
        <v>0.92</v>
      </c>
      <c r="N76" s="63"/>
      <c r="O76" s="63">
        <v>1.01</v>
      </c>
      <c r="P76" s="63"/>
      <c r="Q76" s="99">
        <v>8.51</v>
      </c>
      <c r="R76" s="99"/>
      <c r="S76" s="99">
        <v>10.45</v>
      </c>
      <c r="T76" s="99"/>
      <c r="U76" s="99">
        <v>6.69</v>
      </c>
      <c r="V76" s="99"/>
      <c r="W76" s="99">
        <v>6.58</v>
      </c>
      <c r="X76" s="99"/>
      <c r="Y76" s="99">
        <v>2.64</v>
      </c>
      <c r="Z76" s="99"/>
      <c r="AA76" s="105">
        <v>3.0174285714285715E-4</v>
      </c>
      <c r="AB76" s="106"/>
      <c r="AC76" s="12">
        <v>40</v>
      </c>
      <c r="AD76" s="12">
        <v>10</v>
      </c>
      <c r="AE76" s="12">
        <v>15</v>
      </c>
      <c r="AF76" s="12">
        <v>500</v>
      </c>
      <c r="AH76" s="16"/>
      <c r="AI76" s="16"/>
    </row>
    <row r="77" spans="2:35" x14ac:dyDescent="0.25">
      <c r="B77" s="17">
        <v>44814</v>
      </c>
      <c r="C77" s="62">
        <v>9.4700000000000006</v>
      </c>
      <c r="D77" s="62"/>
      <c r="E77" s="62">
        <v>265.07</v>
      </c>
      <c r="F77" s="62"/>
      <c r="G77" s="62">
        <v>97.74</v>
      </c>
      <c r="H77" s="62"/>
      <c r="I77" s="63">
        <v>0.45</v>
      </c>
      <c r="J77" s="63"/>
      <c r="K77" s="63">
        <v>1.46</v>
      </c>
      <c r="L77" s="63"/>
      <c r="M77" s="63">
        <v>0.85</v>
      </c>
      <c r="N77" s="63"/>
      <c r="O77" s="63">
        <v>1.07</v>
      </c>
      <c r="P77" s="63"/>
      <c r="Q77" s="99">
        <v>13.79</v>
      </c>
      <c r="R77" s="99"/>
      <c r="S77" s="99">
        <v>15.55</v>
      </c>
      <c r="T77" s="99">
        <f>S77*0.7</f>
        <v>10.885</v>
      </c>
      <c r="U77" s="99">
        <v>8.08</v>
      </c>
      <c r="V77" s="99"/>
      <c r="W77" s="99">
        <v>6.92</v>
      </c>
      <c r="X77" s="99"/>
      <c r="Y77" s="99">
        <v>2.61</v>
      </c>
      <c r="Z77" s="99"/>
      <c r="AA77" s="105">
        <v>9.893857142857143E-4</v>
      </c>
      <c r="AB77" s="106"/>
      <c r="AC77" s="12">
        <v>40</v>
      </c>
      <c r="AD77" s="12">
        <v>10</v>
      </c>
      <c r="AE77" s="12">
        <v>15</v>
      </c>
      <c r="AF77" s="12">
        <v>500</v>
      </c>
      <c r="AH77" s="16"/>
      <c r="AI77" s="16"/>
    </row>
    <row r="78" spans="2:35" ht="14.25" customHeight="1" x14ac:dyDescent="0.25">
      <c r="B78" s="17">
        <v>44815</v>
      </c>
      <c r="C78" s="66">
        <v>5.36</v>
      </c>
      <c r="D78" s="62"/>
      <c r="E78" s="66">
        <v>181.18</v>
      </c>
      <c r="F78" s="62"/>
      <c r="G78" s="66">
        <v>62.41</v>
      </c>
      <c r="H78" s="62"/>
      <c r="I78" s="66">
        <v>0.35</v>
      </c>
      <c r="J78" s="63"/>
      <c r="K78" s="63">
        <v>1.86</v>
      </c>
      <c r="L78" s="63"/>
      <c r="M78" s="63">
        <v>1.06</v>
      </c>
      <c r="N78" s="63"/>
      <c r="O78" s="63">
        <v>1.86</v>
      </c>
      <c r="P78" s="63"/>
      <c r="Q78" s="99">
        <v>13.03</v>
      </c>
      <c r="R78" s="99"/>
      <c r="S78" s="99">
        <v>14.32</v>
      </c>
      <c r="T78" s="99"/>
      <c r="U78" s="99">
        <v>7.26</v>
      </c>
      <c r="V78" s="99"/>
      <c r="W78" s="99">
        <v>5.99</v>
      </c>
      <c r="X78" s="99"/>
      <c r="Y78" s="99">
        <v>2.54</v>
      </c>
      <c r="Z78" s="99"/>
      <c r="AA78" s="105">
        <v>2.1011428571428574E-4</v>
      </c>
      <c r="AB78" s="106"/>
      <c r="AC78" s="12">
        <v>40</v>
      </c>
      <c r="AD78" s="12">
        <v>10</v>
      </c>
      <c r="AE78" s="12">
        <v>15</v>
      </c>
      <c r="AF78" s="12">
        <v>500</v>
      </c>
      <c r="AH78" s="16"/>
      <c r="AI78" s="16"/>
    </row>
    <row r="79" spans="2:35" x14ac:dyDescent="0.25">
      <c r="B79" s="17">
        <v>44816</v>
      </c>
      <c r="C79" s="66">
        <v>18.63</v>
      </c>
      <c r="D79" s="62"/>
      <c r="E79" s="66">
        <v>323.02999999999997</v>
      </c>
      <c r="F79" s="62"/>
      <c r="G79" s="66">
        <v>118.11</v>
      </c>
      <c r="H79" s="62"/>
      <c r="I79" s="66">
        <v>0.47</v>
      </c>
      <c r="J79" s="63"/>
      <c r="K79" s="63">
        <v>1.67</v>
      </c>
      <c r="L79" s="63"/>
      <c r="M79" s="63">
        <v>0.95</v>
      </c>
      <c r="N79" s="63"/>
      <c r="O79" s="63">
        <v>0.73</v>
      </c>
      <c r="P79" s="63"/>
      <c r="Q79" s="99">
        <v>7.21</v>
      </c>
      <c r="R79" s="99"/>
      <c r="S79" s="99">
        <v>9.73</v>
      </c>
      <c r="T79" s="99"/>
      <c r="U79" s="99">
        <v>5.42</v>
      </c>
      <c r="V79" s="99"/>
      <c r="W79" s="99">
        <v>5.1100000000000003</v>
      </c>
      <c r="X79" s="99"/>
      <c r="Y79" s="99">
        <v>2.34</v>
      </c>
      <c r="Z79" s="99"/>
      <c r="AA79" s="105">
        <v>3.9778571428571434E-4</v>
      </c>
      <c r="AB79" s="106"/>
      <c r="AC79" s="12">
        <v>40</v>
      </c>
      <c r="AD79" s="12">
        <v>10</v>
      </c>
      <c r="AE79" s="12">
        <v>15</v>
      </c>
      <c r="AF79" s="12">
        <v>500</v>
      </c>
      <c r="AH79" s="16"/>
      <c r="AI79" s="16"/>
    </row>
    <row r="80" spans="2:35" x14ac:dyDescent="0.25">
      <c r="B80" s="17">
        <v>44817</v>
      </c>
      <c r="C80" s="66">
        <v>22.78</v>
      </c>
      <c r="D80" s="62"/>
      <c r="E80" s="66">
        <v>321.67</v>
      </c>
      <c r="F80" s="62"/>
      <c r="G80" s="66">
        <v>106.86</v>
      </c>
      <c r="H80" s="62"/>
      <c r="I80" s="66">
        <v>0.46</v>
      </c>
      <c r="J80" s="63"/>
      <c r="K80" s="63">
        <v>1.64</v>
      </c>
      <c r="L80" s="63"/>
      <c r="M80" s="63">
        <v>0.87</v>
      </c>
      <c r="N80" s="63"/>
      <c r="O80" s="63">
        <v>0.52</v>
      </c>
      <c r="P80" s="63"/>
      <c r="Q80" s="99">
        <v>7.2</v>
      </c>
      <c r="R80" s="99"/>
      <c r="S80" s="100">
        <v>9.17</v>
      </c>
      <c r="T80" s="107"/>
      <c r="U80" s="99">
        <v>3.57</v>
      </c>
      <c r="V80" s="99"/>
      <c r="W80" s="99">
        <v>4.1500000000000004</v>
      </c>
      <c r="X80" s="99"/>
      <c r="Y80" s="99">
        <v>1.99</v>
      </c>
      <c r="Z80" s="99"/>
      <c r="AA80" s="105">
        <v>4.9314285714285722E-5</v>
      </c>
      <c r="AB80" s="106"/>
      <c r="AC80" s="12">
        <v>40</v>
      </c>
      <c r="AD80" s="12">
        <v>10</v>
      </c>
      <c r="AE80" s="12">
        <v>15</v>
      </c>
      <c r="AF80" s="12">
        <v>500</v>
      </c>
      <c r="AH80" s="16"/>
      <c r="AI80" s="16"/>
    </row>
    <row r="81" spans="2:35" x14ac:dyDescent="0.25">
      <c r="B81" s="17">
        <v>44818</v>
      </c>
      <c r="C81" s="66">
        <v>23</v>
      </c>
      <c r="D81" s="62"/>
      <c r="E81" s="66">
        <v>352.34</v>
      </c>
      <c r="F81" s="62"/>
      <c r="G81" s="66">
        <v>133.32</v>
      </c>
      <c r="H81" s="62"/>
      <c r="I81" s="66">
        <v>0.48</v>
      </c>
      <c r="J81" s="63"/>
      <c r="K81" s="63">
        <v>1.94</v>
      </c>
      <c r="L81" s="63"/>
      <c r="M81" s="63">
        <v>1.1399999999999999</v>
      </c>
      <c r="N81" s="63"/>
      <c r="O81" s="63">
        <v>0.15</v>
      </c>
      <c r="P81" s="63"/>
      <c r="Q81" s="99">
        <v>5.17</v>
      </c>
      <c r="R81" s="99"/>
      <c r="S81" s="100">
        <v>6.78</v>
      </c>
      <c r="T81" s="107"/>
      <c r="U81" s="99">
        <v>3.17</v>
      </c>
      <c r="V81" s="99"/>
      <c r="W81" s="99">
        <v>3.71</v>
      </c>
      <c r="X81" s="99"/>
      <c r="Y81" s="99">
        <v>1.75</v>
      </c>
      <c r="Z81" s="99"/>
      <c r="AA81" s="105">
        <v>2.5865714285714286E-4</v>
      </c>
      <c r="AB81" s="106"/>
      <c r="AC81" s="12">
        <v>40</v>
      </c>
      <c r="AD81" s="12">
        <v>10</v>
      </c>
      <c r="AE81" s="12">
        <v>15</v>
      </c>
      <c r="AF81" s="12">
        <v>500</v>
      </c>
      <c r="AH81" s="16"/>
      <c r="AI81" s="16"/>
    </row>
    <row r="82" spans="2:35" ht="14.25" customHeight="1" x14ac:dyDescent="0.25">
      <c r="B82" s="17">
        <v>44819</v>
      </c>
      <c r="C82" s="66">
        <v>15.56</v>
      </c>
      <c r="D82" s="62"/>
      <c r="E82" s="66">
        <v>179.27</v>
      </c>
      <c r="F82" s="62"/>
      <c r="G82" s="66">
        <v>58.93</v>
      </c>
      <c r="H82" s="62"/>
      <c r="I82" s="66">
        <v>0.32</v>
      </c>
      <c r="J82" s="63"/>
      <c r="K82" s="63">
        <v>1.8</v>
      </c>
      <c r="L82" s="63"/>
      <c r="M82" s="63">
        <v>1.1299999999999999</v>
      </c>
      <c r="N82" s="63"/>
      <c r="O82" s="63">
        <v>0.14000000000000001</v>
      </c>
      <c r="P82" s="63"/>
      <c r="Q82" s="99">
        <v>2.31</v>
      </c>
      <c r="R82" s="99"/>
      <c r="S82" s="100">
        <v>8.8699999999999992</v>
      </c>
      <c r="T82" s="107"/>
      <c r="U82" s="99">
        <v>3.38</v>
      </c>
      <c r="V82" s="99"/>
      <c r="W82" s="99">
        <v>3.56</v>
      </c>
      <c r="X82" s="99"/>
      <c r="Y82" s="99">
        <v>2.14</v>
      </c>
      <c r="Z82" s="99"/>
      <c r="AA82" s="105">
        <v>2.5460000000000001E-4</v>
      </c>
      <c r="AB82" s="106"/>
      <c r="AC82" s="12">
        <v>40</v>
      </c>
      <c r="AD82" s="12">
        <v>10</v>
      </c>
      <c r="AE82" s="12">
        <v>15</v>
      </c>
      <c r="AF82" s="12">
        <v>500</v>
      </c>
      <c r="AH82" s="16"/>
      <c r="AI82" s="16"/>
    </row>
    <row r="83" spans="2:35" x14ac:dyDescent="0.25">
      <c r="B83" s="17">
        <v>44820</v>
      </c>
      <c r="C83" s="66">
        <v>15.59</v>
      </c>
      <c r="D83" s="62"/>
      <c r="E83" s="66">
        <v>316.88</v>
      </c>
      <c r="F83" s="62"/>
      <c r="G83" s="66">
        <v>120.41</v>
      </c>
      <c r="H83" s="62"/>
      <c r="I83" s="66">
        <v>0.5</v>
      </c>
      <c r="J83" s="63"/>
      <c r="K83" s="63">
        <v>2.35</v>
      </c>
      <c r="L83" s="63"/>
      <c r="M83" s="63">
        <v>1.23</v>
      </c>
      <c r="N83" s="63"/>
      <c r="O83" s="63">
        <v>0.61</v>
      </c>
      <c r="P83" s="63"/>
      <c r="Q83" s="99">
        <v>3.97</v>
      </c>
      <c r="R83" s="99"/>
      <c r="S83" s="100">
        <v>10.7</v>
      </c>
      <c r="T83" s="107"/>
      <c r="U83" s="99">
        <v>4.12</v>
      </c>
      <c r="V83" s="99"/>
      <c r="W83" s="99">
        <v>4.4400000000000004</v>
      </c>
      <c r="X83" s="99"/>
      <c r="Y83" s="99">
        <v>2.27</v>
      </c>
      <c r="Z83" s="99"/>
      <c r="AA83" s="105">
        <v>3.671857142857143E-4</v>
      </c>
      <c r="AB83" s="106"/>
      <c r="AC83" s="12">
        <v>40</v>
      </c>
      <c r="AD83" s="12">
        <v>10</v>
      </c>
      <c r="AE83" s="12">
        <v>15</v>
      </c>
      <c r="AF83" s="12">
        <v>500</v>
      </c>
      <c r="AH83" s="16"/>
      <c r="AI83" s="16"/>
    </row>
    <row r="84" spans="2:35" x14ac:dyDescent="0.25">
      <c r="B84" s="17">
        <v>44821</v>
      </c>
      <c r="C84" s="66">
        <v>15.45</v>
      </c>
      <c r="D84" s="62"/>
      <c r="E84" s="66">
        <v>100.42</v>
      </c>
      <c r="F84" s="62"/>
      <c r="G84" s="66">
        <v>20.63</v>
      </c>
      <c r="H84" s="62"/>
      <c r="I84" s="66">
        <v>0.25</v>
      </c>
      <c r="J84" s="63"/>
      <c r="K84" s="63">
        <v>1.85</v>
      </c>
      <c r="L84" s="63"/>
      <c r="M84" s="63">
        <v>1.1000000000000001</v>
      </c>
      <c r="N84" s="63"/>
      <c r="O84" s="63">
        <v>1.0900000000000001</v>
      </c>
      <c r="P84" s="63"/>
      <c r="Q84" s="99">
        <v>3.09</v>
      </c>
      <c r="R84" s="99"/>
      <c r="S84" s="100">
        <v>2.87</v>
      </c>
      <c r="T84" s="107"/>
      <c r="U84" s="99">
        <v>4.16</v>
      </c>
      <c r="V84" s="99"/>
      <c r="W84" s="99">
        <v>4.63</v>
      </c>
      <c r="X84" s="99"/>
      <c r="Y84" s="99">
        <v>2.4</v>
      </c>
      <c r="Z84" s="99"/>
      <c r="AA84" s="105">
        <v>3.2712857142857144E-4</v>
      </c>
      <c r="AB84" s="106"/>
      <c r="AC84" s="12">
        <v>40</v>
      </c>
      <c r="AD84" s="12">
        <v>10</v>
      </c>
      <c r="AE84" s="12">
        <v>15</v>
      </c>
      <c r="AF84" s="12">
        <v>500</v>
      </c>
      <c r="AH84" s="16"/>
      <c r="AI84" s="16"/>
    </row>
    <row r="85" spans="2:35" x14ac:dyDescent="0.25">
      <c r="B85" s="17">
        <v>44822</v>
      </c>
      <c r="C85" s="66">
        <v>25.29</v>
      </c>
      <c r="D85" s="62"/>
      <c r="E85" s="66">
        <v>421.71</v>
      </c>
      <c r="F85" s="62"/>
      <c r="G85" s="66">
        <v>136.49</v>
      </c>
      <c r="H85" s="62"/>
      <c r="I85" s="66">
        <v>0.52</v>
      </c>
      <c r="J85" s="63"/>
      <c r="K85" s="63">
        <v>1.82</v>
      </c>
      <c r="L85" s="63"/>
      <c r="M85" s="63">
        <v>1.03</v>
      </c>
      <c r="N85" s="63"/>
      <c r="O85" s="63">
        <v>1.1100000000000001</v>
      </c>
      <c r="P85" s="63"/>
      <c r="Q85" s="99">
        <v>5.75</v>
      </c>
      <c r="R85" s="99"/>
      <c r="S85" s="100">
        <v>3.9</v>
      </c>
      <c r="T85" s="107"/>
      <c r="U85" s="99">
        <v>4.01</v>
      </c>
      <c r="V85" s="99"/>
      <c r="W85" s="99">
        <v>4.4800000000000004</v>
      </c>
      <c r="X85" s="99"/>
      <c r="Y85" s="99">
        <v>2.33</v>
      </c>
      <c r="Z85" s="99"/>
      <c r="AA85" s="105">
        <v>3.5108571428571429E-4</v>
      </c>
      <c r="AB85" s="106"/>
      <c r="AC85" s="12">
        <v>40</v>
      </c>
      <c r="AD85" s="12">
        <v>10</v>
      </c>
      <c r="AE85" s="12">
        <v>15</v>
      </c>
      <c r="AF85" s="12">
        <v>500</v>
      </c>
      <c r="AH85" s="16"/>
      <c r="AI85" s="16"/>
    </row>
    <row r="86" spans="2:35" ht="14.25" customHeight="1" x14ac:dyDescent="0.25">
      <c r="B86" s="17">
        <v>44823</v>
      </c>
      <c r="C86" s="66">
        <v>48.75</v>
      </c>
      <c r="D86" s="62">
        <f>C86*0.7</f>
        <v>34.125</v>
      </c>
      <c r="E86" s="66">
        <v>623.72</v>
      </c>
      <c r="F86" s="62">
        <f>E86*0.8</f>
        <v>498.97600000000006</v>
      </c>
      <c r="G86" s="66">
        <v>183.52</v>
      </c>
      <c r="H86" s="62"/>
      <c r="I86" s="66">
        <v>0.66</v>
      </c>
      <c r="J86" s="63"/>
      <c r="K86" s="63">
        <v>1.55</v>
      </c>
      <c r="L86" s="63"/>
      <c r="M86" s="63">
        <v>0.86</v>
      </c>
      <c r="N86" s="63"/>
      <c r="O86" s="63">
        <v>1.36</v>
      </c>
      <c r="P86" s="63"/>
      <c r="Q86" s="99">
        <v>10.7</v>
      </c>
      <c r="R86" s="99"/>
      <c r="S86" s="100">
        <v>5.55</v>
      </c>
      <c r="T86" s="107"/>
      <c r="U86" s="99">
        <v>5.0599999999999996</v>
      </c>
      <c r="V86" s="99"/>
      <c r="W86" s="108">
        <v>5.67</v>
      </c>
      <c r="X86" s="99"/>
      <c r="Y86" s="99">
        <v>2.29</v>
      </c>
      <c r="Z86" s="99"/>
      <c r="AA86" s="105">
        <v>4.5384285714285716E-4</v>
      </c>
      <c r="AB86" s="106"/>
      <c r="AC86" s="12">
        <v>40</v>
      </c>
      <c r="AD86" s="12">
        <v>10</v>
      </c>
      <c r="AE86" s="12">
        <v>15</v>
      </c>
      <c r="AF86" s="12">
        <v>500</v>
      </c>
      <c r="AH86" s="16"/>
      <c r="AI86" s="16"/>
    </row>
    <row r="87" spans="2:35" x14ac:dyDescent="0.25">
      <c r="B87" s="17">
        <v>44824</v>
      </c>
      <c r="C87" s="66">
        <v>52.27</v>
      </c>
      <c r="D87" s="62">
        <f>C87*0.7</f>
        <v>36.588999999999999</v>
      </c>
      <c r="E87" s="66">
        <v>566.73</v>
      </c>
      <c r="F87" s="62">
        <f>E87*0.8</f>
        <v>453.38400000000001</v>
      </c>
      <c r="G87" s="66">
        <v>179.54</v>
      </c>
      <c r="H87" s="62"/>
      <c r="I87" s="66">
        <v>0.65</v>
      </c>
      <c r="J87" s="63"/>
      <c r="K87" s="63">
        <v>1.86</v>
      </c>
      <c r="L87" s="63"/>
      <c r="M87" s="63">
        <v>0.76</v>
      </c>
      <c r="N87" s="63"/>
      <c r="O87" s="63">
        <v>2.0499999999999998</v>
      </c>
      <c r="P87" s="63"/>
      <c r="Q87" s="99">
        <v>11.65</v>
      </c>
      <c r="R87" s="99"/>
      <c r="S87" s="100">
        <v>6.06</v>
      </c>
      <c r="T87" s="107"/>
      <c r="U87" s="99">
        <v>6.28</v>
      </c>
      <c r="V87" s="99"/>
      <c r="W87" s="108">
        <v>6.89</v>
      </c>
      <c r="X87" s="99"/>
      <c r="Y87" s="99">
        <v>2.36</v>
      </c>
      <c r="Z87" s="99"/>
      <c r="AA87" s="105">
        <v>2.1149999999999999E-4</v>
      </c>
      <c r="AB87" s="106"/>
      <c r="AC87" s="12">
        <v>40</v>
      </c>
      <c r="AD87" s="12">
        <v>10</v>
      </c>
      <c r="AE87" s="12">
        <v>15</v>
      </c>
      <c r="AF87" s="12">
        <v>500</v>
      </c>
      <c r="AH87" s="16"/>
      <c r="AI87" s="16"/>
    </row>
    <row r="88" spans="2:35" x14ac:dyDescent="0.25">
      <c r="B88" s="17">
        <v>44825</v>
      </c>
      <c r="C88" s="66">
        <v>40.86</v>
      </c>
      <c r="D88" s="62">
        <f t="shared" ref="D88:D93" si="4">C88*0.7</f>
        <v>28.601999999999997</v>
      </c>
      <c r="E88" s="66">
        <v>407.79</v>
      </c>
      <c r="F88" s="62"/>
      <c r="G88" s="66">
        <v>145.04</v>
      </c>
      <c r="H88" s="62"/>
      <c r="I88" s="66">
        <v>0.65</v>
      </c>
      <c r="J88" s="63"/>
      <c r="K88" s="63">
        <v>1.41</v>
      </c>
      <c r="L88" s="63"/>
      <c r="M88" s="63">
        <v>0.8</v>
      </c>
      <c r="N88" s="63"/>
      <c r="O88" s="63">
        <v>1.52</v>
      </c>
      <c r="P88" s="63"/>
      <c r="Q88" s="99">
        <v>14.19</v>
      </c>
      <c r="R88" s="99"/>
      <c r="S88" s="100">
        <v>5.98</v>
      </c>
      <c r="T88" s="107"/>
      <c r="U88" s="99">
        <v>5.35</v>
      </c>
      <c r="V88" s="99"/>
      <c r="W88" s="108">
        <v>5.89</v>
      </c>
      <c r="X88" s="99"/>
      <c r="Y88" s="99">
        <v>2.34</v>
      </c>
      <c r="Z88" s="99"/>
      <c r="AA88" s="105">
        <v>3.3520000000000002E-4</v>
      </c>
      <c r="AB88" s="106"/>
      <c r="AC88" s="12">
        <v>40</v>
      </c>
      <c r="AD88" s="12">
        <v>10</v>
      </c>
      <c r="AE88" s="12">
        <v>15</v>
      </c>
      <c r="AF88" s="12">
        <v>500</v>
      </c>
      <c r="AH88" s="16"/>
      <c r="AI88" s="16"/>
    </row>
    <row r="89" spans="2:35" x14ac:dyDescent="0.25">
      <c r="B89" s="17">
        <v>44826</v>
      </c>
      <c r="C89" s="66">
        <v>53.69</v>
      </c>
      <c r="D89" s="62">
        <f t="shared" si="4"/>
        <v>37.582999999999998</v>
      </c>
      <c r="E89" s="66">
        <v>509.41</v>
      </c>
      <c r="F89" s="62">
        <f>E89*0.8</f>
        <v>407.52800000000002</v>
      </c>
      <c r="G89" s="66">
        <v>177.87</v>
      </c>
      <c r="H89" s="62"/>
      <c r="I89" s="66">
        <v>0.7</v>
      </c>
      <c r="J89" s="63"/>
      <c r="K89" s="63">
        <v>1.29</v>
      </c>
      <c r="L89" s="63"/>
      <c r="M89" s="63">
        <v>0.76</v>
      </c>
      <c r="N89" s="63"/>
      <c r="O89" s="63">
        <v>1.43</v>
      </c>
      <c r="P89" s="63"/>
      <c r="Q89" s="99">
        <v>8.99</v>
      </c>
      <c r="R89" s="99"/>
      <c r="S89" s="100">
        <v>6.9</v>
      </c>
      <c r="T89" s="107"/>
      <c r="U89" s="99">
        <v>5.7</v>
      </c>
      <c r="V89" s="99"/>
      <c r="W89" s="99">
        <v>6.33</v>
      </c>
      <c r="X89" s="99"/>
      <c r="Y89" s="99">
        <v>2.14</v>
      </c>
      <c r="Z89" s="99"/>
      <c r="AA89" s="105">
        <v>4.7685714285714285E-4</v>
      </c>
      <c r="AB89" s="106"/>
      <c r="AC89" s="12">
        <v>40</v>
      </c>
      <c r="AD89" s="12">
        <v>10</v>
      </c>
      <c r="AE89" s="12">
        <v>15</v>
      </c>
      <c r="AF89" s="12">
        <v>500</v>
      </c>
      <c r="AH89" s="16"/>
      <c r="AI89" s="16"/>
    </row>
    <row r="90" spans="2:35" x14ac:dyDescent="0.25">
      <c r="B90" s="17">
        <v>44827</v>
      </c>
      <c r="C90" s="66">
        <v>54.54</v>
      </c>
      <c r="D90" s="62">
        <f t="shared" si="4"/>
        <v>38.177999999999997</v>
      </c>
      <c r="E90" s="66">
        <v>434.53</v>
      </c>
      <c r="F90" s="62"/>
      <c r="G90" s="66">
        <v>143.79</v>
      </c>
      <c r="H90" s="62"/>
      <c r="I90" s="66">
        <v>0.71</v>
      </c>
      <c r="J90" s="63"/>
      <c r="K90" s="63">
        <v>1.4</v>
      </c>
      <c r="L90" s="63"/>
      <c r="M90" s="63">
        <v>0.78</v>
      </c>
      <c r="N90" s="63"/>
      <c r="O90" s="63">
        <v>1.1499999999999999</v>
      </c>
      <c r="P90" s="63"/>
      <c r="Q90" s="99">
        <v>9.69</v>
      </c>
      <c r="R90" s="99"/>
      <c r="S90" s="100">
        <v>4.88</v>
      </c>
      <c r="T90" s="107"/>
      <c r="U90" s="99">
        <v>8.19</v>
      </c>
      <c r="V90" s="99"/>
      <c r="W90" s="99">
        <v>6.92</v>
      </c>
      <c r="X90" s="99"/>
      <c r="Y90" s="99">
        <v>2.72</v>
      </c>
      <c r="Z90" s="99"/>
      <c r="AA90" s="105">
        <v>5.1005714285714285E-4</v>
      </c>
      <c r="AB90" s="106"/>
      <c r="AC90" s="12">
        <v>40</v>
      </c>
      <c r="AD90" s="12">
        <v>10</v>
      </c>
      <c r="AE90" s="12">
        <v>15</v>
      </c>
      <c r="AF90" s="12">
        <v>500</v>
      </c>
      <c r="AH90" s="16"/>
      <c r="AI90" s="16"/>
    </row>
    <row r="91" spans="2:35" x14ac:dyDescent="0.25">
      <c r="B91" s="17">
        <v>44828</v>
      </c>
      <c r="C91" s="66">
        <v>50.56</v>
      </c>
      <c r="D91" s="62">
        <f t="shared" si="4"/>
        <v>35.391999999999996</v>
      </c>
      <c r="E91" s="66">
        <v>465.18</v>
      </c>
      <c r="F91" s="62"/>
      <c r="G91" s="66">
        <v>168.85</v>
      </c>
      <c r="H91" s="62"/>
      <c r="I91" s="66">
        <v>0.7</v>
      </c>
      <c r="J91" s="63"/>
      <c r="K91" s="63">
        <v>1.74</v>
      </c>
      <c r="L91" s="63"/>
      <c r="M91" s="63">
        <v>1.08</v>
      </c>
      <c r="N91" s="63"/>
      <c r="O91" s="63">
        <v>1.8</v>
      </c>
      <c r="P91" s="63"/>
      <c r="Q91" s="99">
        <v>10.37</v>
      </c>
      <c r="R91" s="99"/>
      <c r="S91" s="100">
        <v>4.67</v>
      </c>
      <c r="T91" s="107"/>
      <c r="U91" s="99">
        <v>13.43</v>
      </c>
      <c r="V91" s="99"/>
      <c r="W91" s="99">
        <v>6.49</v>
      </c>
      <c r="X91" s="99"/>
      <c r="Y91" s="99">
        <v>3.49</v>
      </c>
      <c r="Z91" s="99"/>
      <c r="AA91" s="105">
        <v>2.5662857142857146E-4</v>
      </c>
      <c r="AB91" s="106"/>
      <c r="AC91" s="12">
        <v>40</v>
      </c>
      <c r="AD91" s="12">
        <v>10</v>
      </c>
      <c r="AE91" s="12">
        <v>15</v>
      </c>
      <c r="AF91" s="12">
        <v>500</v>
      </c>
      <c r="AH91" s="16"/>
      <c r="AI91" s="16"/>
    </row>
    <row r="92" spans="2:35" x14ac:dyDescent="0.25">
      <c r="B92" s="17">
        <v>44829</v>
      </c>
      <c r="C92" s="66">
        <v>55.27</v>
      </c>
      <c r="D92" s="62">
        <f t="shared" si="4"/>
        <v>38.689</v>
      </c>
      <c r="E92" s="66">
        <v>479.47</v>
      </c>
      <c r="F92" s="62"/>
      <c r="G92" s="66">
        <v>178.84</v>
      </c>
      <c r="H92" s="62"/>
      <c r="I92" s="66">
        <v>0.75</v>
      </c>
      <c r="J92" s="63"/>
      <c r="K92" s="63">
        <v>1.78</v>
      </c>
      <c r="L92" s="63"/>
      <c r="M92" s="63">
        <v>1.08</v>
      </c>
      <c r="N92" s="63"/>
      <c r="O92" s="63">
        <v>1.2</v>
      </c>
      <c r="P92" s="63"/>
      <c r="Q92" s="99">
        <v>10.53</v>
      </c>
      <c r="R92" s="99"/>
      <c r="S92" s="100">
        <v>7.14</v>
      </c>
      <c r="T92" s="107"/>
      <c r="U92" s="99">
        <v>11.87</v>
      </c>
      <c r="V92" s="99"/>
      <c r="W92" s="101">
        <v>6.1</v>
      </c>
      <c r="X92" s="102"/>
      <c r="Y92" s="102">
        <v>2.64</v>
      </c>
      <c r="Z92" s="102"/>
      <c r="AA92" s="105">
        <v>4.6511428571428576E-4</v>
      </c>
      <c r="AB92" s="106"/>
      <c r="AC92" s="12">
        <v>40</v>
      </c>
      <c r="AD92" s="12">
        <v>10</v>
      </c>
      <c r="AE92" s="12">
        <v>15</v>
      </c>
      <c r="AF92" s="12">
        <v>500</v>
      </c>
      <c r="AH92" s="16"/>
      <c r="AI92" s="16"/>
    </row>
    <row r="93" spans="2:35" x14ac:dyDescent="0.25">
      <c r="B93" s="17">
        <v>44830</v>
      </c>
      <c r="C93" s="66">
        <v>56.96</v>
      </c>
      <c r="D93" s="62">
        <f t="shared" si="4"/>
        <v>39.872</v>
      </c>
      <c r="E93" s="66">
        <v>459.39</v>
      </c>
      <c r="F93" s="62"/>
      <c r="G93" s="66">
        <v>178.86</v>
      </c>
      <c r="H93" s="62"/>
      <c r="I93" s="66">
        <v>0.85</v>
      </c>
      <c r="J93" s="63"/>
      <c r="K93" s="63">
        <v>1.32</v>
      </c>
      <c r="L93" s="63"/>
      <c r="M93" s="63">
        <v>0.84</v>
      </c>
      <c r="N93" s="63"/>
      <c r="O93" s="63">
        <v>1.5</v>
      </c>
      <c r="P93" s="63"/>
      <c r="Q93" s="99">
        <v>20.190000000000001</v>
      </c>
      <c r="R93" s="99">
        <f>Q93*0.7</f>
        <v>14.132999999999999</v>
      </c>
      <c r="S93" s="100">
        <v>9.43</v>
      </c>
      <c r="T93" s="107"/>
      <c r="U93" s="101">
        <v>8.6199999999999992</v>
      </c>
      <c r="V93" s="101"/>
      <c r="W93" s="101">
        <v>8.44</v>
      </c>
      <c r="X93" s="102"/>
      <c r="Y93" s="102">
        <v>2.65</v>
      </c>
      <c r="Z93" s="102"/>
      <c r="AA93" s="105">
        <v>1.2385714285714287E-4</v>
      </c>
      <c r="AB93" s="106"/>
      <c r="AC93" s="12">
        <v>40</v>
      </c>
      <c r="AD93" s="12">
        <v>10</v>
      </c>
      <c r="AE93" s="12">
        <v>15</v>
      </c>
      <c r="AF93" s="12">
        <v>500</v>
      </c>
      <c r="AH93" s="16"/>
      <c r="AI93" s="16"/>
    </row>
    <row r="94" spans="2:35" x14ac:dyDescent="0.25">
      <c r="B94" s="17">
        <v>44831</v>
      </c>
      <c r="C94" s="66">
        <v>32.46</v>
      </c>
      <c r="D94" s="62"/>
      <c r="E94" s="66">
        <v>101.29</v>
      </c>
      <c r="F94" s="62"/>
      <c r="G94" s="66">
        <v>49.75</v>
      </c>
      <c r="H94" s="62"/>
      <c r="I94" s="66">
        <v>0.48</v>
      </c>
      <c r="J94" s="63"/>
      <c r="K94" s="63">
        <v>2.0699999999999998</v>
      </c>
      <c r="L94" s="63"/>
      <c r="M94" s="63">
        <v>1.04</v>
      </c>
      <c r="N94" s="63"/>
      <c r="O94" s="63">
        <v>1.28</v>
      </c>
      <c r="P94" s="63"/>
      <c r="Q94" s="99">
        <v>14.47</v>
      </c>
      <c r="R94" s="99"/>
      <c r="S94" s="100">
        <v>8.58</v>
      </c>
      <c r="T94" s="107"/>
      <c r="U94" s="101">
        <v>4.67</v>
      </c>
      <c r="V94" s="101"/>
      <c r="W94" s="101">
        <v>4.87</v>
      </c>
      <c r="X94" s="102"/>
      <c r="Y94" s="102">
        <v>2.4</v>
      </c>
      <c r="Z94" s="102"/>
      <c r="AA94" s="105">
        <v>1.7292857142857143E-4</v>
      </c>
      <c r="AB94" s="106"/>
      <c r="AC94" s="12">
        <v>40</v>
      </c>
      <c r="AD94" s="12">
        <v>10</v>
      </c>
      <c r="AE94" s="12">
        <v>15</v>
      </c>
      <c r="AF94" s="12">
        <v>500</v>
      </c>
      <c r="AH94" s="16"/>
      <c r="AI94" s="16"/>
    </row>
    <row r="95" spans="2:35" x14ac:dyDescent="0.25">
      <c r="B95" s="17">
        <v>44832</v>
      </c>
      <c r="C95" s="62">
        <v>33.69</v>
      </c>
      <c r="D95" s="62"/>
      <c r="E95" s="62">
        <v>433.13</v>
      </c>
      <c r="F95" s="62"/>
      <c r="G95" s="62">
        <v>140.5</v>
      </c>
      <c r="H95" s="62"/>
      <c r="I95" s="63">
        <v>0.59</v>
      </c>
      <c r="J95" s="63"/>
      <c r="K95" s="63">
        <v>1.78</v>
      </c>
      <c r="L95" s="63"/>
      <c r="M95" s="63">
        <v>0.9</v>
      </c>
      <c r="N95" s="63"/>
      <c r="O95" s="63">
        <v>1.7</v>
      </c>
      <c r="P95" s="63"/>
      <c r="Q95" s="99">
        <v>9.06</v>
      </c>
      <c r="R95" s="99"/>
      <c r="S95" s="100">
        <v>10.95</v>
      </c>
      <c r="T95" s="107"/>
      <c r="U95" s="101">
        <v>4.38</v>
      </c>
      <c r="V95" s="101"/>
      <c r="W95" s="101">
        <v>4.6900000000000004</v>
      </c>
      <c r="X95" s="102"/>
      <c r="Y95" s="102">
        <v>2.33</v>
      </c>
      <c r="Z95" s="102"/>
      <c r="AA95" s="105">
        <v>2.7951428571428575E-4</v>
      </c>
      <c r="AB95" s="106"/>
      <c r="AC95" s="12">
        <v>40</v>
      </c>
      <c r="AD95" s="12">
        <v>10</v>
      </c>
      <c r="AE95" s="12">
        <v>15</v>
      </c>
      <c r="AF95" s="12">
        <v>500</v>
      </c>
      <c r="AH95" s="16"/>
      <c r="AI95" s="16"/>
    </row>
    <row r="96" spans="2:35" x14ac:dyDescent="0.25">
      <c r="B96" s="17">
        <v>44833</v>
      </c>
      <c r="C96" s="68">
        <v>36.770000000000003</v>
      </c>
      <c r="D96" s="62"/>
      <c r="E96" s="68">
        <v>527.95000000000005</v>
      </c>
      <c r="F96" s="62">
        <f>E96*0.8</f>
        <v>422.36000000000007</v>
      </c>
      <c r="G96" s="68">
        <v>188.31</v>
      </c>
      <c r="H96" s="68"/>
      <c r="I96" s="68">
        <v>0.63</v>
      </c>
      <c r="J96" s="68"/>
      <c r="K96" s="68">
        <v>1.45</v>
      </c>
      <c r="L96" s="68"/>
      <c r="M96" s="68">
        <v>0.83</v>
      </c>
      <c r="N96" s="68"/>
      <c r="O96" s="68">
        <v>2.0099999999999998</v>
      </c>
      <c r="P96" s="68"/>
      <c r="Q96" s="68">
        <v>3.81</v>
      </c>
      <c r="R96" s="68"/>
      <c r="S96" s="74">
        <v>8.82</v>
      </c>
      <c r="T96" s="75"/>
      <c r="U96" s="79">
        <v>4.04</v>
      </c>
      <c r="V96" s="79"/>
      <c r="W96" s="79">
        <v>4.71</v>
      </c>
      <c r="X96" s="80"/>
      <c r="Y96" s="81">
        <v>2.13</v>
      </c>
      <c r="Z96" s="80"/>
      <c r="AA96" s="83">
        <v>2.9584285714285717E-4</v>
      </c>
      <c r="AB96" s="87"/>
      <c r="AC96" s="12">
        <v>40</v>
      </c>
      <c r="AD96" s="12">
        <v>10</v>
      </c>
      <c r="AE96" s="12">
        <v>15</v>
      </c>
      <c r="AF96" s="12">
        <v>500</v>
      </c>
      <c r="AH96" s="16"/>
      <c r="AI96" s="16"/>
    </row>
    <row r="97" spans="2:32" x14ac:dyDescent="0.25">
      <c r="B97" s="17">
        <v>44834</v>
      </c>
      <c r="C97" s="68">
        <v>41.16</v>
      </c>
      <c r="D97" s="62">
        <f t="shared" ref="D97" si="5">C97*0.7</f>
        <v>28.811999999999994</v>
      </c>
      <c r="E97" s="68">
        <v>492.74</v>
      </c>
      <c r="F97" s="62"/>
      <c r="G97" s="68">
        <v>187.68</v>
      </c>
      <c r="H97" s="68"/>
      <c r="I97" s="68">
        <v>0.66</v>
      </c>
      <c r="J97" s="68"/>
      <c r="K97" s="68">
        <v>1.02</v>
      </c>
      <c r="L97" s="68"/>
      <c r="M97" s="68">
        <v>0.56999999999999995</v>
      </c>
      <c r="N97" s="68"/>
      <c r="O97" s="68">
        <v>1.62</v>
      </c>
      <c r="P97" s="68"/>
      <c r="Q97" s="68">
        <v>3.32</v>
      </c>
      <c r="R97" s="68"/>
      <c r="S97" s="91">
        <v>6.74</v>
      </c>
      <c r="T97" s="91"/>
      <c r="U97" s="81">
        <v>4.04</v>
      </c>
      <c r="V97" s="81"/>
      <c r="W97" s="81">
        <v>4.37</v>
      </c>
      <c r="X97" s="81"/>
      <c r="Y97" s="81">
        <v>2.15</v>
      </c>
      <c r="Z97" s="81"/>
      <c r="AA97" s="92">
        <v>1.2800142857142859E-3</v>
      </c>
      <c r="AB97" s="87"/>
      <c r="AC97" s="89"/>
      <c r="AD97" s="89"/>
      <c r="AE97" s="89"/>
      <c r="AF97" s="89"/>
    </row>
    <row r="98" spans="2:32" x14ac:dyDescent="0.25">
      <c r="B98" s="32"/>
      <c r="C98" s="68"/>
      <c r="D98" s="69"/>
      <c r="E98" s="69"/>
      <c r="F98" s="69"/>
      <c r="G98" s="69"/>
      <c r="H98" s="69"/>
      <c r="I98" s="69"/>
      <c r="J98" s="69"/>
      <c r="K98" s="69"/>
      <c r="L98" s="69"/>
      <c r="M98" s="69"/>
      <c r="N98" s="69"/>
      <c r="O98" s="69"/>
      <c r="P98" s="69"/>
      <c r="Q98" s="69"/>
      <c r="R98" s="69"/>
      <c r="S98" s="76"/>
      <c r="T98" s="76"/>
      <c r="U98" s="82"/>
      <c r="V98" s="82"/>
      <c r="W98" s="82"/>
      <c r="X98" s="82"/>
      <c r="Y98" s="82"/>
      <c r="Z98" s="82"/>
      <c r="AA98" s="84"/>
      <c r="AB98" s="84"/>
      <c r="AC98" s="88"/>
      <c r="AD98" s="88"/>
      <c r="AE98" s="88"/>
    </row>
    <row r="99" spans="2:32" x14ac:dyDescent="0.25">
      <c r="C99" s="70"/>
      <c r="D99" s="109"/>
      <c r="E99" s="109"/>
      <c r="F99" s="109"/>
      <c r="G99" s="109"/>
      <c r="H99" s="109"/>
      <c r="Q99" s="109"/>
      <c r="R99" s="109"/>
    </row>
    <row r="100" spans="2:32" x14ac:dyDescent="0.25">
      <c r="C100" s="71"/>
      <c r="D100" s="96"/>
      <c r="E100" s="96"/>
      <c r="F100" s="96"/>
      <c r="G100" s="96"/>
      <c r="H100" s="96"/>
      <c r="Q100" s="109"/>
      <c r="R100" s="109"/>
      <c r="S100" s="96"/>
      <c r="T100" s="96"/>
    </row>
    <row r="101" spans="2:32" x14ac:dyDescent="0.25">
      <c r="C101" s="71"/>
      <c r="Q101" s="109"/>
      <c r="R101" s="109"/>
      <c r="U101" s="96"/>
      <c r="V101" s="96"/>
    </row>
    <row r="102" spans="2:32" x14ac:dyDescent="0.25">
      <c r="C102" s="70"/>
      <c r="D102" s="109"/>
      <c r="E102" s="109"/>
      <c r="F102" s="109"/>
      <c r="G102" s="109"/>
      <c r="H102" s="109"/>
    </row>
    <row r="103" spans="2:32" x14ac:dyDescent="0.25">
      <c r="C103" s="70"/>
      <c r="D103" s="109"/>
      <c r="E103" s="109"/>
      <c r="F103" s="109"/>
      <c r="G103" s="109"/>
      <c r="H103" s="109"/>
      <c r="U103" s="82"/>
      <c r="V103" s="82"/>
    </row>
  </sheetData>
  <mergeCells count="21">
    <mergeCell ref="AH2:AJ2"/>
    <mergeCell ref="AH3:AJ3"/>
    <mergeCell ref="AH4:AJ4"/>
    <mergeCell ref="AC4:AC5"/>
    <mergeCell ref="AD4:AD5"/>
    <mergeCell ref="AE3:AE5"/>
    <mergeCell ref="C2:AA2"/>
    <mergeCell ref="AC2:AE2"/>
    <mergeCell ref="Q4:Q5"/>
    <mergeCell ref="S4:S5"/>
    <mergeCell ref="U4:U5"/>
    <mergeCell ref="W4:W5"/>
    <mergeCell ref="Y4:Y5"/>
    <mergeCell ref="AA4:AA5"/>
    <mergeCell ref="E4:E5"/>
    <mergeCell ref="G4:G5"/>
    <mergeCell ref="C4:C5"/>
    <mergeCell ref="I4:I5"/>
    <mergeCell ref="K4:K5"/>
    <mergeCell ref="M4:M5"/>
    <mergeCell ref="O4:O5"/>
  </mergeCells>
  <phoneticPr fontId="20" type="noConversion"/>
  <pageMargins left="0.7" right="0.7" top="0.75" bottom="0.75" header="0.3" footer="0.3"/>
  <pageSetup paperSize="9" orientation="portrait" r:id="rId1"/>
  <headerFooter>
    <oddFooter>&amp;L_x000D_&amp;1#&amp;"Calibri"&amp;8&amp;K000000 Sensitivity: general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3f546a9-c1c9-4c40-bfe0-8714c2c0a127">
      <Terms xmlns="http://schemas.microsoft.com/office/infopath/2007/PartnerControls"/>
    </lcf76f155ced4ddcb4097134ff3c332f>
    <Site_x0020_Name xmlns="859f7ad6-93f6-4205-b62b-a17f28acbbac">Port Talbot Steelworks</Site_x0020_Name>
    <Internal_x002f_External xmlns="859f7ad6-93f6-4205-b62b-a17f28acbbac">Incoming document</Internal_x002f_External>
    <Post_x0020_code xmlns="859f7ad6-93f6-4205-b62b-a17f28acbbac">SA13 2NG</Post_x0020_code>
    <IconOverlay xmlns="http://schemas.microsoft.com/sharepoint/v4" xsi:nil="true"/>
    <Document_x0020_Type xmlns="859f7ad6-93f6-4205-b62b-a17f28acbbac">Report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2022-10-27T23:00:00+00:00</Document_x0020_Date>
    <Facility_x0020_Address xmlns="859f7ad6-93f6-4205-b62b-a17f28acbbac">Port Talbot, SA13 2NG</Facility_x0020_Address>
    <Environment_x0020_Sub_x0020_Folder xmlns="859f7ad6-93f6-4205-b62b-a17f28acbbac">Environment monitoring</Environment_x0020_Sub_x0020_Folder>
    <Customer_x0020_Name xmlns="859f7ad6-93f6-4205-b62b-a17f28acbbac">Tata Steel UK Ltd</Customer_x0020_Name>
    <Surrendered_x002f_Expired_x0020_Date xmlns="859f7ad6-93f6-4205-b62b-a17f28acbbac" xsi:nil="true"/>
    <_dlc_DocId xmlns="9be56660-2c31-41ef-bc00-23e72f632f2a">REGU-409-3552382</_dlc_DocId>
    <_dlc_DocIdUrl xmlns="9be56660-2c31-41ef-bc00-23e72f632f2a">
      <Url>https://cyfoethnaturiolcymru.sharepoint.com/teams/Regulatory/Permitting/_layouts/15/DocIdRedir.aspx?ID=REGU-409-3552382</Url>
      <Description>REGU-409-3552382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9" ma:contentTypeDescription="Permitting &amp; Compliance Word Document" ma:contentTypeScope="" ma:versionID="d470aa31bdd9e686612c0c2b33ea35f9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xmlns:ns8="http://schemas.microsoft.com/sharepoint/v4" targetNamespace="http://schemas.microsoft.com/office/2006/metadata/properties" ma:root="true" ma:fieldsID="2f5656ef5ebf66284dcca08f00dbdeb1" ns2:_="" ns4:_="" ns5:_="" ns6:_="" ns7:_="" ns8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  <xsd:element ref="ns8:IconOverlay" minOccurs="0"/>
                <xsd:element ref="ns4:lcf76f155ced4ddcb4097134ff3c332f" minOccurs="0"/>
                <xsd:element ref="ns2:TaxCatchAll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8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37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4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4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B65361DD-EDCC-442E-B89B-81C5F0B64A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87DC4B-4E9B-47BD-BDC6-DFDC8DF2EAA5}">
  <ds:schemaRefs>
    <ds:schemaRef ds:uri="http://schemas.microsoft.com/office/2006/documentManagement/types"/>
    <ds:schemaRef ds:uri="http://schemas.microsoft.com/office/infopath/2007/PartnerControls"/>
    <ds:schemaRef ds:uri="0b9a5314-4aa7-4a72-877c-359136cc9f29"/>
    <ds:schemaRef ds:uri="http://purl.org/dc/elements/1.1/"/>
    <ds:schemaRef ds:uri="http://schemas.openxmlformats.org/package/2006/metadata/core-properties"/>
    <ds:schemaRef ds:uri="http://purl.org/dc/terms/"/>
    <ds:schemaRef ds:uri="0251eca2-d850-493f-b487-de38ee483013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AEF513C-C339-44A6-8A77-8DB287F8DC6A}"/>
</file>

<file path=customXml/itemProps4.xml><?xml version="1.0" encoding="utf-8"?>
<ds:datastoreItem xmlns:ds="http://schemas.openxmlformats.org/officeDocument/2006/customXml" ds:itemID="{39214740-8113-4899-A60C-F757702B5651}"/>
</file>

<file path=customXml/itemProps5.xml><?xml version="1.0" encoding="utf-8"?>
<ds:datastoreItem xmlns:ds="http://schemas.openxmlformats.org/officeDocument/2006/customXml" ds:itemID="{8BB27A59-9A54-4F7D-84E6-04CDEB6C6368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Notes</vt:lpstr>
      <vt:lpstr>Summary</vt:lpstr>
      <vt:lpstr>Plots</vt:lpstr>
      <vt:lpstr>Data</vt:lpstr>
    </vt:vector>
  </TitlesOfParts>
  <Manager/>
  <Company>Tata Steel Europe Ltd.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Haines, Neil</dc:creator>
  <cp:keywords/>
  <dc:description/>
  <cp:lastModifiedBy>Morgan, Rhodri</cp:lastModifiedBy>
  <cp:revision/>
  <dcterms:created xsi:type="dcterms:W3CDTF">2021-07-13T10:51:44Z</dcterms:created>
  <dcterms:modified xsi:type="dcterms:W3CDTF">2022-10-31T13:31:38Z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aa366c-74b9-492b-a1b9-5472c41e7d31_Enabled">
    <vt:lpwstr>true</vt:lpwstr>
  </property>
  <property fmtid="{D5CDD505-2E9C-101B-9397-08002B2CF9AE}" pid="3" name="MSIP_Label_73aa366c-74b9-492b-a1b9-5472c41e7d31_SetDate">
    <vt:lpwstr>2021-07-27T20:28:43Z</vt:lpwstr>
  </property>
  <property fmtid="{D5CDD505-2E9C-101B-9397-08002B2CF9AE}" pid="4" name="MSIP_Label_73aa366c-74b9-492b-a1b9-5472c41e7d31_Method">
    <vt:lpwstr>Privileged</vt:lpwstr>
  </property>
  <property fmtid="{D5CDD505-2E9C-101B-9397-08002B2CF9AE}" pid="5" name="MSIP_Label_73aa366c-74b9-492b-a1b9-5472c41e7d31_Name">
    <vt:lpwstr>73aa366c-74b9-492b-a1b9-5472c41e7d31</vt:lpwstr>
  </property>
  <property fmtid="{D5CDD505-2E9C-101B-9397-08002B2CF9AE}" pid="6" name="MSIP_Label_73aa366c-74b9-492b-a1b9-5472c41e7d31_SiteId">
    <vt:lpwstr>44bbd632-fe04-42d7-933e-2649dcd22649</vt:lpwstr>
  </property>
  <property fmtid="{D5CDD505-2E9C-101B-9397-08002B2CF9AE}" pid="7" name="MSIP_Label_73aa366c-74b9-492b-a1b9-5472c41e7d31_ActionId">
    <vt:lpwstr>a93fb9fa-c18d-4878-8c96-ec065dbe521d</vt:lpwstr>
  </property>
  <property fmtid="{D5CDD505-2E9C-101B-9397-08002B2CF9AE}" pid="8" name="MSIP_Label_73aa366c-74b9-492b-a1b9-5472c41e7d31_ContentBits">
    <vt:lpwstr>2</vt:lpwstr>
  </property>
  <property fmtid="{D5CDD505-2E9C-101B-9397-08002B2CF9AE}" pid="9" name="ContentTypeId">
    <vt:lpwstr>0x01010067EB80C5FE939D4A9B3D8BA62129B7F5010200FB98ACF66FFD5C408672932E801640BE</vt:lpwstr>
  </property>
  <property fmtid="{D5CDD505-2E9C-101B-9397-08002B2CF9AE}" pid="10" name="MediaServiceImageTags">
    <vt:lpwstr/>
  </property>
  <property fmtid="{D5CDD505-2E9C-101B-9397-08002B2CF9AE}" pid="11" name="_dlc_DocIdItemGuid">
    <vt:lpwstr>9d1c1db9-3355-435b-90c8-2796f2d49ee6</vt:lpwstr>
  </property>
</Properties>
</file>