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odri_morgan_cyfoethnaturiolcymru_gov_uk/Documents/Desktop/Rhod Sites/TATA/TATA - BL7108IM/Returns/2022/Releases to Air/"/>
    </mc:Choice>
  </mc:AlternateContent>
  <xr:revisionPtr revIDLastSave="0" documentId="13_ncr:1_{0E3E5A43-481F-4371-B3A7-4B23843D2334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Notes" sheetId="2" r:id="rId1"/>
    <sheet name="Summary" sheetId="7" r:id="rId2"/>
    <sheet name="Plots" sheetId="8" r:id="rId3"/>
    <sheet name="Data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7" l="1"/>
  <c r="O9" i="7"/>
  <c r="M9" i="7"/>
  <c r="L9" i="7"/>
  <c r="K9" i="7"/>
  <c r="D9" i="7"/>
  <c r="E9" i="7"/>
  <c r="F9" i="7"/>
  <c r="G9" i="7"/>
  <c r="H9" i="7"/>
  <c r="I9" i="7"/>
  <c r="J9" i="7"/>
  <c r="AI7" i="9"/>
  <c r="AI9" i="9"/>
  <c r="N14" i="7" s="1"/>
  <c r="AI10" i="9"/>
  <c r="AI11" i="9"/>
  <c r="AI12" i="9"/>
  <c r="AI13" i="9"/>
  <c r="AI14" i="9"/>
  <c r="AI15" i="9"/>
  <c r="AI16" i="9"/>
  <c r="AI17" i="9"/>
  <c r="AG7" i="9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D61" i="9"/>
  <c r="F14" i="9"/>
  <c r="P9" i="7" s="1"/>
  <c r="F18" i="9"/>
  <c r="F21" i="9"/>
  <c r="F22" i="9"/>
  <c r="F23" i="9"/>
  <c r="F24" i="9"/>
  <c r="F25" i="9"/>
  <c r="F26" i="9"/>
  <c r="F27" i="9"/>
  <c r="F31" i="9"/>
  <c r="F34" i="9"/>
  <c r="F35" i="9"/>
  <c r="F36" i="9"/>
  <c r="F37" i="9"/>
  <c r="F38" i="9"/>
  <c r="F39" i="9"/>
  <c r="F40" i="9"/>
  <c r="D19" i="9"/>
  <c r="D26" i="9"/>
  <c r="D27" i="9"/>
  <c r="D28" i="9"/>
  <c r="D30" i="9"/>
  <c r="D31" i="9"/>
  <c r="D33" i="9"/>
  <c r="D35" i="9"/>
  <c r="D36" i="9"/>
  <c r="D37" i="9"/>
  <c r="D38" i="9"/>
  <c r="D39" i="9"/>
  <c r="D40" i="9"/>
  <c r="D41" i="9"/>
  <c r="D42" i="9"/>
  <c r="D43" i="9"/>
  <c r="D44" i="9"/>
  <c r="D45" i="9"/>
  <c r="D48" i="9"/>
  <c r="D49" i="9"/>
  <c r="D50" i="9"/>
  <c r="D53" i="9"/>
  <c r="D54" i="9"/>
  <c r="D57" i="9"/>
  <c r="D58" i="9"/>
  <c r="D59" i="9"/>
  <c r="D62" i="9"/>
  <c r="D63" i="9"/>
  <c r="D66" i="9"/>
  <c r="D71" i="9"/>
  <c r="D72" i="9"/>
  <c r="D74" i="9"/>
  <c r="D75" i="9"/>
  <c r="D76" i="9"/>
  <c r="Q8" i="7"/>
  <c r="Q6" i="7"/>
  <c r="Q5" i="7"/>
  <c r="P8" i="7"/>
  <c r="P6" i="7"/>
  <c r="P5" i="7"/>
  <c r="O8" i="7"/>
  <c r="O6" i="7"/>
  <c r="O5" i="7"/>
  <c r="E6" i="7"/>
  <c r="E5" i="7"/>
  <c r="D5" i="7"/>
  <c r="J5" i="7"/>
  <c r="N13" i="7"/>
  <c r="M8" i="7"/>
  <c r="L8" i="7"/>
  <c r="K8" i="7"/>
  <c r="J8" i="7"/>
  <c r="I8" i="7"/>
  <c r="H8" i="7"/>
  <c r="G8" i="7"/>
  <c r="F8" i="7"/>
  <c r="E8" i="7"/>
  <c r="M5" i="7"/>
  <c r="L5" i="7"/>
  <c r="K5" i="7"/>
  <c r="I5" i="7"/>
  <c r="H5" i="7"/>
  <c r="G5" i="7"/>
  <c r="F5" i="7"/>
  <c r="D8" i="7" l="1"/>
  <c r="N10" i="7"/>
  <c r="N11" i="7"/>
  <c r="M6" i="7"/>
  <c r="L6" i="7"/>
  <c r="K6" i="7"/>
  <c r="J6" i="7"/>
  <c r="I6" i="7"/>
  <c r="H6" i="7"/>
  <c r="G6" i="7"/>
  <c r="F6" i="7"/>
  <c r="D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tc={604E26A1-5E2A-4229-801F-9A267D65B4D4}</author>
    <author>tc={53816F12-76B4-4353-AA6A-F9C0EA3C5C52}</author>
    <author>tc={FF36FDED-62F0-48FB-9F98-233694A80908}</author>
    <author>tc={E7C1CAD4-8E05-4AB8-9904-9596E22B64E1}</author>
    <author>tc={29075EC9-A6FC-4C52-B7C2-62B003BEBDB1}</author>
    <author>tc={9EC7A4DA-60C7-4199-AED6-8A19BD12618C}</author>
    <author>tc={56203C12-1D49-4E58-9C39-888248028425}</author>
    <author>tc={B94AA0B1-1E16-42D6-8D7A-E5446ABE7D72}</author>
  </authors>
  <commentList>
    <comment ref="C6" authorId="0" shapeId="0" xr:uid="{604E26A1-5E2A-4229-801F-9A267D65B4D4}">
      <text>
        <t>[Threaded comment]
Your version of Excel allows you to read this threaded comment; however, any edits to it will get removed if the file is opened in a newer version of Excel. Learn more: https://go.microsoft.com/fwlink/?linkid=870924
Comment:
    Sinter Plant Maintenance Stop during 1st April</t>
      </text>
    </comment>
    <comment ref="W31" authorId="1" shapeId="0" xr:uid="{53816F12-76B4-4353-AA6A-F9C0EA3C5C52}">
      <text>
        <t>[Threaded comment]
Your version of Excel allows you to read this threaded comment; however, any edits to it will get removed if the file is opened in a newer version of Excel. Learn more: https://go.microsoft.com/fwlink/?linkid=870924
Comment:
    Abatement Form: Fume extraction 14/15/16 BOS 002_15/04/22</t>
      </text>
    </comment>
    <comment ref="Y31" authorId="2" shapeId="0" xr:uid="{FF36FDED-62F0-48FB-9F98-233694A80908}">
      <text>
        <t>[Threaded comment]
Your version of Excel allows you to read this threaded comment; however, any edits to it will get removed if the file is opened in a newer version of Excel. Learn more: https://go.microsoft.com/fwlink/?linkid=870924
Comment:
    Abatement Form: Fume extraction 14/15/16 BOS 002_15/04/22</t>
      </text>
    </comment>
    <comment ref="D40" authorId="3" shapeId="0" xr:uid="{E7C1CAD4-8E05-4AB8-9904-9596E22B64E1}">
      <text>
        <t>[Threaded comment]
Your version of Excel allows you to read this threaded comment; however, any edits to it will get removed if the file is opened in a newer version of Excel. Learn more: https://go.microsoft.com/fwlink/?linkid=870924
Comment:
    Monthly Part A for Particulate Breaches for May 2022 - Reference: S5N_22_49A</t>
      </text>
    </comment>
    <comment ref="E60" authorId="4" shapeId="0" xr:uid="{29075EC9-A6FC-4C52-B7C2-62B003BEBDB1}">
      <text>
        <t>[Threaded comment]
Your version of Excel allows you to read this threaded comment; however, any edits to it will get removed if the file is opened in a newer version of Excel. Learn more: https://go.microsoft.com/fwlink/?linkid=870924
Comment:
    Sinter Plant Maintenance Stop during 25th May</t>
      </text>
    </comment>
    <comment ref="E63" authorId="5" shapeId="0" xr:uid="{9EC7A4DA-60C7-4199-AED6-8A19BD12618C}">
      <text>
        <t>[Threaded comment]
Your version of Excel allows you to read this threaded comment; however, any edits to it will get removed if the file is opened in a newer version of Excel. Learn more: https://go.microsoft.com/fwlink/?linkid=870924
Comment:
    A1 Sinter Plant SO2 &amp; NOX Monitor 003_280422</t>
      </text>
    </comment>
    <comment ref="G63" authorId="6" shapeId="0" xr:uid="{56203C12-1D49-4E58-9C39-888248028425}">
      <text>
        <t>[Threaded comment]
Your version of Excel allows you to read this threaded comment; however, any edits to it will get removed if the file is opened in a newer version of Excel. Learn more: https://go.microsoft.com/fwlink/?linkid=870924
Comment:
    A1 Sinter Plant SO2 &amp; NOX Monitor 003_280422</t>
      </text>
    </comment>
    <comment ref="S66" authorId="7" shapeId="0" xr:uid="{B94AA0B1-1E16-42D6-8D7A-E5446ABE7D72}">
      <text>
        <t>[Threaded comment]
Your version of Excel allows you to read this threaded comment; however, any edits to it will get removed if the file is opened in a newer version of Excel. Learn more: https://go.microsoft.com/fwlink/?linkid=870924
Comment:
    Monitor probe change</t>
      </text>
    </comment>
  </commentList>
</comments>
</file>

<file path=xl/sharedStrings.xml><?xml version="1.0" encoding="utf-8"?>
<sst xmlns="http://schemas.openxmlformats.org/spreadsheetml/2006/main" count="145" uniqueCount="88">
  <si>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</si>
  <si>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</si>
  <si>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</si>
  <si>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</si>
  <si>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</si>
  <si>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</si>
  <si>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</si>
  <si>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</si>
  <si>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</si>
  <si>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</si>
  <si>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</si>
  <si>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</si>
  <si>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</si>
  <si>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</si>
  <si>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</si>
  <si>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</si>
  <si>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</si>
  <si>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</si>
  <si>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</si>
  <si>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</si>
  <si>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</si>
  <si>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Dust concentrations in mg/m³ (except A55 as % obscuration), reported as measured (uncertainty not taken into account)</t>
  </si>
  <si>
    <t>Source</t>
  </si>
  <si>
    <t>A1</t>
  </si>
  <si>
    <t>A2</t>
  </si>
  <si>
    <t>A8A</t>
  </si>
  <si>
    <t>A8B</t>
  </si>
  <si>
    <t>A9</t>
  </si>
  <si>
    <t>A10</t>
  </si>
  <si>
    <t>A10A</t>
  </si>
  <si>
    <t>A14</t>
  </si>
  <si>
    <t>A15</t>
  </si>
  <si>
    <t>A16</t>
  </si>
  <si>
    <t>A55</t>
  </si>
  <si>
    <t>A63</t>
  </si>
  <si>
    <t>Description</t>
  </si>
  <si>
    <t>Sinter plant main stack
(particulate)</t>
  </si>
  <si>
    <t>Sinter plant deduster stack</t>
  </si>
  <si>
    <t>BF4 casthouse fume extraction North</t>
  </si>
  <si>
    <t>BF4 casthouse fume extraction South</t>
  </si>
  <si>
    <t>BF5 casthouse fume extraction</t>
  </si>
  <si>
    <t>Iron desulphurisation/hot metal pouring fume extraction plant stack</t>
  </si>
  <si>
    <t>Hot metal fume extraction
no. 2</t>
  </si>
  <si>
    <t>Secondary fume extraction stack North</t>
  </si>
  <si>
    <t>Secondary fume extraction stack Centre</t>
  </si>
  <si>
    <t>Secondary fume extraction stack South</t>
  </si>
  <si>
    <t>Morfa main stack</t>
  </si>
  <si>
    <t>CASOB/ desulph fume extraction plant</t>
  </si>
  <si>
    <r>
      <t>Sinter plant main stack
(SO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</si>
  <si>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r>
      <t>Sinter plant main stack
(NO</t>
    </r>
    <r>
      <rPr>
        <vertAlign val="subscript"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>)</t>
    </r>
  </si>
  <si>
    <t>Daily means</t>
  </si>
  <si>
    <t>Minimum</t>
  </si>
  <si>
    <t>Maximum</t>
  </si>
  <si>
    <t>Limit</t>
  </si>
  <si>
    <t>No. &gt; Limit</t>
  </si>
  <si>
    <t>Weekly mean</t>
  </si>
  <si>
    <t>NOTES</t>
  </si>
  <si>
    <t>Measured concentrations - daily means (mg/m³)</t>
  </si>
  <si>
    <t>Limits</t>
  </si>
  <si>
    <t>Obscuration %</t>
  </si>
  <si>
    <t>BF  and BOS plant sources</t>
  </si>
  <si>
    <t>Sinter plant main stack (Particulate)</t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</si>
  <si>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</si>
  <si>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>Sinter plant main stack (NO</t>
    </r>
    <r>
      <rPr>
        <vertAlign val="subscript"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)</t>
    </r>
  </si>
  <si>
    <t>Hot metal fume extraction no. 2</t>
  </si>
  <si>
    <t>Sinter plant main stack</t>
  </si>
  <si>
    <r>
      <t>Sinter Plant Main Stack 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&amp; NO</t>
    </r>
    <r>
      <rPr>
        <vertAlign val="subscript"/>
        <sz val="11"/>
        <color theme="1"/>
        <rFont val="Arial"/>
        <family val="2"/>
      </rPr>
      <t>X</t>
    </r>
  </si>
  <si>
    <t>Week commencing</t>
  </si>
  <si>
    <t>Measured</t>
  </si>
  <si>
    <t>Sinter plant main stack (Particulate) Uncertainty Applied</t>
  </si>
  <si>
    <t>Date / Uncertainty</t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</si>
  <si>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 Uncertainty Applied</t>
    </r>
  </si>
  <si>
    <t>Sinter plant main stack (NOx) Uncertainty Applied</t>
  </si>
  <si>
    <t>Sinter plant deduster stack Uncertainty Applied</t>
  </si>
  <si>
    <t>Iron desulphurisation/hot metal pouring fume extraction plant stack Uncertainty Applied</t>
  </si>
  <si>
    <t>BF4 casthouse fume extraction North
Uncertainty Applied</t>
  </si>
  <si>
    <t>Hot metal fume extraction no. 2
Uncetainty Applied</t>
  </si>
  <si>
    <t>Secondary fume extraction stack South
Uncertainty Applied</t>
  </si>
  <si>
    <t>Secondary fume extraction stack North
Uncertainty Applied</t>
  </si>
  <si>
    <t>Secondary fume extraction stack Centre Uncertainty Applied</t>
  </si>
  <si>
    <t>Uncertainty Applied 30%</t>
  </si>
  <si>
    <t>S5N_22_46A</t>
  </si>
  <si>
    <t>No. &gt; Limit w Uncert</t>
  </si>
  <si>
    <t>CASOB/ desulph fume extraction plant Uncertainty Applied</t>
  </si>
  <si>
    <t>BF4 casthouse fume extraction South Uncertainty Applied</t>
  </si>
  <si>
    <t>Extended Sinter Plant Maintenance Stop</t>
  </si>
  <si>
    <t>Abatement Form: Fume extraction 14/15/16 BOS 002_15/04/22</t>
  </si>
  <si>
    <t xml:space="preserve">Abatement Form: Fume extraction A15 BOS 015_20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</si>
</sst>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mmm\ dd\ yyyy"/>
    <numFmt numFmtId="166" formatCode="[$-F800]dddd\,\ mmmm\ dd\,\ yyyy"/>
    <numFmt numFmtId="167" formatCode="0.00000000"/>
  </numFmts>
  <fonts count="24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0"/>
      <name val="Arial"/>
      <family val="2"/>
    </font>
    <font>
      <vertAlign val="subscript"/>
      <sz val="11"/>
      <color theme="1"/>
      <name val="Arial"/>
      <family val="2"/>
    </font>
    <font>
      <sz val="10"/>
      <name val="Arial"/>
    </font>
    <font>
      <b/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 applyFont="0" applyFill="0" applyBorder="0" applyAlignment="0" applyProtection="0"/>
    <xf numFmtId="0" fontId="8" fillId="0" borderId="0"/>
    <xf numFmtId="0" fontId="19" fillId="0" borderId="0" applyFont="0" applyFill="0" applyBorder="0" applyAlignment="0" applyProtection="0"/>
    <xf numFmtId="0" fontId="7" fillId="0" borderId="0"/>
    <xf numFmtId="0" fontId="4" fillId="0" borderId="0"/>
    <xf numFmtId="9" fontId="19" fillId="0" borderId="0" applyFont="0" applyFill="0" applyBorder="0" applyAlignment="0" applyProtection="0"/>
  </cellStyleXfs>
  <cellXfs count="164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0" xfId="0" applyFont="1"/>
    <xf numFmtId="0" fontId="0" fillId="0" borderId="0" xfId="0" applyFont="1" applyAlignment="1"/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0" fillId="0" borderId="8" xfId="0" applyBorder="1"/>
    <xf numFmtId="0" fontId="0" fillId="0" borderId="9" xfId="0" applyBorder="1"/>
    <xf numFmtId="0" fontId="8" fillId="0" borderId="0" xfId="1"/>
    <xf numFmtId="0" fontId="8" fillId="0" borderId="0" xfId="1" applyAlignment="1">
      <alignment horizontal="right"/>
    </xf>
    <xf numFmtId="0" fontId="8" fillId="0" borderId="0" xfId="1" applyAlignment="1">
      <alignment vertical="top"/>
    </xf>
    <xf numFmtId="164" fontId="8" fillId="0" borderId="0" xfId="1" applyNumberFormat="1"/>
    <xf numFmtId="164" fontId="8" fillId="0" borderId="0" xfId="1" applyNumberFormat="1" applyAlignment="1">
      <alignment horizontal="right"/>
    </xf>
    <xf numFmtId="165" fontId="12" fillId="0" borderId="0" xfId="0" applyNumberFormat="1" applyFont="1" applyBorder="1" applyAlignment="1">
      <alignment horizontal="left"/>
    </xf>
    <xf numFmtId="0" fontId="14" fillId="0" borderId="0" xfId="0" applyFont="1"/>
    <xf numFmtId="0" fontId="12" fillId="0" borderId="0" xfId="0" applyFont="1"/>
    <xf numFmtId="0" fontId="12" fillId="0" borderId="0" xfId="0" applyFont="1" applyBorder="1"/>
    <xf numFmtId="0" fontId="14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5" xfId="0" applyFont="1" applyBorder="1"/>
    <xf numFmtId="164" fontId="0" fillId="0" borderId="5" xfId="0" applyNumberFormat="1" applyFont="1" applyBorder="1"/>
    <xf numFmtId="0" fontId="0" fillId="0" borderId="10" xfId="0" applyFont="1" applyBorder="1"/>
    <xf numFmtId="164" fontId="0" fillId="0" borderId="10" xfId="0" applyNumberFormat="1" applyFont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1" fontId="0" fillId="0" borderId="10" xfId="0" applyNumberFormat="1" applyFont="1" applyBorder="1"/>
    <xf numFmtId="165" fontId="17" fillId="0" borderId="0" xfId="0" applyNumberFormat="1" applyFont="1" applyBorder="1" applyAlignment="1">
      <alignment horizontal="left"/>
    </xf>
    <xf numFmtId="166" fontId="12" fillId="0" borderId="0" xfId="0" applyNumberFormat="1" applyFont="1" applyFill="1" applyBorder="1" applyAlignment="1">
      <alignment horizontal="left"/>
    </xf>
    <xf numFmtId="166" fontId="12" fillId="0" borderId="0" xfId="1" applyNumberFormat="1" applyFont="1" applyAlignment="1">
      <alignment horizontal="left"/>
    </xf>
    <xf numFmtId="2" fontId="12" fillId="0" borderId="0" xfId="1" applyNumberFormat="1" applyFont="1"/>
    <xf numFmtId="2" fontId="15" fillId="0" borderId="0" xfId="1" applyNumberFormat="1" applyFont="1"/>
    <xf numFmtId="1" fontId="8" fillId="0" borderId="0" xfId="1" applyNumberFormat="1"/>
    <xf numFmtId="164" fontId="0" fillId="0" borderId="11" xfId="0" applyNumberFormat="1" applyFont="1" applyBorder="1"/>
    <xf numFmtId="0" fontId="0" fillId="0" borderId="12" xfId="0" applyFont="1" applyBorder="1"/>
    <xf numFmtId="0" fontId="0" fillId="0" borderId="5" xfId="0" applyFont="1" applyFill="1" applyBorder="1"/>
    <xf numFmtId="0" fontId="0" fillId="0" borderId="17" xfId="0" applyFont="1" applyBorder="1"/>
    <xf numFmtId="0" fontId="11" fillId="0" borderId="19" xfId="1" applyFont="1" applyBorder="1" applyAlignment="1">
      <alignment horizontal="right"/>
    </xf>
    <xf numFmtId="0" fontId="0" fillId="0" borderId="22" xfId="0" applyFont="1" applyBorder="1" applyAlignment="1">
      <alignment vertical="top"/>
    </xf>
    <xf numFmtId="0" fontId="11" fillId="0" borderId="13" xfId="1" applyFont="1" applyBorder="1" applyAlignment="1">
      <alignment horizontal="right" vertical="top" wrapText="1"/>
    </xf>
    <xf numFmtId="0" fontId="11" fillId="0" borderId="10" xfId="1" applyFont="1" applyBorder="1" applyAlignment="1">
      <alignment horizontal="right" vertical="top" wrapText="1"/>
    </xf>
    <xf numFmtId="0" fontId="13" fillId="0" borderId="10" xfId="1" applyFont="1" applyBorder="1" applyAlignment="1">
      <alignment horizontal="right" vertical="top" wrapText="1"/>
    </xf>
    <xf numFmtId="0" fontId="11" fillId="0" borderId="23" xfId="1" applyFont="1" applyBorder="1" applyAlignment="1">
      <alignment horizontal="right" vertical="top" wrapText="1"/>
    </xf>
    <xf numFmtId="0" fontId="0" fillId="0" borderId="19" xfId="0" applyFont="1" applyBorder="1"/>
    <xf numFmtId="164" fontId="0" fillId="0" borderId="19" xfId="0" applyNumberFormat="1" applyFont="1" applyBorder="1"/>
    <xf numFmtId="164" fontId="0" fillId="0" borderId="19" xfId="0" applyNumberFormat="1" applyFont="1" applyFill="1" applyBorder="1"/>
    <xf numFmtId="164" fontId="0" fillId="0" borderId="24" xfId="0" applyNumberFormat="1" applyFont="1" applyFill="1" applyBorder="1"/>
    <xf numFmtId="0" fontId="0" fillId="0" borderId="26" xfId="0" applyFill="1" applyBorder="1"/>
    <xf numFmtId="0" fontId="0" fillId="0" borderId="21" xfId="0" applyFont="1" applyBorder="1"/>
    <xf numFmtId="0" fontId="0" fillId="0" borderId="21" xfId="0" applyFont="1" applyFill="1" applyBorder="1"/>
    <xf numFmtId="0" fontId="0" fillId="0" borderId="27" xfId="0" applyFill="1" applyBorder="1"/>
    <xf numFmtId="164" fontId="0" fillId="0" borderId="25" xfId="0" applyNumberFormat="1" applyFont="1" applyFill="1" applyBorder="1"/>
    <xf numFmtId="164" fontId="0" fillId="0" borderId="26" xfId="0" applyNumberFormat="1" applyFont="1" applyBorder="1"/>
    <xf numFmtId="0" fontId="0" fillId="0" borderId="27" xfId="0" applyFont="1" applyBorder="1"/>
    <xf numFmtId="0" fontId="6" fillId="0" borderId="0" xfId="1" applyFont="1"/>
    <xf numFmtId="0" fontId="8" fillId="0" borderId="0" xfId="1" applyAlignment="1">
      <alignment horizontal="right"/>
    </xf>
    <xf numFmtId="2" fontId="4" fillId="0" borderId="0" xfId="1" applyNumberFormat="1" applyFont="1"/>
    <xf numFmtId="0" fontId="0" fillId="0" borderId="10" xfId="0" applyFont="1" applyFill="1" applyBorder="1"/>
    <xf numFmtId="0" fontId="0" fillId="0" borderId="29" xfId="0" applyFont="1" applyBorder="1"/>
    <xf numFmtId="0" fontId="0" fillId="0" borderId="30" xfId="0" applyFont="1" applyBorder="1"/>
    <xf numFmtId="164" fontId="0" fillId="0" borderId="30" xfId="0" applyNumberFormat="1" applyFont="1" applyBorder="1"/>
    <xf numFmtId="164" fontId="0" fillId="0" borderId="31" xfId="0" applyNumberFormat="1" applyFont="1" applyBorder="1"/>
    <xf numFmtId="0" fontId="0" fillId="0" borderId="30" xfId="0" applyFont="1" applyFill="1" applyBorder="1"/>
    <xf numFmtId="0" fontId="0" fillId="0" borderId="32" xfId="0" applyFill="1" applyBorder="1"/>
    <xf numFmtId="0" fontId="0" fillId="0" borderId="21" xfId="0" applyFont="1" applyBorder="1" applyAlignment="1">
      <alignment wrapText="1"/>
    </xf>
    <xf numFmtId="0" fontId="0" fillId="0" borderId="29" xfId="0" applyFill="1" applyBorder="1"/>
    <xf numFmtId="0" fontId="8" fillId="0" borderId="0" xfId="1" applyFill="1" applyAlignment="1">
      <alignment horizontal="right"/>
    </xf>
    <xf numFmtId="0" fontId="6" fillId="0" borderId="0" xfId="1" applyFont="1" applyFill="1" applyAlignment="1">
      <alignment horizontal="right"/>
    </xf>
    <xf numFmtId="2" fontId="12" fillId="0" borderId="0" xfId="0" applyNumberFormat="1" applyFont="1" applyFill="1" applyAlignment="1">
      <alignment horizontal="right"/>
    </xf>
    <xf numFmtId="2" fontId="8" fillId="0" borderId="0" xfId="1" applyNumberFormat="1" applyFill="1" applyAlignment="1">
      <alignment horizontal="right"/>
    </xf>
    <xf numFmtId="2" fontId="15" fillId="0" borderId="0" xfId="0" applyNumberFormat="1" applyFont="1" applyFill="1" applyAlignment="1">
      <alignment horizontal="right"/>
    </xf>
    <xf numFmtId="2" fontId="12" fillId="0" borderId="0" xfId="0" applyNumberFormat="1" applyFont="1" applyFill="1" applyAlignment="1">
      <alignment vertical="center" wrapText="1"/>
    </xf>
    <xf numFmtId="2" fontId="12" fillId="0" borderId="0" xfId="0" applyNumberFormat="1" applyFont="1" applyFill="1" applyAlignment="1">
      <alignment horizontal="right" vertical="center" wrapText="1"/>
    </xf>
    <xf numFmtId="2" fontId="14" fillId="0" borderId="0" xfId="0" applyNumberFormat="1" applyFont="1" applyFill="1" applyAlignment="1">
      <alignment horizontal="center" vertical="center" wrapText="1"/>
    </xf>
    <xf numFmtId="2" fontId="12" fillId="0" borderId="0" xfId="1" applyNumberFormat="1" applyFont="1" applyFill="1" applyAlignment="1">
      <alignment horizontal="right"/>
    </xf>
    <xf numFmtId="2" fontId="17" fillId="0" borderId="0" xfId="1" applyNumberFormat="1" applyFont="1" applyFill="1" applyAlignment="1">
      <alignment horizontal="right"/>
    </xf>
    <xf numFmtId="0" fontId="12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12" fillId="0" borderId="0" xfId="1" applyFont="1" applyFill="1" applyAlignment="1">
      <alignment horizontal="right"/>
    </xf>
    <xf numFmtId="2" fontId="6" fillId="0" borderId="0" xfId="1" applyNumberFormat="1" applyFont="1" applyFill="1" applyAlignment="1">
      <alignment horizontal="right"/>
    </xf>
    <xf numFmtId="2" fontId="4" fillId="0" borderId="0" xfId="1" applyNumberFormat="1" applyFont="1" applyFill="1" applyAlignment="1">
      <alignment horizontal="right" vertical="center" wrapText="1"/>
    </xf>
    <xf numFmtId="2" fontId="20" fillId="0" borderId="0" xfId="1" applyNumberFormat="1" applyFont="1" applyFill="1" applyAlignment="1">
      <alignment horizontal="center" vertical="center" wrapText="1"/>
    </xf>
    <xf numFmtId="2" fontId="4" fillId="0" borderId="0" xfId="1" applyNumberFormat="1" applyFont="1" applyFill="1" applyAlignment="1">
      <alignment horizontal="right"/>
    </xf>
    <xf numFmtId="2" fontId="15" fillId="0" borderId="0" xfId="1" applyNumberFormat="1" applyFont="1" applyFill="1" applyAlignment="1">
      <alignment horizontal="right"/>
    </xf>
    <xf numFmtId="2" fontId="6" fillId="0" borderId="0" xfId="1" applyNumberFormat="1" applyFont="1" applyFill="1" applyAlignment="1">
      <alignment vertical="center" wrapText="1"/>
    </xf>
    <xf numFmtId="2" fontId="12" fillId="0" borderId="0" xfId="1" applyNumberFormat="1" applyFont="1" applyFill="1" applyAlignment="1">
      <alignment horizontal="right" vertical="center" wrapText="1"/>
    </xf>
    <xf numFmtId="2" fontId="23" fillId="0" borderId="0" xfId="1" applyNumberFormat="1" applyFont="1" applyFill="1" applyAlignment="1">
      <alignment vertical="center" wrapText="1"/>
    </xf>
    <xf numFmtId="2" fontId="16" fillId="0" borderId="0" xfId="1" applyNumberFormat="1" applyFont="1" applyFill="1" applyAlignment="1">
      <alignment vertical="center" wrapText="1"/>
    </xf>
    <xf numFmtId="2" fontId="4" fillId="0" borderId="0" xfId="1" applyNumberFormat="1" applyFont="1" applyFill="1" applyAlignment="1">
      <alignment horizontal="right" vertical="center"/>
    </xf>
    <xf numFmtId="2" fontId="10" fillId="0" borderId="0" xfId="1" applyNumberFormat="1" applyFont="1" applyFill="1" applyAlignment="1">
      <alignment vertical="center"/>
    </xf>
    <xf numFmtId="2" fontId="4" fillId="0" borderId="0" xfId="1" applyNumberFormat="1" applyFont="1" applyFill="1" applyAlignment="1">
      <alignment vertical="center"/>
    </xf>
    <xf numFmtId="2" fontId="10" fillId="0" borderId="0" xfId="1" applyNumberFormat="1" applyFont="1" applyFill="1" applyAlignment="1">
      <alignment horizontal="center" vertical="center"/>
    </xf>
    <xf numFmtId="2" fontId="6" fillId="0" borderId="0" xfId="1" applyNumberFormat="1" applyFont="1" applyFill="1" applyAlignment="1">
      <alignment vertical="center"/>
    </xf>
    <xf numFmtId="2" fontId="12" fillId="0" borderId="0" xfId="1" applyNumberFormat="1" applyFont="1" applyFill="1" applyAlignment="1">
      <alignment horizontal="right" vertical="center"/>
    </xf>
    <xf numFmtId="2" fontId="23" fillId="0" borderId="0" xfId="1" applyNumberFormat="1" applyFont="1" applyFill="1" applyAlignment="1">
      <alignment vertical="center"/>
    </xf>
    <xf numFmtId="2" fontId="12" fillId="0" borderId="0" xfId="1" applyNumberFormat="1" applyFont="1" applyFill="1" applyAlignment="1">
      <alignment vertical="center"/>
    </xf>
    <xf numFmtId="2" fontId="16" fillId="0" borderId="0" xfId="1" applyNumberFormat="1" applyFont="1" applyFill="1" applyAlignment="1">
      <alignment vertical="center"/>
    </xf>
    <xf numFmtId="167" fontId="4" fillId="0" borderId="0" xfId="1" applyNumberFormat="1" applyFont="1" applyFill="1" applyAlignment="1">
      <alignment horizontal="right" vertical="center" wrapText="1"/>
    </xf>
    <xf numFmtId="167" fontId="4" fillId="0" borderId="0" xfId="1" applyNumberFormat="1" applyFont="1" applyFill="1" applyAlignment="1">
      <alignment horizontal="right" vertical="top" wrapText="1"/>
    </xf>
    <xf numFmtId="167" fontId="12" fillId="0" borderId="0" xfId="1" applyNumberFormat="1" applyFont="1" applyFill="1" applyAlignment="1">
      <alignment horizontal="right" vertical="top" wrapText="1"/>
    </xf>
    <xf numFmtId="2" fontId="16" fillId="0" borderId="0" xfId="1" applyNumberFormat="1" applyFont="1" applyFill="1" applyAlignment="1">
      <alignment vertical="top" wrapText="1"/>
    </xf>
    <xf numFmtId="0" fontId="10" fillId="0" borderId="0" xfId="1" applyFont="1" applyFill="1" applyAlignment="1">
      <alignment horizontal="center"/>
    </xf>
    <xf numFmtId="2" fontId="20" fillId="0" borderId="0" xfId="1" applyNumberFormat="1" applyFont="1" applyFill="1" applyAlignment="1">
      <alignment vertical="center" wrapText="1"/>
    </xf>
    <xf numFmtId="2" fontId="6" fillId="0" borderId="0" xfId="1" applyNumberFormat="1" applyFont="1" applyFill="1" applyAlignment="1">
      <alignment vertical="top" wrapText="1"/>
    </xf>
    <xf numFmtId="2" fontId="23" fillId="0" borderId="0" xfId="1" applyNumberFormat="1" applyFont="1" applyFill="1" applyAlignment="1">
      <alignment vertical="top" wrapText="1"/>
    </xf>
    <xf numFmtId="0" fontId="8" fillId="0" borderId="0" xfId="1" applyFill="1"/>
    <xf numFmtId="0" fontId="17" fillId="0" borderId="0" xfId="1" applyFont="1" applyFill="1"/>
    <xf numFmtId="0" fontId="8" fillId="3" borderId="0" xfId="1" applyFill="1" applyAlignment="1">
      <alignment horizontal="right"/>
    </xf>
    <xf numFmtId="0" fontId="5" fillId="3" borderId="0" xfId="1" applyFont="1" applyFill="1" applyAlignment="1">
      <alignment horizontal="right"/>
    </xf>
    <xf numFmtId="0" fontId="6" fillId="3" borderId="0" xfId="1" applyFont="1" applyFill="1" applyAlignment="1">
      <alignment horizontal="right"/>
    </xf>
    <xf numFmtId="0" fontId="5" fillId="3" borderId="0" xfId="1" applyFont="1" applyFill="1" applyAlignment="1">
      <alignment horizontal="right" vertical="top" wrapText="1"/>
    </xf>
    <xf numFmtId="9" fontId="8" fillId="3" borderId="0" xfId="1" applyNumberFormat="1" applyFill="1" applyAlignment="1">
      <alignment horizontal="right" vertical="top" wrapText="1"/>
    </xf>
    <xf numFmtId="0" fontId="4" fillId="3" borderId="0" xfId="1" applyFont="1" applyFill="1" applyAlignment="1">
      <alignment horizontal="right" vertical="top" wrapText="1"/>
    </xf>
    <xf numFmtId="0" fontId="11" fillId="3" borderId="18" xfId="1" applyFont="1" applyFill="1" applyBorder="1" applyAlignment="1">
      <alignment horizontal="right"/>
    </xf>
    <xf numFmtId="0" fontId="11" fillId="3" borderId="19" xfId="1" applyFont="1" applyFill="1" applyBorder="1" applyAlignment="1">
      <alignment horizontal="right"/>
    </xf>
    <xf numFmtId="0" fontId="11" fillId="3" borderId="20" xfId="1" applyFont="1" applyFill="1" applyBorder="1" applyAlignment="1">
      <alignment horizontal="right"/>
    </xf>
    <xf numFmtId="0" fontId="8" fillId="0" borderId="0" xfId="1" applyFill="1" applyAlignment="1">
      <alignment vertical="top"/>
    </xf>
    <xf numFmtId="0" fontId="6" fillId="3" borderId="0" xfId="1" applyFont="1" applyFill="1"/>
    <xf numFmtId="0" fontId="6" fillId="3" borderId="0" xfId="1" applyFont="1" applyFill="1" applyAlignment="1">
      <alignment vertical="top" wrapText="1"/>
    </xf>
    <xf numFmtId="0" fontId="8" fillId="3" borderId="0" xfId="1" applyFill="1"/>
    <xf numFmtId="0" fontId="8" fillId="3" borderId="0" xfId="1" applyFill="1" applyAlignment="1">
      <alignment horizontal="right" vertical="top" wrapText="1"/>
    </xf>
    <xf numFmtId="0" fontId="8" fillId="3" borderId="0" xfId="1" applyFill="1" applyAlignment="1">
      <alignment vertical="top"/>
    </xf>
    <xf numFmtId="0" fontId="14" fillId="3" borderId="0" xfId="0" applyFont="1" applyFill="1" applyBorder="1" applyAlignment="1">
      <alignment horizontal="left"/>
    </xf>
    <xf numFmtId="0" fontId="3" fillId="3" borderId="0" xfId="1" applyFont="1" applyFill="1" applyAlignment="1">
      <alignment horizontal="right" vertical="top" wrapText="1"/>
    </xf>
    <xf numFmtId="0" fontId="11" fillId="3" borderId="0" xfId="1" applyFont="1" applyFill="1" applyAlignment="1">
      <alignment horizontal="right" vertical="top" wrapText="1"/>
    </xf>
    <xf numFmtId="9" fontId="4" fillId="3" borderId="0" xfId="1" applyNumberFormat="1" applyFont="1" applyFill="1" applyAlignment="1">
      <alignment horizontal="right" vertical="top" wrapText="1"/>
    </xf>
    <xf numFmtId="0" fontId="8" fillId="4" borderId="0" xfId="1" applyFill="1" applyAlignment="1">
      <alignment horizontal="right"/>
    </xf>
    <xf numFmtId="0" fontId="4" fillId="4" borderId="0" xfId="1" applyFont="1" applyFill="1" applyAlignment="1">
      <alignment horizontal="right" vertical="top" wrapText="1"/>
    </xf>
    <xf numFmtId="9" fontId="8" fillId="4" borderId="0" xfId="1" applyNumberFormat="1" applyFill="1" applyAlignment="1">
      <alignment horizontal="right" vertical="top" wrapText="1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10" fillId="0" borderId="0" xfId="1" applyFont="1" applyFill="1" applyAlignment="1">
      <alignment horizontal="center"/>
    </xf>
    <xf numFmtId="0" fontId="11" fillId="3" borderId="0" xfId="1" applyFont="1" applyFill="1" applyAlignment="1">
      <alignment horizontal="right" vertical="top" wrapText="1"/>
    </xf>
    <xf numFmtId="0" fontId="4" fillId="3" borderId="0" xfId="1" applyFont="1" applyFill="1" applyAlignment="1">
      <alignment horizontal="right" vertical="top" wrapText="1"/>
    </xf>
    <xf numFmtId="0" fontId="8" fillId="3" borderId="0" xfId="1" applyFill="1" applyAlignment="1">
      <alignment horizontal="right" vertical="top" wrapText="1"/>
    </xf>
    <xf numFmtId="0" fontId="4" fillId="4" borderId="0" xfId="1" applyFont="1" applyFill="1" applyAlignment="1">
      <alignment horizontal="right" vertical="top" wrapText="1"/>
    </xf>
    <xf numFmtId="0" fontId="8" fillId="4" borderId="0" xfId="1" applyFill="1" applyAlignment="1">
      <alignment horizontal="right" vertical="top" wrapText="1"/>
    </xf>
    <xf numFmtId="0" fontId="3" fillId="3" borderId="0" xfId="1" applyFont="1" applyFill="1" applyAlignment="1">
      <alignment horizontal="right" vertical="top" wrapText="1"/>
    </xf>
    <xf numFmtId="0" fontId="6" fillId="3" borderId="0" xfId="1" applyFont="1" applyFill="1" applyAlignment="1">
      <alignment horizontal="right" vertical="top" wrapText="1"/>
    </xf>
    <xf numFmtId="0" fontId="5" fillId="3" borderId="0" xfId="1" applyFont="1" applyFill="1" applyAlignment="1">
      <alignment horizontal="right" vertical="top" wrapText="1"/>
    </xf>
    <xf numFmtId="0" fontId="14" fillId="3" borderId="0" xfId="0" applyFont="1" applyFill="1" applyAlignment="1">
      <alignment horizontal="center"/>
    </xf>
    <xf numFmtId="0" fontId="8" fillId="3" borderId="0" xfId="1" applyFill="1" applyAlignment="1">
      <alignment horizontal="center"/>
    </xf>
    <xf numFmtId="0" fontId="8" fillId="3" borderId="0" xfId="1" applyFill="1" applyAlignment="1">
      <alignment horizontal="center" vertical="top" wrapText="1"/>
    </xf>
    <xf numFmtId="0" fontId="8" fillId="0" borderId="0" xfId="1" applyFill="1" applyAlignment="1">
      <alignment horizontal="right" vertical="top" wrapText="1"/>
    </xf>
    <xf numFmtId="2" fontId="1" fillId="0" borderId="0" xfId="1" applyNumberFormat="1" applyFont="1" applyFill="1" applyAlignment="1">
      <alignment horizontal="center" vertical="center" wrapText="1"/>
    </xf>
    <xf numFmtId="2" fontId="4" fillId="0" borderId="0" xfId="1" applyNumberFormat="1" applyFont="1" applyFill="1" applyAlignment="1">
      <alignment horizontal="center" vertical="center" wrapText="1"/>
    </xf>
    <xf numFmtId="2" fontId="2" fillId="0" borderId="0" xfId="1" applyNumberFormat="1" applyFont="1" applyFill="1" applyAlignment="1">
      <alignment horizontal="center" wrapText="1"/>
    </xf>
    <xf numFmtId="2" fontId="4" fillId="0" borderId="0" xfId="1" applyNumberFormat="1" applyFont="1" applyFill="1" applyAlignment="1">
      <alignment horizontal="center" wrapText="1"/>
    </xf>
    <xf numFmtId="2" fontId="12" fillId="0" borderId="0" xfId="0" applyNumberFormat="1" applyFont="1" applyFill="1" applyAlignment="1">
      <alignment horizontal="center" vertical="center" wrapText="1"/>
    </xf>
  </cellXfs>
  <cellStyles count="6">
    <cellStyle name="Normal" xfId="0" builtinId="0"/>
    <cellStyle name="Normal 2" xfId="1" xr:uid="{FF683E16-6A62-4940-A5D5-514EB64F8FCB}"/>
    <cellStyle name="Normal 2 2" xfId="3" xr:uid="{05ECE19F-1CA1-41F2-A203-7FD31E0DB3C9}"/>
    <cellStyle name="Normal 2 3" xfId="4" xr:uid="{CC4D6746-4EA6-4E86-AC0D-178F4040F04A}"/>
    <cellStyle name="Normal 3" xfId="2" xr:uid="{91246AB5-D6E1-4D4E-B12B-57DB3C52EF94}"/>
    <cellStyle name="Percent 2" xfId="5" xr:uid="{A9DC89AE-D150-4BB0-A109-63312153D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Data!$C$6:$C$97</c:f>
              <c:numCache>
                <c:formatCode>0.00</c:formatCode>
                <c:ptCount val="92"/>
                <c:pt idx="0">
                  <c:v>1.0900000000000001</c:v>
                </c:pt>
                <c:pt idx="1">
                  <c:v>30.79</c:v>
                </c:pt>
                <c:pt idx="2">
                  <c:v>27.02</c:v>
                </c:pt>
                <c:pt idx="3">
                  <c:v>21.54</c:v>
                </c:pt>
                <c:pt idx="4">
                  <c:v>26.4</c:v>
                </c:pt>
                <c:pt idx="5">
                  <c:v>22.66</c:v>
                </c:pt>
                <c:pt idx="6">
                  <c:v>24.94</c:v>
                </c:pt>
                <c:pt idx="7">
                  <c:v>23.55</c:v>
                </c:pt>
                <c:pt idx="8">
                  <c:v>32.31</c:v>
                </c:pt>
                <c:pt idx="9">
                  <c:v>28.14</c:v>
                </c:pt>
                <c:pt idx="10">
                  <c:v>13.32</c:v>
                </c:pt>
                <c:pt idx="11">
                  <c:v>35.200000000000003</c:v>
                </c:pt>
                <c:pt idx="12">
                  <c:v>38.35</c:v>
                </c:pt>
                <c:pt idx="13">
                  <c:v>42.56</c:v>
                </c:pt>
                <c:pt idx="14">
                  <c:v>38.049999999999997</c:v>
                </c:pt>
                <c:pt idx="15">
                  <c:v>31.78</c:v>
                </c:pt>
                <c:pt idx="16">
                  <c:v>36.700000000000003</c:v>
                </c:pt>
                <c:pt idx="17">
                  <c:v>36.450000000000003</c:v>
                </c:pt>
                <c:pt idx="18">
                  <c:v>36.74</c:v>
                </c:pt>
                <c:pt idx="19">
                  <c:v>37.25</c:v>
                </c:pt>
                <c:pt idx="20">
                  <c:v>49.95</c:v>
                </c:pt>
                <c:pt idx="21">
                  <c:v>43.72</c:v>
                </c:pt>
                <c:pt idx="22">
                  <c:v>40.94</c:v>
                </c:pt>
                <c:pt idx="23">
                  <c:v>14.49</c:v>
                </c:pt>
                <c:pt idx="24">
                  <c:v>42.92</c:v>
                </c:pt>
                <c:pt idx="25">
                  <c:v>46.35</c:v>
                </c:pt>
                <c:pt idx="26">
                  <c:v>30</c:v>
                </c:pt>
                <c:pt idx="27">
                  <c:v>41.73</c:v>
                </c:pt>
                <c:pt idx="28">
                  <c:v>39.36</c:v>
                </c:pt>
                <c:pt idx="29">
                  <c:v>40.08</c:v>
                </c:pt>
                <c:pt idx="30">
                  <c:v>44.08</c:v>
                </c:pt>
                <c:pt idx="31">
                  <c:v>48.8</c:v>
                </c:pt>
                <c:pt idx="32">
                  <c:v>45.27</c:v>
                </c:pt>
                <c:pt idx="33">
                  <c:v>50.58</c:v>
                </c:pt>
                <c:pt idx="34">
                  <c:v>61.69</c:v>
                </c:pt>
                <c:pt idx="35">
                  <c:v>60.07</c:v>
                </c:pt>
                <c:pt idx="36">
                  <c:v>58.32</c:v>
                </c:pt>
                <c:pt idx="37">
                  <c:v>58.61</c:v>
                </c:pt>
                <c:pt idx="38">
                  <c:v>55.14</c:v>
                </c:pt>
                <c:pt idx="39">
                  <c:v>57.61</c:v>
                </c:pt>
                <c:pt idx="40">
                  <c:v>30.51</c:v>
                </c:pt>
                <c:pt idx="41">
                  <c:v>35.4</c:v>
                </c:pt>
                <c:pt idx="42">
                  <c:v>46.09</c:v>
                </c:pt>
                <c:pt idx="43">
                  <c:v>41.07</c:v>
                </c:pt>
                <c:pt idx="44">
                  <c:v>45.56</c:v>
                </c:pt>
                <c:pt idx="45">
                  <c:v>33.270000000000003</c:v>
                </c:pt>
                <c:pt idx="46">
                  <c:v>36.71</c:v>
                </c:pt>
                <c:pt idx="47">
                  <c:v>43.45</c:v>
                </c:pt>
                <c:pt idx="48">
                  <c:v>53.7</c:v>
                </c:pt>
                <c:pt idx="49">
                  <c:v>29.29</c:v>
                </c:pt>
                <c:pt idx="50">
                  <c:v>37.11</c:v>
                </c:pt>
                <c:pt idx="51">
                  <c:v>48.68</c:v>
                </c:pt>
                <c:pt idx="52">
                  <c:v>49.6</c:v>
                </c:pt>
                <c:pt idx="53">
                  <c:v>47.13</c:v>
                </c:pt>
                <c:pt idx="54">
                  <c:v>23.09</c:v>
                </c:pt>
                <c:pt idx="55">
                  <c:v>40.369999999999997</c:v>
                </c:pt>
                <c:pt idx="56">
                  <c:v>46.63</c:v>
                </c:pt>
                <c:pt idx="57">
                  <c:v>48.44</c:v>
                </c:pt>
                <c:pt idx="58">
                  <c:v>35.5</c:v>
                </c:pt>
                <c:pt idx="59">
                  <c:v>20.350000000000001</c:v>
                </c:pt>
                <c:pt idx="60">
                  <c:v>43.98</c:v>
                </c:pt>
                <c:pt idx="61">
                  <c:v>37.299999999999997</c:v>
                </c:pt>
                <c:pt idx="62">
                  <c:v>24.3</c:v>
                </c:pt>
                <c:pt idx="63">
                  <c:v>36.1</c:v>
                </c:pt>
                <c:pt idx="64">
                  <c:v>35.159999999999997</c:v>
                </c:pt>
                <c:pt idx="65">
                  <c:v>44.04</c:v>
                </c:pt>
                <c:pt idx="66">
                  <c:v>42.09</c:v>
                </c:pt>
                <c:pt idx="67">
                  <c:v>38.21</c:v>
                </c:pt>
                <c:pt idx="68">
                  <c:v>43.65</c:v>
                </c:pt>
                <c:pt idx="69">
                  <c:v>41.53</c:v>
                </c:pt>
                <c:pt idx="70">
                  <c:v>44.5</c:v>
                </c:pt>
                <c:pt idx="71">
                  <c:v>20.72</c:v>
                </c:pt>
                <c:pt idx="72">
                  <c:v>0</c:v>
                </c:pt>
                <c:pt idx="89">
                  <c:v>24.85</c:v>
                </c:pt>
                <c:pt idx="90">
                  <c:v>26.66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Data!$AC$6:$AC$97</c:f>
              <c:numCache>
                <c:formatCode>General</c:formatCode>
                <c:ptCount val="9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  <c:pt idx="90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A2 - PM</a:t>
            </a:r>
            <a:endParaRPr lang="en-US" b="1" baseline="0"/>
          </a:p>
        </c:rich>
      </c:tx>
      <c:layout>
        <c:manualLayout>
          <c:xMode val="edge"/>
          <c:yMode val="edge"/>
          <c:x val="7.3197648539546606E-2"/>
          <c:y val="3.0800820430004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Data!$I$6:$I$97</c:f>
              <c:numCache>
                <c:formatCode>0.00</c:formatCode>
                <c:ptCount val="92"/>
                <c:pt idx="0">
                  <c:v>0.41</c:v>
                </c:pt>
                <c:pt idx="1">
                  <c:v>0.74</c:v>
                </c:pt>
                <c:pt idx="2">
                  <c:v>0.62</c:v>
                </c:pt>
                <c:pt idx="3">
                  <c:v>0.88</c:v>
                </c:pt>
                <c:pt idx="4">
                  <c:v>1.05</c:v>
                </c:pt>
                <c:pt idx="5">
                  <c:v>0.93</c:v>
                </c:pt>
                <c:pt idx="6">
                  <c:v>0.86</c:v>
                </c:pt>
                <c:pt idx="7">
                  <c:v>0.81</c:v>
                </c:pt>
                <c:pt idx="8">
                  <c:v>1.08</c:v>
                </c:pt>
                <c:pt idx="9">
                  <c:v>0.87</c:v>
                </c:pt>
                <c:pt idx="10">
                  <c:v>0.6</c:v>
                </c:pt>
                <c:pt idx="11">
                  <c:v>0.89</c:v>
                </c:pt>
                <c:pt idx="12">
                  <c:v>0.9</c:v>
                </c:pt>
                <c:pt idx="13">
                  <c:v>0.89</c:v>
                </c:pt>
                <c:pt idx="14">
                  <c:v>1</c:v>
                </c:pt>
                <c:pt idx="15">
                  <c:v>1.04</c:v>
                </c:pt>
                <c:pt idx="16">
                  <c:v>0.77</c:v>
                </c:pt>
                <c:pt idx="17">
                  <c:v>0.8</c:v>
                </c:pt>
                <c:pt idx="18">
                  <c:v>0.92</c:v>
                </c:pt>
                <c:pt idx="19">
                  <c:v>0.95</c:v>
                </c:pt>
                <c:pt idx="20">
                  <c:v>1.1000000000000001</c:v>
                </c:pt>
                <c:pt idx="21">
                  <c:v>1.18</c:v>
                </c:pt>
                <c:pt idx="22">
                  <c:v>1.01</c:v>
                </c:pt>
                <c:pt idx="23">
                  <c:v>0.81</c:v>
                </c:pt>
                <c:pt idx="24">
                  <c:v>0.96</c:v>
                </c:pt>
                <c:pt idx="25">
                  <c:v>1.19</c:v>
                </c:pt>
                <c:pt idx="26">
                  <c:v>0.69</c:v>
                </c:pt>
                <c:pt idx="27">
                  <c:v>0.62</c:v>
                </c:pt>
                <c:pt idx="28">
                  <c:v>0.65</c:v>
                </c:pt>
                <c:pt idx="29">
                  <c:v>0.75</c:v>
                </c:pt>
                <c:pt idx="30">
                  <c:v>0.69</c:v>
                </c:pt>
                <c:pt idx="31">
                  <c:v>0.68</c:v>
                </c:pt>
                <c:pt idx="32">
                  <c:v>0.73</c:v>
                </c:pt>
                <c:pt idx="33">
                  <c:v>0.8</c:v>
                </c:pt>
                <c:pt idx="34">
                  <c:v>0.85</c:v>
                </c:pt>
                <c:pt idx="35">
                  <c:v>0.9</c:v>
                </c:pt>
                <c:pt idx="36">
                  <c:v>0.92</c:v>
                </c:pt>
                <c:pt idx="37">
                  <c:v>1.04</c:v>
                </c:pt>
                <c:pt idx="38">
                  <c:v>1.08</c:v>
                </c:pt>
                <c:pt idx="39">
                  <c:v>1.04</c:v>
                </c:pt>
                <c:pt idx="40">
                  <c:v>0.67</c:v>
                </c:pt>
                <c:pt idx="41">
                  <c:v>0.78</c:v>
                </c:pt>
                <c:pt idx="42">
                  <c:v>0.81</c:v>
                </c:pt>
                <c:pt idx="43">
                  <c:v>0.64</c:v>
                </c:pt>
                <c:pt idx="44">
                  <c:v>1.02</c:v>
                </c:pt>
                <c:pt idx="45">
                  <c:v>0.8</c:v>
                </c:pt>
                <c:pt idx="46">
                  <c:v>0.54</c:v>
                </c:pt>
                <c:pt idx="47">
                  <c:v>0.65</c:v>
                </c:pt>
                <c:pt idx="48">
                  <c:v>0.76</c:v>
                </c:pt>
                <c:pt idx="49">
                  <c:v>0.63</c:v>
                </c:pt>
                <c:pt idx="50">
                  <c:v>0.79</c:v>
                </c:pt>
                <c:pt idx="51">
                  <c:v>0.99</c:v>
                </c:pt>
                <c:pt idx="52">
                  <c:v>0.94</c:v>
                </c:pt>
                <c:pt idx="53">
                  <c:v>0.98</c:v>
                </c:pt>
                <c:pt idx="54">
                  <c:v>0.34</c:v>
                </c:pt>
                <c:pt idx="55">
                  <c:v>0.83</c:v>
                </c:pt>
                <c:pt idx="56">
                  <c:v>0.92</c:v>
                </c:pt>
                <c:pt idx="57">
                  <c:v>0.95</c:v>
                </c:pt>
                <c:pt idx="58">
                  <c:v>0.88</c:v>
                </c:pt>
                <c:pt idx="59">
                  <c:v>0.63</c:v>
                </c:pt>
                <c:pt idx="60">
                  <c:v>0.85</c:v>
                </c:pt>
                <c:pt idx="61">
                  <c:v>0.73</c:v>
                </c:pt>
                <c:pt idx="62">
                  <c:v>0.64</c:v>
                </c:pt>
                <c:pt idx="63">
                  <c:v>0.76</c:v>
                </c:pt>
                <c:pt idx="64">
                  <c:v>0.81</c:v>
                </c:pt>
                <c:pt idx="65">
                  <c:v>0.92</c:v>
                </c:pt>
                <c:pt idx="66">
                  <c:v>0.88</c:v>
                </c:pt>
                <c:pt idx="67">
                  <c:v>0.96</c:v>
                </c:pt>
                <c:pt idx="68">
                  <c:v>0.91</c:v>
                </c:pt>
                <c:pt idx="69">
                  <c:v>1.1499999999999999</c:v>
                </c:pt>
                <c:pt idx="70">
                  <c:v>1.41</c:v>
                </c:pt>
                <c:pt idx="71">
                  <c:v>0.67</c:v>
                </c:pt>
                <c:pt idx="72">
                  <c:v>0</c:v>
                </c:pt>
                <c:pt idx="89">
                  <c:v>0.85</c:v>
                </c:pt>
                <c:pt idx="90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51-4416-9D48-192383026871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Data!$AD$6:$AD$97</c:f>
              <c:numCache>
                <c:formatCode>General</c:formatCode>
                <c:ptCount val="9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51-4416-9D48-192383026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Data!$K$6:$K$97</c:f>
              <c:numCache>
                <c:formatCode>0.00</c:formatCode>
                <c:ptCount val="92"/>
                <c:pt idx="0">
                  <c:v>1.03</c:v>
                </c:pt>
                <c:pt idx="1">
                  <c:v>2.85</c:v>
                </c:pt>
                <c:pt idx="2">
                  <c:v>1.68</c:v>
                </c:pt>
                <c:pt idx="3">
                  <c:v>2.09</c:v>
                </c:pt>
                <c:pt idx="4">
                  <c:v>1.23</c:v>
                </c:pt>
                <c:pt idx="5">
                  <c:v>1.57</c:v>
                </c:pt>
                <c:pt idx="6">
                  <c:v>1.66</c:v>
                </c:pt>
                <c:pt idx="7">
                  <c:v>0.9</c:v>
                </c:pt>
                <c:pt idx="8">
                  <c:v>1.54</c:v>
                </c:pt>
                <c:pt idx="9">
                  <c:v>3.26</c:v>
                </c:pt>
                <c:pt idx="10">
                  <c:v>1.47</c:v>
                </c:pt>
                <c:pt idx="11">
                  <c:v>2.31</c:v>
                </c:pt>
                <c:pt idx="12">
                  <c:v>1.1000000000000001</c:v>
                </c:pt>
                <c:pt idx="13">
                  <c:v>1.51</c:v>
                </c:pt>
                <c:pt idx="14">
                  <c:v>2.3199999999999998</c:v>
                </c:pt>
                <c:pt idx="15">
                  <c:v>2.21</c:v>
                </c:pt>
                <c:pt idx="16">
                  <c:v>1.95</c:v>
                </c:pt>
                <c:pt idx="17">
                  <c:v>1.76</c:v>
                </c:pt>
                <c:pt idx="18">
                  <c:v>1.39</c:v>
                </c:pt>
                <c:pt idx="19">
                  <c:v>2.2200000000000002</c:v>
                </c:pt>
                <c:pt idx="20">
                  <c:v>1.66</c:v>
                </c:pt>
                <c:pt idx="21">
                  <c:v>2.44</c:v>
                </c:pt>
                <c:pt idx="22">
                  <c:v>2.25</c:v>
                </c:pt>
                <c:pt idx="23">
                  <c:v>2.2999999999999998</c:v>
                </c:pt>
                <c:pt idx="24">
                  <c:v>1.69</c:v>
                </c:pt>
                <c:pt idx="25">
                  <c:v>1.64</c:v>
                </c:pt>
                <c:pt idx="26">
                  <c:v>1.31</c:v>
                </c:pt>
                <c:pt idx="27">
                  <c:v>1.77</c:v>
                </c:pt>
                <c:pt idx="28">
                  <c:v>1.48</c:v>
                </c:pt>
                <c:pt idx="29">
                  <c:v>1.77</c:v>
                </c:pt>
                <c:pt idx="30">
                  <c:v>1.64</c:v>
                </c:pt>
                <c:pt idx="31">
                  <c:v>1.54</c:v>
                </c:pt>
                <c:pt idx="32">
                  <c:v>1.87</c:v>
                </c:pt>
                <c:pt idx="33">
                  <c:v>2.5499999999999998</c:v>
                </c:pt>
                <c:pt idx="34">
                  <c:v>1.58</c:v>
                </c:pt>
                <c:pt idx="35">
                  <c:v>1.45</c:v>
                </c:pt>
                <c:pt idx="36">
                  <c:v>1.38</c:v>
                </c:pt>
                <c:pt idx="37">
                  <c:v>2.0699999999999998</c:v>
                </c:pt>
                <c:pt idx="38">
                  <c:v>1.31</c:v>
                </c:pt>
                <c:pt idx="39">
                  <c:v>1.07</c:v>
                </c:pt>
                <c:pt idx="40">
                  <c:v>1.54</c:v>
                </c:pt>
                <c:pt idx="41">
                  <c:v>1.37</c:v>
                </c:pt>
                <c:pt idx="42">
                  <c:v>1.08</c:v>
                </c:pt>
                <c:pt idx="43">
                  <c:v>0.91</c:v>
                </c:pt>
                <c:pt idx="44">
                  <c:v>0.96</c:v>
                </c:pt>
                <c:pt idx="45">
                  <c:v>1.01</c:v>
                </c:pt>
                <c:pt idx="46">
                  <c:v>1.73</c:v>
                </c:pt>
                <c:pt idx="47">
                  <c:v>1.06</c:v>
                </c:pt>
                <c:pt idx="48">
                  <c:v>1.1599999999999999</c:v>
                </c:pt>
                <c:pt idx="49">
                  <c:v>1.4</c:v>
                </c:pt>
                <c:pt idx="50">
                  <c:v>0.77</c:v>
                </c:pt>
                <c:pt idx="51">
                  <c:v>1.64</c:v>
                </c:pt>
                <c:pt idx="52">
                  <c:v>1.39</c:v>
                </c:pt>
                <c:pt idx="53">
                  <c:v>1.41</c:v>
                </c:pt>
                <c:pt idx="54">
                  <c:v>1.23</c:v>
                </c:pt>
                <c:pt idx="55">
                  <c:v>1.1100000000000001</c:v>
                </c:pt>
                <c:pt idx="56">
                  <c:v>1.17</c:v>
                </c:pt>
                <c:pt idx="57">
                  <c:v>1.47</c:v>
                </c:pt>
                <c:pt idx="58">
                  <c:v>1.29</c:v>
                </c:pt>
                <c:pt idx="59">
                  <c:v>1.64</c:v>
                </c:pt>
                <c:pt idx="60">
                  <c:v>1.19</c:v>
                </c:pt>
                <c:pt idx="61">
                  <c:v>1.31</c:v>
                </c:pt>
                <c:pt idx="62">
                  <c:v>1.49</c:v>
                </c:pt>
                <c:pt idx="63">
                  <c:v>2.25</c:v>
                </c:pt>
                <c:pt idx="64">
                  <c:v>1.7</c:v>
                </c:pt>
                <c:pt idx="65">
                  <c:v>1.78</c:v>
                </c:pt>
                <c:pt idx="66">
                  <c:v>2.15</c:v>
                </c:pt>
                <c:pt idx="67">
                  <c:v>2.1800000000000002</c:v>
                </c:pt>
                <c:pt idx="68">
                  <c:v>1.98</c:v>
                </c:pt>
                <c:pt idx="69">
                  <c:v>1.82</c:v>
                </c:pt>
                <c:pt idx="70">
                  <c:v>1.75</c:v>
                </c:pt>
                <c:pt idx="71">
                  <c:v>2.04</c:v>
                </c:pt>
                <c:pt idx="72">
                  <c:v>1.79</c:v>
                </c:pt>
                <c:pt idx="73">
                  <c:v>1.92</c:v>
                </c:pt>
                <c:pt idx="74">
                  <c:v>1.64</c:v>
                </c:pt>
                <c:pt idx="75">
                  <c:v>2.17</c:v>
                </c:pt>
                <c:pt idx="76">
                  <c:v>1.35</c:v>
                </c:pt>
                <c:pt idx="77">
                  <c:v>1.63</c:v>
                </c:pt>
                <c:pt idx="78">
                  <c:v>1.79</c:v>
                </c:pt>
                <c:pt idx="79">
                  <c:v>2.64</c:v>
                </c:pt>
                <c:pt idx="80">
                  <c:v>2.7</c:v>
                </c:pt>
                <c:pt idx="81">
                  <c:v>2.0299999999999998</c:v>
                </c:pt>
                <c:pt idx="82">
                  <c:v>1.82</c:v>
                </c:pt>
                <c:pt idx="83">
                  <c:v>2.17</c:v>
                </c:pt>
                <c:pt idx="84">
                  <c:v>2.63</c:v>
                </c:pt>
                <c:pt idx="85">
                  <c:v>1.79</c:v>
                </c:pt>
                <c:pt idx="86">
                  <c:v>1.28</c:v>
                </c:pt>
                <c:pt idx="87">
                  <c:v>1.1100000000000001</c:v>
                </c:pt>
                <c:pt idx="88">
                  <c:v>1.82</c:v>
                </c:pt>
                <c:pt idx="89">
                  <c:v>2.89</c:v>
                </c:pt>
                <c:pt idx="90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94-4759-886A-A8DCF84B79E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4-4759-886A-A8DCF84B7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A8B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Data!$M$6:$M$97</c:f>
              <c:numCache>
                <c:formatCode>0.00</c:formatCode>
                <c:ptCount val="92"/>
                <c:pt idx="0">
                  <c:v>0.84</c:v>
                </c:pt>
                <c:pt idx="1">
                  <c:v>2.19</c:v>
                </c:pt>
                <c:pt idx="2">
                  <c:v>1.43</c:v>
                </c:pt>
                <c:pt idx="3">
                  <c:v>1.83</c:v>
                </c:pt>
                <c:pt idx="4">
                  <c:v>1.08</c:v>
                </c:pt>
                <c:pt idx="5">
                  <c:v>1.42</c:v>
                </c:pt>
                <c:pt idx="6">
                  <c:v>1.21</c:v>
                </c:pt>
                <c:pt idx="7">
                  <c:v>0.8</c:v>
                </c:pt>
                <c:pt idx="8">
                  <c:v>1.0900000000000001</c:v>
                </c:pt>
                <c:pt idx="9">
                  <c:v>2.35</c:v>
                </c:pt>
                <c:pt idx="10">
                  <c:v>1.08</c:v>
                </c:pt>
                <c:pt idx="11">
                  <c:v>1.68</c:v>
                </c:pt>
                <c:pt idx="12">
                  <c:v>0.82</c:v>
                </c:pt>
                <c:pt idx="13">
                  <c:v>1.1399999999999999</c:v>
                </c:pt>
                <c:pt idx="14">
                  <c:v>1.73</c:v>
                </c:pt>
                <c:pt idx="15">
                  <c:v>1.48</c:v>
                </c:pt>
                <c:pt idx="16">
                  <c:v>1.47</c:v>
                </c:pt>
                <c:pt idx="17">
                  <c:v>1.35</c:v>
                </c:pt>
                <c:pt idx="18">
                  <c:v>1.04</c:v>
                </c:pt>
                <c:pt idx="19">
                  <c:v>1.54</c:v>
                </c:pt>
                <c:pt idx="20">
                  <c:v>1.24</c:v>
                </c:pt>
                <c:pt idx="21">
                  <c:v>1.93</c:v>
                </c:pt>
                <c:pt idx="22">
                  <c:v>1.99</c:v>
                </c:pt>
                <c:pt idx="23">
                  <c:v>1.78</c:v>
                </c:pt>
                <c:pt idx="24">
                  <c:v>1.34</c:v>
                </c:pt>
                <c:pt idx="25">
                  <c:v>1.32</c:v>
                </c:pt>
                <c:pt idx="26">
                  <c:v>1.07</c:v>
                </c:pt>
                <c:pt idx="27">
                  <c:v>1.28</c:v>
                </c:pt>
                <c:pt idx="28">
                  <c:v>1.1499999999999999</c:v>
                </c:pt>
                <c:pt idx="29">
                  <c:v>1.28</c:v>
                </c:pt>
                <c:pt idx="30">
                  <c:v>1.24</c:v>
                </c:pt>
                <c:pt idx="31">
                  <c:v>1.05</c:v>
                </c:pt>
                <c:pt idx="32">
                  <c:v>1.32</c:v>
                </c:pt>
                <c:pt idx="33">
                  <c:v>1.9</c:v>
                </c:pt>
                <c:pt idx="34">
                  <c:v>1.03</c:v>
                </c:pt>
                <c:pt idx="35">
                  <c:v>1</c:v>
                </c:pt>
                <c:pt idx="36">
                  <c:v>0.95</c:v>
                </c:pt>
                <c:pt idx="37">
                  <c:v>1.27</c:v>
                </c:pt>
                <c:pt idx="38">
                  <c:v>0.8</c:v>
                </c:pt>
                <c:pt idx="39">
                  <c:v>0.68</c:v>
                </c:pt>
                <c:pt idx="40">
                  <c:v>0.85</c:v>
                </c:pt>
                <c:pt idx="41">
                  <c:v>1</c:v>
                </c:pt>
                <c:pt idx="42">
                  <c:v>1</c:v>
                </c:pt>
                <c:pt idx="43">
                  <c:v>0.82</c:v>
                </c:pt>
                <c:pt idx="44">
                  <c:v>0.85</c:v>
                </c:pt>
                <c:pt idx="45">
                  <c:v>0.87</c:v>
                </c:pt>
                <c:pt idx="46">
                  <c:v>1.49</c:v>
                </c:pt>
                <c:pt idx="47">
                  <c:v>0.99</c:v>
                </c:pt>
                <c:pt idx="48">
                  <c:v>0.85</c:v>
                </c:pt>
                <c:pt idx="49">
                  <c:v>1.1000000000000001</c:v>
                </c:pt>
                <c:pt idx="50">
                  <c:v>0.6</c:v>
                </c:pt>
                <c:pt idx="51">
                  <c:v>1.32</c:v>
                </c:pt>
                <c:pt idx="52">
                  <c:v>1.21</c:v>
                </c:pt>
                <c:pt idx="53">
                  <c:v>1.33</c:v>
                </c:pt>
                <c:pt idx="54">
                  <c:v>0.98</c:v>
                </c:pt>
                <c:pt idx="55">
                  <c:v>0.92</c:v>
                </c:pt>
                <c:pt idx="56">
                  <c:v>0.82</c:v>
                </c:pt>
                <c:pt idx="57">
                  <c:v>1.05</c:v>
                </c:pt>
                <c:pt idx="58">
                  <c:v>1</c:v>
                </c:pt>
                <c:pt idx="59">
                  <c:v>1.26</c:v>
                </c:pt>
                <c:pt idx="60">
                  <c:v>0.91</c:v>
                </c:pt>
                <c:pt idx="61">
                  <c:v>1.0900000000000001</c:v>
                </c:pt>
                <c:pt idx="62">
                  <c:v>1.1599999999999999</c:v>
                </c:pt>
                <c:pt idx="63">
                  <c:v>2.08</c:v>
                </c:pt>
                <c:pt idx="64">
                  <c:v>1.23</c:v>
                </c:pt>
                <c:pt idx="65">
                  <c:v>1.44</c:v>
                </c:pt>
                <c:pt idx="66">
                  <c:v>1.88</c:v>
                </c:pt>
                <c:pt idx="67">
                  <c:v>1.65</c:v>
                </c:pt>
                <c:pt idx="68">
                  <c:v>1.43</c:v>
                </c:pt>
                <c:pt idx="69">
                  <c:v>1.41</c:v>
                </c:pt>
                <c:pt idx="70">
                  <c:v>1.33</c:v>
                </c:pt>
                <c:pt idx="71">
                  <c:v>1.38</c:v>
                </c:pt>
                <c:pt idx="72">
                  <c:v>0.85</c:v>
                </c:pt>
                <c:pt idx="73">
                  <c:v>0.8</c:v>
                </c:pt>
                <c:pt idx="74">
                  <c:v>0.72</c:v>
                </c:pt>
                <c:pt idx="75">
                  <c:v>0.85</c:v>
                </c:pt>
                <c:pt idx="76">
                  <c:v>0.59</c:v>
                </c:pt>
                <c:pt idx="77">
                  <c:v>0.63</c:v>
                </c:pt>
                <c:pt idx="78">
                  <c:v>0.75</c:v>
                </c:pt>
                <c:pt idx="79">
                  <c:v>1.08</c:v>
                </c:pt>
                <c:pt idx="80">
                  <c:v>1.07</c:v>
                </c:pt>
                <c:pt idx="81">
                  <c:v>0.83</c:v>
                </c:pt>
                <c:pt idx="82">
                  <c:v>0.8</c:v>
                </c:pt>
                <c:pt idx="83">
                  <c:v>0.75</c:v>
                </c:pt>
                <c:pt idx="84">
                  <c:v>1.02</c:v>
                </c:pt>
                <c:pt idx="85">
                  <c:v>0.75</c:v>
                </c:pt>
                <c:pt idx="86">
                  <c:v>0.49</c:v>
                </c:pt>
                <c:pt idx="87">
                  <c:v>0.46</c:v>
                </c:pt>
                <c:pt idx="88">
                  <c:v>0.77</c:v>
                </c:pt>
                <c:pt idx="89">
                  <c:v>0.4</c:v>
                </c:pt>
                <c:pt idx="90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A-4B83-8BDD-BA8F2F147EBC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A-4B83-8BDD-BA8F2F147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A9 -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Data!$O$6:$O$97</c:f>
              <c:numCache>
                <c:formatCode>0.00</c:formatCode>
                <c:ptCount val="92"/>
                <c:pt idx="0">
                  <c:v>1.34</c:v>
                </c:pt>
                <c:pt idx="1">
                  <c:v>1.6</c:v>
                </c:pt>
                <c:pt idx="2">
                  <c:v>1.71</c:v>
                </c:pt>
                <c:pt idx="3">
                  <c:v>1.58</c:v>
                </c:pt>
                <c:pt idx="4">
                  <c:v>1.48</c:v>
                </c:pt>
                <c:pt idx="5">
                  <c:v>1.6</c:v>
                </c:pt>
                <c:pt idx="6">
                  <c:v>1.92</c:v>
                </c:pt>
                <c:pt idx="7">
                  <c:v>1.41</c:v>
                </c:pt>
                <c:pt idx="8">
                  <c:v>1.5</c:v>
                </c:pt>
                <c:pt idx="9">
                  <c:v>1.61</c:v>
                </c:pt>
                <c:pt idx="10">
                  <c:v>1.74</c:v>
                </c:pt>
                <c:pt idx="11">
                  <c:v>1.66</c:v>
                </c:pt>
                <c:pt idx="12">
                  <c:v>1.34</c:v>
                </c:pt>
                <c:pt idx="13">
                  <c:v>1.1200000000000001</c:v>
                </c:pt>
                <c:pt idx="14">
                  <c:v>1.07</c:v>
                </c:pt>
                <c:pt idx="15">
                  <c:v>1.29</c:v>
                </c:pt>
                <c:pt idx="16">
                  <c:v>1.52</c:v>
                </c:pt>
                <c:pt idx="17">
                  <c:v>1.57</c:v>
                </c:pt>
                <c:pt idx="18">
                  <c:v>1.53</c:v>
                </c:pt>
                <c:pt idx="19">
                  <c:v>2.2200000000000002</c:v>
                </c:pt>
                <c:pt idx="20">
                  <c:v>1.55</c:v>
                </c:pt>
                <c:pt idx="21">
                  <c:v>1.02</c:v>
                </c:pt>
                <c:pt idx="22">
                  <c:v>1.26</c:v>
                </c:pt>
                <c:pt idx="23">
                  <c:v>1.39</c:v>
                </c:pt>
                <c:pt idx="24">
                  <c:v>1.21</c:v>
                </c:pt>
                <c:pt idx="25">
                  <c:v>1.75</c:v>
                </c:pt>
                <c:pt idx="26">
                  <c:v>1.2</c:v>
                </c:pt>
                <c:pt idx="27">
                  <c:v>1.44</c:v>
                </c:pt>
                <c:pt idx="28">
                  <c:v>1.84</c:v>
                </c:pt>
                <c:pt idx="29">
                  <c:v>1.92</c:v>
                </c:pt>
                <c:pt idx="30">
                  <c:v>1.95</c:v>
                </c:pt>
                <c:pt idx="31">
                  <c:v>1.28</c:v>
                </c:pt>
                <c:pt idx="32">
                  <c:v>1.47</c:v>
                </c:pt>
                <c:pt idx="33">
                  <c:v>0.37</c:v>
                </c:pt>
                <c:pt idx="34">
                  <c:v>0.62</c:v>
                </c:pt>
                <c:pt idx="35">
                  <c:v>0.94</c:v>
                </c:pt>
                <c:pt idx="36">
                  <c:v>1.39</c:v>
                </c:pt>
                <c:pt idx="37">
                  <c:v>1.54</c:v>
                </c:pt>
                <c:pt idx="38">
                  <c:v>1.34</c:v>
                </c:pt>
                <c:pt idx="39">
                  <c:v>0.49</c:v>
                </c:pt>
                <c:pt idx="40">
                  <c:v>0.66</c:v>
                </c:pt>
                <c:pt idx="41">
                  <c:v>1.03</c:v>
                </c:pt>
                <c:pt idx="42">
                  <c:v>1.55</c:v>
                </c:pt>
                <c:pt idx="43">
                  <c:v>1.75</c:v>
                </c:pt>
                <c:pt idx="44">
                  <c:v>1.37</c:v>
                </c:pt>
                <c:pt idx="45">
                  <c:v>1.0900000000000001</c:v>
                </c:pt>
                <c:pt idx="46">
                  <c:v>1.2</c:v>
                </c:pt>
                <c:pt idx="47">
                  <c:v>1.3</c:v>
                </c:pt>
                <c:pt idx="48">
                  <c:v>1.33</c:v>
                </c:pt>
                <c:pt idx="49">
                  <c:v>1.1299999999999999</c:v>
                </c:pt>
                <c:pt idx="50">
                  <c:v>1.22</c:v>
                </c:pt>
                <c:pt idx="51">
                  <c:v>1.05</c:v>
                </c:pt>
                <c:pt idx="52">
                  <c:v>1.03</c:v>
                </c:pt>
                <c:pt idx="53">
                  <c:v>0.83</c:v>
                </c:pt>
                <c:pt idx="54">
                  <c:v>0.48</c:v>
                </c:pt>
                <c:pt idx="55">
                  <c:v>0.8</c:v>
                </c:pt>
                <c:pt idx="56">
                  <c:v>1.66</c:v>
                </c:pt>
                <c:pt idx="57">
                  <c:v>1.73</c:v>
                </c:pt>
                <c:pt idx="58">
                  <c:v>2.2000000000000002</c:v>
                </c:pt>
                <c:pt idx="59">
                  <c:v>1.82</c:v>
                </c:pt>
                <c:pt idx="60">
                  <c:v>2.2000000000000002</c:v>
                </c:pt>
                <c:pt idx="61">
                  <c:v>2.13</c:v>
                </c:pt>
                <c:pt idx="62">
                  <c:v>2.0699999999999998</c:v>
                </c:pt>
                <c:pt idx="63">
                  <c:v>1.89</c:v>
                </c:pt>
                <c:pt idx="64">
                  <c:v>1.94</c:v>
                </c:pt>
                <c:pt idx="65">
                  <c:v>1.77</c:v>
                </c:pt>
                <c:pt idx="66">
                  <c:v>1.18</c:v>
                </c:pt>
                <c:pt idx="67">
                  <c:v>1.87</c:v>
                </c:pt>
                <c:pt idx="68">
                  <c:v>1.81</c:v>
                </c:pt>
                <c:pt idx="69">
                  <c:v>1.48</c:v>
                </c:pt>
                <c:pt idx="70">
                  <c:v>1.56</c:v>
                </c:pt>
                <c:pt idx="71">
                  <c:v>1.61</c:v>
                </c:pt>
                <c:pt idx="72">
                  <c:v>1.85</c:v>
                </c:pt>
                <c:pt idx="73">
                  <c:v>2.25</c:v>
                </c:pt>
                <c:pt idx="74">
                  <c:v>2.06</c:v>
                </c:pt>
                <c:pt idx="75">
                  <c:v>2.76</c:v>
                </c:pt>
                <c:pt idx="76">
                  <c:v>2.34</c:v>
                </c:pt>
                <c:pt idx="77">
                  <c:v>2.54</c:v>
                </c:pt>
                <c:pt idx="78">
                  <c:v>2.04</c:v>
                </c:pt>
                <c:pt idx="79">
                  <c:v>2.1800000000000002</c:v>
                </c:pt>
                <c:pt idx="80">
                  <c:v>2.1800000000000002</c:v>
                </c:pt>
                <c:pt idx="81">
                  <c:v>2.59</c:v>
                </c:pt>
                <c:pt idx="82">
                  <c:v>1.95</c:v>
                </c:pt>
                <c:pt idx="83">
                  <c:v>1.61</c:v>
                </c:pt>
                <c:pt idx="84">
                  <c:v>1.87</c:v>
                </c:pt>
                <c:pt idx="85">
                  <c:v>1.98</c:v>
                </c:pt>
                <c:pt idx="86">
                  <c:v>2.1800000000000002</c:v>
                </c:pt>
                <c:pt idx="87">
                  <c:v>1.53</c:v>
                </c:pt>
                <c:pt idx="88">
                  <c:v>1.49</c:v>
                </c:pt>
                <c:pt idx="89">
                  <c:v>1.8</c:v>
                </c:pt>
                <c:pt idx="90">
                  <c:v>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A-4FF7-B3AF-6B6E5B294B6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3A-4FF7-B3AF-6B6E5B294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Data!$Q$6:$Q$97</c:f>
              <c:numCache>
                <c:formatCode>0.00</c:formatCode>
                <c:ptCount val="92"/>
                <c:pt idx="0">
                  <c:v>5.53</c:v>
                </c:pt>
                <c:pt idx="1">
                  <c:v>7.08</c:v>
                </c:pt>
                <c:pt idx="2">
                  <c:v>7.3</c:v>
                </c:pt>
                <c:pt idx="3">
                  <c:v>7.47</c:v>
                </c:pt>
                <c:pt idx="4">
                  <c:v>5.1100000000000003</c:v>
                </c:pt>
                <c:pt idx="5">
                  <c:v>7.93</c:v>
                </c:pt>
                <c:pt idx="6">
                  <c:v>3.8</c:v>
                </c:pt>
                <c:pt idx="7">
                  <c:v>2.94</c:v>
                </c:pt>
                <c:pt idx="8">
                  <c:v>2.25</c:v>
                </c:pt>
                <c:pt idx="9">
                  <c:v>2.83</c:v>
                </c:pt>
                <c:pt idx="10">
                  <c:v>4.12</c:v>
                </c:pt>
                <c:pt idx="11">
                  <c:v>3.85</c:v>
                </c:pt>
                <c:pt idx="12">
                  <c:v>2.09</c:v>
                </c:pt>
                <c:pt idx="13">
                  <c:v>2.1800000000000002</c:v>
                </c:pt>
                <c:pt idx="14">
                  <c:v>3.08</c:v>
                </c:pt>
                <c:pt idx="15">
                  <c:v>2.38</c:v>
                </c:pt>
                <c:pt idx="16">
                  <c:v>3.38</c:v>
                </c:pt>
                <c:pt idx="17">
                  <c:v>4.0599999999999996</c:v>
                </c:pt>
                <c:pt idx="18">
                  <c:v>5.13</c:v>
                </c:pt>
                <c:pt idx="19">
                  <c:v>4.68</c:v>
                </c:pt>
                <c:pt idx="20">
                  <c:v>6.2</c:v>
                </c:pt>
                <c:pt idx="21">
                  <c:v>2.1800000000000002</c:v>
                </c:pt>
                <c:pt idx="22">
                  <c:v>3.34</c:v>
                </c:pt>
                <c:pt idx="23">
                  <c:v>4.75</c:v>
                </c:pt>
                <c:pt idx="24">
                  <c:v>6.13</c:v>
                </c:pt>
                <c:pt idx="25">
                  <c:v>4.8</c:v>
                </c:pt>
                <c:pt idx="26">
                  <c:v>6.06</c:v>
                </c:pt>
                <c:pt idx="27">
                  <c:v>7.41</c:v>
                </c:pt>
                <c:pt idx="28">
                  <c:v>5.17</c:v>
                </c:pt>
                <c:pt idx="29">
                  <c:v>5.8</c:v>
                </c:pt>
                <c:pt idx="30">
                  <c:v>7</c:v>
                </c:pt>
                <c:pt idx="31">
                  <c:v>5.27</c:v>
                </c:pt>
                <c:pt idx="32">
                  <c:v>5.94</c:v>
                </c:pt>
                <c:pt idx="33">
                  <c:v>5.58</c:v>
                </c:pt>
                <c:pt idx="34">
                  <c:v>2.41</c:v>
                </c:pt>
                <c:pt idx="35">
                  <c:v>3.14</c:v>
                </c:pt>
                <c:pt idx="36">
                  <c:v>5.03</c:v>
                </c:pt>
                <c:pt idx="37">
                  <c:v>6.63</c:v>
                </c:pt>
                <c:pt idx="38">
                  <c:v>4.7699999999999996</c:v>
                </c:pt>
                <c:pt idx="39">
                  <c:v>5.37</c:v>
                </c:pt>
                <c:pt idx="40">
                  <c:v>4.7300000000000004</c:v>
                </c:pt>
                <c:pt idx="41">
                  <c:v>5.14</c:v>
                </c:pt>
                <c:pt idx="42">
                  <c:v>4.66</c:v>
                </c:pt>
                <c:pt idx="43">
                  <c:v>3.81</c:v>
                </c:pt>
                <c:pt idx="44">
                  <c:v>6.21</c:v>
                </c:pt>
                <c:pt idx="45">
                  <c:v>7.8</c:v>
                </c:pt>
                <c:pt idx="46">
                  <c:v>5.73</c:v>
                </c:pt>
                <c:pt idx="47">
                  <c:v>2.87</c:v>
                </c:pt>
                <c:pt idx="48">
                  <c:v>4.9800000000000004</c:v>
                </c:pt>
                <c:pt idx="49">
                  <c:v>4.07</c:v>
                </c:pt>
                <c:pt idx="50">
                  <c:v>6.42</c:v>
                </c:pt>
                <c:pt idx="51">
                  <c:v>6.68</c:v>
                </c:pt>
                <c:pt idx="52">
                  <c:v>4.41</c:v>
                </c:pt>
                <c:pt idx="53">
                  <c:v>3.27</c:v>
                </c:pt>
                <c:pt idx="54">
                  <c:v>4.4400000000000004</c:v>
                </c:pt>
                <c:pt idx="55">
                  <c:v>2.58</c:v>
                </c:pt>
                <c:pt idx="56">
                  <c:v>2.29</c:v>
                </c:pt>
                <c:pt idx="57">
                  <c:v>1.25</c:v>
                </c:pt>
                <c:pt idx="58">
                  <c:v>2.19</c:v>
                </c:pt>
                <c:pt idx="59">
                  <c:v>4.22</c:v>
                </c:pt>
                <c:pt idx="60">
                  <c:v>3.97</c:v>
                </c:pt>
                <c:pt idx="61">
                  <c:v>4.01</c:v>
                </c:pt>
                <c:pt idx="62">
                  <c:v>3.99</c:v>
                </c:pt>
                <c:pt idx="63">
                  <c:v>6.38</c:v>
                </c:pt>
                <c:pt idx="64">
                  <c:v>6.6</c:v>
                </c:pt>
                <c:pt idx="65">
                  <c:v>9.25</c:v>
                </c:pt>
                <c:pt idx="66">
                  <c:v>6.68</c:v>
                </c:pt>
                <c:pt idx="67">
                  <c:v>7.71</c:v>
                </c:pt>
                <c:pt idx="68">
                  <c:v>7</c:v>
                </c:pt>
                <c:pt idx="69">
                  <c:v>6.09</c:v>
                </c:pt>
                <c:pt idx="70">
                  <c:v>4.92</c:v>
                </c:pt>
                <c:pt idx="71">
                  <c:v>5.66</c:v>
                </c:pt>
                <c:pt idx="72">
                  <c:v>6.43</c:v>
                </c:pt>
                <c:pt idx="73">
                  <c:v>5.52</c:v>
                </c:pt>
                <c:pt idx="74">
                  <c:v>5.7</c:v>
                </c:pt>
                <c:pt idx="75">
                  <c:v>4.2300000000000004</c:v>
                </c:pt>
                <c:pt idx="76">
                  <c:v>2.12</c:v>
                </c:pt>
                <c:pt idx="77">
                  <c:v>1.77</c:v>
                </c:pt>
                <c:pt idx="78">
                  <c:v>4.3099999999999996</c:v>
                </c:pt>
                <c:pt idx="79">
                  <c:v>8.42</c:v>
                </c:pt>
                <c:pt idx="80">
                  <c:v>4.1399999999999997</c:v>
                </c:pt>
                <c:pt idx="81">
                  <c:v>5.77</c:v>
                </c:pt>
                <c:pt idx="82">
                  <c:v>5.28</c:v>
                </c:pt>
                <c:pt idx="83">
                  <c:v>5.98</c:v>
                </c:pt>
                <c:pt idx="84">
                  <c:v>9.06</c:v>
                </c:pt>
                <c:pt idx="85">
                  <c:v>7.52</c:v>
                </c:pt>
                <c:pt idx="86">
                  <c:v>6.78</c:v>
                </c:pt>
                <c:pt idx="87">
                  <c:v>2.42</c:v>
                </c:pt>
                <c:pt idx="88">
                  <c:v>1.7</c:v>
                </c:pt>
                <c:pt idx="89">
                  <c:v>0.7</c:v>
                </c:pt>
                <c:pt idx="90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AED-A2F1-E9A57817183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AED-A2F1-E9A57817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Data!$S$6:$S$97</c:f>
              <c:numCache>
                <c:formatCode>0.00</c:formatCode>
                <c:ptCount val="92"/>
                <c:pt idx="0">
                  <c:v>12.74</c:v>
                </c:pt>
                <c:pt idx="1">
                  <c:v>11.48</c:v>
                </c:pt>
                <c:pt idx="2">
                  <c:v>12.09</c:v>
                </c:pt>
                <c:pt idx="3">
                  <c:v>9.8800000000000008</c:v>
                </c:pt>
                <c:pt idx="4">
                  <c:v>5.71</c:v>
                </c:pt>
                <c:pt idx="5">
                  <c:v>0.89</c:v>
                </c:pt>
                <c:pt idx="6">
                  <c:v>1.19</c:v>
                </c:pt>
                <c:pt idx="7">
                  <c:v>1.1000000000000001</c:v>
                </c:pt>
                <c:pt idx="8">
                  <c:v>0.15</c:v>
                </c:pt>
                <c:pt idx="9">
                  <c:v>1.33</c:v>
                </c:pt>
                <c:pt idx="10">
                  <c:v>4.1500000000000004</c:v>
                </c:pt>
                <c:pt idx="11">
                  <c:v>6.08</c:v>
                </c:pt>
                <c:pt idx="12">
                  <c:v>3.44</c:v>
                </c:pt>
                <c:pt idx="13">
                  <c:v>3.14</c:v>
                </c:pt>
                <c:pt idx="14">
                  <c:v>3.95</c:v>
                </c:pt>
                <c:pt idx="15">
                  <c:v>2.21</c:v>
                </c:pt>
                <c:pt idx="16">
                  <c:v>4.16</c:v>
                </c:pt>
                <c:pt idx="17">
                  <c:v>5.55</c:v>
                </c:pt>
                <c:pt idx="18">
                  <c:v>5.6</c:v>
                </c:pt>
                <c:pt idx="19">
                  <c:v>6.68</c:v>
                </c:pt>
                <c:pt idx="20">
                  <c:v>7.08</c:v>
                </c:pt>
                <c:pt idx="21">
                  <c:v>4.3099999999999996</c:v>
                </c:pt>
                <c:pt idx="22">
                  <c:v>7.13</c:v>
                </c:pt>
                <c:pt idx="23">
                  <c:v>7.3</c:v>
                </c:pt>
                <c:pt idx="24">
                  <c:v>6.87</c:v>
                </c:pt>
                <c:pt idx="25">
                  <c:v>5.86</c:v>
                </c:pt>
                <c:pt idx="26">
                  <c:v>5.52</c:v>
                </c:pt>
                <c:pt idx="27">
                  <c:v>9.1199999999999992</c:v>
                </c:pt>
                <c:pt idx="28">
                  <c:v>10.56</c:v>
                </c:pt>
                <c:pt idx="29">
                  <c:v>9.43</c:v>
                </c:pt>
                <c:pt idx="30">
                  <c:v>9.7200000000000006</c:v>
                </c:pt>
                <c:pt idx="31">
                  <c:v>6.35</c:v>
                </c:pt>
                <c:pt idx="32">
                  <c:v>5.76</c:v>
                </c:pt>
                <c:pt idx="33">
                  <c:v>4.2300000000000004</c:v>
                </c:pt>
                <c:pt idx="34">
                  <c:v>5.54</c:v>
                </c:pt>
                <c:pt idx="35">
                  <c:v>4.2</c:v>
                </c:pt>
                <c:pt idx="36">
                  <c:v>4.92</c:v>
                </c:pt>
                <c:pt idx="37">
                  <c:v>6.2</c:v>
                </c:pt>
                <c:pt idx="38">
                  <c:v>5.14</c:v>
                </c:pt>
                <c:pt idx="39">
                  <c:v>2.37</c:v>
                </c:pt>
                <c:pt idx="40">
                  <c:v>2.56</c:v>
                </c:pt>
                <c:pt idx="41">
                  <c:v>6.01</c:v>
                </c:pt>
                <c:pt idx="42">
                  <c:v>8.17</c:v>
                </c:pt>
                <c:pt idx="43">
                  <c:v>6.45</c:v>
                </c:pt>
                <c:pt idx="44">
                  <c:v>5.63</c:v>
                </c:pt>
                <c:pt idx="45">
                  <c:v>5.56</c:v>
                </c:pt>
                <c:pt idx="46">
                  <c:v>4.25</c:v>
                </c:pt>
                <c:pt idx="47">
                  <c:v>5.51</c:v>
                </c:pt>
                <c:pt idx="48">
                  <c:v>5.8</c:v>
                </c:pt>
                <c:pt idx="49">
                  <c:v>5.33</c:v>
                </c:pt>
                <c:pt idx="50">
                  <c:v>4.92</c:v>
                </c:pt>
                <c:pt idx="51">
                  <c:v>5.18</c:v>
                </c:pt>
                <c:pt idx="52">
                  <c:v>5.68</c:v>
                </c:pt>
                <c:pt idx="53">
                  <c:v>3.94</c:v>
                </c:pt>
                <c:pt idx="54">
                  <c:v>5.95</c:v>
                </c:pt>
                <c:pt idx="55">
                  <c:v>5.82</c:v>
                </c:pt>
                <c:pt idx="56">
                  <c:v>6.74</c:v>
                </c:pt>
                <c:pt idx="57">
                  <c:v>8.3800000000000008</c:v>
                </c:pt>
                <c:pt idx="58">
                  <c:v>8.3000000000000007</c:v>
                </c:pt>
                <c:pt idx="59">
                  <c:v>9.19</c:v>
                </c:pt>
                <c:pt idx="60">
                  <c:v>3.8</c:v>
                </c:pt>
                <c:pt idx="61">
                  <c:v>1.22</c:v>
                </c:pt>
                <c:pt idx="62">
                  <c:v>1.08</c:v>
                </c:pt>
                <c:pt idx="63">
                  <c:v>1.0900000000000001</c:v>
                </c:pt>
                <c:pt idx="64">
                  <c:v>1.17</c:v>
                </c:pt>
                <c:pt idx="65">
                  <c:v>1.24</c:v>
                </c:pt>
                <c:pt idx="66">
                  <c:v>1.1499999999999999</c:v>
                </c:pt>
                <c:pt idx="67">
                  <c:v>1.1299999999999999</c:v>
                </c:pt>
                <c:pt idx="68">
                  <c:v>1.18</c:v>
                </c:pt>
                <c:pt idx="69">
                  <c:v>1.22</c:v>
                </c:pt>
                <c:pt idx="70">
                  <c:v>1.17</c:v>
                </c:pt>
                <c:pt idx="71">
                  <c:v>1.17</c:v>
                </c:pt>
                <c:pt idx="72">
                  <c:v>1.18</c:v>
                </c:pt>
                <c:pt idx="73">
                  <c:v>1.2</c:v>
                </c:pt>
                <c:pt idx="74">
                  <c:v>1.1599999999999999</c:v>
                </c:pt>
                <c:pt idx="75">
                  <c:v>1.1499999999999999</c:v>
                </c:pt>
                <c:pt idx="76">
                  <c:v>1.07</c:v>
                </c:pt>
                <c:pt idx="77">
                  <c:v>1.04</c:v>
                </c:pt>
                <c:pt idx="78">
                  <c:v>1.23</c:v>
                </c:pt>
                <c:pt idx="79">
                  <c:v>1.1299999999999999</c:v>
                </c:pt>
                <c:pt idx="80">
                  <c:v>1.07</c:v>
                </c:pt>
                <c:pt idx="81">
                  <c:v>1.0900000000000001</c:v>
                </c:pt>
                <c:pt idx="82">
                  <c:v>1.02</c:v>
                </c:pt>
                <c:pt idx="83">
                  <c:v>3.93</c:v>
                </c:pt>
                <c:pt idx="84">
                  <c:v>7.05</c:v>
                </c:pt>
                <c:pt idx="85">
                  <c:v>7.09</c:v>
                </c:pt>
                <c:pt idx="86">
                  <c:v>7.09</c:v>
                </c:pt>
                <c:pt idx="87">
                  <c:v>7.11</c:v>
                </c:pt>
                <c:pt idx="88">
                  <c:v>7.06</c:v>
                </c:pt>
                <c:pt idx="89">
                  <c:v>7.03</c:v>
                </c:pt>
                <c:pt idx="90">
                  <c:v>7.05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B-443C-9E1D-E595CDFE02F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AB-443C-9E1D-E595CDFE0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A14 -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Data!$U$6:$U$97</c:f>
              <c:numCache>
                <c:formatCode>0.00</c:formatCode>
                <c:ptCount val="92"/>
                <c:pt idx="0">
                  <c:v>6.37</c:v>
                </c:pt>
                <c:pt idx="1">
                  <c:v>6.94</c:v>
                </c:pt>
                <c:pt idx="2">
                  <c:v>7.96</c:v>
                </c:pt>
                <c:pt idx="3">
                  <c:v>6.5</c:v>
                </c:pt>
                <c:pt idx="4">
                  <c:v>7.14</c:v>
                </c:pt>
                <c:pt idx="5">
                  <c:v>4.9000000000000004</c:v>
                </c:pt>
                <c:pt idx="6">
                  <c:v>5.49</c:v>
                </c:pt>
                <c:pt idx="7">
                  <c:v>5.93</c:v>
                </c:pt>
                <c:pt idx="8">
                  <c:v>5.45</c:v>
                </c:pt>
                <c:pt idx="9">
                  <c:v>6.03</c:v>
                </c:pt>
                <c:pt idx="10">
                  <c:v>7.65</c:v>
                </c:pt>
                <c:pt idx="11">
                  <c:v>3.6</c:v>
                </c:pt>
                <c:pt idx="12">
                  <c:v>3.33</c:v>
                </c:pt>
                <c:pt idx="13">
                  <c:v>2.74</c:v>
                </c:pt>
                <c:pt idx="14">
                  <c:v>2.21</c:v>
                </c:pt>
                <c:pt idx="15">
                  <c:v>1.62</c:v>
                </c:pt>
                <c:pt idx="16">
                  <c:v>1.59</c:v>
                </c:pt>
                <c:pt idx="17">
                  <c:v>1.72</c:v>
                </c:pt>
                <c:pt idx="18">
                  <c:v>1.63</c:v>
                </c:pt>
                <c:pt idx="19">
                  <c:v>1.71</c:v>
                </c:pt>
                <c:pt idx="20">
                  <c:v>1.93</c:v>
                </c:pt>
                <c:pt idx="21">
                  <c:v>1.82</c:v>
                </c:pt>
                <c:pt idx="22">
                  <c:v>2.0099999999999998</c:v>
                </c:pt>
                <c:pt idx="23">
                  <c:v>2.08</c:v>
                </c:pt>
                <c:pt idx="24">
                  <c:v>2.94</c:v>
                </c:pt>
                <c:pt idx="25">
                  <c:v>0</c:v>
                </c:pt>
                <c:pt idx="70">
                  <c:v>4.7</c:v>
                </c:pt>
                <c:pt idx="71">
                  <c:v>4.5999999999999996</c:v>
                </c:pt>
                <c:pt idx="72">
                  <c:v>6</c:v>
                </c:pt>
                <c:pt idx="73">
                  <c:v>5.37</c:v>
                </c:pt>
                <c:pt idx="74">
                  <c:v>6.33</c:v>
                </c:pt>
                <c:pt idx="75">
                  <c:v>3.5</c:v>
                </c:pt>
                <c:pt idx="76">
                  <c:v>4.42</c:v>
                </c:pt>
                <c:pt idx="77">
                  <c:v>6.35</c:v>
                </c:pt>
                <c:pt idx="78">
                  <c:v>4.8499999999999996</c:v>
                </c:pt>
                <c:pt idx="79">
                  <c:v>12.15</c:v>
                </c:pt>
                <c:pt idx="80">
                  <c:v>8.9600000000000009</c:v>
                </c:pt>
                <c:pt idx="81">
                  <c:v>1.45</c:v>
                </c:pt>
                <c:pt idx="82">
                  <c:v>6.56</c:v>
                </c:pt>
                <c:pt idx="83">
                  <c:v>10.56</c:v>
                </c:pt>
                <c:pt idx="84">
                  <c:v>5.07</c:v>
                </c:pt>
                <c:pt idx="85">
                  <c:v>3.66</c:v>
                </c:pt>
                <c:pt idx="86">
                  <c:v>2.3199999999999998</c:v>
                </c:pt>
                <c:pt idx="87">
                  <c:v>1.65</c:v>
                </c:pt>
                <c:pt idx="88">
                  <c:v>2.0499999999999998</c:v>
                </c:pt>
                <c:pt idx="89">
                  <c:v>0.61</c:v>
                </c:pt>
                <c:pt idx="90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E-4B97-9D12-1392469191C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E-4B97-9D12-139246919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Data!$W$6:$W$97</c:f>
              <c:numCache>
                <c:formatCode>0.00</c:formatCode>
                <c:ptCount val="92"/>
                <c:pt idx="0">
                  <c:v>3.29</c:v>
                </c:pt>
                <c:pt idx="1">
                  <c:v>3.28</c:v>
                </c:pt>
                <c:pt idx="2">
                  <c:v>3.6</c:v>
                </c:pt>
                <c:pt idx="3">
                  <c:v>2.91</c:v>
                </c:pt>
                <c:pt idx="4">
                  <c:v>3.16</c:v>
                </c:pt>
                <c:pt idx="5">
                  <c:v>2.63</c:v>
                </c:pt>
                <c:pt idx="6">
                  <c:v>2.69</c:v>
                </c:pt>
                <c:pt idx="7">
                  <c:v>2.67</c:v>
                </c:pt>
                <c:pt idx="8">
                  <c:v>2.7</c:v>
                </c:pt>
                <c:pt idx="9">
                  <c:v>3.06</c:v>
                </c:pt>
                <c:pt idx="10">
                  <c:v>3.79</c:v>
                </c:pt>
                <c:pt idx="11">
                  <c:v>3.4</c:v>
                </c:pt>
                <c:pt idx="12">
                  <c:v>2.44</c:v>
                </c:pt>
                <c:pt idx="13">
                  <c:v>2.37</c:v>
                </c:pt>
                <c:pt idx="14">
                  <c:v>2.88</c:v>
                </c:pt>
                <c:pt idx="15">
                  <c:v>2.66</c:v>
                </c:pt>
                <c:pt idx="16">
                  <c:v>3.24</c:v>
                </c:pt>
                <c:pt idx="17">
                  <c:v>2.96</c:v>
                </c:pt>
                <c:pt idx="18">
                  <c:v>2.77</c:v>
                </c:pt>
                <c:pt idx="19">
                  <c:v>2.78</c:v>
                </c:pt>
                <c:pt idx="20">
                  <c:v>2.98</c:v>
                </c:pt>
                <c:pt idx="21">
                  <c:v>2.77</c:v>
                </c:pt>
                <c:pt idx="22">
                  <c:v>2.92</c:v>
                </c:pt>
                <c:pt idx="23">
                  <c:v>3.2</c:v>
                </c:pt>
                <c:pt idx="24">
                  <c:v>4.26</c:v>
                </c:pt>
                <c:pt idx="25">
                  <c:v>3.67</c:v>
                </c:pt>
                <c:pt idx="26">
                  <c:v>3.26</c:v>
                </c:pt>
                <c:pt idx="27">
                  <c:v>3.72</c:v>
                </c:pt>
                <c:pt idx="28">
                  <c:v>3.61</c:v>
                </c:pt>
                <c:pt idx="29">
                  <c:v>3.49</c:v>
                </c:pt>
                <c:pt idx="30">
                  <c:v>3.45</c:v>
                </c:pt>
                <c:pt idx="31">
                  <c:v>3.01</c:v>
                </c:pt>
                <c:pt idx="32">
                  <c:v>3</c:v>
                </c:pt>
                <c:pt idx="33">
                  <c:v>3.11</c:v>
                </c:pt>
                <c:pt idx="34">
                  <c:v>4.29</c:v>
                </c:pt>
                <c:pt idx="35">
                  <c:v>3.41</c:v>
                </c:pt>
                <c:pt idx="36">
                  <c:v>4.4000000000000004</c:v>
                </c:pt>
                <c:pt idx="37">
                  <c:v>5.48</c:v>
                </c:pt>
                <c:pt idx="38">
                  <c:v>4.7</c:v>
                </c:pt>
                <c:pt idx="39">
                  <c:v>2.82</c:v>
                </c:pt>
                <c:pt idx="40">
                  <c:v>2.63</c:v>
                </c:pt>
                <c:pt idx="41">
                  <c:v>2.81</c:v>
                </c:pt>
                <c:pt idx="42">
                  <c:v>3.62</c:v>
                </c:pt>
                <c:pt idx="43">
                  <c:v>3.87</c:v>
                </c:pt>
                <c:pt idx="44">
                  <c:v>3.53</c:v>
                </c:pt>
                <c:pt idx="45">
                  <c:v>3.38</c:v>
                </c:pt>
                <c:pt idx="46">
                  <c:v>3.32</c:v>
                </c:pt>
                <c:pt idx="47">
                  <c:v>2.72</c:v>
                </c:pt>
                <c:pt idx="48">
                  <c:v>2.79</c:v>
                </c:pt>
                <c:pt idx="49">
                  <c:v>2.76</c:v>
                </c:pt>
                <c:pt idx="50">
                  <c:v>3.01</c:v>
                </c:pt>
                <c:pt idx="51">
                  <c:v>3.28</c:v>
                </c:pt>
                <c:pt idx="52">
                  <c:v>2.75</c:v>
                </c:pt>
                <c:pt idx="53">
                  <c:v>2.2799999999999998</c:v>
                </c:pt>
                <c:pt idx="54">
                  <c:v>2.33</c:v>
                </c:pt>
                <c:pt idx="55">
                  <c:v>2.7</c:v>
                </c:pt>
                <c:pt idx="56">
                  <c:v>3.1</c:v>
                </c:pt>
                <c:pt idx="57">
                  <c:v>3.48</c:v>
                </c:pt>
                <c:pt idx="58">
                  <c:v>5.13</c:v>
                </c:pt>
                <c:pt idx="59">
                  <c:v>4.13</c:v>
                </c:pt>
                <c:pt idx="60">
                  <c:v>4.2</c:v>
                </c:pt>
                <c:pt idx="61">
                  <c:v>3.58</c:v>
                </c:pt>
                <c:pt idx="62">
                  <c:v>4.2699999999999996</c:v>
                </c:pt>
                <c:pt idx="63">
                  <c:v>5.54</c:v>
                </c:pt>
                <c:pt idx="64">
                  <c:v>5.07</c:v>
                </c:pt>
                <c:pt idx="65">
                  <c:v>4.5</c:v>
                </c:pt>
                <c:pt idx="66">
                  <c:v>4.5199999999999996</c:v>
                </c:pt>
                <c:pt idx="67">
                  <c:v>4.55</c:v>
                </c:pt>
                <c:pt idx="68">
                  <c:v>5.81</c:v>
                </c:pt>
                <c:pt idx="69">
                  <c:v>4.08</c:v>
                </c:pt>
                <c:pt idx="70">
                  <c:v>3.86</c:v>
                </c:pt>
                <c:pt idx="71">
                  <c:v>3.45</c:v>
                </c:pt>
                <c:pt idx="72">
                  <c:v>3.85</c:v>
                </c:pt>
                <c:pt idx="73">
                  <c:v>3.78</c:v>
                </c:pt>
                <c:pt idx="74">
                  <c:v>4.03</c:v>
                </c:pt>
                <c:pt idx="75">
                  <c:v>3.37</c:v>
                </c:pt>
                <c:pt idx="76">
                  <c:v>2.85</c:v>
                </c:pt>
                <c:pt idx="77">
                  <c:v>3.25</c:v>
                </c:pt>
                <c:pt idx="78">
                  <c:v>3.23</c:v>
                </c:pt>
                <c:pt idx="79">
                  <c:v>4.29</c:v>
                </c:pt>
                <c:pt idx="80">
                  <c:v>0</c:v>
                </c:pt>
                <c:pt idx="83">
                  <c:v>2.06</c:v>
                </c:pt>
                <c:pt idx="84">
                  <c:v>2.2000000000000002</c:v>
                </c:pt>
                <c:pt idx="85">
                  <c:v>3.27</c:v>
                </c:pt>
                <c:pt idx="86">
                  <c:v>3.05</c:v>
                </c:pt>
                <c:pt idx="87">
                  <c:v>2.41</c:v>
                </c:pt>
                <c:pt idx="88">
                  <c:v>1.95</c:v>
                </c:pt>
                <c:pt idx="89">
                  <c:v>1.26</c:v>
                </c:pt>
                <c:pt idx="90">
                  <c:v>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0-4E48-B9B2-C2FA8431AEA5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0-4E48-B9B2-C2FA8431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Data!$Y$6:$Y$97</c:f>
              <c:numCache>
                <c:formatCode>0.00</c:formatCode>
                <c:ptCount val="92"/>
                <c:pt idx="0">
                  <c:v>2.4900000000000002</c:v>
                </c:pt>
                <c:pt idx="1">
                  <c:v>1.49</c:v>
                </c:pt>
                <c:pt idx="2">
                  <c:v>1.66</c:v>
                </c:pt>
                <c:pt idx="3">
                  <c:v>3.32</c:v>
                </c:pt>
                <c:pt idx="4">
                  <c:v>2.25</c:v>
                </c:pt>
                <c:pt idx="5">
                  <c:v>1.64</c:v>
                </c:pt>
                <c:pt idx="6">
                  <c:v>2.04</c:v>
                </c:pt>
                <c:pt idx="7">
                  <c:v>1.61</c:v>
                </c:pt>
                <c:pt idx="8">
                  <c:v>1.96</c:v>
                </c:pt>
                <c:pt idx="9">
                  <c:v>1.31</c:v>
                </c:pt>
                <c:pt idx="10">
                  <c:v>2.17</c:v>
                </c:pt>
                <c:pt idx="11">
                  <c:v>2.6</c:v>
                </c:pt>
                <c:pt idx="12">
                  <c:v>2.1</c:v>
                </c:pt>
                <c:pt idx="13">
                  <c:v>2.0499999999999998</c:v>
                </c:pt>
                <c:pt idx="14">
                  <c:v>2.5299999999999998</c:v>
                </c:pt>
                <c:pt idx="15">
                  <c:v>2.35</c:v>
                </c:pt>
                <c:pt idx="16">
                  <c:v>2.69</c:v>
                </c:pt>
                <c:pt idx="17">
                  <c:v>2.67</c:v>
                </c:pt>
                <c:pt idx="18">
                  <c:v>2.56</c:v>
                </c:pt>
                <c:pt idx="19">
                  <c:v>2.74</c:v>
                </c:pt>
                <c:pt idx="20">
                  <c:v>3.33</c:v>
                </c:pt>
                <c:pt idx="21">
                  <c:v>3.23</c:v>
                </c:pt>
                <c:pt idx="22">
                  <c:v>3.41</c:v>
                </c:pt>
                <c:pt idx="23">
                  <c:v>3.31</c:v>
                </c:pt>
                <c:pt idx="24">
                  <c:v>3.61</c:v>
                </c:pt>
                <c:pt idx="25">
                  <c:v>2.86</c:v>
                </c:pt>
                <c:pt idx="26">
                  <c:v>3.14</c:v>
                </c:pt>
                <c:pt idx="27">
                  <c:v>3.47</c:v>
                </c:pt>
                <c:pt idx="28">
                  <c:v>3.07</c:v>
                </c:pt>
                <c:pt idx="29">
                  <c:v>2.92</c:v>
                </c:pt>
                <c:pt idx="30">
                  <c:v>2.72</c:v>
                </c:pt>
                <c:pt idx="31">
                  <c:v>2.56</c:v>
                </c:pt>
                <c:pt idx="32">
                  <c:v>2.31</c:v>
                </c:pt>
                <c:pt idx="33">
                  <c:v>2.42</c:v>
                </c:pt>
                <c:pt idx="34">
                  <c:v>2.7</c:v>
                </c:pt>
                <c:pt idx="35">
                  <c:v>2.27</c:v>
                </c:pt>
                <c:pt idx="36">
                  <c:v>2.62</c:v>
                </c:pt>
                <c:pt idx="37">
                  <c:v>3.13</c:v>
                </c:pt>
                <c:pt idx="38">
                  <c:v>3.08</c:v>
                </c:pt>
                <c:pt idx="39">
                  <c:v>2.2999999999999998</c:v>
                </c:pt>
                <c:pt idx="40">
                  <c:v>2.1</c:v>
                </c:pt>
                <c:pt idx="41">
                  <c:v>2.3199999999999998</c:v>
                </c:pt>
                <c:pt idx="42">
                  <c:v>2.5299999999999998</c:v>
                </c:pt>
                <c:pt idx="43">
                  <c:v>2.81</c:v>
                </c:pt>
                <c:pt idx="44">
                  <c:v>2.4300000000000002</c:v>
                </c:pt>
                <c:pt idx="45">
                  <c:v>2.1800000000000002</c:v>
                </c:pt>
                <c:pt idx="46">
                  <c:v>2.2400000000000002</c:v>
                </c:pt>
                <c:pt idx="47">
                  <c:v>2.04</c:v>
                </c:pt>
                <c:pt idx="48">
                  <c:v>2.08</c:v>
                </c:pt>
                <c:pt idx="49">
                  <c:v>2.09</c:v>
                </c:pt>
                <c:pt idx="50">
                  <c:v>2.08</c:v>
                </c:pt>
                <c:pt idx="51">
                  <c:v>2.2400000000000002</c:v>
                </c:pt>
                <c:pt idx="52">
                  <c:v>1.98</c:v>
                </c:pt>
                <c:pt idx="53">
                  <c:v>2.1</c:v>
                </c:pt>
                <c:pt idx="54">
                  <c:v>1.78</c:v>
                </c:pt>
                <c:pt idx="55">
                  <c:v>2.15</c:v>
                </c:pt>
                <c:pt idx="56">
                  <c:v>2.3199999999999998</c:v>
                </c:pt>
                <c:pt idx="57">
                  <c:v>2.4900000000000002</c:v>
                </c:pt>
                <c:pt idx="58">
                  <c:v>3.04</c:v>
                </c:pt>
                <c:pt idx="59">
                  <c:v>2.65</c:v>
                </c:pt>
                <c:pt idx="60">
                  <c:v>2.74</c:v>
                </c:pt>
                <c:pt idx="61">
                  <c:v>2.44</c:v>
                </c:pt>
                <c:pt idx="62">
                  <c:v>2.4300000000000002</c:v>
                </c:pt>
                <c:pt idx="63">
                  <c:v>2.87</c:v>
                </c:pt>
                <c:pt idx="64">
                  <c:v>2.94</c:v>
                </c:pt>
                <c:pt idx="65">
                  <c:v>2.68</c:v>
                </c:pt>
                <c:pt idx="66">
                  <c:v>2.67</c:v>
                </c:pt>
                <c:pt idx="67">
                  <c:v>2.4900000000000002</c:v>
                </c:pt>
                <c:pt idx="68">
                  <c:v>2.94</c:v>
                </c:pt>
                <c:pt idx="69">
                  <c:v>2.72</c:v>
                </c:pt>
                <c:pt idx="70">
                  <c:v>2.4900000000000002</c:v>
                </c:pt>
                <c:pt idx="71">
                  <c:v>2.33</c:v>
                </c:pt>
                <c:pt idx="72">
                  <c:v>2.4900000000000002</c:v>
                </c:pt>
                <c:pt idx="73">
                  <c:v>2.65</c:v>
                </c:pt>
                <c:pt idx="74">
                  <c:v>2.36</c:v>
                </c:pt>
                <c:pt idx="75">
                  <c:v>2.16</c:v>
                </c:pt>
                <c:pt idx="76">
                  <c:v>2.12</c:v>
                </c:pt>
                <c:pt idx="77">
                  <c:v>2.2799999999999998</c:v>
                </c:pt>
                <c:pt idx="78">
                  <c:v>2.2999999999999998</c:v>
                </c:pt>
                <c:pt idx="79">
                  <c:v>2.59</c:v>
                </c:pt>
                <c:pt idx="80">
                  <c:v>2.63</c:v>
                </c:pt>
                <c:pt idx="81">
                  <c:v>2.54</c:v>
                </c:pt>
                <c:pt idx="82">
                  <c:v>2.74</c:v>
                </c:pt>
                <c:pt idx="83">
                  <c:v>2.87</c:v>
                </c:pt>
                <c:pt idx="84">
                  <c:v>2.4900000000000002</c:v>
                </c:pt>
                <c:pt idx="85">
                  <c:v>2.2999999999999998</c:v>
                </c:pt>
                <c:pt idx="86">
                  <c:v>2.14</c:v>
                </c:pt>
                <c:pt idx="87">
                  <c:v>2.13</c:v>
                </c:pt>
                <c:pt idx="88">
                  <c:v>1.68</c:v>
                </c:pt>
                <c:pt idx="89">
                  <c:v>1.21</c:v>
                </c:pt>
                <c:pt idx="90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9-46B6-87DE-AE556073EB2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9-46B6-87DE-AE556073E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Data!$AA$6:$AA$97</c:f>
              <c:numCache>
                <c:formatCode>0.00000000</c:formatCode>
                <c:ptCount val="92"/>
                <c:pt idx="0">
                  <c:v>0.10334616000000001</c:v>
                </c:pt>
                <c:pt idx="1">
                  <c:v>0.11351479</c:v>
                </c:pt>
                <c:pt idx="2">
                  <c:v>0.10135057</c:v>
                </c:pt>
                <c:pt idx="3">
                  <c:v>9.2909439999999996E-2</c:v>
                </c:pt>
                <c:pt idx="4">
                  <c:v>0.10573592</c:v>
                </c:pt>
                <c:pt idx="5">
                  <c:v>0.10452475999999999</c:v>
                </c:pt>
                <c:pt idx="6">
                  <c:v>0.12548678999999999</c:v>
                </c:pt>
                <c:pt idx="7">
                  <c:v>9.644751E-2</c:v>
                </c:pt>
                <c:pt idx="8">
                  <c:v>9.0205229999999997E-2</c:v>
                </c:pt>
                <c:pt idx="9">
                  <c:v>0.11187642</c:v>
                </c:pt>
                <c:pt idx="10">
                  <c:v>0.44852776</c:v>
                </c:pt>
                <c:pt idx="11">
                  <c:v>0.59923457000000002</c:v>
                </c:pt>
                <c:pt idx="12">
                  <c:v>6.2955940000000002E-2</c:v>
                </c:pt>
                <c:pt idx="13">
                  <c:v>1.457E-3</c:v>
                </c:pt>
                <c:pt idx="14">
                  <c:v>1.47595E-3</c:v>
                </c:pt>
                <c:pt idx="15">
                  <c:v>2.5048700000000002E-3</c:v>
                </c:pt>
                <c:pt idx="16">
                  <c:v>1.0806699999999999E-3</c:v>
                </c:pt>
                <c:pt idx="17">
                  <c:v>8.6616000000000004E-4</c:v>
                </c:pt>
                <c:pt idx="18">
                  <c:v>6.2401000000000004E-4</c:v>
                </c:pt>
                <c:pt idx="19">
                  <c:v>4.8429000000000001E-4</c:v>
                </c:pt>
                <c:pt idx="20">
                  <c:v>8.8064000000000003E-4</c:v>
                </c:pt>
                <c:pt idx="21">
                  <c:v>4.3248000000000001E-4</c:v>
                </c:pt>
                <c:pt idx="22">
                  <c:v>1.1818E-4</c:v>
                </c:pt>
                <c:pt idx="23">
                  <c:v>1.5697000000000001E-4</c:v>
                </c:pt>
                <c:pt idx="24">
                  <c:v>1.1594400000000001E-3</c:v>
                </c:pt>
                <c:pt idx="25">
                  <c:v>1.2132600000000001E-3</c:v>
                </c:pt>
                <c:pt idx="26">
                  <c:v>1.4118900000000001E-3</c:v>
                </c:pt>
                <c:pt idx="27">
                  <c:v>1.6886500000000001E-3</c:v>
                </c:pt>
                <c:pt idx="28">
                  <c:v>1.48273E-3</c:v>
                </c:pt>
                <c:pt idx="29">
                  <c:v>1.4961900000000001E-3</c:v>
                </c:pt>
                <c:pt idx="30">
                  <c:v>1.6226599999999999E-3</c:v>
                </c:pt>
                <c:pt idx="31">
                  <c:v>9.5728999999999996E-4</c:v>
                </c:pt>
                <c:pt idx="32">
                  <c:v>1.09691E-3</c:v>
                </c:pt>
                <c:pt idx="33">
                  <c:v>5.0111000000000003E-4</c:v>
                </c:pt>
                <c:pt idx="34">
                  <c:v>7.3956E-4</c:v>
                </c:pt>
                <c:pt idx="35">
                  <c:v>7.4841000000000003E-4</c:v>
                </c:pt>
                <c:pt idx="36">
                  <c:v>3.8037999999999999E-4</c:v>
                </c:pt>
                <c:pt idx="37">
                  <c:v>5.9615000000000004E-4</c:v>
                </c:pt>
                <c:pt idx="38">
                  <c:v>7.6995000000000004E-4</c:v>
                </c:pt>
                <c:pt idx="39">
                  <c:v>1.04688E-3</c:v>
                </c:pt>
                <c:pt idx="40">
                  <c:v>1.25146E-3</c:v>
                </c:pt>
                <c:pt idx="41">
                  <c:v>1.9307999999999999E-4</c:v>
                </c:pt>
                <c:pt idx="42">
                  <c:v>4.0925E-4</c:v>
                </c:pt>
                <c:pt idx="43">
                  <c:v>3.5588999999999998E-4</c:v>
                </c:pt>
                <c:pt idx="44">
                  <c:v>9.5140000000000003E-4</c:v>
                </c:pt>
                <c:pt idx="45">
                  <c:v>1.0496800000000001E-3</c:v>
                </c:pt>
                <c:pt idx="46">
                  <c:v>8.5674999999999998E-4</c:v>
                </c:pt>
                <c:pt idx="47">
                  <c:v>1.10742E-3</c:v>
                </c:pt>
                <c:pt idx="48">
                  <c:v>1.09665E-3</c:v>
                </c:pt>
                <c:pt idx="49">
                  <c:v>8.6481999999999998E-4</c:v>
                </c:pt>
                <c:pt idx="50">
                  <c:v>4.2216999999999998E-4</c:v>
                </c:pt>
                <c:pt idx="51">
                  <c:v>5.1920000000000004E-4</c:v>
                </c:pt>
                <c:pt idx="52">
                  <c:v>4.7129000000000002E-4</c:v>
                </c:pt>
                <c:pt idx="53">
                  <c:v>4.6686999999999998E-4</c:v>
                </c:pt>
                <c:pt idx="54">
                  <c:v>8.8159999999999996E-4</c:v>
                </c:pt>
                <c:pt idx="55">
                  <c:v>5.7605000000000004E-4</c:v>
                </c:pt>
                <c:pt idx="56">
                  <c:v>4.1093999999999999E-4</c:v>
                </c:pt>
                <c:pt idx="57">
                  <c:v>2.9244999999999998E-4</c:v>
                </c:pt>
                <c:pt idx="58">
                  <c:v>8.5004000000000004E-4</c:v>
                </c:pt>
                <c:pt idx="59">
                  <c:v>2.6137049999999998E-2</c:v>
                </c:pt>
                <c:pt idx="60">
                  <c:v>3.0536549999999999E-2</c:v>
                </c:pt>
                <c:pt idx="61">
                  <c:v>1.5687320000000001E-2</c:v>
                </c:pt>
                <c:pt idx="62">
                  <c:v>2.5836649999999999E-2</c:v>
                </c:pt>
                <c:pt idx="63">
                  <c:v>1.8466E-2</c:v>
                </c:pt>
                <c:pt idx="64">
                  <c:v>1.9785469999999999E-2</c:v>
                </c:pt>
                <c:pt idx="65">
                  <c:v>2.2913899999999999E-3</c:v>
                </c:pt>
                <c:pt idx="66">
                  <c:v>2.23734E-3</c:v>
                </c:pt>
                <c:pt idx="67">
                  <c:v>4.3731799999999999E-3</c:v>
                </c:pt>
                <c:pt idx="68">
                  <c:v>1.210486E-2</c:v>
                </c:pt>
                <c:pt idx="69">
                  <c:v>8.9081000000000002E-4</c:v>
                </c:pt>
                <c:pt idx="70">
                  <c:v>1.4627100000000001E-3</c:v>
                </c:pt>
                <c:pt idx="71">
                  <c:v>1.29437E-3</c:v>
                </c:pt>
                <c:pt idx="72">
                  <c:v>1.9398000000000001E-4</c:v>
                </c:pt>
                <c:pt idx="73">
                  <c:v>3.3534E-4</c:v>
                </c:pt>
                <c:pt idx="74">
                  <c:v>4.9742999999999999E-4</c:v>
                </c:pt>
                <c:pt idx="75">
                  <c:v>5.3863000000000001E-4</c:v>
                </c:pt>
                <c:pt idx="76">
                  <c:v>2.1328880000000001E-2</c:v>
                </c:pt>
                <c:pt idx="77">
                  <c:v>8.5370000000000004E-5</c:v>
                </c:pt>
                <c:pt idx="78">
                  <c:v>2.6563999999999998E-4</c:v>
                </c:pt>
                <c:pt idx="79">
                  <c:v>3.8047999999999999E-4</c:v>
                </c:pt>
                <c:pt idx="80">
                  <c:v>1.3213999999999999E-4</c:v>
                </c:pt>
                <c:pt idx="81">
                  <c:v>2.8163999999999999E-4</c:v>
                </c:pt>
                <c:pt idx="82">
                  <c:v>7.6260000000000005E-5</c:v>
                </c:pt>
                <c:pt idx="83">
                  <c:v>3.4980000000000001E-5</c:v>
                </c:pt>
                <c:pt idx="84">
                  <c:v>5.4589000000000005E-4</c:v>
                </c:pt>
                <c:pt idx="85">
                  <c:v>1.03809E-3</c:v>
                </c:pt>
                <c:pt idx="86">
                  <c:v>1.38339E-3</c:v>
                </c:pt>
                <c:pt idx="87">
                  <c:v>7.8890000000000004E-4</c:v>
                </c:pt>
                <c:pt idx="88">
                  <c:v>3.2649100000000002E-3</c:v>
                </c:pt>
                <c:pt idx="89">
                  <c:v>1.81551E-3</c:v>
                </c:pt>
                <c:pt idx="90">
                  <c:v>5.8704999999999999E-4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D9-4177-8F21-D62BEF4C82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D9-4177-8F21-D62BEF4C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ax val="1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A55 - obscuration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strRef>
              <c:f>Data!$AH$5</c:f>
              <c:strCache>
                <c:ptCount val="1"/>
                <c:pt idx="0">
                  <c:v>Measured</c:v>
                </c:pt>
              </c:strCache>
            </c:strRef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44653</c:v>
                </c:pt>
                <c:pt idx="1">
                  <c:v>44660</c:v>
                </c:pt>
                <c:pt idx="2">
                  <c:v>44667</c:v>
                </c:pt>
                <c:pt idx="3">
                  <c:v>44674</c:v>
                </c:pt>
                <c:pt idx="4">
                  <c:v>44681</c:v>
                </c:pt>
                <c:pt idx="5">
                  <c:v>44688</c:v>
                </c:pt>
                <c:pt idx="6">
                  <c:v>44695</c:v>
                </c:pt>
                <c:pt idx="7">
                  <c:v>44702</c:v>
                </c:pt>
                <c:pt idx="8">
                  <c:v>44709</c:v>
                </c:pt>
                <c:pt idx="9">
                  <c:v>44716</c:v>
                </c:pt>
                <c:pt idx="10">
                  <c:v>44723</c:v>
                </c:pt>
                <c:pt idx="11">
                  <c:v>44730</c:v>
                </c:pt>
                <c:pt idx="12">
                  <c:v>44737</c:v>
                </c:pt>
              </c:numCache>
            </c:numRef>
          </c:cat>
          <c:val>
            <c:numRef>
              <c:f>Data!$AH$6:$AH$18</c:f>
              <c:numCache>
                <c:formatCode>0.00</c:formatCode>
                <c:ptCount val="13"/>
                <c:pt idx="0">
                  <c:v>20.38</c:v>
                </c:pt>
                <c:pt idx="1">
                  <c:v>33.64</c:v>
                </c:pt>
                <c:pt idx="2">
                  <c:v>21.87</c:v>
                </c:pt>
                <c:pt idx="3">
                  <c:v>25.85</c:v>
                </c:pt>
                <c:pt idx="4">
                  <c:v>31.57</c:v>
                </c:pt>
                <c:pt idx="5">
                  <c:v>29.99</c:v>
                </c:pt>
                <c:pt idx="6">
                  <c:v>29.59</c:v>
                </c:pt>
                <c:pt idx="7">
                  <c:v>31.76</c:v>
                </c:pt>
                <c:pt idx="8">
                  <c:v>42.13</c:v>
                </c:pt>
                <c:pt idx="9">
                  <c:v>30.38</c:v>
                </c:pt>
                <c:pt idx="10">
                  <c:v>28.89</c:v>
                </c:pt>
                <c:pt idx="11">
                  <c:v>27.99</c:v>
                </c:pt>
                <c:pt idx="12">
                  <c:v>20.13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E-4A45-83B4-ED811C94DE1B}"/>
            </c:ext>
          </c:extLst>
        </c:ser>
        <c:ser>
          <c:idx val="1"/>
          <c:order val="1"/>
          <c:tx>
            <c:strRef>
              <c:f>Data!$AJ$5</c:f>
              <c:strCache>
                <c:ptCount val="1"/>
                <c:pt idx="0">
                  <c:v>Limit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44653</c:v>
                </c:pt>
                <c:pt idx="1">
                  <c:v>44660</c:v>
                </c:pt>
                <c:pt idx="2">
                  <c:v>44667</c:v>
                </c:pt>
                <c:pt idx="3">
                  <c:v>44674</c:v>
                </c:pt>
                <c:pt idx="4">
                  <c:v>44681</c:v>
                </c:pt>
                <c:pt idx="5">
                  <c:v>44688</c:v>
                </c:pt>
                <c:pt idx="6">
                  <c:v>44695</c:v>
                </c:pt>
                <c:pt idx="7">
                  <c:v>44702</c:v>
                </c:pt>
                <c:pt idx="8">
                  <c:v>44709</c:v>
                </c:pt>
                <c:pt idx="9">
                  <c:v>44716</c:v>
                </c:pt>
                <c:pt idx="10">
                  <c:v>44723</c:v>
                </c:pt>
                <c:pt idx="11">
                  <c:v>44730</c:v>
                </c:pt>
                <c:pt idx="12">
                  <c:v>44737</c:v>
                </c:pt>
              </c:numCache>
            </c:numRef>
          </c:cat>
          <c:val>
            <c:numRef>
              <c:f>Data!$AJ$6:$AJ$18</c:f>
              <c:numCache>
                <c:formatCode>0</c:formatCode>
                <c:ptCount val="13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E-4A45-83B4-ED811C94D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SO2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Data!$E$6:$E$95</c:f>
              <c:numCache>
                <c:formatCode>0.00</c:formatCode>
                <c:ptCount val="90"/>
                <c:pt idx="0">
                  <c:v>118.87</c:v>
                </c:pt>
                <c:pt idx="1">
                  <c:v>462.53</c:v>
                </c:pt>
                <c:pt idx="2">
                  <c:v>335.25</c:v>
                </c:pt>
                <c:pt idx="3">
                  <c:v>436.98</c:v>
                </c:pt>
                <c:pt idx="4">
                  <c:v>476.46</c:v>
                </c:pt>
                <c:pt idx="5">
                  <c:v>412.82</c:v>
                </c:pt>
                <c:pt idx="6">
                  <c:v>416.43</c:v>
                </c:pt>
                <c:pt idx="7">
                  <c:v>467.43</c:v>
                </c:pt>
                <c:pt idx="8">
                  <c:v>511.69</c:v>
                </c:pt>
                <c:pt idx="9">
                  <c:v>407.32</c:v>
                </c:pt>
                <c:pt idx="10">
                  <c:v>214.57</c:v>
                </c:pt>
                <c:pt idx="11">
                  <c:v>494.12</c:v>
                </c:pt>
                <c:pt idx="12">
                  <c:v>524.91999999999996</c:v>
                </c:pt>
                <c:pt idx="13">
                  <c:v>489.56</c:v>
                </c:pt>
                <c:pt idx="14">
                  <c:v>496.93</c:v>
                </c:pt>
                <c:pt idx="15">
                  <c:v>556.85</c:v>
                </c:pt>
                <c:pt idx="16">
                  <c:v>573.64</c:v>
                </c:pt>
                <c:pt idx="17">
                  <c:v>580.29999999999995</c:v>
                </c:pt>
                <c:pt idx="18">
                  <c:v>555.52</c:v>
                </c:pt>
                <c:pt idx="19">
                  <c:v>601.17999999999995</c:v>
                </c:pt>
                <c:pt idx="20">
                  <c:v>572.54</c:v>
                </c:pt>
                <c:pt idx="21">
                  <c:v>570.96</c:v>
                </c:pt>
                <c:pt idx="22">
                  <c:v>467.9</c:v>
                </c:pt>
                <c:pt idx="23">
                  <c:v>179.56</c:v>
                </c:pt>
                <c:pt idx="24">
                  <c:v>480.79</c:v>
                </c:pt>
                <c:pt idx="25">
                  <c:v>543.12</c:v>
                </c:pt>
                <c:pt idx="26">
                  <c:v>146.94</c:v>
                </c:pt>
                <c:pt idx="27">
                  <c:v>484.09</c:v>
                </c:pt>
                <c:pt idx="28">
                  <c:v>560.69000000000005</c:v>
                </c:pt>
                <c:pt idx="29">
                  <c:v>561.65</c:v>
                </c:pt>
                <c:pt idx="30">
                  <c:v>561.91999999999996</c:v>
                </c:pt>
                <c:pt idx="31">
                  <c:v>586.82000000000005</c:v>
                </c:pt>
                <c:pt idx="32">
                  <c:v>604.38</c:v>
                </c:pt>
                <c:pt idx="33">
                  <c:v>594.73</c:v>
                </c:pt>
                <c:pt idx="34">
                  <c:v>550.92999999999995</c:v>
                </c:pt>
                <c:pt idx="35">
                  <c:v>431.44</c:v>
                </c:pt>
                <c:pt idx="36">
                  <c:v>353.8</c:v>
                </c:pt>
                <c:pt idx="37">
                  <c:v>357.72</c:v>
                </c:pt>
                <c:pt idx="38">
                  <c:v>337.22</c:v>
                </c:pt>
                <c:pt idx="39">
                  <c:v>325.01</c:v>
                </c:pt>
                <c:pt idx="40">
                  <c:v>130.46</c:v>
                </c:pt>
                <c:pt idx="41">
                  <c:v>292.08</c:v>
                </c:pt>
                <c:pt idx="42">
                  <c:v>337.96</c:v>
                </c:pt>
                <c:pt idx="43">
                  <c:v>291.54000000000002</c:v>
                </c:pt>
                <c:pt idx="44">
                  <c:v>331.68</c:v>
                </c:pt>
                <c:pt idx="45">
                  <c:v>215.55</c:v>
                </c:pt>
                <c:pt idx="46">
                  <c:v>177.89</c:v>
                </c:pt>
                <c:pt idx="47">
                  <c:v>295.22000000000003</c:v>
                </c:pt>
                <c:pt idx="48">
                  <c:v>296.68</c:v>
                </c:pt>
                <c:pt idx="49">
                  <c:v>192.09</c:v>
                </c:pt>
                <c:pt idx="50">
                  <c:v>322.3</c:v>
                </c:pt>
                <c:pt idx="51">
                  <c:v>288.52999999999997</c:v>
                </c:pt>
                <c:pt idx="52">
                  <c:v>290.01</c:v>
                </c:pt>
                <c:pt idx="53">
                  <c:v>301.91000000000003</c:v>
                </c:pt>
                <c:pt idx="54">
                  <c:v>31.32</c:v>
                </c:pt>
                <c:pt idx="55">
                  <c:v>258.45999999999998</c:v>
                </c:pt>
                <c:pt idx="56">
                  <c:v>289.57</c:v>
                </c:pt>
                <c:pt idx="57">
                  <c:v>203.81</c:v>
                </c:pt>
                <c:pt idx="58">
                  <c:v>54.66</c:v>
                </c:pt>
                <c:pt idx="59">
                  <c:v>37.270000000000003</c:v>
                </c:pt>
                <c:pt idx="60">
                  <c:v>264.94</c:v>
                </c:pt>
                <c:pt idx="61">
                  <c:v>257.26</c:v>
                </c:pt>
                <c:pt idx="62">
                  <c:v>147.61000000000001</c:v>
                </c:pt>
                <c:pt idx="63">
                  <c:v>281.51</c:v>
                </c:pt>
                <c:pt idx="64">
                  <c:v>236.63</c:v>
                </c:pt>
                <c:pt idx="65">
                  <c:v>254.81</c:v>
                </c:pt>
                <c:pt idx="66">
                  <c:v>263.39999999999998</c:v>
                </c:pt>
                <c:pt idx="67">
                  <c:v>250.85</c:v>
                </c:pt>
                <c:pt idx="68">
                  <c:v>278.35000000000002</c:v>
                </c:pt>
                <c:pt idx="69">
                  <c:v>245.73</c:v>
                </c:pt>
                <c:pt idx="70">
                  <c:v>238.77</c:v>
                </c:pt>
                <c:pt idx="71">
                  <c:v>37.83</c:v>
                </c:pt>
                <c:pt idx="72">
                  <c:v>0</c:v>
                </c:pt>
                <c:pt idx="89">
                  <c:v>107.44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2D-45FC-A1A0-B96333E9EAAE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2D-45FC-A1A0-B96333E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NOX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Data!$G$6:$G$95</c:f>
              <c:numCache>
                <c:formatCode>0.00</c:formatCode>
                <c:ptCount val="90"/>
                <c:pt idx="0">
                  <c:v>46.73</c:v>
                </c:pt>
                <c:pt idx="1">
                  <c:v>142.33000000000001</c:v>
                </c:pt>
                <c:pt idx="2">
                  <c:v>108.47</c:v>
                </c:pt>
                <c:pt idx="3">
                  <c:v>160</c:v>
                </c:pt>
                <c:pt idx="4">
                  <c:v>163.13999999999999</c:v>
                </c:pt>
                <c:pt idx="5">
                  <c:v>147.81</c:v>
                </c:pt>
                <c:pt idx="6">
                  <c:v>134.22</c:v>
                </c:pt>
                <c:pt idx="7">
                  <c:v>120.68</c:v>
                </c:pt>
                <c:pt idx="8">
                  <c:v>145.31</c:v>
                </c:pt>
                <c:pt idx="9">
                  <c:v>119.62</c:v>
                </c:pt>
                <c:pt idx="10">
                  <c:v>65.319999999999993</c:v>
                </c:pt>
                <c:pt idx="11">
                  <c:v>135.63999999999999</c:v>
                </c:pt>
                <c:pt idx="12">
                  <c:v>148.76</c:v>
                </c:pt>
                <c:pt idx="13">
                  <c:v>150.43</c:v>
                </c:pt>
                <c:pt idx="14">
                  <c:v>159.19</c:v>
                </c:pt>
                <c:pt idx="15">
                  <c:v>127.18</c:v>
                </c:pt>
                <c:pt idx="16">
                  <c:v>123.16</c:v>
                </c:pt>
                <c:pt idx="17">
                  <c:v>125.19</c:v>
                </c:pt>
                <c:pt idx="18">
                  <c:v>131</c:v>
                </c:pt>
                <c:pt idx="19">
                  <c:v>154.38999999999999</c:v>
                </c:pt>
                <c:pt idx="20">
                  <c:v>156.1</c:v>
                </c:pt>
                <c:pt idx="21">
                  <c:v>168.73</c:v>
                </c:pt>
                <c:pt idx="22">
                  <c:v>161.4</c:v>
                </c:pt>
                <c:pt idx="23">
                  <c:v>75.33</c:v>
                </c:pt>
                <c:pt idx="24">
                  <c:v>155.44</c:v>
                </c:pt>
                <c:pt idx="25">
                  <c:v>181.2</c:v>
                </c:pt>
                <c:pt idx="26">
                  <c:v>58.7</c:v>
                </c:pt>
                <c:pt idx="27">
                  <c:v>142.71</c:v>
                </c:pt>
                <c:pt idx="28">
                  <c:v>147.86000000000001</c:v>
                </c:pt>
                <c:pt idx="29">
                  <c:v>158.91</c:v>
                </c:pt>
                <c:pt idx="30">
                  <c:v>169.42</c:v>
                </c:pt>
                <c:pt idx="31">
                  <c:v>148.58000000000001</c:v>
                </c:pt>
                <c:pt idx="32">
                  <c:v>144.52000000000001</c:v>
                </c:pt>
                <c:pt idx="33">
                  <c:v>158.4</c:v>
                </c:pt>
                <c:pt idx="34">
                  <c:v>168.22</c:v>
                </c:pt>
                <c:pt idx="35">
                  <c:v>152.1</c:v>
                </c:pt>
                <c:pt idx="36">
                  <c:v>142.63</c:v>
                </c:pt>
                <c:pt idx="37">
                  <c:v>141.01</c:v>
                </c:pt>
                <c:pt idx="38">
                  <c:v>152.9</c:v>
                </c:pt>
                <c:pt idx="39">
                  <c:v>152.13999999999999</c:v>
                </c:pt>
                <c:pt idx="40">
                  <c:v>78.14</c:v>
                </c:pt>
                <c:pt idx="41">
                  <c:v>111.71</c:v>
                </c:pt>
                <c:pt idx="42">
                  <c:v>139.07</c:v>
                </c:pt>
                <c:pt idx="43">
                  <c:v>114.74</c:v>
                </c:pt>
                <c:pt idx="44">
                  <c:v>161.75</c:v>
                </c:pt>
                <c:pt idx="45">
                  <c:v>111.24</c:v>
                </c:pt>
                <c:pt idx="46">
                  <c:v>80.48</c:v>
                </c:pt>
                <c:pt idx="47">
                  <c:v>109.43</c:v>
                </c:pt>
                <c:pt idx="48">
                  <c:v>136.71</c:v>
                </c:pt>
                <c:pt idx="49">
                  <c:v>106</c:v>
                </c:pt>
                <c:pt idx="50">
                  <c:v>161</c:v>
                </c:pt>
                <c:pt idx="51">
                  <c:v>178.58</c:v>
                </c:pt>
                <c:pt idx="52">
                  <c:v>150.94</c:v>
                </c:pt>
                <c:pt idx="53">
                  <c:v>145.04</c:v>
                </c:pt>
                <c:pt idx="54">
                  <c:v>34.700000000000003</c:v>
                </c:pt>
                <c:pt idx="55">
                  <c:v>128.52000000000001</c:v>
                </c:pt>
                <c:pt idx="56">
                  <c:v>136.78</c:v>
                </c:pt>
                <c:pt idx="57">
                  <c:v>100.04</c:v>
                </c:pt>
                <c:pt idx="58">
                  <c:v>30.88</c:v>
                </c:pt>
                <c:pt idx="59">
                  <c:v>52.36</c:v>
                </c:pt>
                <c:pt idx="60">
                  <c:v>140.87</c:v>
                </c:pt>
                <c:pt idx="61">
                  <c:v>134.36000000000001</c:v>
                </c:pt>
                <c:pt idx="62">
                  <c:v>90.64</c:v>
                </c:pt>
                <c:pt idx="63">
                  <c:v>140.76</c:v>
                </c:pt>
                <c:pt idx="64">
                  <c:v>132.94</c:v>
                </c:pt>
                <c:pt idx="65">
                  <c:v>139.16999999999999</c:v>
                </c:pt>
                <c:pt idx="66">
                  <c:v>144.71</c:v>
                </c:pt>
                <c:pt idx="67">
                  <c:v>138.47999999999999</c:v>
                </c:pt>
                <c:pt idx="68">
                  <c:v>151.86000000000001</c:v>
                </c:pt>
                <c:pt idx="69">
                  <c:v>150.49</c:v>
                </c:pt>
                <c:pt idx="70">
                  <c:v>159.15</c:v>
                </c:pt>
                <c:pt idx="71">
                  <c:v>66.45</c:v>
                </c:pt>
                <c:pt idx="72">
                  <c:v>0</c:v>
                </c:pt>
                <c:pt idx="89">
                  <c:v>71.150000000000006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20-411F-ADAA-3F94FBCEC8E9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20-411F-ADAA-3F94FBCE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12</xdr:col>
      <xdr:colOff>0</xdr:colOff>
      <xdr:row>14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12</xdr:col>
      <xdr:colOff>0</xdr:colOff>
      <xdr:row>29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D8B4DA-4CD3-4B53-A2B1-44ED22C57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12</xdr:col>
      <xdr:colOff>0</xdr:colOff>
      <xdr:row>44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470C200-E82E-4F3B-8194-137427D1F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12</xdr:col>
      <xdr:colOff>0</xdr:colOff>
      <xdr:row>59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F0AF0E-C545-43B6-8E0A-B8325127E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12</xdr:col>
      <xdr:colOff>0</xdr:colOff>
      <xdr:row>74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F1786C-A1EB-4A25-A9DA-5C3B8962D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12</xdr:col>
      <xdr:colOff>0</xdr:colOff>
      <xdr:row>89</xdr:row>
      <xdr:rowOff>114299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4DD850-4552-40F4-9CAA-9D22ACCBB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0</xdr:colOff>
      <xdr:row>104</xdr:row>
      <xdr:rowOff>114299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0655BCD-B9F8-45F6-A23D-7D42424AB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106</xdr:row>
      <xdr:rowOff>0</xdr:rowOff>
    </xdr:from>
    <xdr:to>
      <xdr:col>12</xdr:col>
      <xdr:colOff>0</xdr:colOff>
      <xdr:row>119</xdr:row>
      <xdr:rowOff>114299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7560E10-1037-4056-9257-FF99AAD5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12</xdr:col>
      <xdr:colOff>0</xdr:colOff>
      <xdr:row>134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D46BDF0-A871-470E-9903-CBB064D859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136</xdr:row>
      <xdr:rowOff>0</xdr:rowOff>
    </xdr:from>
    <xdr:to>
      <xdr:col>12</xdr:col>
      <xdr:colOff>0</xdr:colOff>
      <xdr:row>149</xdr:row>
      <xdr:rowOff>114299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4E60E5-3A0B-46BD-8759-F9B5EF24F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166</xdr:row>
      <xdr:rowOff>0</xdr:rowOff>
    </xdr:from>
    <xdr:to>
      <xdr:col>12</xdr:col>
      <xdr:colOff>0</xdr:colOff>
      <xdr:row>179</xdr:row>
      <xdr:rowOff>114299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4BFF34-E7E8-488D-81A6-77838A9CD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151</xdr:row>
      <xdr:rowOff>0</xdr:rowOff>
    </xdr:from>
    <xdr:to>
      <xdr:col>12</xdr:col>
      <xdr:colOff>0</xdr:colOff>
      <xdr:row>164</xdr:row>
      <xdr:rowOff>114299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421A4BB-3F34-4432-A673-D751B92E61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181</xdr:row>
      <xdr:rowOff>0</xdr:rowOff>
    </xdr:from>
    <xdr:to>
      <xdr:col>12</xdr:col>
      <xdr:colOff>0</xdr:colOff>
      <xdr:row>194</xdr:row>
      <xdr:rowOff>123824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B00F6DA-714C-4E37-AAED-41B3F4ECE3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196</xdr:row>
      <xdr:rowOff>0</xdr:rowOff>
    </xdr:from>
    <xdr:to>
      <xdr:col>12</xdr:col>
      <xdr:colOff>0</xdr:colOff>
      <xdr:row>209</xdr:row>
      <xdr:rowOff>123824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F5646ED-8AA2-467B-B420-6AF2BF10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Thorpe, Georgina" id="{F506A9F8-2588-469B-B9E1-5E775D4AE357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2-07-13T14:20:34.61" personId="{F506A9F8-2588-469B-B9E1-5E775D4AE357}" id="{604E26A1-5E2A-4229-801F-9A267D65B4D4}">
    <text>Sinter Plant Maintenance Stop during 1st April</text>
  </threadedComment>
  <threadedComment ref="W31" dT="2022-07-15T12:08:19.99" personId="{F506A9F8-2588-469B-B9E1-5E775D4AE357}" id="{53816F12-76B4-4353-AA6A-F9C0EA3C5C52}">
    <text>Abatement Form: Fume extraction 14/15/16 BOS 002_15/04/22</text>
  </threadedComment>
  <threadedComment ref="Y31" dT="2022-07-15T12:08:42.68" personId="{F506A9F8-2588-469B-B9E1-5E775D4AE357}" id="{FF36FDED-62F0-48FB-9F98-233694A80908}">
    <text>Abatement Form: Fume extraction 14/15/16 BOS 002_15/04/22</text>
  </threadedComment>
  <threadedComment ref="D40" dT="2022-07-13T14:22:47.70" personId="{F506A9F8-2588-469B-B9E1-5E775D4AE357}" id="{E7C1CAD4-8E05-4AB8-9904-9596E22B64E1}">
    <text>Monthly Part A for Particulate Breaches for May 2022 - Reference: S5N_22_49A</text>
  </threadedComment>
  <threadedComment ref="E60" dT="2022-07-13T14:35:50.71" personId="{F506A9F8-2588-469B-B9E1-5E775D4AE357}" id="{29075EC9-A6FC-4C52-B7C2-62B003BEBDB1}">
    <text>Sinter Plant Maintenance Stop during 25th May</text>
  </threadedComment>
  <threadedComment ref="E63" dT="2022-07-13T14:43:31.01" personId="{F506A9F8-2588-469B-B9E1-5E775D4AE357}" id="{9EC7A4DA-60C7-4199-AED6-8A19BD12618C}">
    <text>A1 Sinter Plant SO2 &amp; NOX Monitor 003_280422</text>
  </threadedComment>
  <threadedComment ref="G63" dT="2022-07-13T14:43:31.01" personId="{F506A9F8-2588-469B-B9E1-5E775D4AE357}" id="{56203C12-1D49-4E58-9C39-888248028425}">
    <text>A1 Sinter Plant SO2 &amp; NOX Monitor 003_280422</text>
  </threadedComment>
  <threadedComment ref="S66" dT="2022-07-15T12:05:07.56" personId="{F506A9F8-2588-469B-B9E1-5E775D4AE357}" id="{B94AA0B1-1E16-42D6-8D7A-E5446ABE7D72}">
    <text>Monitor probe change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>
      <selection activeCell="D33" sqref="D33"/>
    </sheetView>
  </sheetViews>
  <sheetFormatPr defaultRowHeight="13.2" x14ac:dyDescent="0.25"/>
  <cols>
    <col min="1" max="1" width="2.6640625" customWidth="1"/>
    <col min="2" max="2" width="5.6640625" customWidth="1"/>
    <col min="3" max="3" width="12.33203125" bestFit="1" customWidth="1"/>
    <col min="4" max="4" width="28.109375" bestFit="1" customWidth="1"/>
    <col min="5" max="5" width="38.109375" bestFit="1" customWidth="1"/>
    <col min="6" max="6" width="50.44140625" customWidth="1"/>
  </cols>
  <sheetData>
    <row r="2" spans="2:14" x14ac:dyDescent="0.25">
      <c r="B2" s="5" t="s">
        <v>0</v>
      </c>
    </row>
    <row r="3" spans="2:14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5" spans="2:14" x14ac:dyDescent="0.25">
      <c r="B5" s="5" t="s">
        <v>2</v>
      </c>
    </row>
    <row r="6" spans="2:14" x14ac:dyDescent="0.25">
      <c r="B6" t="s">
        <v>3</v>
      </c>
    </row>
    <row r="7" spans="2:14" x14ac:dyDescent="0.25">
      <c r="C7" t="s">
        <v>4</v>
      </c>
    </row>
    <row r="8" spans="2:14" x14ac:dyDescent="0.25">
      <c r="C8" t="s">
        <v>5</v>
      </c>
    </row>
    <row r="9" spans="2:14" x14ac:dyDescent="0.25">
      <c r="C9" t="s">
        <v>6</v>
      </c>
    </row>
    <row r="10" spans="2:14" x14ac:dyDescent="0.25">
      <c r="C10" t="s">
        <v>7</v>
      </c>
    </row>
    <row r="12" spans="2:14" x14ac:dyDescent="0.25">
      <c r="B12" s="5" t="s">
        <v>8</v>
      </c>
    </row>
    <row r="13" spans="2:14" ht="13.8" thickBot="1" x14ac:dyDescent="0.3">
      <c r="B13" t="s">
        <v>9</v>
      </c>
    </row>
    <row r="14" spans="2:14" ht="13.8" thickTop="1" x14ac:dyDescent="0.25">
      <c r="C14" s="7" t="s">
        <v>10</v>
      </c>
      <c r="D14" s="8" t="s">
        <v>11</v>
      </c>
      <c r="E14" s="9" t="s">
        <v>12</v>
      </c>
    </row>
    <row r="15" spans="2:14" x14ac:dyDescent="0.25">
      <c r="C15" s="2" t="s">
        <v>13</v>
      </c>
      <c r="D15" s="3" t="s">
        <v>14</v>
      </c>
      <c r="E15" s="4" t="s">
        <v>15</v>
      </c>
    </row>
    <row r="16" spans="2:14" x14ac:dyDescent="0.25">
      <c r="C16" s="134" t="s">
        <v>16</v>
      </c>
      <c r="D16" s="3" t="s">
        <v>17</v>
      </c>
      <c r="E16" s="4" t="s">
        <v>18</v>
      </c>
    </row>
    <row r="17" spans="3:5" ht="13.8" thickBot="1" x14ac:dyDescent="0.3">
      <c r="C17" s="135"/>
      <c r="D17" s="10" t="s">
        <v>19</v>
      </c>
      <c r="E17" s="11" t="s">
        <v>20</v>
      </c>
    </row>
    <row r="18" spans="3:5" ht="13.8" thickTop="1" x14ac:dyDescent="0.25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A1:Q22"/>
  <sheetViews>
    <sheetView showGridLines="0" topLeftCell="D1" zoomScale="120" zoomScaleNormal="120" workbookViewId="0">
      <selection activeCell="N3" sqref="N3"/>
    </sheetView>
  </sheetViews>
  <sheetFormatPr defaultRowHeight="13.2" x14ac:dyDescent="0.25"/>
  <cols>
    <col min="1" max="1" width="2.6640625" customWidth="1"/>
    <col min="2" max="2" width="9.109375" style="22"/>
    <col min="3" max="3" width="10.109375" style="22" bestFit="1" customWidth="1"/>
    <col min="4" max="15" width="12.33203125" style="22" customWidth="1"/>
    <col min="16" max="16" width="9" style="22" customWidth="1"/>
  </cols>
  <sheetData>
    <row r="1" spans="1:17" ht="13.8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" ht="13.8" thickBot="1" x14ac:dyDescent="0.3">
      <c r="A2" s="28"/>
      <c r="B2" s="30"/>
      <c r="C2" s="30"/>
      <c r="D2" s="136" t="s">
        <v>21</v>
      </c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8"/>
    </row>
    <row r="3" spans="1:17" x14ac:dyDescent="0.25">
      <c r="A3" s="28"/>
      <c r="B3" s="30"/>
      <c r="C3" s="41" t="s">
        <v>22</v>
      </c>
      <c r="D3" s="118" t="s">
        <v>23</v>
      </c>
      <c r="E3" s="119" t="s">
        <v>24</v>
      </c>
      <c r="F3" s="42" t="s">
        <v>25</v>
      </c>
      <c r="G3" s="42" t="s">
        <v>26</v>
      </c>
      <c r="H3" s="42" t="s">
        <v>27</v>
      </c>
      <c r="I3" s="42" t="s">
        <v>28</v>
      </c>
      <c r="J3" s="42" t="s">
        <v>29</v>
      </c>
      <c r="K3" s="42" t="s">
        <v>30</v>
      </c>
      <c r="L3" s="42" t="s">
        <v>31</v>
      </c>
      <c r="M3" s="42" t="s">
        <v>32</v>
      </c>
      <c r="N3" s="119" t="s">
        <v>33</v>
      </c>
      <c r="O3" s="42" t="s">
        <v>34</v>
      </c>
      <c r="P3" s="119" t="s">
        <v>23</v>
      </c>
      <c r="Q3" s="120" t="s">
        <v>23</v>
      </c>
    </row>
    <row r="4" spans="1:17" ht="76.8" customHeight="1" thickBot="1" x14ac:dyDescent="0.3">
      <c r="A4" s="28"/>
      <c r="B4" s="30"/>
      <c r="C4" s="43" t="s">
        <v>35</v>
      </c>
      <c r="D4" s="44" t="s">
        <v>36</v>
      </c>
      <c r="E4" s="45" t="s">
        <v>37</v>
      </c>
      <c r="F4" s="45" t="s">
        <v>38</v>
      </c>
      <c r="G4" s="45" t="s">
        <v>39</v>
      </c>
      <c r="H4" s="45" t="s">
        <v>40</v>
      </c>
      <c r="I4" s="46" t="s">
        <v>41</v>
      </c>
      <c r="J4" s="45" t="s">
        <v>42</v>
      </c>
      <c r="K4" s="45" t="s">
        <v>43</v>
      </c>
      <c r="L4" s="45" t="s">
        <v>44</v>
      </c>
      <c r="M4" s="45" t="s">
        <v>45</v>
      </c>
      <c r="N4" s="45" t="s">
        <v>46</v>
      </c>
      <c r="O4" s="45" t="s">
        <v>47</v>
      </c>
      <c r="P4" s="45" t="s">
        <v>48</v>
      </c>
      <c r="Q4" s="47" t="s">
        <v>49</v>
      </c>
    </row>
    <row r="5" spans="1:17" ht="12.75" customHeight="1" x14ac:dyDescent="0.25">
      <c r="A5" s="28"/>
      <c r="B5" s="139" t="s">
        <v>50</v>
      </c>
      <c r="C5" s="48" t="s">
        <v>51</v>
      </c>
      <c r="D5" s="49">
        <f>MIN(Data!C6:C95)</f>
        <v>1.0900000000000001</v>
      </c>
      <c r="E5" s="49">
        <f>MIN(Data!I6:I95)</f>
        <v>0.34</v>
      </c>
      <c r="F5" s="49">
        <f>MIN(Data!K:K)</f>
        <v>0.77</v>
      </c>
      <c r="G5" s="49">
        <f>MIN(Data!M:M)</f>
        <v>0.4</v>
      </c>
      <c r="H5" s="49">
        <f>MIN(Data!O:O)</f>
        <v>0.37</v>
      </c>
      <c r="I5" s="50">
        <f>MIN(Data!Q:Q)</f>
        <v>0.7</v>
      </c>
      <c r="J5" s="50">
        <f>MIN(Data!S:S)</f>
        <v>0.15</v>
      </c>
      <c r="K5" s="50">
        <f>MIN(Data!U:U)</f>
        <v>0.61</v>
      </c>
      <c r="L5" s="50">
        <f>MIN(Data!W:W)</f>
        <v>1.26</v>
      </c>
      <c r="M5" s="50">
        <f>MIN(Data!Y:Y)</f>
        <v>1.21</v>
      </c>
      <c r="N5" s="49"/>
      <c r="O5" s="51">
        <f>MIN(Data!AA:AA)</f>
        <v>3.4980000000000001E-5</v>
      </c>
      <c r="P5" s="51">
        <f>MIN(Data!E:E)</f>
        <v>31.32</v>
      </c>
      <c r="Q5" s="56">
        <f>MIN(Data!G:G)</f>
        <v>30.88</v>
      </c>
    </row>
    <row r="6" spans="1:17" x14ac:dyDescent="0.25">
      <c r="A6" s="28"/>
      <c r="B6" s="140"/>
      <c r="C6" s="24" t="s">
        <v>52</v>
      </c>
      <c r="D6" s="25">
        <f>MAX(Data!C:C)</f>
        <v>61.69</v>
      </c>
      <c r="E6" s="25">
        <f>MAX(Data!I6:I95)</f>
        <v>1.41</v>
      </c>
      <c r="F6" s="25">
        <f>MAX(Data!K:K)</f>
        <v>3.26</v>
      </c>
      <c r="G6" s="25">
        <f>MAX(Data!M:M)</f>
        <v>2.35</v>
      </c>
      <c r="H6" s="25">
        <f>MAX(Data!O:O)</f>
        <v>2.76</v>
      </c>
      <c r="I6" s="25">
        <f>MAX(Data!Q:Q)</f>
        <v>9.25</v>
      </c>
      <c r="J6" s="25">
        <f>MAX(Data!S:S)</f>
        <v>12.74</v>
      </c>
      <c r="K6" s="25">
        <f>MAX(Data!U:U)</f>
        <v>12.15</v>
      </c>
      <c r="L6" s="25">
        <f>MAX(Data!W:W)</f>
        <v>5.81</v>
      </c>
      <c r="M6" s="25">
        <f>MAX(Data!Y:Y)</f>
        <v>3.61</v>
      </c>
      <c r="N6" s="25"/>
      <c r="O6" s="38">
        <f>MAX(Data!AA:AA)</f>
        <v>0.59923457000000002</v>
      </c>
      <c r="P6" s="38">
        <f>MAX(Data!E:E)</f>
        <v>604.38</v>
      </c>
      <c r="Q6" s="57">
        <f>MAX(Data!G:G)</f>
        <v>181.2</v>
      </c>
    </row>
    <row r="7" spans="1:17" x14ac:dyDescent="0.25">
      <c r="A7" s="28"/>
      <c r="B7" s="140"/>
      <c r="C7" s="26" t="s">
        <v>53</v>
      </c>
      <c r="D7" s="26">
        <v>40</v>
      </c>
      <c r="E7" s="26">
        <v>10</v>
      </c>
      <c r="F7" s="26">
        <v>15</v>
      </c>
      <c r="G7" s="26">
        <v>15</v>
      </c>
      <c r="H7" s="26">
        <v>15</v>
      </c>
      <c r="I7" s="26">
        <v>15</v>
      </c>
      <c r="J7" s="26">
        <v>15</v>
      </c>
      <c r="K7" s="26">
        <v>15</v>
      </c>
      <c r="L7" s="26">
        <v>15</v>
      </c>
      <c r="M7" s="26">
        <v>15</v>
      </c>
      <c r="N7" s="27"/>
      <c r="O7" s="39">
        <v>15</v>
      </c>
      <c r="P7" s="39">
        <v>500</v>
      </c>
      <c r="Q7" s="52">
        <v>500</v>
      </c>
    </row>
    <row r="8" spans="1:17" x14ac:dyDescent="0.25">
      <c r="A8" s="28"/>
      <c r="B8" s="140"/>
      <c r="C8" s="26" t="s">
        <v>54</v>
      </c>
      <c r="D8" s="62">
        <f>COUNTIF(Data!C:C,"&gt;"&amp;D7)</f>
        <v>35</v>
      </c>
      <c r="E8" s="26">
        <f>COUNTIF(Data!I81:I96,"&gt;"&amp;E7)</f>
        <v>0</v>
      </c>
      <c r="F8" s="26">
        <f>COUNTIF(Data!K:K,"&gt;"&amp;F7)</f>
        <v>0</v>
      </c>
      <c r="G8" s="26">
        <f>COUNTIF(Data!M:M,"&gt;"&amp;G7)</f>
        <v>0</v>
      </c>
      <c r="H8" s="26">
        <f>COUNTIF(Data!O:O,"&gt;"&amp;H7)</f>
        <v>0</v>
      </c>
      <c r="I8" s="26">
        <f>COUNTIF(Data!Q:Q,"&gt;"&amp;I7)</f>
        <v>0</v>
      </c>
      <c r="J8" s="26">
        <f>COUNTIF(Data!S:S,"&gt;"&amp;J7)</f>
        <v>0</v>
      </c>
      <c r="K8" s="26">
        <f>COUNTIF(Data!U:U,"&gt;"&amp;K7)</f>
        <v>0</v>
      </c>
      <c r="L8" s="26">
        <f>COUNTIF(Data!W:W,"&gt;"&amp;L7)</f>
        <v>0</v>
      </c>
      <c r="M8" s="26">
        <f>COUNTIF(Data!Y:Y,"&gt;"&amp;M7)</f>
        <v>0</v>
      </c>
      <c r="N8" s="26"/>
      <c r="O8" s="39">
        <f>COUNTIF(Data!AA:AA,"&gt;"&amp;O7)</f>
        <v>0</v>
      </c>
      <c r="P8" s="39">
        <f>COUNTIF(Data!E:E,"&gt;"&amp;P7)</f>
        <v>17</v>
      </c>
      <c r="Q8" s="63">
        <f>COUNTIF(Data!G:G,"&gt;"&amp;Q7)</f>
        <v>0</v>
      </c>
    </row>
    <row r="9" spans="1:17" ht="27" thickBot="1" x14ac:dyDescent="0.3">
      <c r="A9" s="28"/>
      <c r="B9" s="141"/>
      <c r="C9" s="69" t="s">
        <v>82</v>
      </c>
      <c r="D9" s="54">
        <f>COUNTIF(Data!D6:D98,"&gt;"&amp;D7)</f>
        <v>5</v>
      </c>
      <c r="E9" s="53">
        <f>COUNTIF(Data!J6:J98,"&gt;"&amp;E7)</f>
        <v>0</v>
      </c>
      <c r="F9" s="53">
        <f>COUNTIF(Data!L6:L98,"&gt;"&amp;F7)</f>
        <v>0</v>
      </c>
      <c r="G9" s="53">
        <f>COUNTIF(Data!N6:N98,"&gt;"&amp;G7)</f>
        <v>0</v>
      </c>
      <c r="H9" s="53">
        <f>COUNTIF(Data!P6:P98,"&gt;"&amp;H7)</f>
        <v>0</v>
      </c>
      <c r="I9" s="53">
        <f>COUNTIF(Data!R6:R98,"&gt;"&amp;I7)</f>
        <v>0</v>
      </c>
      <c r="J9" s="53">
        <f>COUNTIF(Data!T6:T98,"&gt;"&amp;J7)</f>
        <v>0</v>
      </c>
      <c r="K9" s="53">
        <f>COUNTIF(Data!V6:V98,"&gt;"&amp;K7)</f>
        <v>0</v>
      </c>
      <c r="L9" s="53">
        <f>COUNTIF(Data!X6:X98,"&gt;"&amp;L7)</f>
        <v>0</v>
      </c>
      <c r="M9" s="53">
        <f>COUNTIF(Data!Z6:Z98,"&gt;"&amp;M7)</f>
        <v>0</v>
      </c>
      <c r="N9" s="53"/>
      <c r="O9" s="53">
        <f>COUNTIF(Data!AB6:AB98,"&gt;"&amp;O7)</f>
        <v>0</v>
      </c>
      <c r="P9" s="53">
        <f>COUNTIF(Data!F6:F98,"&gt;"&amp;P7)</f>
        <v>0</v>
      </c>
      <c r="Q9" s="58">
        <f>COUNTIF(Data!H6:H98,"&gt;"&amp;Q7)</f>
        <v>0</v>
      </c>
    </row>
    <row r="10" spans="1:17" ht="12.75" customHeight="1" x14ac:dyDescent="0.25">
      <c r="A10" s="28"/>
      <c r="B10" s="142" t="s">
        <v>55</v>
      </c>
      <c r="C10" s="64" t="s">
        <v>51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>
        <f>MIN(Data!AH:AH)</f>
        <v>20.13</v>
      </c>
      <c r="O10" s="66"/>
      <c r="P10" s="67"/>
      <c r="Q10" s="68"/>
    </row>
    <row r="11" spans="1:17" x14ac:dyDescent="0.25">
      <c r="A11" s="28"/>
      <c r="B11" s="143"/>
      <c r="C11" s="24" t="s">
        <v>52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>
        <f>MAX(Data!AH:AH)</f>
        <v>42.13</v>
      </c>
      <c r="O11" s="38"/>
      <c r="P11" s="40"/>
      <c r="Q11" s="52"/>
    </row>
    <row r="12" spans="1:17" x14ac:dyDescent="0.25">
      <c r="A12" s="28"/>
      <c r="B12" s="143"/>
      <c r="C12" s="26" t="s">
        <v>53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1">
        <v>25</v>
      </c>
      <c r="O12" s="39"/>
      <c r="P12" s="40"/>
      <c r="Q12" s="52"/>
    </row>
    <row r="13" spans="1:17" x14ac:dyDescent="0.25">
      <c r="A13" s="28"/>
      <c r="B13" s="143"/>
      <c r="C13" s="26" t="s">
        <v>54</v>
      </c>
      <c r="D13" s="62"/>
      <c r="E13" s="26"/>
      <c r="F13" s="26"/>
      <c r="G13" s="26"/>
      <c r="H13" s="26"/>
      <c r="I13" s="26"/>
      <c r="J13" s="26"/>
      <c r="K13" s="26"/>
      <c r="L13" s="26"/>
      <c r="M13" s="26"/>
      <c r="N13" s="26">
        <f>COUNTIF(Data!AH:AH,"&gt;"&amp;N12)</f>
        <v>10</v>
      </c>
      <c r="O13" s="39"/>
      <c r="P13" s="62"/>
      <c r="Q13" s="70"/>
    </row>
    <row r="14" spans="1:17" ht="27" thickBot="1" x14ac:dyDescent="0.3">
      <c r="A14" s="28"/>
      <c r="B14" s="144"/>
      <c r="C14" s="69" t="s">
        <v>82</v>
      </c>
      <c r="D14" s="54"/>
      <c r="E14" s="53"/>
      <c r="F14" s="53"/>
      <c r="G14" s="53"/>
      <c r="H14" s="53"/>
      <c r="I14" s="53"/>
      <c r="J14" s="53"/>
      <c r="K14" s="53"/>
      <c r="L14" s="53"/>
      <c r="M14" s="53"/>
      <c r="N14" s="53">
        <f>COUNTIF(Data!AI6:AI18,"&gt;"&amp;Summary!N12)</f>
        <v>1</v>
      </c>
      <c r="O14" s="53"/>
      <c r="P14" s="54"/>
      <c r="Q14" s="55"/>
    </row>
    <row r="15" spans="1:17" x14ac:dyDescent="0.25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22" spans="2:16" s="1" customFormat="1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</sheetData>
  <mergeCells count="3">
    <mergeCell ref="D2:Q2"/>
    <mergeCell ref="B5:B9"/>
    <mergeCell ref="B10:B14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N2:N8"/>
  <sheetViews>
    <sheetView showGridLines="0" zoomScaleNormal="100" workbookViewId="0">
      <selection activeCell="H31" sqref="H31"/>
    </sheetView>
  </sheetViews>
  <sheetFormatPr defaultRowHeight="13.8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47" style="19" bestFit="1" customWidth="1"/>
  </cols>
  <sheetData>
    <row r="2" spans="14:14" x14ac:dyDescent="0.25">
      <c r="N2" s="18" t="s">
        <v>56</v>
      </c>
    </row>
    <row r="8" spans="14:14" s="1" customFormat="1" x14ac:dyDescent="0.25">
      <c r="N8" s="20"/>
    </row>
  </sheetData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9F9D-BA1D-40A8-B942-251A9FF6E995}">
  <dimension ref="B2:AK103"/>
  <sheetViews>
    <sheetView tabSelected="1" zoomScale="50" zoomScaleNormal="50" workbookViewId="0">
      <pane xSplit="2" ySplit="5" topLeftCell="F34" activePane="bottomRight" state="frozen"/>
      <selection pane="topRight" activeCell="C1" sqref="C1"/>
      <selection pane="bottomLeft" activeCell="A6" sqref="A6"/>
      <selection pane="bottomRight" activeCell="U31" sqref="U31:U75"/>
    </sheetView>
  </sheetViews>
  <sheetFormatPr defaultColWidth="9.109375" defaultRowHeight="13.8" x14ac:dyDescent="0.25"/>
  <cols>
    <col min="1" max="1" width="3" style="12" customWidth="1"/>
    <col min="2" max="2" width="19.5546875" style="12" customWidth="1"/>
    <col min="3" max="4" width="13.44140625" style="71" customWidth="1"/>
    <col min="5" max="6" width="13.109375" style="71" customWidth="1"/>
    <col min="7" max="8" width="13" style="71" customWidth="1"/>
    <col min="9" max="17" width="12.109375" style="71" customWidth="1"/>
    <col min="18" max="18" width="16.44140625" style="71" customWidth="1"/>
    <col min="19" max="20" width="13.33203125" style="71" customWidth="1"/>
    <col min="21" max="22" width="12.109375" style="71" customWidth="1"/>
    <col min="23" max="23" width="19" style="71" customWidth="1"/>
    <col min="24" max="28" width="12.109375" style="71" customWidth="1"/>
    <col min="29" max="31" width="9.109375" style="110"/>
    <col min="32" max="32" width="12.6640625" style="110" customWidth="1"/>
    <col min="33" max="33" width="20.109375" style="12" bestFit="1" customWidth="1"/>
    <col min="34" max="34" width="10.109375" style="13" bestFit="1" customWidth="1"/>
    <col min="35" max="35" width="11.6640625" style="60" customWidth="1"/>
    <col min="36" max="36" width="9.109375" style="12" customWidth="1"/>
    <col min="37" max="37" width="15" style="12" bestFit="1" customWidth="1"/>
    <col min="38" max="16384" width="9.109375" style="12"/>
  </cols>
  <sheetData>
    <row r="2" spans="2:37" x14ac:dyDescent="0.25">
      <c r="C2" s="145" t="s">
        <v>57</v>
      </c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06"/>
      <c r="AC2" s="146" t="s">
        <v>58</v>
      </c>
      <c r="AD2" s="146"/>
      <c r="AE2" s="146"/>
      <c r="AH2" s="155" t="s">
        <v>59</v>
      </c>
      <c r="AI2" s="155"/>
      <c r="AJ2" s="155"/>
    </row>
    <row r="3" spans="2:37" ht="14.25" customHeight="1" x14ac:dyDescent="0.25">
      <c r="B3" s="12" t="s">
        <v>22</v>
      </c>
      <c r="C3" s="112" t="s">
        <v>23</v>
      </c>
      <c r="D3" s="113" t="s">
        <v>23</v>
      </c>
      <c r="E3" s="114" t="s">
        <v>23</v>
      </c>
      <c r="F3" s="113" t="s">
        <v>23</v>
      </c>
      <c r="G3" s="114" t="s">
        <v>23</v>
      </c>
      <c r="H3" s="113" t="s">
        <v>23</v>
      </c>
      <c r="I3" s="112" t="s">
        <v>24</v>
      </c>
      <c r="J3" s="113" t="s">
        <v>24</v>
      </c>
      <c r="K3" s="112" t="s">
        <v>25</v>
      </c>
      <c r="L3" s="112" t="s">
        <v>25</v>
      </c>
      <c r="M3" s="112" t="s">
        <v>26</v>
      </c>
      <c r="N3" s="112" t="s">
        <v>26</v>
      </c>
      <c r="O3" s="112" t="s">
        <v>27</v>
      </c>
      <c r="P3" s="112" t="s">
        <v>27</v>
      </c>
      <c r="Q3" s="112" t="s">
        <v>28</v>
      </c>
      <c r="R3" s="112" t="s">
        <v>28</v>
      </c>
      <c r="S3" s="112" t="s">
        <v>29</v>
      </c>
      <c r="T3" s="112" t="s">
        <v>29</v>
      </c>
      <c r="U3" s="131" t="s">
        <v>30</v>
      </c>
      <c r="V3" s="131" t="s">
        <v>30</v>
      </c>
      <c r="W3" s="131" t="s">
        <v>31</v>
      </c>
      <c r="X3" s="131" t="s">
        <v>31</v>
      </c>
      <c r="Y3" s="112" t="s">
        <v>32</v>
      </c>
      <c r="Z3" s="112" t="s">
        <v>32</v>
      </c>
      <c r="AA3" s="112" t="s">
        <v>34</v>
      </c>
      <c r="AB3" s="112" t="s">
        <v>34</v>
      </c>
      <c r="AC3" s="112" t="s">
        <v>23</v>
      </c>
      <c r="AD3" s="112" t="s">
        <v>24</v>
      </c>
      <c r="AE3" s="158" t="s">
        <v>60</v>
      </c>
      <c r="AF3" s="122" t="s">
        <v>23</v>
      </c>
      <c r="AG3" s="124" t="s">
        <v>22</v>
      </c>
      <c r="AH3" s="156" t="s">
        <v>33</v>
      </c>
      <c r="AI3" s="156"/>
      <c r="AJ3" s="156"/>
      <c r="AK3" s="110"/>
    </row>
    <row r="4" spans="2:37" s="14" customFormat="1" ht="100.5" customHeight="1" x14ac:dyDescent="0.25">
      <c r="B4" s="14" t="s">
        <v>35</v>
      </c>
      <c r="C4" s="154" t="s">
        <v>61</v>
      </c>
      <c r="D4" s="115" t="s">
        <v>69</v>
      </c>
      <c r="E4" s="153" t="s">
        <v>62</v>
      </c>
      <c r="F4" s="115" t="s">
        <v>71</v>
      </c>
      <c r="G4" s="153" t="s">
        <v>63</v>
      </c>
      <c r="H4" s="115" t="s">
        <v>72</v>
      </c>
      <c r="I4" s="154" t="s">
        <v>37</v>
      </c>
      <c r="J4" s="115" t="s">
        <v>73</v>
      </c>
      <c r="K4" s="149" t="s">
        <v>38</v>
      </c>
      <c r="L4" s="117" t="s">
        <v>75</v>
      </c>
      <c r="M4" s="148" t="s">
        <v>39</v>
      </c>
      <c r="N4" s="128" t="s">
        <v>84</v>
      </c>
      <c r="O4" s="148" t="s">
        <v>40</v>
      </c>
      <c r="P4" s="117" t="s">
        <v>40</v>
      </c>
      <c r="Q4" s="147" t="s">
        <v>41</v>
      </c>
      <c r="R4" s="129" t="s">
        <v>74</v>
      </c>
      <c r="S4" s="148" t="s">
        <v>64</v>
      </c>
      <c r="T4" s="117" t="s">
        <v>76</v>
      </c>
      <c r="U4" s="150" t="s">
        <v>43</v>
      </c>
      <c r="V4" s="132" t="s">
        <v>78</v>
      </c>
      <c r="W4" s="150" t="s">
        <v>44</v>
      </c>
      <c r="X4" s="132" t="s">
        <v>79</v>
      </c>
      <c r="Y4" s="148" t="s">
        <v>45</v>
      </c>
      <c r="Z4" s="117" t="s">
        <v>77</v>
      </c>
      <c r="AA4" s="152" t="s">
        <v>47</v>
      </c>
      <c r="AB4" s="128" t="s">
        <v>83</v>
      </c>
      <c r="AC4" s="149" t="s">
        <v>65</v>
      </c>
      <c r="AD4" s="149" t="s">
        <v>37</v>
      </c>
      <c r="AE4" s="158"/>
      <c r="AF4" s="123" t="s">
        <v>66</v>
      </c>
      <c r="AG4" s="126" t="s">
        <v>35</v>
      </c>
      <c r="AH4" s="157" t="s">
        <v>46</v>
      </c>
      <c r="AI4" s="157"/>
      <c r="AJ4" s="157"/>
      <c r="AK4" s="121"/>
    </row>
    <row r="5" spans="2:37" ht="41.4" x14ac:dyDescent="0.25">
      <c r="B5" s="21" t="s">
        <v>70</v>
      </c>
      <c r="C5" s="149"/>
      <c r="D5" s="116">
        <v>0.3</v>
      </c>
      <c r="E5" s="149"/>
      <c r="F5" s="116">
        <v>0.2</v>
      </c>
      <c r="G5" s="149"/>
      <c r="H5" s="116">
        <v>0.2</v>
      </c>
      <c r="I5" s="149"/>
      <c r="J5" s="116">
        <v>0.3</v>
      </c>
      <c r="K5" s="149"/>
      <c r="L5" s="116">
        <v>0.3</v>
      </c>
      <c r="M5" s="149"/>
      <c r="N5" s="116">
        <v>0.3</v>
      </c>
      <c r="O5" s="149"/>
      <c r="P5" s="116">
        <v>0.3</v>
      </c>
      <c r="Q5" s="147"/>
      <c r="R5" s="130">
        <v>0.3</v>
      </c>
      <c r="S5" s="149"/>
      <c r="T5" s="116">
        <v>0.3</v>
      </c>
      <c r="U5" s="151"/>
      <c r="V5" s="133">
        <v>0.3</v>
      </c>
      <c r="W5" s="151"/>
      <c r="X5" s="133">
        <v>0.3</v>
      </c>
      <c r="Y5" s="149"/>
      <c r="Z5" s="116">
        <v>0.3</v>
      </c>
      <c r="AA5" s="149"/>
      <c r="AB5" s="116">
        <v>0.3</v>
      </c>
      <c r="AC5" s="149"/>
      <c r="AD5" s="149"/>
      <c r="AE5" s="158"/>
      <c r="AF5" s="124"/>
      <c r="AG5" s="127" t="s">
        <v>67</v>
      </c>
      <c r="AH5" s="125" t="s">
        <v>68</v>
      </c>
      <c r="AI5" s="117" t="s">
        <v>80</v>
      </c>
      <c r="AJ5" s="112" t="s">
        <v>53</v>
      </c>
      <c r="AK5" s="110"/>
    </row>
    <row r="6" spans="2:37" ht="14.25" customHeight="1" x14ac:dyDescent="0.25">
      <c r="B6" s="17">
        <v>44652</v>
      </c>
      <c r="C6" s="73">
        <v>1.0900000000000001</v>
      </c>
      <c r="D6" s="73"/>
      <c r="E6" s="73">
        <v>118.87</v>
      </c>
      <c r="F6" s="73"/>
      <c r="G6" s="73">
        <v>46.73</v>
      </c>
      <c r="H6" s="73"/>
      <c r="I6" s="74">
        <v>0.41</v>
      </c>
      <c r="J6" s="74"/>
      <c r="K6" s="74">
        <v>1.03</v>
      </c>
      <c r="L6" s="74"/>
      <c r="M6" s="74">
        <v>0.84</v>
      </c>
      <c r="N6" s="74"/>
      <c r="O6" s="74">
        <v>1.34</v>
      </c>
      <c r="P6" s="74"/>
      <c r="Q6" s="84">
        <v>5.53</v>
      </c>
      <c r="R6" s="84"/>
      <c r="S6" s="85">
        <v>12.74</v>
      </c>
      <c r="T6" s="86"/>
      <c r="U6" s="93">
        <v>6.37</v>
      </c>
      <c r="V6" s="93"/>
      <c r="W6" s="93">
        <v>3.29</v>
      </c>
      <c r="X6" s="94"/>
      <c r="Y6" s="95">
        <v>2.4900000000000002</v>
      </c>
      <c r="Z6" s="96"/>
      <c r="AA6" s="102">
        <v>0.10334616000000001</v>
      </c>
      <c r="AB6" s="107"/>
      <c r="AC6" s="110">
        <v>40</v>
      </c>
      <c r="AD6" s="110">
        <v>10</v>
      </c>
      <c r="AE6" s="110">
        <v>15</v>
      </c>
      <c r="AF6" s="110">
        <v>500</v>
      </c>
      <c r="AG6" s="33">
        <v>44653</v>
      </c>
      <c r="AH6" s="35">
        <v>20.38</v>
      </c>
      <c r="AI6" s="36"/>
      <c r="AJ6" s="37">
        <v>25</v>
      </c>
      <c r="AK6" s="59"/>
    </row>
    <row r="7" spans="2:37" x14ac:dyDescent="0.25">
      <c r="B7" s="17">
        <v>44653</v>
      </c>
      <c r="C7" s="73">
        <v>30.79</v>
      </c>
      <c r="D7" s="73"/>
      <c r="E7" s="73">
        <v>462.53</v>
      </c>
      <c r="F7" s="73"/>
      <c r="G7" s="73">
        <v>142.33000000000001</v>
      </c>
      <c r="H7" s="73"/>
      <c r="I7" s="74">
        <v>0.74</v>
      </c>
      <c r="J7" s="74"/>
      <c r="K7" s="74">
        <v>2.85</v>
      </c>
      <c r="L7" s="74"/>
      <c r="M7" s="74">
        <v>2.19</v>
      </c>
      <c r="N7" s="74"/>
      <c r="O7" s="74">
        <v>1.6</v>
      </c>
      <c r="P7" s="74"/>
      <c r="Q7" s="84">
        <v>7.08</v>
      </c>
      <c r="R7" s="84"/>
      <c r="S7" s="85">
        <v>11.48</v>
      </c>
      <c r="T7" s="86"/>
      <c r="U7" s="93">
        <v>6.94</v>
      </c>
      <c r="V7" s="93"/>
      <c r="W7" s="93">
        <v>3.28</v>
      </c>
      <c r="X7" s="94"/>
      <c r="Y7" s="95">
        <v>1.49</v>
      </c>
      <c r="Z7" s="96"/>
      <c r="AA7" s="102">
        <v>0.11351479</v>
      </c>
      <c r="AB7" s="107"/>
      <c r="AC7" s="110">
        <v>40</v>
      </c>
      <c r="AD7" s="110">
        <v>10</v>
      </c>
      <c r="AE7" s="110">
        <v>15</v>
      </c>
      <c r="AF7" s="110">
        <v>500</v>
      </c>
      <c r="AG7" s="34">
        <f t="shared" ref="AG7:AG18" si="0">AG6+7</f>
        <v>44660</v>
      </c>
      <c r="AH7" s="61">
        <v>33.64</v>
      </c>
      <c r="AI7" s="61">
        <f t="shared" ref="AI7:AI17" si="1">AH7*0.7</f>
        <v>23.547999999999998</v>
      </c>
      <c r="AJ7" s="37">
        <v>25</v>
      </c>
      <c r="AK7" s="59"/>
    </row>
    <row r="8" spans="2:37" x14ac:dyDescent="0.25">
      <c r="B8" s="17">
        <v>44654</v>
      </c>
      <c r="C8" s="73">
        <v>27.02</v>
      </c>
      <c r="D8" s="73"/>
      <c r="E8" s="73">
        <v>335.25</v>
      </c>
      <c r="F8" s="73"/>
      <c r="G8" s="73">
        <v>108.47</v>
      </c>
      <c r="H8" s="73"/>
      <c r="I8" s="74">
        <v>0.62</v>
      </c>
      <c r="J8" s="74"/>
      <c r="K8" s="74">
        <v>1.68</v>
      </c>
      <c r="L8" s="74"/>
      <c r="M8" s="74">
        <v>1.43</v>
      </c>
      <c r="N8" s="74"/>
      <c r="O8" s="74">
        <v>1.71</v>
      </c>
      <c r="P8" s="74"/>
      <c r="Q8" s="84">
        <v>7.3</v>
      </c>
      <c r="R8" s="84"/>
      <c r="S8" s="85">
        <v>12.09</v>
      </c>
      <c r="T8" s="86"/>
      <c r="U8" s="93">
        <v>7.96</v>
      </c>
      <c r="V8" s="93"/>
      <c r="W8" s="93">
        <v>3.6</v>
      </c>
      <c r="X8" s="94"/>
      <c r="Y8" s="95">
        <v>1.66</v>
      </c>
      <c r="Z8" s="96"/>
      <c r="AA8" s="102">
        <v>0.10135057</v>
      </c>
      <c r="AB8" s="107"/>
      <c r="AC8" s="110">
        <v>40</v>
      </c>
      <c r="AD8" s="110">
        <v>10</v>
      </c>
      <c r="AE8" s="110">
        <v>15</v>
      </c>
      <c r="AF8" s="110">
        <v>500</v>
      </c>
      <c r="AG8" s="34">
        <f t="shared" si="0"/>
        <v>44667</v>
      </c>
      <c r="AH8" s="61">
        <v>21.87</v>
      </c>
      <c r="AI8" s="36"/>
      <c r="AJ8" s="37">
        <v>25</v>
      </c>
      <c r="AK8" s="59"/>
    </row>
    <row r="9" spans="2:37" x14ac:dyDescent="0.25">
      <c r="B9" s="17">
        <v>44655</v>
      </c>
      <c r="C9" s="73">
        <v>21.54</v>
      </c>
      <c r="D9" s="73"/>
      <c r="E9" s="73">
        <v>436.98</v>
      </c>
      <c r="F9" s="73"/>
      <c r="G9" s="73">
        <v>160</v>
      </c>
      <c r="H9" s="73"/>
      <c r="I9" s="74">
        <v>0.88</v>
      </c>
      <c r="J9" s="74"/>
      <c r="K9" s="74">
        <v>2.09</v>
      </c>
      <c r="L9" s="74"/>
      <c r="M9" s="74">
        <v>1.83</v>
      </c>
      <c r="N9" s="74"/>
      <c r="O9" s="74">
        <v>1.58</v>
      </c>
      <c r="P9" s="74"/>
      <c r="Q9" s="84">
        <v>7.47</v>
      </c>
      <c r="R9" s="84"/>
      <c r="S9" s="85">
        <v>9.8800000000000008</v>
      </c>
      <c r="T9" s="86"/>
      <c r="U9" s="87">
        <v>6.5</v>
      </c>
      <c r="V9" s="87"/>
      <c r="W9" s="87">
        <v>2.91</v>
      </c>
      <c r="X9" s="84"/>
      <c r="Y9" s="87">
        <v>3.32</v>
      </c>
      <c r="Z9" s="84"/>
      <c r="AA9" s="102">
        <v>9.2909439999999996E-2</v>
      </c>
      <c r="AB9" s="107"/>
      <c r="AC9" s="110">
        <v>40</v>
      </c>
      <c r="AD9" s="110">
        <v>10</v>
      </c>
      <c r="AE9" s="110">
        <v>15</v>
      </c>
      <c r="AF9" s="110">
        <v>500</v>
      </c>
      <c r="AG9" s="34">
        <f t="shared" si="0"/>
        <v>44674</v>
      </c>
      <c r="AH9" s="61">
        <v>25.85</v>
      </c>
      <c r="AI9" s="61">
        <f t="shared" si="1"/>
        <v>18.094999999999999</v>
      </c>
      <c r="AJ9" s="37">
        <v>25</v>
      </c>
      <c r="AK9" s="59"/>
    </row>
    <row r="10" spans="2:37" x14ac:dyDescent="0.25">
      <c r="B10" s="17">
        <v>44656</v>
      </c>
      <c r="C10" s="73">
        <v>26.4</v>
      </c>
      <c r="D10" s="73"/>
      <c r="E10" s="73">
        <v>476.46</v>
      </c>
      <c r="F10" s="73"/>
      <c r="G10" s="73">
        <v>163.13999999999999</v>
      </c>
      <c r="H10" s="73"/>
      <c r="I10" s="74">
        <v>1.05</v>
      </c>
      <c r="J10" s="74"/>
      <c r="K10" s="74">
        <v>1.23</v>
      </c>
      <c r="L10" s="74"/>
      <c r="M10" s="74">
        <v>1.08</v>
      </c>
      <c r="N10" s="74"/>
      <c r="O10" s="74">
        <v>1.48</v>
      </c>
      <c r="P10" s="74"/>
      <c r="Q10" s="84">
        <v>5.1100000000000003</v>
      </c>
      <c r="R10" s="84"/>
      <c r="S10" s="85">
        <v>5.71</v>
      </c>
      <c r="T10" s="86"/>
      <c r="U10" s="87">
        <v>7.14</v>
      </c>
      <c r="V10" s="87"/>
      <c r="W10" s="87">
        <v>3.16</v>
      </c>
      <c r="X10" s="84"/>
      <c r="Y10" s="87">
        <v>2.25</v>
      </c>
      <c r="Z10" s="84"/>
      <c r="AA10" s="102">
        <v>0.10573592</v>
      </c>
      <c r="AB10" s="107"/>
      <c r="AC10" s="110">
        <v>40</v>
      </c>
      <c r="AD10" s="110">
        <v>10</v>
      </c>
      <c r="AE10" s="110">
        <v>15</v>
      </c>
      <c r="AF10" s="110">
        <v>500</v>
      </c>
      <c r="AG10" s="34">
        <f t="shared" si="0"/>
        <v>44681</v>
      </c>
      <c r="AH10" s="61">
        <v>31.57</v>
      </c>
      <c r="AI10" s="61">
        <f t="shared" si="1"/>
        <v>22.099</v>
      </c>
      <c r="AJ10" s="37">
        <v>25</v>
      </c>
      <c r="AK10" s="59"/>
    </row>
    <row r="11" spans="2:37" s="15" customFormat="1" x14ac:dyDescent="0.25">
      <c r="B11" s="17">
        <v>44657</v>
      </c>
      <c r="C11" s="73">
        <v>22.66</v>
      </c>
      <c r="D11" s="73"/>
      <c r="E11" s="73">
        <v>412.82</v>
      </c>
      <c r="F11" s="73"/>
      <c r="G11" s="73">
        <v>147.81</v>
      </c>
      <c r="H11" s="73"/>
      <c r="I11" s="74">
        <v>0.93</v>
      </c>
      <c r="J11" s="74"/>
      <c r="K11" s="74">
        <v>1.57</v>
      </c>
      <c r="L11" s="74"/>
      <c r="M11" s="74">
        <v>1.42</v>
      </c>
      <c r="N11" s="74"/>
      <c r="O11" s="74">
        <v>1.6</v>
      </c>
      <c r="P11" s="74"/>
      <c r="Q11" s="84">
        <v>7.93</v>
      </c>
      <c r="R11" s="84"/>
      <c r="S11" s="85">
        <v>0.89</v>
      </c>
      <c r="T11" s="86"/>
      <c r="U11" s="87">
        <v>4.9000000000000004</v>
      </c>
      <c r="V11" s="87"/>
      <c r="W11" s="87">
        <v>2.63</v>
      </c>
      <c r="X11" s="84"/>
      <c r="Y11" s="87">
        <v>1.64</v>
      </c>
      <c r="Z11" s="84"/>
      <c r="AA11" s="102">
        <v>0.10452475999999999</v>
      </c>
      <c r="AB11" s="107"/>
      <c r="AC11" s="110">
        <v>40</v>
      </c>
      <c r="AD11" s="110">
        <v>10</v>
      </c>
      <c r="AE11" s="110">
        <v>15</v>
      </c>
      <c r="AF11" s="110">
        <v>500</v>
      </c>
      <c r="AG11" s="34">
        <f t="shared" si="0"/>
        <v>44688</v>
      </c>
      <c r="AH11" s="61">
        <v>29.99</v>
      </c>
      <c r="AI11" s="61">
        <f t="shared" si="1"/>
        <v>20.992999999999999</v>
      </c>
      <c r="AJ11" s="37">
        <v>25</v>
      </c>
      <c r="AK11" s="59"/>
    </row>
    <row r="12" spans="2:37" x14ac:dyDescent="0.25">
      <c r="B12" s="17">
        <v>44658</v>
      </c>
      <c r="C12" s="73">
        <v>24.94</v>
      </c>
      <c r="D12" s="73"/>
      <c r="E12" s="73">
        <v>416.43</v>
      </c>
      <c r="F12" s="73"/>
      <c r="G12" s="73">
        <v>134.22</v>
      </c>
      <c r="H12" s="73"/>
      <c r="I12" s="74">
        <v>0.86</v>
      </c>
      <c r="J12" s="74"/>
      <c r="K12" s="74">
        <v>1.66</v>
      </c>
      <c r="L12" s="74"/>
      <c r="M12" s="74">
        <v>1.21</v>
      </c>
      <c r="N12" s="74"/>
      <c r="O12" s="74">
        <v>1.92</v>
      </c>
      <c r="P12" s="74"/>
      <c r="Q12" s="84">
        <v>3.8</v>
      </c>
      <c r="R12" s="84"/>
      <c r="S12" s="85">
        <v>1.19</v>
      </c>
      <c r="T12" s="86"/>
      <c r="U12" s="87">
        <v>5.49</v>
      </c>
      <c r="V12" s="87"/>
      <c r="W12" s="87">
        <v>2.69</v>
      </c>
      <c r="X12" s="84"/>
      <c r="Y12" s="87">
        <v>2.04</v>
      </c>
      <c r="Z12" s="84"/>
      <c r="AA12" s="102">
        <v>0.12548678999999999</v>
      </c>
      <c r="AB12" s="107"/>
      <c r="AC12" s="110">
        <v>40</v>
      </c>
      <c r="AD12" s="110">
        <v>10</v>
      </c>
      <c r="AE12" s="110">
        <v>15</v>
      </c>
      <c r="AF12" s="110">
        <v>500</v>
      </c>
      <c r="AG12" s="34">
        <f t="shared" si="0"/>
        <v>44695</v>
      </c>
      <c r="AH12" s="61">
        <v>29.59</v>
      </c>
      <c r="AI12" s="61">
        <f t="shared" si="1"/>
        <v>20.712999999999997</v>
      </c>
      <c r="AJ12" s="37">
        <v>25</v>
      </c>
      <c r="AK12" s="59"/>
    </row>
    <row r="13" spans="2:37" ht="14.1" customHeight="1" x14ac:dyDescent="0.25">
      <c r="B13" s="17">
        <v>44659</v>
      </c>
      <c r="C13" s="73">
        <v>23.55</v>
      </c>
      <c r="D13" s="73"/>
      <c r="E13" s="73">
        <v>467.43</v>
      </c>
      <c r="F13" s="73"/>
      <c r="G13" s="73">
        <v>120.68</v>
      </c>
      <c r="H13" s="73"/>
      <c r="I13" s="74">
        <v>0.81</v>
      </c>
      <c r="J13" s="74"/>
      <c r="K13" s="74">
        <v>0.9</v>
      </c>
      <c r="L13" s="74"/>
      <c r="M13" s="74">
        <v>0.8</v>
      </c>
      <c r="N13" s="74"/>
      <c r="O13" s="74">
        <v>1.41</v>
      </c>
      <c r="P13" s="74"/>
      <c r="Q13" s="84">
        <v>2.94</v>
      </c>
      <c r="R13" s="84"/>
      <c r="S13" s="85">
        <v>1.1000000000000001</v>
      </c>
      <c r="T13" s="86"/>
      <c r="U13" s="87">
        <v>5.93</v>
      </c>
      <c r="V13" s="87"/>
      <c r="W13" s="87">
        <v>2.67</v>
      </c>
      <c r="X13" s="84"/>
      <c r="Y13" s="87">
        <v>1.61</v>
      </c>
      <c r="Z13" s="84"/>
      <c r="AA13" s="102">
        <v>9.644751E-2</v>
      </c>
      <c r="AB13" s="107"/>
      <c r="AC13" s="110">
        <v>40</v>
      </c>
      <c r="AD13" s="110">
        <v>10</v>
      </c>
      <c r="AE13" s="110">
        <v>15</v>
      </c>
      <c r="AF13" s="110">
        <v>500</v>
      </c>
      <c r="AG13" s="34">
        <f t="shared" si="0"/>
        <v>44702</v>
      </c>
      <c r="AH13" s="61">
        <v>31.76</v>
      </c>
      <c r="AI13" s="61">
        <f t="shared" si="1"/>
        <v>22.231999999999999</v>
      </c>
      <c r="AJ13" s="37">
        <v>25</v>
      </c>
      <c r="AK13" s="59"/>
    </row>
    <row r="14" spans="2:37" x14ac:dyDescent="0.25">
      <c r="B14" s="17">
        <v>44660</v>
      </c>
      <c r="C14" s="73">
        <v>32.31</v>
      </c>
      <c r="D14" s="73"/>
      <c r="E14" s="73">
        <v>511.69</v>
      </c>
      <c r="F14" s="73">
        <f t="shared" ref="F14:F40" si="2">E14*0.8</f>
        <v>409.35200000000003</v>
      </c>
      <c r="G14" s="73">
        <v>145.31</v>
      </c>
      <c r="H14" s="73"/>
      <c r="I14" s="74">
        <v>1.08</v>
      </c>
      <c r="J14" s="74"/>
      <c r="K14" s="74">
        <v>1.54</v>
      </c>
      <c r="L14" s="74"/>
      <c r="M14" s="74">
        <v>1.0900000000000001</v>
      </c>
      <c r="N14" s="74"/>
      <c r="O14" s="74">
        <v>1.5</v>
      </c>
      <c r="P14" s="74"/>
      <c r="Q14" s="84">
        <v>2.25</v>
      </c>
      <c r="R14" s="84"/>
      <c r="S14" s="85">
        <v>0.15</v>
      </c>
      <c r="T14" s="86"/>
      <c r="U14" s="87">
        <v>5.45</v>
      </c>
      <c r="V14" s="87"/>
      <c r="W14" s="87">
        <v>2.7</v>
      </c>
      <c r="X14" s="84"/>
      <c r="Y14" s="87">
        <v>1.96</v>
      </c>
      <c r="Z14" s="84"/>
      <c r="AA14" s="102">
        <v>9.0205229999999997E-2</v>
      </c>
      <c r="AB14" s="107"/>
      <c r="AC14" s="110">
        <v>40</v>
      </c>
      <c r="AD14" s="110">
        <v>10</v>
      </c>
      <c r="AE14" s="110">
        <v>15</v>
      </c>
      <c r="AF14" s="110">
        <v>500</v>
      </c>
      <c r="AG14" s="34">
        <f t="shared" si="0"/>
        <v>44709</v>
      </c>
      <c r="AH14" s="61">
        <v>42.13</v>
      </c>
      <c r="AI14" s="61">
        <f t="shared" si="1"/>
        <v>29.491</v>
      </c>
      <c r="AJ14" s="37">
        <v>25</v>
      </c>
      <c r="AK14" s="12" t="s">
        <v>81</v>
      </c>
    </row>
    <row r="15" spans="2:37" x14ac:dyDescent="0.25">
      <c r="B15" s="17">
        <v>44661</v>
      </c>
      <c r="C15" s="73">
        <v>28.14</v>
      </c>
      <c r="D15" s="73"/>
      <c r="E15" s="73">
        <v>407.32</v>
      </c>
      <c r="F15" s="73"/>
      <c r="G15" s="73">
        <v>119.62</v>
      </c>
      <c r="H15" s="73"/>
      <c r="I15" s="74">
        <v>0.87</v>
      </c>
      <c r="J15" s="74"/>
      <c r="K15" s="74">
        <v>3.26</v>
      </c>
      <c r="L15" s="74"/>
      <c r="M15" s="74">
        <v>2.35</v>
      </c>
      <c r="N15" s="74"/>
      <c r="O15" s="74">
        <v>1.61</v>
      </c>
      <c r="P15" s="74"/>
      <c r="Q15" s="84">
        <v>2.83</v>
      </c>
      <c r="R15" s="84"/>
      <c r="S15" s="85">
        <v>1.33</v>
      </c>
      <c r="T15" s="86"/>
      <c r="U15" s="87">
        <v>6.03</v>
      </c>
      <c r="V15" s="87"/>
      <c r="W15" s="87">
        <v>3.06</v>
      </c>
      <c r="X15" s="84"/>
      <c r="Y15" s="87">
        <v>1.31</v>
      </c>
      <c r="Z15" s="84"/>
      <c r="AA15" s="102">
        <v>0.11187642</v>
      </c>
      <c r="AB15" s="107"/>
      <c r="AC15" s="110">
        <v>40</v>
      </c>
      <c r="AD15" s="110">
        <v>10</v>
      </c>
      <c r="AE15" s="110">
        <v>15</v>
      </c>
      <c r="AF15" s="110">
        <v>500</v>
      </c>
      <c r="AG15" s="34">
        <f t="shared" si="0"/>
        <v>44716</v>
      </c>
      <c r="AH15" s="61">
        <v>30.38</v>
      </c>
      <c r="AI15" s="61">
        <f t="shared" si="1"/>
        <v>21.265999999999998</v>
      </c>
      <c r="AJ15" s="37">
        <v>25</v>
      </c>
      <c r="AK15" s="59"/>
    </row>
    <row r="16" spans="2:37" x14ac:dyDescent="0.25">
      <c r="B16" s="17">
        <v>44662</v>
      </c>
      <c r="C16" s="73">
        <v>13.32</v>
      </c>
      <c r="D16" s="73"/>
      <c r="E16" s="73">
        <v>214.57</v>
      </c>
      <c r="F16" s="73"/>
      <c r="G16" s="73">
        <v>65.319999999999993</v>
      </c>
      <c r="H16" s="73"/>
      <c r="I16" s="74">
        <v>0.6</v>
      </c>
      <c r="J16" s="74"/>
      <c r="K16" s="74">
        <v>1.47</v>
      </c>
      <c r="L16" s="74"/>
      <c r="M16" s="74">
        <v>1.08</v>
      </c>
      <c r="N16" s="74"/>
      <c r="O16" s="74">
        <v>1.74</v>
      </c>
      <c r="P16" s="74"/>
      <c r="Q16" s="84">
        <v>4.12</v>
      </c>
      <c r="R16" s="84"/>
      <c r="S16" s="85">
        <v>4.1500000000000004</v>
      </c>
      <c r="T16" s="86"/>
      <c r="U16" s="87">
        <v>7.65</v>
      </c>
      <c r="V16" s="87"/>
      <c r="W16" s="87">
        <v>3.79</v>
      </c>
      <c r="X16" s="84"/>
      <c r="Y16" s="87">
        <v>2.17</v>
      </c>
      <c r="Z16" s="84"/>
      <c r="AA16" s="102">
        <v>0.44852776</v>
      </c>
      <c r="AB16" s="107"/>
      <c r="AC16" s="110">
        <v>40</v>
      </c>
      <c r="AD16" s="110">
        <v>10</v>
      </c>
      <c r="AE16" s="110">
        <v>15</v>
      </c>
      <c r="AF16" s="110">
        <v>500</v>
      </c>
      <c r="AG16" s="34">
        <f t="shared" si="0"/>
        <v>44723</v>
      </c>
      <c r="AH16" s="61">
        <v>28.89</v>
      </c>
      <c r="AI16" s="61">
        <f t="shared" si="1"/>
        <v>20.222999999999999</v>
      </c>
      <c r="AJ16" s="37">
        <v>25</v>
      </c>
      <c r="AK16" s="59"/>
    </row>
    <row r="17" spans="2:37" x14ac:dyDescent="0.25">
      <c r="B17" s="17">
        <v>44663</v>
      </c>
      <c r="C17" s="73">
        <v>35.200000000000003</v>
      </c>
      <c r="D17" s="73"/>
      <c r="E17" s="73">
        <v>494.12</v>
      </c>
      <c r="F17" s="73"/>
      <c r="G17" s="73">
        <v>135.63999999999999</v>
      </c>
      <c r="H17" s="73"/>
      <c r="I17" s="74">
        <v>0.89</v>
      </c>
      <c r="J17" s="74"/>
      <c r="K17" s="74">
        <v>2.31</v>
      </c>
      <c r="L17" s="74"/>
      <c r="M17" s="74">
        <v>1.68</v>
      </c>
      <c r="N17" s="74"/>
      <c r="O17" s="74">
        <v>1.66</v>
      </c>
      <c r="P17" s="74"/>
      <c r="Q17" s="84">
        <v>3.85</v>
      </c>
      <c r="R17" s="84"/>
      <c r="S17" s="85">
        <v>6.08</v>
      </c>
      <c r="T17" s="86"/>
      <c r="U17" s="87">
        <v>3.6</v>
      </c>
      <c r="V17" s="87"/>
      <c r="W17" s="87">
        <v>3.4</v>
      </c>
      <c r="X17" s="84"/>
      <c r="Y17" s="87">
        <v>2.6</v>
      </c>
      <c r="Z17" s="84"/>
      <c r="AA17" s="102">
        <v>0.59923457000000002</v>
      </c>
      <c r="AB17" s="107"/>
      <c r="AC17" s="110">
        <v>40</v>
      </c>
      <c r="AD17" s="110">
        <v>10</v>
      </c>
      <c r="AE17" s="110">
        <v>15</v>
      </c>
      <c r="AF17" s="110">
        <v>500</v>
      </c>
      <c r="AG17" s="34">
        <f t="shared" si="0"/>
        <v>44730</v>
      </c>
      <c r="AH17" s="61">
        <v>27.99</v>
      </c>
      <c r="AI17" s="61">
        <f t="shared" si="1"/>
        <v>19.592999999999996</v>
      </c>
      <c r="AJ17" s="37">
        <v>25</v>
      </c>
      <c r="AK17" s="59"/>
    </row>
    <row r="18" spans="2:37" x14ac:dyDescent="0.25">
      <c r="B18" s="17">
        <v>44664</v>
      </c>
      <c r="C18" s="73">
        <v>38.35</v>
      </c>
      <c r="D18" s="73"/>
      <c r="E18" s="73">
        <v>524.91999999999996</v>
      </c>
      <c r="F18" s="73">
        <f t="shared" si="2"/>
        <v>419.93599999999998</v>
      </c>
      <c r="G18" s="73">
        <v>148.76</v>
      </c>
      <c r="H18" s="73"/>
      <c r="I18" s="74">
        <v>0.9</v>
      </c>
      <c r="J18" s="74"/>
      <c r="K18" s="74">
        <v>1.1000000000000001</v>
      </c>
      <c r="L18" s="74"/>
      <c r="M18" s="74">
        <v>0.82</v>
      </c>
      <c r="N18" s="74"/>
      <c r="O18" s="74">
        <v>1.34</v>
      </c>
      <c r="P18" s="74"/>
      <c r="Q18" s="84">
        <v>2.09</v>
      </c>
      <c r="R18" s="84"/>
      <c r="S18" s="85">
        <v>3.44</v>
      </c>
      <c r="T18" s="86"/>
      <c r="U18" s="87">
        <v>3.33</v>
      </c>
      <c r="V18" s="87"/>
      <c r="W18" s="87">
        <v>2.44</v>
      </c>
      <c r="X18" s="84"/>
      <c r="Y18" s="87">
        <v>2.1</v>
      </c>
      <c r="Z18" s="84"/>
      <c r="AA18" s="102">
        <v>6.2955940000000002E-2</v>
      </c>
      <c r="AB18" s="107"/>
      <c r="AC18" s="110">
        <v>40</v>
      </c>
      <c r="AD18" s="110">
        <v>10</v>
      </c>
      <c r="AE18" s="110">
        <v>15</v>
      </c>
      <c r="AF18" s="110">
        <v>500</v>
      </c>
      <c r="AG18" s="34">
        <f t="shared" si="0"/>
        <v>44737</v>
      </c>
      <c r="AH18" s="35">
        <v>20.13</v>
      </c>
      <c r="AI18" s="36"/>
      <c r="AJ18" s="37">
        <v>25</v>
      </c>
      <c r="AK18" s="59"/>
    </row>
    <row r="19" spans="2:37" x14ac:dyDescent="0.25">
      <c r="B19" s="17">
        <v>44665</v>
      </c>
      <c r="C19" s="73">
        <v>42.56</v>
      </c>
      <c r="D19" s="73">
        <f t="shared" ref="D19:D66" si="3">C19*0.7</f>
        <v>29.791999999999998</v>
      </c>
      <c r="E19" s="73">
        <v>489.56</v>
      </c>
      <c r="F19" s="73"/>
      <c r="G19" s="73">
        <v>150.43</v>
      </c>
      <c r="H19" s="73"/>
      <c r="I19" s="74">
        <v>0.89</v>
      </c>
      <c r="J19" s="74"/>
      <c r="K19" s="74">
        <v>1.51</v>
      </c>
      <c r="L19" s="74"/>
      <c r="M19" s="74">
        <v>1.1399999999999999</v>
      </c>
      <c r="N19" s="74"/>
      <c r="O19" s="74">
        <v>1.1200000000000001</v>
      </c>
      <c r="P19" s="74"/>
      <c r="Q19" s="84">
        <v>2.1800000000000002</v>
      </c>
      <c r="R19" s="84"/>
      <c r="S19" s="85">
        <v>3.14</v>
      </c>
      <c r="T19" s="86"/>
      <c r="U19" s="87">
        <v>2.74</v>
      </c>
      <c r="V19" s="87"/>
      <c r="W19" s="87">
        <v>2.37</v>
      </c>
      <c r="X19" s="84"/>
      <c r="Y19" s="87">
        <v>2.0499999999999998</v>
      </c>
      <c r="Z19" s="84"/>
      <c r="AA19" s="102">
        <v>1.457E-3</v>
      </c>
      <c r="AB19" s="107"/>
      <c r="AC19" s="110">
        <v>40</v>
      </c>
      <c r="AD19" s="110">
        <v>10</v>
      </c>
      <c r="AE19" s="110">
        <v>15</v>
      </c>
      <c r="AF19" s="110">
        <v>500</v>
      </c>
    </row>
    <row r="20" spans="2:37" x14ac:dyDescent="0.25">
      <c r="B20" s="17">
        <v>44666</v>
      </c>
      <c r="C20" s="73">
        <v>38.049999999999997</v>
      </c>
      <c r="D20" s="73"/>
      <c r="E20" s="73">
        <v>496.93</v>
      </c>
      <c r="F20" s="73"/>
      <c r="G20" s="73">
        <v>159.19</v>
      </c>
      <c r="H20" s="73"/>
      <c r="I20" s="74">
        <v>1</v>
      </c>
      <c r="J20" s="74"/>
      <c r="K20" s="74">
        <v>2.3199999999999998</v>
      </c>
      <c r="L20" s="74"/>
      <c r="M20" s="74">
        <v>1.73</v>
      </c>
      <c r="N20" s="74"/>
      <c r="O20" s="74">
        <v>1.07</v>
      </c>
      <c r="P20" s="74"/>
      <c r="Q20" s="84">
        <v>3.08</v>
      </c>
      <c r="R20" s="84"/>
      <c r="S20" s="85">
        <v>3.95</v>
      </c>
      <c r="T20" s="86"/>
      <c r="U20" s="87">
        <v>2.21</v>
      </c>
      <c r="V20" s="87"/>
      <c r="W20" s="87">
        <v>2.88</v>
      </c>
      <c r="X20" s="84"/>
      <c r="Y20" s="87">
        <v>2.5299999999999998</v>
      </c>
      <c r="Z20" s="84"/>
      <c r="AA20" s="102">
        <v>1.47595E-3</v>
      </c>
      <c r="AB20" s="107"/>
      <c r="AC20" s="110">
        <v>40</v>
      </c>
      <c r="AD20" s="110">
        <v>10</v>
      </c>
      <c r="AE20" s="110">
        <v>15</v>
      </c>
      <c r="AF20" s="110">
        <v>500</v>
      </c>
    </row>
    <row r="21" spans="2:37" x14ac:dyDescent="0.25">
      <c r="B21" s="17">
        <v>44667</v>
      </c>
      <c r="C21" s="73">
        <v>31.78</v>
      </c>
      <c r="D21" s="73"/>
      <c r="E21" s="73">
        <v>556.85</v>
      </c>
      <c r="F21" s="73">
        <f t="shared" si="2"/>
        <v>445.48</v>
      </c>
      <c r="G21" s="73">
        <v>127.18</v>
      </c>
      <c r="H21" s="73"/>
      <c r="I21" s="74">
        <v>1.04</v>
      </c>
      <c r="J21" s="74"/>
      <c r="K21" s="74">
        <v>2.21</v>
      </c>
      <c r="L21" s="74"/>
      <c r="M21" s="74">
        <v>1.48</v>
      </c>
      <c r="N21" s="74"/>
      <c r="O21" s="74">
        <v>1.29</v>
      </c>
      <c r="P21" s="74"/>
      <c r="Q21" s="84">
        <v>2.38</v>
      </c>
      <c r="R21" s="84"/>
      <c r="S21" s="85">
        <v>2.21</v>
      </c>
      <c r="T21" s="86"/>
      <c r="U21" s="87">
        <v>1.62</v>
      </c>
      <c r="V21" s="87"/>
      <c r="W21" s="87">
        <v>2.66</v>
      </c>
      <c r="X21" s="84"/>
      <c r="Y21" s="87">
        <v>2.35</v>
      </c>
      <c r="Z21" s="84"/>
      <c r="AA21" s="102">
        <v>2.5048700000000002E-3</v>
      </c>
      <c r="AB21" s="107"/>
      <c r="AC21" s="110">
        <v>40</v>
      </c>
      <c r="AD21" s="110">
        <v>10</v>
      </c>
      <c r="AE21" s="110">
        <v>15</v>
      </c>
      <c r="AF21" s="110">
        <v>500</v>
      </c>
    </row>
    <row r="22" spans="2:37" x14ac:dyDescent="0.25">
      <c r="B22" s="17">
        <v>44668</v>
      </c>
      <c r="C22" s="73">
        <v>36.700000000000003</v>
      </c>
      <c r="D22" s="73"/>
      <c r="E22" s="73">
        <v>573.64</v>
      </c>
      <c r="F22" s="73">
        <f t="shared" si="2"/>
        <v>458.91200000000003</v>
      </c>
      <c r="G22" s="73">
        <v>123.16</v>
      </c>
      <c r="H22" s="73"/>
      <c r="I22" s="74">
        <v>0.77</v>
      </c>
      <c r="J22" s="74"/>
      <c r="K22" s="74">
        <v>1.95</v>
      </c>
      <c r="L22" s="74"/>
      <c r="M22" s="74">
        <v>1.47</v>
      </c>
      <c r="N22" s="74"/>
      <c r="O22" s="74">
        <v>1.52</v>
      </c>
      <c r="P22" s="74"/>
      <c r="Q22" s="84">
        <v>3.38</v>
      </c>
      <c r="R22" s="84"/>
      <c r="S22" s="85">
        <v>4.16</v>
      </c>
      <c r="T22" s="86"/>
      <c r="U22" s="87">
        <v>1.59</v>
      </c>
      <c r="V22" s="87"/>
      <c r="W22" s="87">
        <v>3.24</v>
      </c>
      <c r="X22" s="84"/>
      <c r="Y22" s="87">
        <v>2.69</v>
      </c>
      <c r="Z22" s="84"/>
      <c r="AA22" s="102">
        <v>1.0806699999999999E-3</v>
      </c>
      <c r="AB22" s="107"/>
      <c r="AC22" s="110">
        <v>40</v>
      </c>
      <c r="AD22" s="110">
        <v>10</v>
      </c>
      <c r="AE22" s="110">
        <v>15</v>
      </c>
      <c r="AF22" s="110">
        <v>500</v>
      </c>
    </row>
    <row r="23" spans="2:37" x14ac:dyDescent="0.25">
      <c r="B23" s="17">
        <v>44669</v>
      </c>
      <c r="C23" s="73">
        <v>36.450000000000003</v>
      </c>
      <c r="D23" s="73"/>
      <c r="E23" s="73">
        <v>580.29999999999995</v>
      </c>
      <c r="F23" s="73">
        <f t="shared" si="2"/>
        <v>464.24</v>
      </c>
      <c r="G23" s="73">
        <v>125.19</v>
      </c>
      <c r="H23" s="73"/>
      <c r="I23" s="74">
        <v>0.8</v>
      </c>
      <c r="J23" s="74"/>
      <c r="K23" s="74">
        <v>1.76</v>
      </c>
      <c r="L23" s="74"/>
      <c r="M23" s="74">
        <v>1.35</v>
      </c>
      <c r="N23" s="74"/>
      <c r="O23" s="74">
        <v>1.57</v>
      </c>
      <c r="P23" s="74"/>
      <c r="Q23" s="84">
        <v>4.0599999999999996</v>
      </c>
      <c r="R23" s="84"/>
      <c r="S23" s="85">
        <v>5.55</v>
      </c>
      <c r="T23" s="86"/>
      <c r="U23" s="87">
        <v>1.72</v>
      </c>
      <c r="V23" s="87"/>
      <c r="W23" s="87">
        <v>2.96</v>
      </c>
      <c r="X23" s="84"/>
      <c r="Y23" s="87">
        <v>2.67</v>
      </c>
      <c r="Z23" s="84"/>
      <c r="AA23" s="102">
        <v>8.6616000000000004E-4</v>
      </c>
      <c r="AB23" s="107"/>
      <c r="AC23" s="110">
        <v>40</v>
      </c>
      <c r="AD23" s="110">
        <v>10</v>
      </c>
      <c r="AE23" s="110">
        <v>15</v>
      </c>
      <c r="AF23" s="110">
        <v>500</v>
      </c>
    </row>
    <row r="24" spans="2:37" x14ac:dyDescent="0.25">
      <c r="B24" s="17">
        <v>44670</v>
      </c>
      <c r="C24" s="73">
        <v>36.74</v>
      </c>
      <c r="D24" s="73"/>
      <c r="E24" s="73">
        <v>555.52</v>
      </c>
      <c r="F24" s="73">
        <f t="shared" si="2"/>
        <v>444.416</v>
      </c>
      <c r="G24" s="73">
        <v>131</v>
      </c>
      <c r="H24" s="73"/>
      <c r="I24" s="74">
        <v>0.92</v>
      </c>
      <c r="J24" s="74"/>
      <c r="K24" s="74">
        <v>1.39</v>
      </c>
      <c r="L24" s="74"/>
      <c r="M24" s="74">
        <v>1.04</v>
      </c>
      <c r="N24" s="74"/>
      <c r="O24" s="74">
        <v>1.53</v>
      </c>
      <c r="P24" s="74"/>
      <c r="Q24" s="84">
        <v>5.13</v>
      </c>
      <c r="R24" s="84"/>
      <c r="S24" s="85">
        <v>5.6</v>
      </c>
      <c r="T24" s="86"/>
      <c r="U24" s="87">
        <v>1.63</v>
      </c>
      <c r="V24" s="87"/>
      <c r="W24" s="87">
        <v>2.77</v>
      </c>
      <c r="X24" s="84"/>
      <c r="Y24" s="87">
        <v>2.56</v>
      </c>
      <c r="Z24" s="84"/>
      <c r="AA24" s="102">
        <v>6.2401000000000004E-4</v>
      </c>
      <c r="AB24" s="107"/>
      <c r="AC24" s="110">
        <v>40</v>
      </c>
      <c r="AD24" s="110">
        <v>10</v>
      </c>
      <c r="AE24" s="110">
        <v>15</v>
      </c>
      <c r="AF24" s="110">
        <v>500</v>
      </c>
    </row>
    <row r="25" spans="2:37" x14ac:dyDescent="0.25">
      <c r="B25" s="17">
        <v>44671</v>
      </c>
      <c r="C25" s="73">
        <v>37.25</v>
      </c>
      <c r="D25" s="73"/>
      <c r="E25" s="73">
        <v>601.17999999999995</v>
      </c>
      <c r="F25" s="73">
        <f t="shared" si="2"/>
        <v>480.94399999999996</v>
      </c>
      <c r="G25" s="73">
        <v>154.38999999999999</v>
      </c>
      <c r="H25" s="73"/>
      <c r="I25" s="74">
        <v>0.95</v>
      </c>
      <c r="J25" s="74"/>
      <c r="K25" s="74">
        <v>2.2200000000000002</v>
      </c>
      <c r="L25" s="74"/>
      <c r="M25" s="74">
        <v>1.54</v>
      </c>
      <c r="N25" s="74"/>
      <c r="O25" s="74">
        <v>2.2200000000000002</v>
      </c>
      <c r="P25" s="74"/>
      <c r="Q25" s="84">
        <v>4.68</v>
      </c>
      <c r="R25" s="84"/>
      <c r="S25" s="85">
        <v>6.68</v>
      </c>
      <c r="T25" s="86"/>
      <c r="U25" s="87">
        <v>1.71</v>
      </c>
      <c r="V25" s="87"/>
      <c r="W25" s="87">
        <v>2.78</v>
      </c>
      <c r="X25" s="84"/>
      <c r="Y25" s="87">
        <v>2.74</v>
      </c>
      <c r="Z25" s="84"/>
      <c r="AA25" s="102">
        <v>4.8429000000000001E-4</v>
      </c>
      <c r="AB25" s="107"/>
      <c r="AC25" s="110">
        <v>40</v>
      </c>
      <c r="AD25" s="110">
        <v>10</v>
      </c>
      <c r="AE25" s="110">
        <v>15</v>
      </c>
      <c r="AF25" s="110">
        <v>500</v>
      </c>
      <c r="AH25" s="16"/>
      <c r="AI25" s="16"/>
    </row>
    <row r="26" spans="2:37" x14ac:dyDescent="0.25">
      <c r="B26" s="17">
        <v>44672</v>
      </c>
      <c r="C26" s="73">
        <v>49.95</v>
      </c>
      <c r="D26" s="73">
        <f t="shared" si="3"/>
        <v>34.964999999999996</v>
      </c>
      <c r="E26" s="73">
        <v>572.54</v>
      </c>
      <c r="F26" s="73">
        <f t="shared" si="2"/>
        <v>458.03199999999998</v>
      </c>
      <c r="G26" s="73">
        <v>156.1</v>
      </c>
      <c r="H26" s="73"/>
      <c r="I26" s="74">
        <v>1.1000000000000001</v>
      </c>
      <c r="J26" s="74"/>
      <c r="K26" s="74">
        <v>1.66</v>
      </c>
      <c r="L26" s="74"/>
      <c r="M26" s="74">
        <v>1.24</v>
      </c>
      <c r="N26" s="74"/>
      <c r="O26" s="74">
        <v>1.55</v>
      </c>
      <c r="P26" s="74"/>
      <c r="Q26" s="84">
        <v>6.2</v>
      </c>
      <c r="R26" s="84"/>
      <c r="S26" s="85">
        <v>7.08</v>
      </c>
      <c r="T26" s="86"/>
      <c r="U26" s="87">
        <v>1.93</v>
      </c>
      <c r="V26" s="87"/>
      <c r="W26" s="87">
        <v>2.98</v>
      </c>
      <c r="X26" s="84"/>
      <c r="Y26" s="87">
        <v>3.33</v>
      </c>
      <c r="Z26" s="84"/>
      <c r="AA26" s="102">
        <v>8.8064000000000003E-4</v>
      </c>
      <c r="AB26" s="107"/>
      <c r="AC26" s="110">
        <v>40</v>
      </c>
      <c r="AD26" s="110">
        <v>10</v>
      </c>
      <c r="AE26" s="110">
        <v>15</v>
      </c>
      <c r="AF26" s="110">
        <v>500</v>
      </c>
      <c r="AH26" s="16"/>
      <c r="AI26" s="16"/>
    </row>
    <row r="27" spans="2:37" x14ac:dyDescent="0.25">
      <c r="B27" s="17">
        <v>44673</v>
      </c>
      <c r="C27" s="73">
        <v>43.72</v>
      </c>
      <c r="D27" s="73">
        <f t="shared" si="3"/>
        <v>30.603999999999996</v>
      </c>
      <c r="E27" s="73">
        <v>570.96</v>
      </c>
      <c r="F27" s="73">
        <f t="shared" si="2"/>
        <v>456.76800000000003</v>
      </c>
      <c r="G27" s="73">
        <v>168.73</v>
      </c>
      <c r="H27" s="73"/>
      <c r="I27" s="74">
        <v>1.18</v>
      </c>
      <c r="J27" s="74"/>
      <c r="K27" s="74">
        <v>2.44</v>
      </c>
      <c r="L27" s="74"/>
      <c r="M27" s="74">
        <v>1.93</v>
      </c>
      <c r="N27" s="74"/>
      <c r="O27" s="74">
        <v>1.02</v>
      </c>
      <c r="P27" s="74"/>
      <c r="Q27" s="84">
        <v>2.1800000000000002</v>
      </c>
      <c r="R27" s="84"/>
      <c r="S27" s="85">
        <v>4.3099999999999996</v>
      </c>
      <c r="T27" s="86"/>
      <c r="U27" s="87">
        <v>1.82</v>
      </c>
      <c r="V27" s="87"/>
      <c r="W27" s="87">
        <v>2.77</v>
      </c>
      <c r="X27" s="84"/>
      <c r="Y27" s="87">
        <v>3.23</v>
      </c>
      <c r="Z27" s="84"/>
      <c r="AA27" s="102">
        <v>4.3248000000000001E-4</v>
      </c>
      <c r="AB27" s="107"/>
      <c r="AC27" s="110">
        <v>40</v>
      </c>
      <c r="AD27" s="110">
        <v>10</v>
      </c>
      <c r="AE27" s="110">
        <v>15</v>
      </c>
      <c r="AF27" s="110">
        <v>500</v>
      </c>
      <c r="AH27" s="16"/>
      <c r="AI27" s="16"/>
    </row>
    <row r="28" spans="2:37" x14ac:dyDescent="0.25">
      <c r="B28" s="17">
        <v>44674</v>
      </c>
      <c r="C28" s="73">
        <v>40.94</v>
      </c>
      <c r="D28" s="73">
        <f t="shared" si="3"/>
        <v>28.657999999999998</v>
      </c>
      <c r="E28" s="73">
        <v>467.9</v>
      </c>
      <c r="F28" s="73"/>
      <c r="G28" s="73">
        <v>161.4</v>
      </c>
      <c r="H28" s="73"/>
      <c r="I28" s="74">
        <v>1.01</v>
      </c>
      <c r="J28" s="74"/>
      <c r="K28" s="74">
        <v>2.25</v>
      </c>
      <c r="L28" s="74"/>
      <c r="M28" s="74">
        <v>1.99</v>
      </c>
      <c r="N28" s="74"/>
      <c r="O28" s="74">
        <v>1.26</v>
      </c>
      <c r="P28" s="74"/>
      <c r="Q28" s="84">
        <v>3.34</v>
      </c>
      <c r="R28" s="84"/>
      <c r="S28" s="85">
        <v>7.13</v>
      </c>
      <c r="T28" s="86"/>
      <c r="U28" s="87">
        <v>2.0099999999999998</v>
      </c>
      <c r="V28" s="87"/>
      <c r="W28" s="87">
        <v>2.92</v>
      </c>
      <c r="X28" s="84"/>
      <c r="Y28" s="87">
        <v>3.41</v>
      </c>
      <c r="Z28" s="84"/>
      <c r="AA28" s="102">
        <v>1.1818E-4</v>
      </c>
      <c r="AB28" s="107"/>
      <c r="AC28" s="110">
        <v>40</v>
      </c>
      <c r="AD28" s="110">
        <v>10</v>
      </c>
      <c r="AE28" s="110">
        <v>15</v>
      </c>
      <c r="AF28" s="110">
        <v>500</v>
      </c>
      <c r="AH28" s="16"/>
      <c r="AI28" s="16"/>
    </row>
    <row r="29" spans="2:37" x14ac:dyDescent="0.25">
      <c r="B29" s="17">
        <v>44675</v>
      </c>
      <c r="C29" s="73">
        <v>14.49</v>
      </c>
      <c r="D29" s="73"/>
      <c r="E29" s="73">
        <v>179.56</v>
      </c>
      <c r="F29" s="73"/>
      <c r="G29" s="73">
        <v>75.33</v>
      </c>
      <c r="H29" s="73"/>
      <c r="I29" s="74">
        <v>0.81</v>
      </c>
      <c r="J29" s="74"/>
      <c r="K29" s="74">
        <v>2.2999999999999998</v>
      </c>
      <c r="L29" s="74"/>
      <c r="M29" s="74">
        <v>1.78</v>
      </c>
      <c r="N29" s="74"/>
      <c r="O29" s="74">
        <v>1.39</v>
      </c>
      <c r="P29" s="74"/>
      <c r="Q29" s="84">
        <v>4.75</v>
      </c>
      <c r="R29" s="84"/>
      <c r="S29" s="85">
        <v>7.3</v>
      </c>
      <c r="T29" s="86"/>
      <c r="U29" s="87">
        <v>2.08</v>
      </c>
      <c r="V29" s="87"/>
      <c r="W29" s="87">
        <v>3.2</v>
      </c>
      <c r="X29" s="84"/>
      <c r="Y29" s="87">
        <v>3.31</v>
      </c>
      <c r="Z29" s="84"/>
      <c r="AA29" s="102">
        <v>1.5697000000000001E-4</v>
      </c>
      <c r="AB29" s="107"/>
      <c r="AC29" s="110">
        <v>40</v>
      </c>
      <c r="AD29" s="110">
        <v>10</v>
      </c>
      <c r="AE29" s="110">
        <v>15</v>
      </c>
      <c r="AF29" s="110">
        <v>500</v>
      </c>
      <c r="AH29" s="16"/>
      <c r="AI29" s="16"/>
    </row>
    <row r="30" spans="2:37" x14ac:dyDescent="0.25">
      <c r="B30" s="17">
        <v>44676</v>
      </c>
      <c r="C30" s="73">
        <v>42.92</v>
      </c>
      <c r="D30" s="73">
        <f t="shared" si="3"/>
        <v>30.044</v>
      </c>
      <c r="E30" s="73">
        <v>480.79</v>
      </c>
      <c r="F30" s="73"/>
      <c r="G30" s="73">
        <v>155.44</v>
      </c>
      <c r="H30" s="73"/>
      <c r="I30" s="74">
        <v>0.96</v>
      </c>
      <c r="J30" s="74"/>
      <c r="K30" s="74">
        <v>1.69</v>
      </c>
      <c r="L30" s="74"/>
      <c r="M30" s="74">
        <v>1.34</v>
      </c>
      <c r="N30" s="74"/>
      <c r="O30" s="74">
        <v>1.21</v>
      </c>
      <c r="P30" s="74"/>
      <c r="Q30" s="84">
        <v>6.13</v>
      </c>
      <c r="R30" s="84"/>
      <c r="S30" s="85">
        <v>6.87</v>
      </c>
      <c r="T30" s="86"/>
      <c r="U30" s="87">
        <v>2.94</v>
      </c>
      <c r="V30" s="87"/>
      <c r="W30" s="87">
        <v>4.26</v>
      </c>
      <c r="X30" s="84"/>
      <c r="Y30" s="87">
        <v>3.61</v>
      </c>
      <c r="Z30" s="84"/>
      <c r="AA30" s="102">
        <v>1.1594400000000001E-3</v>
      </c>
      <c r="AB30" s="107"/>
      <c r="AC30" s="110">
        <v>40</v>
      </c>
      <c r="AD30" s="110">
        <v>10</v>
      </c>
      <c r="AE30" s="110">
        <v>15</v>
      </c>
      <c r="AF30" s="110">
        <v>500</v>
      </c>
      <c r="AH30" s="16"/>
      <c r="AI30" s="16"/>
    </row>
    <row r="31" spans="2:37" x14ac:dyDescent="0.25">
      <c r="B31" s="17">
        <v>44677</v>
      </c>
      <c r="C31" s="73">
        <v>46.35</v>
      </c>
      <c r="D31" s="73">
        <f t="shared" si="3"/>
        <v>32.445</v>
      </c>
      <c r="E31" s="73">
        <v>543.12</v>
      </c>
      <c r="F31" s="73">
        <f t="shared" si="2"/>
        <v>434.49600000000004</v>
      </c>
      <c r="G31" s="73">
        <v>181.2</v>
      </c>
      <c r="H31" s="73"/>
      <c r="I31" s="74">
        <v>1.19</v>
      </c>
      <c r="J31" s="74"/>
      <c r="K31" s="74">
        <v>1.64</v>
      </c>
      <c r="L31" s="74"/>
      <c r="M31" s="74">
        <v>1.32</v>
      </c>
      <c r="N31" s="74"/>
      <c r="O31" s="74">
        <v>1.75</v>
      </c>
      <c r="P31" s="74"/>
      <c r="Q31" s="84">
        <v>4.8</v>
      </c>
      <c r="R31" s="84"/>
      <c r="S31" s="85">
        <v>5.86</v>
      </c>
      <c r="T31" s="86"/>
      <c r="U31" s="159" t="s">
        <v>86</v>
      </c>
      <c r="V31" s="87"/>
      <c r="W31" s="87">
        <v>3.67</v>
      </c>
      <c r="X31" s="84"/>
      <c r="Y31" s="87">
        <v>2.86</v>
      </c>
      <c r="Z31" s="84"/>
      <c r="AA31" s="102">
        <v>1.2132600000000001E-3</v>
      </c>
      <c r="AB31" s="107"/>
      <c r="AC31" s="110">
        <v>40</v>
      </c>
      <c r="AD31" s="110">
        <v>10</v>
      </c>
      <c r="AE31" s="110">
        <v>15</v>
      </c>
      <c r="AF31" s="110">
        <v>500</v>
      </c>
      <c r="AH31" s="16"/>
      <c r="AI31" s="16"/>
    </row>
    <row r="32" spans="2:37" x14ac:dyDescent="0.25">
      <c r="B32" s="17">
        <v>44678</v>
      </c>
      <c r="C32" s="73">
        <v>30</v>
      </c>
      <c r="D32" s="73"/>
      <c r="E32" s="73">
        <v>146.94</v>
      </c>
      <c r="F32" s="73"/>
      <c r="G32" s="73">
        <v>58.7</v>
      </c>
      <c r="H32" s="73"/>
      <c r="I32" s="74">
        <v>0.69</v>
      </c>
      <c r="J32" s="74"/>
      <c r="K32" s="74">
        <v>1.31</v>
      </c>
      <c r="L32" s="74"/>
      <c r="M32" s="74">
        <v>1.07</v>
      </c>
      <c r="N32" s="74"/>
      <c r="O32" s="74">
        <v>1.2</v>
      </c>
      <c r="P32" s="74"/>
      <c r="Q32" s="84">
        <v>6.06</v>
      </c>
      <c r="R32" s="84"/>
      <c r="S32" s="85">
        <v>5.52</v>
      </c>
      <c r="T32" s="86"/>
      <c r="U32" s="160"/>
      <c r="V32" s="87"/>
      <c r="W32" s="87">
        <v>3.26</v>
      </c>
      <c r="X32" s="84"/>
      <c r="Y32" s="87">
        <v>3.14</v>
      </c>
      <c r="Z32" s="84"/>
      <c r="AA32" s="102">
        <v>1.4118900000000001E-3</v>
      </c>
      <c r="AB32" s="107"/>
      <c r="AC32" s="110">
        <v>40</v>
      </c>
      <c r="AD32" s="110">
        <v>10</v>
      </c>
      <c r="AE32" s="110">
        <v>15</v>
      </c>
      <c r="AF32" s="110">
        <v>500</v>
      </c>
      <c r="AH32" s="16"/>
      <c r="AI32" s="16"/>
    </row>
    <row r="33" spans="2:35" x14ac:dyDescent="0.25">
      <c r="B33" s="17">
        <v>44679</v>
      </c>
      <c r="C33" s="73">
        <v>41.73</v>
      </c>
      <c r="D33" s="73">
        <f t="shared" si="3"/>
        <v>29.210999999999995</v>
      </c>
      <c r="E33" s="73">
        <v>484.09</v>
      </c>
      <c r="F33" s="73"/>
      <c r="G33" s="73">
        <v>142.71</v>
      </c>
      <c r="H33" s="73"/>
      <c r="I33" s="74">
        <v>0.62</v>
      </c>
      <c r="J33" s="74"/>
      <c r="K33" s="74">
        <v>1.77</v>
      </c>
      <c r="L33" s="74"/>
      <c r="M33" s="74">
        <v>1.28</v>
      </c>
      <c r="N33" s="74"/>
      <c r="O33" s="74">
        <v>1.44</v>
      </c>
      <c r="P33" s="74"/>
      <c r="Q33" s="84">
        <v>7.41</v>
      </c>
      <c r="R33" s="84"/>
      <c r="S33" s="85">
        <v>9.1199999999999992</v>
      </c>
      <c r="T33" s="86"/>
      <c r="U33" s="160"/>
      <c r="V33" s="87"/>
      <c r="W33" s="87">
        <v>3.72</v>
      </c>
      <c r="X33" s="84"/>
      <c r="Y33" s="87">
        <v>3.47</v>
      </c>
      <c r="Z33" s="84"/>
      <c r="AA33" s="102">
        <v>1.6886500000000001E-3</v>
      </c>
      <c r="AB33" s="107"/>
      <c r="AC33" s="110">
        <v>40</v>
      </c>
      <c r="AD33" s="110">
        <v>10</v>
      </c>
      <c r="AE33" s="110">
        <v>15</v>
      </c>
      <c r="AF33" s="110">
        <v>500</v>
      </c>
      <c r="AH33" s="16"/>
      <c r="AI33" s="16"/>
    </row>
    <row r="34" spans="2:35" x14ac:dyDescent="0.25">
      <c r="B34" s="17">
        <v>44680</v>
      </c>
      <c r="C34" s="73">
        <v>39.36</v>
      </c>
      <c r="D34" s="73"/>
      <c r="E34" s="73">
        <v>560.69000000000005</v>
      </c>
      <c r="F34" s="73">
        <f t="shared" si="2"/>
        <v>448.55200000000008</v>
      </c>
      <c r="G34" s="73">
        <v>147.86000000000001</v>
      </c>
      <c r="H34" s="73"/>
      <c r="I34" s="74">
        <v>0.65</v>
      </c>
      <c r="J34" s="74"/>
      <c r="K34" s="74">
        <v>1.48</v>
      </c>
      <c r="L34" s="74"/>
      <c r="M34" s="74">
        <v>1.1499999999999999</v>
      </c>
      <c r="N34" s="74"/>
      <c r="O34" s="74">
        <v>1.84</v>
      </c>
      <c r="P34" s="74"/>
      <c r="Q34" s="84">
        <v>5.17</v>
      </c>
      <c r="R34" s="84"/>
      <c r="S34" s="85">
        <v>10.56</v>
      </c>
      <c r="T34" s="86"/>
      <c r="U34" s="160"/>
      <c r="V34" s="87"/>
      <c r="W34" s="87">
        <v>3.61</v>
      </c>
      <c r="X34" s="84"/>
      <c r="Y34" s="87">
        <v>3.07</v>
      </c>
      <c r="Z34" s="84"/>
      <c r="AA34" s="102">
        <v>1.48273E-3</v>
      </c>
      <c r="AB34" s="107"/>
      <c r="AC34" s="110">
        <v>40</v>
      </c>
      <c r="AD34" s="110">
        <v>10</v>
      </c>
      <c r="AE34" s="110">
        <v>15</v>
      </c>
      <c r="AF34" s="110">
        <v>500</v>
      </c>
      <c r="AH34" s="16"/>
      <c r="AI34" s="16"/>
    </row>
    <row r="35" spans="2:35" x14ac:dyDescent="0.25">
      <c r="B35" s="17">
        <v>44681</v>
      </c>
      <c r="C35" s="73">
        <v>40.08</v>
      </c>
      <c r="D35" s="73">
        <f t="shared" si="3"/>
        <v>28.055999999999997</v>
      </c>
      <c r="E35" s="73">
        <v>561.65</v>
      </c>
      <c r="F35" s="73">
        <f t="shared" si="2"/>
        <v>449.32</v>
      </c>
      <c r="G35" s="73">
        <v>158.91</v>
      </c>
      <c r="H35" s="73"/>
      <c r="I35" s="74">
        <v>0.75</v>
      </c>
      <c r="J35" s="74"/>
      <c r="K35" s="74">
        <v>1.77</v>
      </c>
      <c r="L35" s="74"/>
      <c r="M35" s="74">
        <v>1.28</v>
      </c>
      <c r="N35" s="74"/>
      <c r="O35" s="74">
        <v>1.92</v>
      </c>
      <c r="P35" s="74"/>
      <c r="Q35" s="84">
        <v>5.8</v>
      </c>
      <c r="R35" s="84"/>
      <c r="S35" s="85">
        <v>9.43</v>
      </c>
      <c r="T35" s="86"/>
      <c r="U35" s="160"/>
      <c r="V35" s="87"/>
      <c r="W35" s="87">
        <v>3.49</v>
      </c>
      <c r="X35" s="84"/>
      <c r="Y35" s="87">
        <v>2.92</v>
      </c>
      <c r="Z35" s="84"/>
      <c r="AA35" s="102">
        <v>1.4961900000000001E-3</v>
      </c>
      <c r="AB35" s="107"/>
      <c r="AC35" s="110">
        <v>40</v>
      </c>
      <c r="AD35" s="110">
        <v>10</v>
      </c>
      <c r="AE35" s="110">
        <v>15</v>
      </c>
      <c r="AF35" s="110">
        <v>500</v>
      </c>
      <c r="AH35" s="16"/>
      <c r="AI35" s="16"/>
    </row>
    <row r="36" spans="2:35" x14ac:dyDescent="0.25">
      <c r="B36" s="17">
        <v>44682</v>
      </c>
      <c r="C36" s="73">
        <v>44.08</v>
      </c>
      <c r="D36" s="73">
        <f t="shared" si="3"/>
        <v>30.855999999999998</v>
      </c>
      <c r="E36" s="73">
        <v>561.91999999999996</v>
      </c>
      <c r="F36" s="73">
        <f t="shared" si="2"/>
        <v>449.536</v>
      </c>
      <c r="G36" s="73">
        <v>169.42</v>
      </c>
      <c r="H36" s="73"/>
      <c r="I36" s="74">
        <v>0.69</v>
      </c>
      <c r="J36" s="74"/>
      <c r="K36" s="74">
        <v>1.64</v>
      </c>
      <c r="L36" s="74"/>
      <c r="M36" s="74">
        <v>1.24</v>
      </c>
      <c r="N36" s="74"/>
      <c r="O36" s="74">
        <v>1.95</v>
      </c>
      <c r="P36" s="74"/>
      <c r="Q36" s="84">
        <v>7</v>
      </c>
      <c r="R36" s="84"/>
      <c r="S36" s="85">
        <v>9.7200000000000006</v>
      </c>
      <c r="T36" s="86"/>
      <c r="U36" s="160"/>
      <c r="V36" s="87"/>
      <c r="W36" s="87">
        <v>3.45</v>
      </c>
      <c r="X36" s="84"/>
      <c r="Y36" s="87">
        <v>2.72</v>
      </c>
      <c r="Z36" s="84"/>
      <c r="AA36" s="102">
        <v>1.6226599999999999E-3</v>
      </c>
      <c r="AB36" s="107"/>
      <c r="AC36" s="110">
        <v>40</v>
      </c>
      <c r="AD36" s="110">
        <v>10</v>
      </c>
      <c r="AE36" s="110">
        <v>15</v>
      </c>
      <c r="AF36" s="110">
        <v>500</v>
      </c>
      <c r="AH36" s="16"/>
      <c r="AI36" s="16"/>
    </row>
    <row r="37" spans="2:35" x14ac:dyDescent="0.25">
      <c r="B37" s="17">
        <v>44683</v>
      </c>
      <c r="C37" s="73">
        <v>48.8</v>
      </c>
      <c r="D37" s="73">
        <f t="shared" si="3"/>
        <v>34.159999999999997</v>
      </c>
      <c r="E37" s="73">
        <v>586.82000000000005</v>
      </c>
      <c r="F37" s="73">
        <f t="shared" si="2"/>
        <v>469.45600000000007</v>
      </c>
      <c r="G37" s="73">
        <v>148.58000000000001</v>
      </c>
      <c r="H37" s="73"/>
      <c r="I37" s="74">
        <v>0.68</v>
      </c>
      <c r="J37" s="74"/>
      <c r="K37" s="74">
        <v>1.54</v>
      </c>
      <c r="L37" s="74"/>
      <c r="M37" s="74">
        <v>1.05</v>
      </c>
      <c r="N37" s="74"/>
      <c r="O37" s="74">
        <v>1.28</v>
      </c>
      <c r="P37" s="74"/>
      <c r="Q37" s="84">
        <v>5.27</v>
      </c>
      <c r="R37" s="84"/>
      <c r="S37" s="85">
        <v>6.35</v>
      </c>
      <c r="T37" s="86"/>
      <c r="U37" s="160"/>
      <c r="V37" s="87"/>
      <c r="W37" s="87">
        <v>3.01</v>
      </c>
      <c r="X37" s="84"/>
      <c r="Y37" s="87">
        <v>2.56</v>
      </c>
      <c r="Z37" s="84"/>
      <c r="AA37" s="102">
        <v>9.5728999999999996E-4</v>
      </c>
      <c r="AB37" s="107"/>
      <c r="AC37" s="110">
        <v>40</v>
      </c>
      <c r="AD37" s="110">
        <v>10</v>
      </c>
      <c r="AE37" s="110">
        <v>15</v>
      </c>
      <c r="AF37" s="110">
        <v>500</v>
      </c>
      <c r="AH37" s="16"/>
      <c r="AI37" s="16"/>
    </row>
    <row r="38" spans="2:35" x14ac:dyDescent="0.25">
      <c r="B38" s="17">
        <v>44684</v>
      </c>
      <c r="C38" s="73">
        <v>45.27</v>
      </c>
      <c r="D38" s="73">
        <f t="shared" si="3"/>
        <v>31.689</v>
      </c>
      <c r="E38" s="73">
        <v>604.38</v>
      </c>
      <c r="F38" s="73">
        <f t="shared" si="2"/>
        <v>483.50400000000002</v>
      </c>
      <c r="G38" s="73">
        <v>144.52000000000001</v>
      </c>
      <c r="H38" s="73"/>
      <c r="I38" s="74">
        <v>0.73</v>
      </c>
      <c r="J38" s="74"/>
      <c r="K38" s="74">
        <v>1.87</v>
      </c>
      <c r="L38" s="74"/>
      <c r="M38" s="74">
        <v>1.32</v>
      </c>
      <c r="N38" s="74"/>
      <c r="O38" s="74">
        <v>1.47</v>
      </c>
      <c r="P38" s="74"/>
      <c r="Q38" s="84">
        <v>5.94</v>
      </c>
      <c r="R38" s="84"/>
      <c r="S38" s="85">
        <v>5.76</v>
      </c>
      <c r="T38" s="86"/>
      <c r="U38" s="160"/>
      <c r="V38" s="87"/>
      <c r="W38" s="87">
        <v>3</v>
      </c>
      <c r="X38" s="84"/>
      <c r="Y38" s="87">
        <v>2.31</v>
      </c>
      <c r="Z38" s="84"/>
      <c r="AA38" s="103">
        <v>1.09691E-3</v>
      </c>
      <c r="AB38" s="108"/>
      <c r="AC38" s="110">
        <v>40</v>
      </c>
      <c r="AD38" s="110">
        <v>10</v>
      </c>
      <c r="AE38" s="110">
        <v>15</v>
      </c>
      <c r="AF38" s="110">
        <v>500</v>
      </c>
      <c r="AH38" s="16"/>
      <c r="AI38" s="16"/>
    </row>
    <row r="39" spans="2:35" x14ac:dyDescent="0.25">
      <c r="B39" s="17">
        <v>44685</v>
      </c>
      <c r="C39" s="73">
        <v>50.58</v>
      </c>
      <c r="D39" s="73">
        <f t="shared" si="3"/>
        <v>35.405999999999999</v>
      </c>
      <c r="E39" s="73">
        <v>594.73</v>
      </c>
      <c r="F39" s="73">
        <f t="shared" si="2"/>
        <v>475.78400000000005</v>
      </c>
      <c r="G39" s="73">
        <v>158.4</v>
      </c>
      <c r="H39" s="73"/>
      <c r="I39" s="74">
        <v>0.8</v>
      </c>
      <c r="J39" s="74"/>
      <c r="K39" s="74">
        <v>2.5499999999999998</v>
      </c>
      <c r="L39" s="74"/>
      <c r="M39" s="74">
        <v>1.9</v>
      </c>
      <c r="N39" s="74"/>
      <c r="O39" s="74">
        <v>0.37</v>
      </c>
      <c r="P39" s="74"/>
      <c r="Q39" s="84">
        <v>5.58</v>
      </c>
      <c r="R39" s="84"/>
      <c r="S39" s="85">
        <v>4.2300000000000004</v>
      </c>
      <c r="T39" s="86"/>
      <c r="U39" s="160"/>
      <c r="V39" s="87"/>
      <c r="W39" s="87">
        <v>3.11</v>
      </c>
      <c r="X39" s="84"/>
      <c r="Y39" s="87">
        <v>2.42</v>
      </c>
      <c r="Z39" s="84"/>
      <c r="AA39" s="103">
        <v>5.0111000000000003E-4</v>
      </c>
      <c r="AB39" s="108"/>
      <c r="AC39" s="110">
        <v>40</v>
      </c>
      <c r="AD39" s="110">
        <v>10</v>
      </c>
      <c r="AE39" s="110">
        <v>15</v>
      </c>
      <c r="AF39" s="110">
        <v>500</v>
      </c>
      <c r="AH39" s="16"/>
      <c r="AI39" s="16"/>
    </row>
    <row r="40" spans="2:35" x14ac:dyDescent="0.25">
      <c r="B40" s="17">
        <v>44686</v>
      </c>
      <c r="C40" s="73">
        <v>61.69</v>
      </c>
      <c r="D40" s="75">
        <f t="shared" si="3"/>
        <v>43.182999999999993</v>
      </c>
      <c r="E40" s="73">
        <v>550.92999999999995</v>
      </c>
      <c r="F40" s="73">
        <f t="shared" si="2"/>
        <v>440.74399999999997</v>
      </c>
      <c r="G40" s="73">
        <v>168.22</v>
      </c>
      <c r="H40" s="73"/>
      <c r="I40" s="74">
        <v>0.85</v>
      </c>
      <c r="J40" s="74"/>
      <c r="K40" s="74">
        <v>1.58</v>
      </c>
      <c r="L40" s="74"/>
      <c r="M40" s="74">
        <v>1.03</v>
      </c>
      <c r="N40" s="74"/>
      <c r="O40" s="74">
        <v>0.62</v>
      </c>
      <c r="P40" s="74"/>
      <c r="Q40" s="84">
        <v>2.41</v>
      </c>
      <c r="R40" s="84"/>
      <c r="S40" s="85">
        <v>5.54</v>
      </c>
      <c r="T40" s="86"/>
      <c r="U40" s="160"/>
      <c r="V40" s="87"/>
      <c r="W40" s="87">
        <v>4.29</v>
      </c>
      <c r="X40" s="84"/>
      <c r="Y40" s="87">
        <v>2.7</v>
      </c>
      <c r="Z40" s="84"/>
      <c r="AA40" s="103">
        <v>7.3956E-4</v>
      </c>
      <c r="AB40" s="108"/>
      <c r="AC40" s="110">
        <v>40</v>
      </c>
      <c r="AD40" s="110">
        <v>10</v>
      </c>
      <c r="AE40" s="110">
        <v>15</v>
      </c>
      <c r="AF40" s="110">
        <v>500</v>
      </c>
      <c r="AH40" s="16"/>
      <c r="AI40" s="16"/>
    </row>
    <row r="41" spans="2:35" ht="15" customHeight="1" x14ac:dyDescent="0.25">
      <c r="B41" s="17">
        <v>44687</v>
      </c>
      <c r="C41" s="73">
        <v>60.07</v>
      </c>
      <c r="D41" s="75">
        <f t="shared" si="3"/>
        <v>42.048999999999999</v>
      </c>
      <c r="E41" s="76">
        <v>431.44</v>
      </c>
      <c r="F41" s="73"/>
      <c r="G41" s="77">
        <v>152.1</v>
      </c>
      <c r="H41" s="78"/>
      <c r="I41" s="74">
        <v>0.9</v>
      </c>
      <c r="J41" s="74"/>
      <c r="K41" s="74">
        <v>1.45</v>
      </c>
      <c r="L41" s="74"/>
      <c r="M41" s="74">
        <v>1</v>
      </c>
      <c r="N41" s="74"/>
      <c r="O41" s="74">
        <v>0.94</v>
      </c>
      <c r="P41" s="74"/>
      <c r="Q41" s="84">
        <v>3.14</v>
      </c>
      <c r="R41" s="84"/>
      <c r="S41" s="85">
        <v>4.2</v>
      </c>
      <c r="T41" s="86"/>
      <c r="U41" s="160"/>
      <c r="V41" s="87"/>
      <c r="W41" s="87">
        <v>3.41</v>
      </c>
      <c r="X41" s="84"/>
      <c r="Y41" s="87">
        <v>2.27</v>
      </c>
      <c r="Z41" s="84"/>
      <c r="AA41" s="103">
        <v>7.4841000000000003E-4</v>
      </c>
      <c r="AB41" s="108"/>
      <c r="AC41" s="110">
        <v>40</v>
      </c>
      <c r="AD41" s="110">
        <v>10</v>
      </c>
      <c r="AE41" s="110">
        <v>15</v>
      </c>
      <c r="AF41" s="110">
        <v>500</v>
      </c>
      <c r="AH41" s="16"/>
      <c r="AI41" s="16"/>
    </row>
    <row r="42" spans="2:35" ht="14.25" customHeight="1" x14ac:dyDescent="0.25">
      <c r="B42" s="17">
        <v>44688</v>
      </c>
      <c r="C42" s="73">
        <v>58.32</v>
      </c>
      <c r="D42" s="75">
        <f t="shared" si="3"/>
        <v>40.823999999999998</v>
      </c>
      <c r="E42" s="76">
        <v>353.8</v>
      </c>
      <c r="F42" s="73"/>
      <c r="G42" s="77">
        <v>142.63</v>
      </c>
      <c r="H42" s="78"/>
      <c r="I42" s="74">
        <v>0.92</v>
      </c>
      <c r="J42" s="74"/>
      <c r="K42" s="74">
        <v>1.38</v>
      </c>
      <c r="L42" s="74"/>
      <c r="M42" s="74">
        <v>0.95</v>
      </c>
      <c r="N42" s="74"/>
      <c r="O42" s="74">
        <v>1.39</v>
      </c>
      <c r="P42" s="74"/>
      <c r="Q42" s="84">
        <v>5.03</v>
      </c>
      <c r="R42" s="84"/>
      <c r="S42" s="85">
        <v>4.92</v>
      </c>
      <c r="T42" s="86"/>
      <c r="U42" s="160"/>
      <c r="V42" s="87"/>
      <c r="W42" s="87">
        <v>4.4000000000000004</v>
      </c>
      <c r="X42" s="84"/>
      <c r="Y42" s="87">
        <v>2.62</v>
      </c>
      <c r="Z42" s="84"/>
      <c r="AA42" s="103">
        <v>3.8037999999999999E-4</v>
      </c>
      <c r="AB42" s="108"/>
      <c r="AC42" s="110">
        <v>40</v>
      </c>
      <c r="AD42" s="110">
        <v>10</v>
      </c>
      <c r="AE42" s="110">
        <v>15</v>
      </c>
      <c r="AF42" s="110">
        <v>500</v>
      </c>
      <c r="AH42" s="16"/>
      <c r="AI42" s="16"/>
    </row>
    <row r="43" spans="2:35" x14ac:dyDescent="0.25">
      <c r="B43" s="17">
        <v>44689</v>
      </c>
      <c r="C43" s="73">
        <v>58.61</v>
      </c>
      <c r="D43" s="75">
        <f t="shared" si="3"/>
        <v>41.026999999999994</v>
      </c>
      <c r="E43" s="73">
        <v>357.72</v>
      </c>
      <c r="F43" s="73"/>
      <c r="G43" s="73">
        <v>141.01</v>
      </c>
      <c r="H43" s="73"/>
      <c r="I43" s="74">
        <v>1.04</v>
      </c>
      <c r="J43" s="74"/>
      <c r="K43" s="74">
        <v>2.0699999999999998</v>
      </c>
      <c r="L43" s="74"/>
      <c r="M43" s="74">
        <v>1.27</v>
      </c>
      <c r="N43" s="74"/>
      <c r="O43" s="74">
        <v>1.54</v>
      </c>
      <c r="P43" s="74"/>
      <c r="Q43" s="84">
        <v>6.63</v>
      </c>
      <c r="R43" s="84"/>
      <c r="S43" s="85">
        <v>6.2</v>
      </c>
      <c r="T43" s="86"/>
      <c r="U43" s="160"/>
      <c r="V43" s="87"/>
      <c r="W43" s="87">
        <v>5.48</v>
      </c>
      <c r="X43" s="84"/>
      <c r="Y43" s="87">
        <v>3.13</v>
      </c>
      <c r="Z43" s="84"/>
      <c r="AA43" s="103">
        <v>5.9615000000000004E-4</v>
      </c>
      <c r="AB43" s="108"/>
      <c r="AC43" s="110">
        <v>40</v>
      </c>
      <c r="AD43" s="110">
        <v>10</v>
      </c>
      <c r="AE43" s="110">
        <v>15</v>
      </c>
      <c r="AF43" s="110">
        <v>500</v>
      </c>
      <c r="AH43" s="16"/>
      <c r="AI43" s="16"/>
    </row>
    <row r="44" spans="2:35" x14ac:dyDescent="0.25">
      <c r="B44" s="17">
        <v>44690</v>
      </c>
      <c r="C44" s="73">
        <v>55.14</v>
      </c>
      <c r="D44" s="73">
        <f t="shared" si="3"/>
        <v>38.597999999999999</v>
      </c>
      <c r="E44" s="73">
        <v>337.22</v>
      </c>
      <c r="F44" s="73"/>
      <c r="G44" s="73">
        <v>152.9</v>
      </c>
      <c r="H44" s="73"/>
      <c r="I44" s="74">
        <v>1.08</v>
      </c>
      <c r="J44" s="74"/>
      <c r="K44" s="74">
        <v>1.31</v>
      </c>
      <c r="L44" s="74"/>
      <c r="M44" s="74">
        <v>0.8</v>
      </c>
      <c r="N44" s="74"/>
      <c r="O44" s="74">
        <v>1.34</v>
      </c>
      <c r="P44" s="74"/>
      <c r="Q44" s="84">
        <v>4.7699999999999996</v>
      </c>
      <c r="R44" s="84"/>
      <c r="S44" s="85">
        <v>5.14</v>
      </c>
      <c r="T44" s="86"/>
      <c r="U44" s="160"/>
      <c r="V44" s="87"/>
      <c r="W44" s="87">
        <v>4.7</v>
      </c>
      <c r="X44" s="84"/>
      <c r="Y44" s="87">
        <v>3.08</v>
      </c>
      <c r="Z44" s="84"/>
      <c r="AA44" s="103">
        <v>7.6995000000000004E-4</v>
      </c>
      <c r="AB44" s="108"/>
      <c r="AC44" s="110">
        <v>40</v>
      </c>
      <c r="AD44" s="110">
        <v>10</v>
      </c>
      <c r="AE44" s="110">
        <v>15</v>
      </c>
      <c r="AF44" s="110">
        <v>500</v>
      </c>
      <c r="AH44" s="16"/>
      <c r="AI44" s="16"/>
    </row>
    <row r="45" spans="2:35" x14ac:dyDescent="0.25">
      <c r="B45" s="17">
        <v>44691</v>
      </c>
      <c r="C45" s="73">
        <v>57.61</v>
      </c>
      <c r="D45" s="75">
        <f t="shared" si="3"/>
        <v>40.326999999999998</v>
      </c>
      <c r="E45" s="73">
        <v>325.01</v>
      </c>
      <c r="F45" s="73"/>
      <c r="G45" s="73">
        <v>152.13999999999999</v>
      </c>
      <c r="H45" s="73"/>
      <c r="I45" s="74">
        <v>1.04</v>
      </c>
      <c r="J45" s="74"/>
      <c r="K45" s="74">
        <v>1.07</v>
      </c>
      <c r="L45" s="74"/>
      <c r="M45" s="74">
        <v>0.68</v>
      </c>
      <c r="N45" s="74"/>
      <c r="O45" s="74">
        <v>0.49</v>
      </c>
      <c r="P45" s="74"/>
      <c r="Q45" s="84">
        <v>5.37</v>
      </c>
      <c r="R45" s="84"/>
      <c r="S45" s="85">
        <v>2.37</v>
      </c>
      <c r="T45" s="86"/>
      <c r="U45" s="160"/>
      <c r="V45" s="87"/>
      <c r="W45" s="87">
        <v>2.82</v>
      </c>
      <c r="X45" s="84"/>
      <c r="Y45" s="87">
        <v>2.2999999999999998</v>
      </c>
      <c r="Z45" s="84"/>
      <c r="AA45" s="103">
        <v>1.04688E-3</v>
      </c>
      <c r="AB45" s="108"/>
      <c r="AC45" s="110">
        <v>40</v>
      </c>
      <c r="AD45" s="110">
        <v>10</v>
      </c>
      <c r="AE45" s="110">
        <v>15</v>
      </c>
      <c r="AF45" s="110">
        <v>500</v>
      </c>
      <c r="AH45" s="16"/>
      <c r="AI45" s="16"/>
    </row>
    <row r="46" spans="2:35" x14ac:dyDescent="0.25">
      <c r="B46" s="17">
        <v>44692</v>
      </c>
      <c r="C46" s="73">
        <v>30.51</v>
      </c>
      <c r="D46" s="73"/>
      <c r="E46" s="73">
        <v>130.46</v>
      </c>
      <c r="F46" s="73"/>
      <c r="G46" s="73">
        <v>78.14</v>
      </c>
      <c r="H46" s="73"/>
      <c r="I46" s="74">
        <v>0.67</v>
      </c>
      <c r="J46" s="74"/>
      <c r="K46" s="74">
        <v>1.54</v>
      </c>
      <c r="L46" s="74"/>
      <c r="M46" s="74">
        <v>0.85</v>
      </c>
      <c r="N46" s="74"/>
      <c r="O46" s="74">
        <v>0.66</v>
      </c>
      <c r="P46" s="74"/>
      <c r="Q46" s="84">
        <v>4.7300000000000004</v>
      </c>
      <c r="R46" s="84"/>
      <c r="S46" s="85">
        <v>2.56</v>
      </c>
      <c r="T46" s="86"/>
      <c r="U46" s="160"/>
      <c r="V46" s="87"/>
      <c r="W46" s="87">
        <v>2.63</v>
      </c>
      <c r="X46" s="84"/>
      <c r="Y46" s="87">
        <v>2.1</v>
      </c>
      <c r="Z46" s="84"/>
      <c r="AA46" s="103">
        <v>1.25146E-3</v>
      </c>
      <c r="AB46" s="108"/>
      <c r="AC46" s="110">
        <v>40</v>
      </c>
      <c r="AD46" s="110">
        <v>10</v>
      </c>
      <c r="AE46" s="110">
        <v>15</v>
      </c>
      <c r="AF46" s="110">
        <v>500</v>
      </c>
      <c r="AH46" s="16"/>
      <c r="AI46" s="16"/>
    </row>
    <row r="47" spans="2:35" x14ac:dyDescent="0.25">
      <c r="B47" s="17">
        <v>44693</v>
      </c>
      <c r="C47" s="73">
        <v>35.4</v>
      </c>
      <c r="D47" s="73"/>
      <c r="E47" s="73">
        <v>292.08</v>
      </c>
      <c r="F47" s="73"/>
      <c r="G47" s="73">
        <v>111.71</v>
      </c>
      <c r="H47" s="73"/>
      <c r="I47" s="74">
        <v>0.78</v>
      </c>
      <c r="J47" s="74"/>
      <c r="K47" s="74">
        <v>1.37</v>
      </c>
      <c r="L47" s="74"/>
      <c r="M47" s="74">
        <v>1</v>
      </c>
      <c r="N47" s="74"/>
      <c r="O47" s="74">
        <v>1.03</v>
      </c>
      <c r="P47" s="74"/>
      <c r="Q47" s="84">
        <v>5.14</v>
      </c>
      <c r="R47" s="84"/>
      <c r="S47" s="85">
        <v>6.01</v>
      </c>
      <c r="T47" s="86"/>
      <c r="U47" s="160"/>
      <c r="V47" s="87"/>
      <c r="W47" s="87">
        <v>2.81</v>
      </c>
      <c r="X47" s="84"/>
      <c r="Y47" s="87">
        <v>2.3199999999999998</v>
      </c>
      <c r="Z47" s="84"/>
      <c r="AA47" s="103">
        <v>1.9307999999999999E-4</v>
      </c>
      <c r="AB47" s="108"/>
      <c r="AC47" s="110">
        <v>40</v>
      </c>
      <c r="AD47" s="110">
        <v>10</v>
      </c>
      <c r="AE47" s="110">
        <v>15</v>
      </c>
      <c r="AF47" s="110">
        <v>500</v>
      </c>
      <c r="AH47" s="16"/>
      <c r="AI47" s="16"/>
    </row>
    <row r="48" spans="2:35" x14ac:dyDescent="0.25">
      <c r="B48" s="17">
        <v>44694</v>
      </c>
      <c r="C48" s="73">
        <v>46.09</v>
      </c>
      <c r="D48" s="73">
        <f t="shared" si="3"/>
        <v>32.262999999999998</v>
      </c>
      <c r="E48" s="73">
        <v>337.96</v>
      </c>
      <c r="F48" s="73"/>
      <c r="G48" s="73">
        <v>139.07</v>
      </c>
      <c r="H48" s="73"/>
      <c r="I48" s="74">
        <v>0.81</v>
      </c>
      <c r="J48" s="74"/>
      <c r="K48" s="74">
        <v>1.08</v>
      </c>
      <c r="L48" s="74"/>
      <c r="M48" s="74">
        <v>1</v>
      </c>
      <c r="N48" s="74"/>
      <c r="O48" s="74">
        <v>1.55</v>
      </c>
      <c r="P48" s="74"/>
      <c r="Q48" s="84">
        <v>4.66</v>
      </c>
      <c r="R48" s="84"/>
      <c r="S48" s="87">
        <v>8.17</v>
      </c>
      <c r="T48" s="84"/>
      <c r="U48" s="160"/>
      <c r="V48" s="87"/>
      <c r="W48" s="87">
        <v>3.62</v>
      </c>
      <c r="X48" s="84"/>
      <c r="Y48" s="87">
        <v>2.5299999999999998</v>
      </c>
      <c r="Z48" s="84"/>
      <c r="AA48" s="103">
        <v>4.0925E-4</v>
      </c>
      <c r="AB48" s="108"/>
      <c r="AC48" s="110">
        <v>40</v>
      </c>
      <c r="AD48" s="110">
        <v>10</v>
      </c>
      <c r="AE48" s="110">
        <v>15</v>
      </c>
      <c r="AF48" s="110">
        <v>500</v>
      </c>
      <c r="AH48" s="16"/>
      <c r="AI48" s="16"/>
    </row>
    <row r="49" spans="2:35" x14ac:dyDescent="0.25">
      <c r="B49" s="17">
        <v>44695</v>
      </c>
      <c r="C49" s="73">
        <v>41.07</v>
      </c>
      <c r="D49" s="73">
        <f t="shared" si="3"/>
        <v>28.748999999999999</v>
      </c>
      <c r="E49" s="73">
        <v>291.54000000000002</v>
      </c>
      <c r="F49" s="73"/>
      <c r="G49" s="73">
        <v>114.74</v>
      </c>
      <c r="H49" s="73"/>
      <c r="I49" s="74">
        <v>0.64</v>
      </c>
      <c r="J49" s="74"/>
      <c r="K49" s="74">
        <v>0.91</v>
      </c>
      <c r="L49" s="74"/>
      <c r="M49" s="74">
        <v>0.82</v>
      </c>
      <c r="N49" s="74"/>
      <c r="O49" s="74">
        <v>1.75</v>
      </c>
      <c r="P49" s="74"/>
      <c r="Q49" s="84">
        <v>3.81</v>
      </c>
      <c r="R49" s="84"/>
      <c r="S49" s="87">
        <v>6.45</v>
      </c>
      <c r="T49" s="84"/>
      <c r="U49" s="160"/>
      <c r="V49" s="87"/>
      <c r="W49" s="87">
        <v>3.87</v>
      </c>
      <c r="X49" s="84"/>
      <c r="Y49" s="87">
        <v>2.81</v>
      </c>
      <c r="Z49" s="84"/>
      <c r="AA49" s="103">
        <v>3.5588999999999998E-4</v>
      </c>
      <c r="AB49" s="108"/>
      <c r="AC49" s="110">
        <v>40</v>
      </c>
      <c r="AD49" s="110">
        <v>10</v>
      </c>
      <c r="AE49" s="110">
        <v>15</v>
      </c>
      <c r="AF49" s="110">
        <v>500</v>
      </c>
      <c r="AH49" s="16"/>
      <c r="AI49" s="16"/>
    </row>
    <row r="50" spans="2:35" x14ac:dyDescent="0.25">
      <c r="B50" s="17">
        <v>44696</v>
      </c>
      <c r="C50" s="73">
        <v>45.56</v>
      </c>
      <c r="D50" s="73">
        <f t="shared" si="3"/>
        <v>31.891999999999999</v>
      </c>
      <c r="E50" s="73">
        <v>331.68</v>
      </c>
      <c r="F50" s="73"/>
      <c r="G50" s="73">
        <v>161.75</v>
      </c>
      <c r="H50" s="73"/>
      <c r="I50" s="74">
        <v>1.02</v>
      </c>
      <c r="J50" s="74"/>
      <c r="K50" s="74">
        <v>0.96</v>
      </c>
      <c r="L50" s="74"/>
      <c r="M50" s="74">
        <v>0.85</v>
      </c>
      <c r="N50" s="74"/>
      <c r="O50" s="74">
        <v>1.37</v>
      </c>
      <c r="P50" s="74"/>
      <c r="Q50" s="84">
        <v>6.21</v>
      </c>
      <c r="R50" s="84"/>
      <c r="S50" s="87">
        <v>5.63</v>
      </c>
      <c r="T50" s="84"/>
      <c r="U50" s="160"/>
      <c r="V50" s="87"/>
      <c r="W50" s="87">
        <v>3.53</v>
      </c>
      <c r="X50" s="84"/>
      <c r="Y50" s="87">
        <v>2.4300000000000002</v>
      </c>
      <c r="Z50" s="84"/>
      <c r="AA50" s="103">
        <v>9.5140000000000003E-4</v>
      </c>
      <c r="AB50" s="108"/>
      <c r="AC50" s="110">
        <v>40</v>
      </c>
      <c r="AD50" s="110">
        <v>10</v>
      </c>
      <c r="AE50" s="110">
        <v>15</v>
      </c>
      <c r="AF50" s="110">
        <v>500</v>
      </c>
      <c r="AH50" s="16"/>
      <c r="AI50" s="16"/>
    </row>
    <row r="51" spans="2:35" x14ac:dyDescent="0.25">
      <c r="B51" s="17">
        <v>44697</v>
      </c>
      <c r="C51" s="73">
        <v>33.270000000000003</v>
      </c>
      <c r="D51" s="73"/>
      <c r="E51" s="73">
        <v>215.55</v>
      </c>
      <c r="F51" s="73"/>
      <c r="G51" s="73">
        <v>111.24</v>
      </c>
      <c r="H51" s="73"/>
      <c r="I51" s="74">
        <v>0.8</v>
      </c>
      <c r="J51" s="74"/>
      <c r="K51" s="74">
        <v>1.01</v>
      </c>
      <c r="L51" s="74"/>
      <c r="M51" s="74">
        <v>0.87</v>
      </c>
      <c r="N51" s="74"/>
      <c r="O51" s="74">
        <v>1.0900000000000001</v>
      </c>
      <c r="P51" s="74"/>
      <c r="Q51" s="84">
        <v>7.8</v>
      </c>
      <c r="R51" s="84"/>
      <c r="S51" s="87">
        <v>5.56</v>
      </c>
      <c r="T51" s="84"/>
      <c r="U51" s="160"/>
      <c r="V51" s="87"/>
      <c r="W51" s="87">
        <v>3.38</v>
      </c>
      <c r="X51" s="84"/>
      <c r="Y51" s="87">
        <v>2.1800000000000002</v>
      </c>
      <c r="Z51" s="84"/>
      <c r="AA51" s="103">
        <v>1.0496800000000001E-3</v>
      </c>
      <c r="AB51" s="108"/>
      <c r="AC51" s="110">
        <v>40</v>
      </c>
      <c r="AD51" s="110">
        <v>10</v>
      </c>
      <c r="AE51" s="110">
        <v>15</v>
      </c>
      <c r="AF51" s="110">
        <v>500</v>
      </c>
      <c r="AH51" s="16"/>
      <c r="AI51" s="16"/>
    </row>
    <row r="52" spans="2:35" x14ac:dyDescent="0.25">
      <c r="B52" s="17">
        <v>44698</v>
      </c>
      <c r="C52" s="73">
        <v>36.71</v>
      </c>
      <c r="D52" s="73"/>
      <c r="E52" s="73">
        <v>177.89</v>
      </c>
      <c r="F52" s="73"/>
      <c r="G52" s="73">
        <v>80.48</v>
      </c>
      <c r="H52" s="73"/>
      <c r="I52" s="74">
        <v>0.54</v>
      </c>
      <c r="J52" s="74"/>
      <c r="K52" s="74">
        <v>1.73</v>
      </c>
      <c r="L52" s="74"/>
      <c r="M52" s="74">
        <v>1.49</v>
      </c>
      <c r="N52" s="74"/>
      <c r="O52" s="74">
        <v>1.2</v>
      </c>
      <c r="P52" s="74"/>
      <c r="Q52" s="84">
        <v>5.73</v>
      </c>
      <c r="R52" s="84"/>
      <c r="S52" s="87">
        <v>4.25</v>
      </c>
      <c r="T52" s="84"/>
      <c r="U52" s="160"/>
      <c r="V52" s="87"/>
      <c r="W52" s="87">
        <v>3.32</v>
      </c>
      <c r="X52" s="84"/>
      <c r="Y52" s="87">
        <v>2.2400000000000002</v>
      </c>
      <c r="Z52" s="84"/>
      <c r="AA52" s="103">
        <v>8.5674999999999998E-4</v>
      </c>
      <c r="AB52" s="108"/>
      <c r="AC52" s="110">
        <v>40</v>
      </c>
      <c r="AD52" s="110">
        <v>10</v>
      </c>
      <c r="AE52" s="110">
        <v>15</v>
      </c>
      <c r="AF52" s="110">
        <v>500</v>
      </c>
      <c r="AH52" s="16"/>
      <c r="AI52" s="16"/>
    </row>
    <row r="53" spans="2:35" x14ac:dyDescent="0.25">
      <c r="B53" s="17">
        <v>44699</v>
      </c>
      <c r="C53" s="73">
        <v>43.45</v>
      </c>
      <c r="D53" s="73">
        <f t="shared" si="3"/>
        <v>30.414999999999999</v>
      </c>
      <c r="E53" s="73">
        <v>295.22000000000003</v>
      </c>
      <c r="F53" s="73"/>
      <c r="G53" s="73">
        <v>109.43</v>
      </c>
      <c r="H53" s="73"/>
      <c r="I53" s="74">
        <v>0.65</v>
      </c>
      <c r="J53" s="74"/>
      <c r="K53" s="74">
        <v>1.06</v>
      </c>
      <c r="L53" s="74"/>
      <c r="M53" s="74">
        <v>0.99</v>
      </c>
      <c r="N53" s="74"/>
      <c r="O53" s="74">
        <v>1.3</v>
      </c>
      <c r="P53" s="74"/>
      <c r="Q53" s="84">
        <v>2.87</v>
      </c>
      <c r="R53" s="84"/>
      <c r="S53" s="87">
        <v>5.51</v>
      </c>
      <c r="T53" s="84"/>
      <c r="U53" s="160"/>
      <c r="V53" s="87"/>
      <c r="W53" s="87">
        <v>2.72</v>
      </c>
      <c r="X53" s="84"/>
      <c r="Y53" s="87">
        <v>2.04</v>
      </c>
      <c r="Z53" s="84"/>
      <c r="AA53" s="103">
        <v>1.10742E-3</v>
      </c>
      <c r="AB53" s="108"/>
      <c r="AC53" s="110">
        <v>40</v>
      </c>
      <c r="AD53" s="110">
        <v>10</v>
      </c>
      <c r="AE53" s="110">
        <v>15</v>
      </c>
      <c r="AF53" s="110">
        <v>500</v>
      </c>
      <c r="AH53" s="16"/>
      <c r="AI53" s="16"/>
    </row>
    <row r="54" spans="2:35" x14ac:dyDescent="0.25">
      <c r="B54" s="17">
        <v>44700</v>
      </c>
      <c r="C54" s="73">
        <v>53.7</v>
      </c>
      <c r="D54" s="73">
        <f t="shared" si="3"/>
        <v>37.589999999999996</v>
      </c>
      <c r="E54" s="73">
        <v>296.68</v>
      </c>
      <c r="F54" s="73"/>
      <c r="G54" s="73">
        <v>136.71</v>
      </c>
      <c r="H54" s="73"/>
      <c r="I54" s="74">
        <v>0.76</v>
      </c>
      <c r="J54" s="74"/>
      <c r="K54" s="74">
        <v>1.1599999999999999</v>
      </c>
      <c r="L54" s="74"/>
      <c r="M54" s="74">
        <v>0.85</v>
      </c>
      <c r="N54" s="74"/>
      <c r="O54" s="74">
        <v>1.33</v>
      </c>
      <c r="P54" s="74"/>
      <c r="Q54" s="84">
        <v>4.9800000000000004</v>
      </c>
      <c r="R54" s="84"/>
      <c r="S54" s="87">
        <v>5.8</v>
      </c>
      <c r="T54" s="84"/>
      <c r="U54" s="160"/>
      <c r="V54" s="87"/>
      <c r="W54" s="87">
        <v>2.79</v>
      </c>
      <c r="X54" s="84"/>
      <c r="Y54" s="87">
        <v>2.08</v>
      </c>
      <c r="Z54" s="84"/>
      <c r="AA54" s="103">
        <v>1.09665E-3</v>
      </c>
      <c r="AB54" s="108"/>
      <c r="AC54" s="110">
        <v>40</v>
      </c>
      <c r="AD54" s="110">
        <v>10</v>
      </c>
      <c r="AE54" s="110">
        <v>15</v>
      </c>
      <c r="AF54" s="110">
        <v>500</v>
      </c>
      <c r="AH54" s="16"/>
      <c r="AI54" s="16"/>
    </row>
    <row r="55" spans="2:35" x14ac:dyDescent="0.25">
      <c r="B55" s="17">
        <v>44701</v>
      </c>
      <c r="C55" s="73">
        <v>29.29</v>
      </c>
      <c r="D55" s="73"/>
      <c r="E55" s="73">
        <v>192.09</v>
      </c>
      <c r="F55" s="73"/>
      <c r="G55" s="73">
        <v>106</v>
      </c>
      <c r="H55" s="73"/>
      <c r="I55" s="74">
        <v>0.63</v>
      </c>
      <c r="J55" s="74"/>
      <c r="K55" s="74">
        <v>1.4</v>
      </c>
      <c r="L55" s="74"/>
      <c r="M55" s="74">
        <v>1.1000000000000001</v>
      </c>
      <c r="N55" s="74"/>
      <c r="O55" s="74">
        <v>1.1299999999999999</v>
      </c>
      <c r="P55" s="74"/>
      <c r="Q55" s="84">
        <v>4.07</v>
      </c>
      <c r="R55" s="84"/>
      <c r="S55" s="87">
        <v>5.33</v>
      </c>
      <c r="T55" s="84"/>
      <c r="U55" s="160"/>
      <c r="V55" s="87"/>
      <c r="W55" s="87">
        <v>2.76</v>
      </c>
      <c r="X55" s="84"/>
      <c r="Y55" s="87">
        <v>2.09</v>
      </c>
      <c r="Z55" s="84"/>
      <c r="AA55" s="103">
        <v>8.6481999999999998E-4</v>
      </c>
      <c r="AB55" s="108"/>
      <c r="AC55" s="110">
        <v>40</v>
      </c>
      <c r="AD55" s="110">
        <v>10</v>
      </c>
      <c r="AE55" s="110">
        <v>15</v>
      </c>
      <c r="AF55" s="110">
        <v>500</v>
      </c>
      <c r="AH55" s="16"/>
      <c r="AI55" s="16"/>
    </row>
    <row r="56" spans="2:35" x14ac:dyDescent="0.25">
      <c r="B56" s="17">
        <v>44702</v>
      </c>
      <c r="C56" s="73">
        <v>37.11</v>
      </c>
      <c r="D56" s="73"/>
      <c r="E56" s="73">
        <v>322.3</v>
      </c>
      <c r="F56" s="73"/>
      <c r="G56" s="73">
        <v>161</v>
      </c>
      <c r="H56" s="73"/>
      <c r="I56" s="74">
        <v>0.79</v>
      </c>
      <c r="J56" s="74"/>
      <c r="K56" s="74">
        <v>0.77</v>
      </c>
      <c r="L56" s="74"/>
      <c r="M56" s="74">
        <v>0.6</v>
      </c>
      <c r="N56" s="74"/>
      <c r="O56" s="74">
        <v>1.22</v>
      </c>
      <c r="P56" s="74"/>
      <c r="Q56" s="84">
        <v>6.42</v>
      </c>
      <c r="R56" s="84"/>
      <c r="S56" s="87">
        <v>4.92</v>
      </c>
      <c r="T56" s="84"/>
      <c r="U56" s="160"/>
      <c r="V56" s="87"/>
      <c r="W56" s="87">
        <v>3.01</v>
      </c>
      <c r="X56" s="84"/>
      <c r="Y56" s="87">
        <v>2.08</v>
      </c>
      <c r="Z56" s="84"/>
      <c r="AA56" s="103">
        <v>4.2216999999999998E-4</v>
      </c>
      <c r="AB56" s="108"/>
      <c r="AC56" s="110">
        <v>40</v>
      </c>
      <c r="AD56" s="110">
        <v>10</v>
      </c>
      <c r="AE56" s="110">
        <v>15</v>
      </c>
      <c r="AF56" s="110">
        <v>500</v>
      </c>
      <c r="AH56" s="16"/>
      <c r="AI56" s="16"/>
    </row>
    <row r="57" spans="2:35" x14ac:dyDescent="0.25">
      <c r="B57" s="17">
        <v>44703</v>
      </c>
      <c r="C57" s="73">
        <v>48.68</v>
      </c>
      <c r="D57" s="73">
        <f t="shared" si="3"/>
        <v>34.076000000000001</v>
      </c>
      <c r="E57" s="73">
        <v>288.52999999999997</v>
      </c>
      <c r="F57" s="73"/>
      <c r="G57" s="73">
        <v>178.58</v>
      </c>
      <c r="H57" s="73"/>
      <c r="I57" s="74">
        <v>0.99</v>
      </c>
      <c r="J57" s="74"/>
      <c r="K57" s="74">
        <v>1.64</v>
      </c>
      <c r="L57" s="74"/>
      <c r="M57" s="74">
        <v>1.32</v>
      </c>
      <c r="N57" s="74"/>
      <c r="O57" s="74">
        <v>1.05</v>
      </c>
      <c r="P57" s="74"/>
      <c r="Q57" s="84">
        <v>6.68</v>
      </c>
      <c r="R57" s="84"/>
      <c r="S57" s="87">
        <v>5.18</v>
      </c>
      <c r="T57" s="84"/>
      <c r="U57" s="160"/>
      <c r="V57" s="87"/>
      <c r="W57" s="87">
        <v>3.28</v>
      </c>
      <c r="X57" s="84"/>
      <c r="Y57" s="87">
        <v>2.2400000000000002</v>
      </c>
      <c r="Z57" s="84"/>
      <c r="AA57" s="103">
        <v>5.1920000000000004E-4</v>
      </c>
      <c r="AB57" s="108"/>
      <c r="AC57" s="110">
        <v>40</v>
      </c>
      <c r="AD57" s="110">
        <v>10</v>
      </c>
      <c r="AE57" s="110">
        <v>15</v>
      </c>
      <c r="AF57" s="110">
        <v>500</v>
      </c>
      <c r="AH57" s="16"/>
      <c r="AI57" s="16"/>
    </row>
    <row r="58" spans="2:35" x14ac:dyDescent="0.25">
      <c r="B58" s="17">
        <v>44704</v>
      </c>
      <c r="C58" s="73">
        <v>49.6</v>
      </c>
      <c r="D58" s="73">
        <f t="shared" si="3"/>
        <v>34.72</v>
      </c>
      <c r="E58" s="73">
        <v>290.01</v>
      </c>
      <c r="F58" s="73"/>
      <c r="G58" s="73">
        <v>150.94</v>
      </c>
      <c r="H58" s="73"/>
      <c r="I58" s="74">
        <v>0.94</v>
      </c>
      <c r="J58" s="74"/>
      <c r="K58" s="74">
        <v>1.39</v>
      </c>
      <c r="L58" s="74"/>
      <c r="M58" s="74">
        <v>1.21</v>
      </c>
      <c r="N58" s="74"/>
      <c r="O58" s="74">
        <v>1.03</v>
      </c>
      <c r="P58" s="74"/>
      <c r="Q58" s="84">
        <v>4.41</v>
      </c>
      <c r="R58" s="84"/>
      <c r="S58" s="87">
        <v>5.68</v>
      </c>
      <c r="T58" s="84"/>
      <c r="U58" s="160"/>
      <c r="V58" s="87"/>
      <c r="W58" s="87">
        <v>2.75</v>
      </c>
      <c r="X58" s="84"/>
      <c r="Y58" s="87">
        <v>1.98</v>
      </c>
      <c r="Z58" s="84"/>
      <c r="AA58" s="103">
        <v>4.7129000000000002E-4</v>
      </c>
      <c r="AB58" s="108"/>
      <c r="AC58" s="110">
        <v>40</v>
      </c>
      <c r="AD58" s="110">
        <v>10</v>
      </c>
      <c r="AE58" s="110">
        <v>15</v>
      </c>
      <c r="AF58" s="110">
        <v>500</v>
      </c>
      <c r="AH58" s="16"/>
      <c r="AI58" s="16"/>
    </row>
    <row r="59" spans="2:35" x14ac:dyDescent="0.25">
      <c r="B59" s="17">
        <v>44705</v>
      </c>
      <c r="C59" s="73">
        <v>47.13</v>
      </c>
      <c r="D59" s="73">
        <f t="shared" si="3"/>
        <v>32.991</v>
      </c>
      <c r="E59" s="73">
        <v>301.91000000000003</v>
      </c>
      <c r="F59" s="73"/>
      <c r="G59" s="73">
        <v>145.04</v>
      </c>
      <c r="H59" s="73"/>
      <c r="I59" s="74">
        <v>0.98</v>
      </c>
      <c r="J59" s="74"/>
      <c r="K59" s="74">
        <v>1.41</v>
      </c>
      <c r="L59" s="74"/>
      <c r="M59" s="74">
        <v>1.33</v>
      </c>
      <c r="N59" s="74"/>
      <c r="O59" s="74">
        <v>0.83</v>
      </c>
      <c r="P59" s="74"/>
      <c r="Q59" s="84">
        <v>3.27</v>
      </c>
      <c r="R59" s="84"/>
      <c r="S59" s="87">
        <v>3.94</v>
      </c>
      <c r="T59" s="84"/>
      <c r="U59" s="160"/>
      <c r="V59" s="87"/>
      <c r="W59" s="87">
        <v>2.2799999999999998</v>
      </c>
      <c r="X59" s="84"/>
      <c r="Y59" s="87">
        <v>2.1</v>
      </c>
      <c r="Z59" s="84"/>
      <c r="AA59" s="103">
        <v>4.6686999999999998E-4</v>
      </c>
      <c r="AB59" s="108"/>
      <c r="AC59" s="110">
        <v>40</v>
      </c>
      <c r="AD59" s="110">
        <v>10</v>
      </c>
      <c r="AE59" s="110">
        <v>15</v>
      </c>
      <c r="AF59" s="110">
        <v>500</v>
      </c>
      <c r="AH59" s="16"/>
      <c r="AI59" s="16"/>
    </row>
    <row r="60" spans="2:35" x14ac:dyDescent="0.25">
      <c r="B60" s="17">
        <v>44706</v>
      </c>
      <c r="C60" s="73">
        <v>23.09</v>
      </c>
      <c r="D60" s="73"/>
      <c r="E60" s="73">
        <v>31.32</v>
      </c>
      <c r="F60" s="73"/>
      <c r="G60" s="73">
        <v>34.700000000000003</v>
      </c>
      <c r="H60" s="73"/>
      <c r="I60" s="74">
        <v>0.34</v>
      </c>
      <c r="J60" s="74"/>
      <c r="K60" s="74">
        <v>1.23</v>
      </c>
      <c r="L60" s="74"/>
      <c r="M60" s="74">
        <v>0.98</v>
      </c>
      <c r="N60" s="74"/>
      <c r="O60" s="74">
        <v>0.48</v>
      </c>
      <c r="P60" s="74"/>
      <c r="Q60" s="84">
        <v>4.4400000000000004</v>
      </c>
      <c r="R60" s="84"/>
      <c r="S60" s="87">
        <v>5.95</v>
      </c>
      <c r="T60" s="84"/>
      <c r="U60" s="160"/>
      <c r="V60" s="87"/>
      <c r="W60" s="87">
        <v>2.33</v>
      </c>
      <c r="X60" s="84"/>
      <c r="Y60" s="87">
        <v>1.78</v>
      </c>
      <c r="Z60" s="84"/>
      <c r="AA60" s="103">
        <v>8.8159999999999996E-4</v>
      </c>
      <c r="AB60" s="108"/>
      <c r="AC60" s="110">
        <v>40</v>
      </c>
      <c r="AD60" s="110">
        <v>10</v>
      </c>
      <c r="AE60" s="110">
        <v>15</v>
      </c>
      <c r="AF60" s="110">
        <v>500</v>
      </c>
      <c r="AH60" s="16"/>
      <c r="AI60" s="16"/>
    </row>
    <row r="61" spans="2:35" x14ac:dyDescent="0.25">
      <c r="B61" s="17">
        <v>44707</v>
      </c>
      <c r="C61" s="73">
        <v>40.369999999999997</v>
      </c>
      <c r="D61" s="73">
        <f>C61*0.7</f>
        <v>28.258999999999997</v>
      </c>
      <c r="E61" s="73">
        <v>258.45999999999998</v>
      </c>
      <c r="F61" s="73"/>
      <c r="G61" s="73">
        <v>128.52000000000001</v>
      </c>
      <c r="H61" s="73"/>
      <c r="I61" s="74">
        <v>0.83</v>
      </c>
      <c r="J61" s="74"/>
      <c r="K61" s="74">
        <v>1.1100000000000001</v>
      </c>
      <c r="L61" s="74"/>
      <c r="M61" s="74">
        <v>0.92</v>
      </c>
      <c r="N61" s="74"/>
      <c r="O61" s="74">
        <v>0.8</v>
      </c>
      <c r="P61" s="74"/>
      <c r="Q61" s="84">
        <v>2.58</v>
      </c>
      <c r="R61" s="84"/>
      <c r="S61" s="87">
        <v>5.82</v>
      </c>
      <c r="T61" s="84"/>
      <c r="U61" s="160"/>
      <c r="V61" s="87"/>
      <c r="W61" s="87">
        <v>2.7</v>
      </c>
      <c r="X61" s="84"/>
      <c r="Y61" s="87">
        <v>2.15</v>
      </c>
      <c r="Z61" s="84"/>
      <c r="AA61" s="103">
        <v>5.7605000000000004E-4</v>
      </c>
      <c r="AB61" s="108"/>
      <c r="AC61" s="110">
        <v>40</v>
      </c>
      <c r="AD61" s="110">
        <v>10</v>
      </c>
      <c r="AE61" s="110">
        <v>15</v>
      </c>
      <c r="AF61" s="110">
        <v>500</v>
      </c>
      <c r="AH61" s="16"/>
      <c r="AI61" s="16"/>
    </row>
    <row r="62" spans="2:35" x14ac:dyDescent="0.25">
      <c r="B62" s="17">
        <v>44708</v>
      </c>
      <c r="C62" s="73">
        <v>46.63</v>
      </c>
      <c r="D62" s="73">
        <f t="shared" si="3"/>
        <v>32.640999999999998</v>
      </c>
      <c r="E62" s="73">
        <v>289.57</v>
      </c>
      <c r="F62" s="73"/>
      <c r="G62" s="73">
        <v>136.78</v>
      </c>
      <c r="H62" s="73"/>
      <c r="I62" s="74">
        <v>0.92</v>
      </c>
      <c r="J62" s="74"/>
      <c r="K62" s="74">
        <v>1.17</v>
      </c>
      <c r="L62" s="74"/>
      <c r="M62" s="74">
        <v>0.82</v>
      </c>
      <c r="N62" s="74"/>
      <c r="O62" s="74">
        <v>1.66</v>
      </c>
      <c r="P62" s="74"/>
      <c r="Q62" s="84">
        <v>2.29</v>
      </c>
      <c r="R62" s="84"/>
      <c r="S62" s="87">
        <v>6.74</v>
      </c>
      <c r="T62" s="84"/>
      <c r="U62" s="160"/>
      <c r="V62" s="87"/>
      <c r="W62" s="87">
        <v>3.1</v>
      </c>
      <c r="X62" s="84"/>
      <c r="Y62" s="87">
        <v>2.3199999999999998</v>
      </c>
      <c r="Z62" s="84"/>
      <c r="AA62" s="103">
        <v>4.1093999999999999E-4</v>
      </c>
      <c r="AB62" s="108"/>
      <c r="AC62" s="110">
        <v>40</v>
      </c>
      <c r="AD62" s="110">
        <v>10</v>
      </c>
      <c r="AE62" s="110">
        <v>15</v>
      </c>
      <c r="AF62" s="110">
        <v>500</v>
      </c>
      <c r="AH62" s="16"/>
      <c r="AI62" s="16"/>
    </row>
    <row r="63" spans="2:35" x14ac:dyDescent="0.25">
      <c r="B63" s="17">
        <v>44709</v>
      </c>
      <c r="C63" s="73">
        <v>48.44</v>
      </c>
      <c r="D63" s="73">
        <f t="shared" si="3"/>
        <v>33.907999999999994</v>
      </c>
      <c r="E63" s="73">
        <v>203.81</v>
      </c>
      <c r="F63" s="73"/>
      <c r="G63" s="73">
        <v>100.04</v>
      </c>
      <c r="H63" s="73"/>
      <c r="I63" s="74">
        <v>0.95</v>
      </c>
      <c r="J63" s="74"/>
      <c r="K63" s="74">
        <v>1.47</v>
      </c>
      <c r="L63" s="74"/>
      <c r="M63" s="74">
        <v>1.05</v>
      </c>
      <c r="N63" s="74"/>
      <c r="O63" s="74">
        <v>1.73</v>
      </c>
      <c r="P63" s="74"/>
      <c r="Q63" s="84">
        <v>1.25</v>
      </c>
      <c r="R63" s="84"/>
      <c r="S63" s="87">
        <v>8.3800000000000008</v>
      </c>
      <c r="T63" s="84"/>
      <c r="U63" s="160"/>
      <c r="V63" s="87"/>
      <c r="W63" s="87">
        <v>3.48</v>
      </c>
      <c r="X63" s="84"/>
      <c r="Y63" s="87">
        <v>2.4900000000000002</v>
      </c>
      <c r="Z63" s="84"/>
      <c r="AA63" s="103">
        <v>2.9244999999999998E-4</v>
      </c>
      <c r="AB63" s="108"/>
      <c r="AC63" s="110">
        <v>40</v>
      </c>
      <c r="AD63" s="110">
        <v>10</v>
      </c>
      <c r="AE63" s="110">
        <v>15</v>
      </c>
      <c r="AF63" s="110">
        <v>500</v>
      </c>
      <c r="AH63" s="16"/>
      <c r="AI63" s="16"/>
    </row>
    <row r="64" spans="2:35" x14ac:dyDescent="0.25">
      <c r="B64" s="17">
        <v>44710</v>
      </c>
      <c r="C64" s="73">
        <v>35.5</v>
      </c>
      <c r="D64" s="73"/>
      <c r="E64" s="73">
        <v>54.66</v>
      </c>
      <c r="F64" s="73"/>
      <c r="G64" s="73">
        <v>30.88</v>
      </c>
      <c r="H64" s="73"/>
      <c r="I64" s="74">
        <v>0.88</v>
      </c>
      <c r="J64" s="74"/>
      <c r="K64" s="74">
        <v>1.29</v>
      </c>
      <c r="L64" s="74"/>
      <c r="M64" s="74">
        <v>1</v>
      </c>
      <c r="N64" s="74"/>
      <c r="O64" s="74">
        <v>2.2000000000000002</v>
      </c>
      <c r="P64" s="74"/>
      <c r="Q64" s="84">
        <v>2.19</v>
      </c>
      <c r="R64" s="84"/>
      <c r="S64" s="87">
        <v>8.3000000000000007</v>
      </c>
      <c r="T64" s="84"/>
      <c r="U64" s="160"/>
      <c r="V64" s="87"/>
      <c r="W64" s="87">
        <v>5.13</v>
      </c>
      <c r="X64" s="84"/>
      <c r="Y64" s="87">
        <v>3.04</v>
      </c>
      <c r="Z64" s="84"/>
      <c r="AA64" s="103">
        <v>8.5004000000000004E-4</v>
      </c>
      <c r="AB64" s="108"/>
      <c r="AC64" s="110">
        <v>40</v>
      </c>
      <c r="AD64" s="110">
        <v>10</v>
      </c>
      <c r="AE64" s="110">
        <v>15</v>
      </c>
      <c r="AF64" s="110">
        <v>500</v>
      </c>
      <c r="AH64" s="16"/>
      <c r="AI64" s="16"/>
    </row>
    <row r="65" spans="2:35" x14ac:dyDescent="0.25">
      <c r="B65" s="17">
        <v>44711</v>
      </c>
      <c r="C65" s="73">
        <v>20.350000000000001</v>
      </c>
      <c r="D65" s="73"/>
      <c r="E65" s="73">
        <v>37.270000000000003</v>
      </c>
      <c r="F65" s="73"/>
      <c r="G65" s="73">
        <v>52.36</v>
      </c>
      <c r="H65" s="73"/>
      <c r="I65" s="74">
        <v>0.63</v>
      </c>
      <c r="J65" s="74"/>
      <c r="K65" s="74">
        <v>1.64</v>
      </c>
      <c r="L65" s="74"/>
      <c r="M65" s="74">
        <v>1.26</v>
      </c>
      <c r="N65" s="74"/>
      <c r="O65" s="74">
        <v>1.82</v>
      </c>
      <c r="P65" s="74"/>
      <c r="Q65" s="84">
        <v>4.22</v>
      </c>
      <c r="R65" s="84"/>
      <c r="S65" s="87">
        <v>9.19</v>
      </c>
      <c r="T65" s="84"/>
      <c r="U65" s="160"/>
      <c r="V65" s="87"/>
      <c r="W65" s="87">
        <v>4.13</v>
      </c>
      <c r="X65" s="84"/>
      <c r="Y65" s="87">
        <v>2.65</v>
      </c>
      <c r="Z65" s="84"/>
      <c r="AA65" s="103">
        <v>2.6137049999999998E-2</v>
      </c>
      <c r="AB65" s="108"/>
      <c r="AC65" s="110">
        <v>40</v>
      </c>
      <c r="AD65" s="110">
        <v>10</v>
      </c>
      <c r="AE65" s="110">
        <v>15</v>
      </c>
      <c r="AF65" s="110">
        <v>500</v>
      </c>
      <c r="AH65" s="16"/>
      <c r="AI65" s="16"/>
    </row>
    <row r="66" spans="2:35" x14ac:dyDescent="0.25">
      <c r="B66" s="17">
        <v>44712</v>
      </c>
      <c r="C66" s="73">
        <v>43.98</v>
      </c>
      <c r="D66" s="73">
        <f t="shared" si="3"/>
        <v>30.785999999999994</v>
      </c>
      <c r="E66" s="73">
        <v>264.94</v>
      </c>
      <c r="F66" s="73"/>
      <c r="G66" s="73">
        <v>140.87</v>
      </c>
      <c r="H66" s="73"/>
      <c r="I66" s="74">
        <v>0.85</v>
      </c>
      <c r="J66" s="74"/>
      <c r="K66" s="74">
        <v>1.19</v>
      </c>
      <c r="L66" s="74"/>
      <c r="M66" s="74">
        <v>0.91</v>
      </c>
      <c r="N66" s="74"/>
      <c r="O66" s="74">
        <v>2.2000000000000002</v>
      </c>
      <c r="P66" s="74"/>
      <c r="Q66" s="84">
        <v>3.97</v>
      </c>
      <c r="R66" s="84"/>
      <c r="S66" s="87">
        <v>3.8</v>
      </c>
      <c r="T66" s="84"/>
      <c r="U66" s="160"/>
      <c r="V66" s="87"/>
      <c r="W66" s="87">
        <v>4.2</v>
      </c>
      <c r="X66" s="84"/>
      <c r="Y66" s="87">
        <v>2.74</v>
      </c>
      <c r="Z66" s="84"/>
      <c r="AA66" s="103">
        <v>3.0536549999999999E-2</v>
      </c>
      <c r="AB66" s="108"/>
      <c r="AC66" s="110">
        <v>40</v>
      </c>
      <c r="AD66" s="110">
        <v>10</v>
      </c>
      <c r="AE66" s="110">
        <v>15</v>
      </c>
      <c r="AF66" s="110">
        <v>500</v>
      </c>
      <c r="AH66" s="16"/>
      <c r="AI66" s="16"/>
    </row>
    <row r="67" spans="2:35" x14ac:dyDescent="0.25">
      <c r="B67" s="17">
        <v>44713</v>
      </c>
      <c r="C67" s="73">
        <v>37.299999999999997</v>
      </c>
      <c r="D67" s="73"/>
      <c r="E67" s="73">
        <v>257.26</v>
      </c>
      <c r="F67" s="73"/>
      <c r="G67" s="73">
        <v>134.36000000000001</v>
      </c>
      <c r="H67" s="73"/>
      <c r="I67" s="74">
        <v>0.73</v>
      </c>
      <c r="J67" s="74"/>
      <c r="K67" s="74">
        <v>1.31</v>
      </c>
      <c r="L67" s="74"/>
      <c r="M67" s="74">
        <v>1.0900000000000001</v>
      </c>
      <c r="N67" s="74"/>
      <c r="O67" s="74">
        <v>2.13</v>
      </c>
      <c r="P67" s="74"/>
      <c r="Q67" s="84">
        <v>4.01</v>
      </c>
      <c r="R67" s="84"/>
      <c r="S67" s="87">
        <v>1.22</v>
      </c>
      <c r="T67" s="84"/>
      <c r="U67" s="160"/>
      <c r="V67" s="87"/>
      <c r="W67" s="87">
        <v>3.58</v>
      </c>
      <c r="X67" s="84"/>
      <c r="Y67" s="87">
        <v>2.44</v>
      </c>
      <c r="Z67" s="84"/>
      <c r="AA67" s="103">
        <v>1.5687320000000001E-2</v>
      </c>
      <c r="AB67" s="108"/>
      <c r="AC67" s="110">
        <v>40</v>
      </c>
      <c r="AD67" s="110">
        <v>10</v>
      </c>
      <c r="AE67" s="110">
        <v>15</v>
      </c>
      <c r="AF67" s="110">
        <v>500</v>
      </c>
      <c r="AH67" s="16"/>
      <c r="AI67" s="16"/>
    </row>
    <row r="68" spans="2:35" x14ac:dyDescent="0.25">
      <c r="B68" s="17">
        <v>44714</v>
      </c>
      <c r="C68" s="73">
        <v>24.3</v>
      </c>
      <c r="D68" s="73"/>
      <c r="E68" s="73">
        <v>147.61000000000001</v>
      </c>
      <c r="F68" s="73"/>
      <c r="G68" s="73">
        <v>90.64</v>
      </c>
      <c r="H68" s="73"/>
      <c r="I68" s="74">
        <v>0.64</v>
      </c>
      <c r="J68" s="74"/>
      <c r="K68" s="74">
        <v>1.49</v>
      </c>
      <c r="L68" s="74"/>
      <c r="M68" s="74">
        <v>1.1599999999999999</v>
      </c>
      <c r="N68" s="74"/>
      <c r="O68" s="74">
        <v>2.0699999999999998</v>
      </c>
      <c r="P68" s="74"/>
      <c r="Q68" s="84">
        <v>3.99</v>
      </c>
      <c r="R68" s="84"/>
      <c r="S68" s="87">
        <v>1.08</v>
      </c>
      <c r="T68" s="84"/>
      <c r="U68" s="160"/>
      <c r="V68" s="87"/>
      <c r="W68" s="87">
        <v>4.2699999999999996</v>
      </c>
      <c r="X68" s="84"/>
      <c r="Y68" s="87">
        <v>2.4300000000000002</v>
      </c>
      <c r="Z68" s="84"/>
      <c r="AA68" s="103">
        <v>2.5836649999999999E-2</v>
      </c>
      <c r="AB68" s="108"/>
      <c r="AC68" s="110">
        <v>40</v>
      </c>
      <c r="AD68" s="110">
        <v>10</v>
      </c>
      <c r="AE68" s="110">
        <v>15</v>
      </c>
      <c r="AF68" s="110">
        <v>500</v>
      </c>
      <c r="AH68" s="16"/>
      <c r="AI68" s="16"/>
    </row>
    <row r="69" spans="2:35" ht="14.25" customHeight="1" x14ac:dyDescent="0.25">
      <c r="B69" s="17">
        <v>44715</v>
      </c>
      <c r="C69" s="73">
        <v>36.1</v>
      </c>
      <c r="D69" s="73"/>
      <c r="E69" s="76">
        <v>281.51</v>
      </c>
      <c r="F69" s="73"/>
      <c r="G69" s="77">
        <v>140.76</v>
      </c>
      <c r="H69" s="78"/>
      <c r="I69" s="74">
        <v>0.76</v>
      </c>
      <c r="J69" s="74"/>
      <c r="K69" s="74">
        <v>2.25</v>
      </c>
      <c r="L69" s="74"/>
      <c r="M69" s="74">
        <v>2.08</v>
      </c>
      <c r="N69" s="74"/>
      <c r="O69" s="74">
        <v>1.89</v>
      </c>
      <c r="P69" s="74"/>
      <c r="Q69" s="84">
        <v>6.38</v>
      </c>
      <c r="R69" s="84"/>
      <c r="S69" s="87">
        <v>1.0900000000000001</v>
      </c>
      <c r="T69" s="84"/>
      <c r="U69" s="160"/>
      <c r="V69" s="87"/>
      <c r="W69" s="87">
        <v>5.54</v>
      </c>
      <c r="X69" s="84"/>
      <c r="Y69" s="87">
        <v>2.87</v>
      </c>
      <c r="Z69" s="84"/>
      <c r="AA69" s="103">
        <v>1.8466E-2</v>
      </c>
      <c r="AB69" s="108"/>
      <c r="AC69" s="110">
        <v>40</v>
      </c>
      <c r="AD69" s="110">
        <v>10</v>
      </c>
      <c r="AE69" s="110">
        <v>15</v>
      </c>
      <c r="AF69" s="110">
        <v>500</v>
      </c>
      <c r="AH69" s="16"/>
      <c r="AI69" s="16"/>
    </row>
    <row r="70" spans="2:35" ht="14.25" customHeight="1" x14ac:dyDescent="0.25">
      <c r="B70" s="17">
        <v>44716</v>
      </c>
      <c r="C70" s="73">
        <v>35.159999999999997</v>
      </c>
      <c r="D70" s="73"/>
      <c r="E70" s="76">
        <v>236.63</v>
      </c>
      <c r="F70" s="73"/>
      <c r="G70" s="77">
        <v>132.94</v>
      </c>
      <c r="H70" s="78"/>
      <c r="I70" s="74">
        <v>0.81</v>
      </c>
      <c r="J70" s="74"/>
      <c r="K70" s="74">
        <v>1.7</v>
      </c>
      <c r="L70" s="74"/>
      <c r="M70" s="74">
        <v>1.23</v>
      </c>
      <c r="N70" s="74"/>
      <c r="O70" s="74">
        <v>1.94</v>
      </c>
      <c r="P70" s="74"/>
      <c r="Q70" s="84">
        <v>6.6</v>
      </c>
      <c r="R70" s="84"/>
      <c r="S70" s="87">
        <v>1.17</v>
      </c>
      <c r="T70" s="84"/>
      <c r="U70" s="160"/>
      <c r="V70" s="87"/>
      <c r="W70" s="87">
        <v>5.07</v>
      </c>
      <c r="X70" s="84"/>
      <c r="Y70" s="87">
        <v>2.94</v>
      </c>
      <c r="Z70" s="84"/>
      <c r="AA70" s="103">
        <v>1.9785469999999999E-2</v>
      </c>
      <c r="AB70" s="108"/>
      <c r="AC70" s="110">
        <v>40</v>
      </c>
      <c r="AD70" s="110">
        <v>10</v>
      </c>
      <c r="AE70" s="110">
        <v>15</v>
      </c>
      <c r="AF70" s="110">
        <v>500</v>
      </c>
      <c r="AH70" s="16"/>
      <c r="AI70" s="16"/>
    </row>
    <row r="71" spans="2:35" x14ac:dyDescent="0.25">
      <c r="B71" s="17">
        <v>44717</v>
      </c>
      <c r="C71" s="73">
        <v>44.04</v>
      </c>
      <c r="D71" s="73">
        <f t="shared" ref="D71:D76" si="4">C71*0.7</f>
        <v>30.827999999999996</v>
      </c>
      <c r="E71" s="73">
        <v>254.81</v>
      </c>
      <c r="F71" s="73"/>
      <c r="G71" s="73">
        <v>139.16999999999999</v>
      </c>
      <c r="H71" s="73"/>
      <c r="I71" s="74">
        <v>0.92</v>
      </c>
      <c r="J71" s="74"/>
      <c r="K71" s="74">
        <v>1.78</v>
      </c>
      <c r="L71" s="74"/>
      <c r="M71" s="74">
        <v>1.44</v>
      </c>
      <c r="N71" s="74"/>
      <c r="O71" s="74">
        <v>1.77</v>
      </c>
      <c r="P71" s="74"/>
      <c r="Q71" s="84">
        <v>9.25</v>
      </c>
      <c r="R71" s="84"/>
      <c r="S71" s="87">
        <v>1.24</v>
      </c>
      <c r="T71" s="84"/>
      <c r="U71" s="160"/>
      <c r="V71" s="87"/>
      <c r="W71" s="87">
        <v>4.5</v>
      </c>
      <c r="X71" s="84"/>
      <c r="Y71" s="87">
        <v>2.68</v>
      </c>
      <c r="Z71" s="84"/>
      <c r="AA71" s="103">
        <v>2.2913899999999999E-3</v>
      </c>
      <c r="AB71" s="108"/>
      <c r="AC71" s="110">
        <v>40</v>
      </c>
      <c r="AD71" s="110">
        <v>10</v>
      </c>
      <c r="AE71" s="110">
        <v>15</v>
      </c>
      <c r="AF71" s="110">
        <v>500</v>
      </c>
      <c r="AH71" s="16"/>
      <c r="AI71" s="16"/>
    </row>
    <row r="72" spans="2:35" x14ac:dyDescent="0.25">
      <c r="B72" s="17">
        <v>44718</v>
      </c>
      <c r="C72" s="73">
        <v>42.09</v>
      </c>
      <c r="D72" s="73">
        <f t="shared" si="4"/>
        <v>29.463000000000001</v>
      </c>
      <c r="E72" s="73">
        <v>263.39999999999998</v>
      </c>
      <c r="F72" s="73"/>
      <c r="G72" s="73">
        <v>144.71</v>
      </c>
      <c r="H72" s="73"/>
      <c r="I72" s="74">
        <v>0.88</v>
      </c>
      <c r="J72" s="74"/>
      <c r="K72" s="74">
        <v>2.15</v>
      </c>
      <c r="L72" s="74"/>
      <c r="M72" s="74">
        <v>1.88</v>
      </c>
      <c r="N72" s="74"/>
      <c r="O72" s="74">
        <v>1.18</v>
      </c>
      <c r="P72" s="74"/>
      <c r="Q72" s="84">
        <v>6.68</v>
      </c>
      <c r="R72" s="84"/>
      <c r="S72" s="79">
        <v>1.1499999999999999</v>
      </c>
      <c r="T72" s="88"/>
      <c r="U72" s="160"/>
      <c r="V72" s="87"/>
      <c r="W72" s="87">
        <v>4.5199999999999996</v>
      </c>
      <c r="X72" s="84"/>
      <c r="Y72" s="87">
        <v>2.67</v>
      </c>
      <c r="Z72" s="84"/>
      <c r="AA72" s="103">
        <v>2.23734E-3</v>
      </c>
      <c r="AB72" s="108"/>
      <c r="AC72" s="110">
        <v>40</v>
      </c>
      <c r="AD72" s="110">
        <v>10</v>
      </c>
      <c r="AE72" s="110">
        <v>15</v>
      </c>
      <c r="AF72" s="110">
        <v>500</v>
      </c>
      <c r="AH72" s="16"/>
      <c r="AI72" s="16"/>
    </row>
    <row r="73" spans="2:35" x14ac:dyDescent="0.25">
      <c r="B73" s="17">
        <v>44719</v>
      </c>
      <c r="C73" s="73">
        <v>38.21</v>
      </c>
      <c r="D73" s="73"/>
      <c r="E73" s="73">
        <v>250.85</v>
      </c>
      <c r="F73" s="73"/>
      <c r="G73" s="73">
        <v>138.47999999999999</v>
      </c>
      <c r="H73" s="73"/>
      <c r="I73" s="74">
        <v>0.96</v>
      </c>
      <c r="J73" s="74"/>
      <c r="K73" s="74">
        <v>2.1800000000000002</v>
      </c>
      <c r="L73" s="74"/>
      <c r="M73" s="74">
        <v>1.65</v>
      </c>
      <c r="N73" s="74"/>
      <c r="O73" s="74">
        <v>1.87</v>
      </c>
      <c r="P73" s="74"/>
      <c r="Q73" s="84">
        <v>7.71</v>
      </c>
      <c r="R73" s="84"/>
      <c r="S73" s="87">
        <v>1.1299999999999999</v>
      </c>
      <c r="T73" s="84"/>
      <c r="U73" s="160"/>
      <c r="V73" s="87"/>
      <c r="W73" s="87">
        <v>4.55</v>
      </c>
      <c r="X73" s="84"/>
      <c r="Y73" s="87">
        <v>2.4900000000000002</v>
      </c>
      <c r="Z73" s="84"/>
      <c r="AA73" s="103">
        <v>4.3731799999999999E-3</v>
      </c>
      <c r="AB73" s="108"/>
      <c r="AC73" s="110">
        <v>40</v>
      </c>
      <c r="AD73" s="110">
        <v>10</v>
      </c>
      <c r="AE73" s="110">
        <v>15</v>
      </c>
      <c r="AF73" s="110">
        <v>500</v>
      </c>
      <c r="AH73" s="16"/>
      <c r="AI73" s="16"/>
    </row>
    <row r="74" spans="2:35" x14ac:dyDescent="0.25">
      <c r="B74" s="17">
        <v>44720</v>
      </c>
      <c r="C74" s="73">
        <v>43.65</v>
      </c>
      <c r="D74" s="73">
        <f t="shared" si="4"/>
        <v>30.554999999999996</v>
      </c>
      <c r="E74" s="73">
        <v>278.35000000000002</v>
      </c>
      <c r="F74" s="73"/>
      <c r="G74" s="73">
        <v>151.86000000000001</v>
      </c>
      <c r="H74" s="73"/>
      <c r="I74" s="74">
        <v>0.91</v>
      </c>
      <c r="J74" s="74"/>
      <c r="K74" s="74">
        <v>1.98</v>
      </c>
      <c r="L74" s="74"/>
      <c r="M74" s="74">
        <v>1.43</v>
      </c>
      <c r="N74" s="74"/>
      <c r="O74" s="74">
        <v>1.81</v>
      </c>
      <c r="P74" s="74"/>
      <c r="Q74" s="84">
        <v>7</v>
      </c>
      <c r="R74" s="84"/>
      <c r="S74" s="87">
        <v>1.18</v>
      </c>
      <c r="T74" s="84"/>
      <c r="U74" s="160"/>
      <c r="V74" s="87"/>
      <c r="W74" s="87">
        <v>5.81</v>
      </c>
      <c r="X74" s="84"/>
      <c r="Y74" s="87">
        <v>2.94</v>
      </c>
      <c r="Z74" s="84"/>
      <c r="AA74" s="103">
        <v>1.210486E-2</v>
      </c>
      <c r="AB74" s="108"/>
      <c r="AC74" s="110">
        <v>40</v>
      </c>
      <c r="AD74" s="110">
        <v>10</v>
      </c>
      <c r="AE74" s="110">
        <v>15</v>
      </c>
      <c r="AF74" s="110">
        <v>500</v>
      </c>
      <c r="AH74" s="16"/>
      <c r="AI74" s="16"/>
    </row>
    <row r="75" spans="2:35" x14ac:dyDescent="0.25">
      <c r="B75" s="17">
        <v>44721</v>
      </c>
      <c r="C75" s="73">
        <v>41.53</v>
      </c>
      <c r="D75" s="73">
        <f t="shared" si="4"/>
        <v>29.070999999999998</v>
      </c>
      <c r="E75" s="73">
        <v>245.73</v>
      </c>
      <c r="F75" s="73"/>
      <c r="G75" s="73">
        <v>150.49</v>
      </c>
      <c r="H75" s="73"/>
      <c r="I75" s="74">
        <v>1.1499999999999999</v>
      </c>
      <c r="J75" s="74"/>
      <c r="K75" s="74">
        <v>1.82</v>
      </c>
      <c r="L75" s="74"/>
      <c r="M75" s="74">
        <v>1.41</v>
      </c>
      <c r="N75" s="74"/>
      <c r="O75" s="74">
        <v>1.48</v>
      </c>
      <c r="P75" s="74"/>
      <c r="Q75" s="84">
        <v>6.09</v>
      </c>
      <c r="R75" s="84"/>
      <c r="S75" s="87">
        <v>1.22</v>
      </c>
      <c r="T75" s="84"/>
      <c r="U75" s="160"/>
      <c r="V75" s="87"/>
      <c r="W75" s="87">
        <v>4.08</v>
      </c>
      <c r="X75" s="84"/>
      <c r="Y75" s="87">
        <v>2.72</v>
      </c>
      <c r="Z75" s="84"/>
      <c r="AA75" s="103">
        <v>8.9081000000000002E-4</v>
      </c>
      <c r="AB75" s="108"/>
      <c r="AC75" s="110">
        <v>40</v>
      </c>
      <c r="AD75" s="110">
        <v>10</v>
      </c>
      <c r="AE75" s="110">
        <v>15</v>
      </c>
      <c r="AF75" s="110">
        <v>500</v>
      </c>
      <c r="AH75" s="16"/>
      <c r="AI75" s="16"/>
    </row>
    <row r="76" spans="2:35" x14ac:dyDescent="0.25">
      <c r="B76" s="17">
        <v>44722</v>
      </c>
      <c r="C76" s="73">
        <v>44.5</v>
      </c>
      <c r="D76" s="73">
        <f t="shared" si="4"/>
        <v>31.15</v>
      </c>
      <c r="E76" s="73">
        <v>238.77</v>
      </c>
      <c r="F76" s="73"/>
      <c r="G76" s="73">
        <v>159.15</v>
      </c>
      <c r="H76" s="73"/>
      <c r="I76" s="74">
        <v>1.41</v>
      </c>
      <c r="J76" s="74"/>
      <c r="K76" s="74">
        <v>1.75</v>
      </c>
      <c r="L76" s="74"/>
      <c r="M76" s="74">
        <v>1.33</v>
      </c>
      <c r="N76" s="74"/>
      <c r="O76" s="74">
        <v>1.56</v>
      </c>
      <c r="P76" s="74"/>
      <c r="Q76" s="84">
        <v>4.92</v>
      </c>
      <c r="R76" s="84"/>
      <c r="S76" s="87">
        <v>1.17</v>
      </c>
      <c r="T76" s="84"/>
      <c r="U76" s="87">
        <v>4.7</v>
      </c>
      <c r="V76" s="87"/>
      <c r="W76" s="87">
        <v>3.86</v>
      </c>
      <c r="X76" s="84"/>
      <c r="Y76" s="87">
        <v>2.4900000000000002</v>
      </c>
      <c r="Z76" s="84"/>
      <c r="AA76" s="103">
        <v>1.4627100000000001E-3</v>
      </c>
      <c r="AB76" s="108"/>
      <c r="AC76" s="110">
        <v>40</v>
      </c>
      <c r="AD76" s="110">
        <v>10</v>
      </c>
      <c r="AE76" s="110">
        <v>15</v>
      </c>
      <c r="AF76" s="110">
        <v>500</v>
      </c>
      <c r="AH76" s="16"/>
      <c r="AI76" s="16"/>
    </row>
    <row r="77" spans="2:35" x14ac:dyDescent="0.25">
      <c r="B77" s="17">
        <v>44723</v>
      </c>
      <c r="C77" s="73">
        <v>20.72</v>
      </c>
      <c r="D77" s="73"/>
      <c r="E77" s="73">
        <v>37.83</v>
      </c>
      <c r="F77" s="73"/>
      <c r="G77" s="73">
        <v>66.45</v>
      </c>
      <c r="H77" s="73"/>
      <c r="I77" s="74">
        <v>0.67</v>
      </c>
      <c r="J77" s="74"/>
      <c r="K77" s="74">
        <v>2.04</v>
      </c>
      <c r="L77" s="74"/>
      <c r="M77" s="74">
        <v>1.38</v>
      </c>
      <c r="N77" s="74"/>
      <c r="O77" s="74">
        <v>1.61</v>
      </c>
      <c r="P77" s="74"/>
      <c r="Q77" s="84">
        <v>5.66</v>
      </c>
      <c r="R77" s="84"/>
      <c r="S77" s="87">
        <v>1.17</v>
      </c>
      <c r="T77" s="84"/>
      <c r="U77" s="87">
        <v>4.5999999999999996</v>
      </c>
      <c r="V77" s="87"/>
      <c r="W77" s="87">
        <v>3.45</v>
      </c>
      <c r="X77" s="84"/>
      <c r="Y77" s="87">
        <v>2.33</v>
      </c>
      <c r="Z77" s="84"/>
      <c r="AA77" s="103">
        <v>1.29437E-3</v>
      </c>
      <c r="AB77" s="108"/>
      <c r="AC77" s="110">
        <v>40</v>
      </c>
      <c r="AD77" s="110">
        <v>10</v>
      </c>
      <c r="AE77" s="110">
        <v>15</v>
      </c>
      <c r="AF77" s="110">
        <v>500</v>
      </c>
      <c r="AH77" s="16"/>
      <c r="AI77" s="16"/>
    </row>
    <row r="78" spans="2:35" ht="14.25" customHeight="1" x14ac:dyDescent="0.25">
      <c r="B78" s="17">
        <v>44724</v>
      </c>
      <c r="C78" s="163" t="s">
        <v>85</v>
      </c>
      <c r="D78" s="73"/>
      <c r="E78" s="163" t="s">
        <v>85</v>
      </c>
      <c r="F78" s="73"/>
      <c r="G78" s="163" t="s">
        <v>85</v>
      </c>
      <c r="H78" s="73"/>
      <c r="I78" s="163" t="s">
        <v>85</v>
      </c>
      <c r="J78" s="74"/>
      <c r="K78" s="74">
        <v>1.79</v>
      </c>
      <c r="L78" s="74"/>
      <c r="M78" s="74">
        <v>0.85</v>
      </c>
      <c r="N78" s="74"/>
      <c r="O78" s="74">
        <v>1.85</v>
      </c>
      <c r="P78" s="74"/>
      <c r="Q78" s="84">
        <v>6.43</v>
      </c>
      <c r="R78" s="84"/>
      <c r="S78" s="87">
        <v>1.18</v>
      </c>
      <c r="T78" s="84"/>
      <c r="U78" s="87">
        <v>6</v>
      </c>
      <c r="V78" s="87"/>
      <c r="W78" s="87">
        <v>3.85</v>
      </c>
      <c r="X78" s="84"/>
      <c r="Y78" s="87">
        <v>2.4900000000000002</v>
      </c>
      <c r="Z78" s="84"/>
      <c r="AA78" s="103">
        <v>1.9398000000000001E-4</v>
      </c>
      <c r="AB78" s="108"/>
      <c r="AC78" s="110">
        <v>40</v>
      </c>
      <c r="AD78" s="110">
        <v>10</v>
      </c>
      <c r="AE78" s="110">
        <v>15</v>
      </c>
      <c r="AF78" s="110">
        <v>500</v>
      </c>
      <c r="AH78" s="16"/>
      <c r="AI78" s="16"/>
    </row>
    <row r="79" spans="2:35" x14ac:dyDescent="0.25">
      <c r="B79" s="17">
        <v>44725</v>
      </c>
      <c r="C79" s="163"/>
      <c r="D79" s="73"/>
      <c r="E79" s="163"/>
      <c r="F79" s="73"/>
      <c r="G79" s="163"/>
      <c r="H79" s="73"/>
      <c r="I79" s="163"/>
      <c r="J79" s="74"/>
      <c r="K79" s="74">
        <v>1.92</v>
      </c>
      <c r="L79" s="74"/>
      <c r="M79" s="74">
        <v>0.8</v>
      </c>
      <c r="N79" s="74"/>
      <c r="O79" s="74">
        <v>2.25</v>
      </c>
      <c r="P79" s="74"/>
      <c r="Q79" s="84">
        <v>5.52</v>
      </c>
      <c r="R79" s="84"/>
      <c r="S79" s="87">
        <v>1.2</v>
      </c>
      <c r="T79" s="84"/>
      <c r="U79" s="87">
        <v>5.37</v>
      </c>
      <c r="V79" s="87"/>
      <c r="W79" s="87">
        <v>3.78</v>
      </c>
      <c r="X79" s="84"/>
      <c r="Y79" s="87">
        <v>2.65</v>
      </c>
      <c r="Z79" s="84"/>
      <c r="AA79" s="103">
        <v>3.3534E-4</v>
      </c>
      <c r="AB79" s="108"/>
      <c r="AC79" s="110">
        <v>40</v>
      </c>
      <c r="AD79" s="110">
        <v>10</v>
      </c>
      <c r="AE79" s="110">
        <v>15</v>
      </c>
      <c r="AF79" s="110">
        <v>500</v>
      </c>
      <c r="AH79" s="16"/>
      <c r="AI79" s="16"/>
    </row>
    <row r="80" spans="2:35" x14ac:dyDescent="0.25">
      <c r="B80" s="17">
        <v>44726</v>
      </c>
      <c r="C80" s="163"/>
      <c r="D80" s="73"/>
      <c r="E80" s="163"/>
      <c r="F80" s="73"/>
      <c r="G80" s="163"/>
      <c r="H80" s="73"/>
      <c r="I80" s="163"/>
      <c r="J80" s="74"/>
      <c r="K80" s="74">
        <v>1.64</v>
      </c>
      <c r="L80" s="74"/>
      <c r="M80" s="74">
        <v>0.72</v>
      </c>
      <c r="N80" s="74"/>
      <c r="O80" s="74">
        <v>2.06</v>
      </c>
      <c r="P80" s="74"/>
      <c r="Q80" s="84">
        <v>5.7</v>
      </c>
      <c r="R80" s="84"/>
      <c r="S80" s="85">
        <v>1.1599999999999999</v>
      </c>
      <c r="T80" s="89"/>
      <c r="U80" s="87">
        <v>6.33</v>
      </c>
      <c r="V80" s="87"/>
      <c r="W80" s="87">
        <v>4.03</v>
      </c>
      <c r="X80" s="84"/>
      <c r="Y80" s="87">
        <v>2.36</v>
      </c>
      <c r="Z80" s="84"/>
      <c r="AA80" s="103">
        <v>4.9742999999999999E-4</v>
      </c>
      <c r="AB80" s="108"/>
      <c r="AC80" s="110">
        <v>40</v>
      </c>
      <c r="AD80" s="110">
        <v>10</v>
      </c>
      <c r="AE80" s="110">
        <v>15</v>
      </c>
      <c r="AF80" s="110">
        <v>500</v>
      </c>
      <c r="AH80" s="16"/>
      <c r="AI80" s="16"/>
    </row>
    <row r="81" spans="2:35" x14ac:dyDescent="0.25">
      <c r="B81" s="17">
        <v>44727</v>
      </c>
      <c r="C81" s="163"/>
      <c r="D81" s="73"/>
      <c r="E81" s="163"/>
      <c r="F81" s="73"/>
      <c r="G81" s="163"/>
      <c r="H81" s="73"/>
      <c r="I81" s="163"/>
      <c r="J81" s="74"/>
      <c r="K81" s="74">
        <v>2.17</v>
      </c>
      <c r="L81" s="74"/>
      <c r="M81" s="74">
        <v>0.85</v>
      </c>
      <c r="N81" s="74"/>
      <c r="O81" s="74">
        <v>2.76</v>
      </c>
      <c r="P81" s="74"/>
      <c r="Q81" s="84">
        <v>4.2300000000000004</v>
      </c>
      <c r="R81" s="84"/>
      <c r="S81" s="85">
        <v>1.1499999999999999</v>
      </c>
      <c r="T81" s="89"/>
      <c r="U81" s="87">
        <v>3.5</v>
      </c>
      <c r="V81" s="87"/>
      <c r="W81" s="87">
        <v>3.37</v>
      </c>
      <c r="X81" s="84"/>
      <c r="Y81" s="87">
        <v>2.16</v>
      </c>
      <c r="Z81" s="84"/>
      <c r="AA81" s="103">
        <v>5.3863000000000001E-4</v>
      </c>
      <c r="AB81" s="108"/>
      <c r="AC81" s="110">
        <v>40</v>
      </c>
      <c r="AD81" s="110">
        <v>10</v>
      </c>
      <c r="AE81" s="110">
        <v>15</v>
      </c>
      <c r="AF81" s="110">
        <v>500</v>
      </c>
      <c r="AH81" s="16"/>
      <c r="AI81" s="16"/>
    </row>
    <row r="82" spans="2:35" ht="14.25" customHeight="1" x14ac:dyDescent="0.25">
      <c r="B82" s="17">
        <v>44728</v>
      </c>
      <c r="C82" s="163"/>
      <c r="D82" s="73"/>
      <c r="E82" s="163"/>
      <c r="F82" s="73"/>
      <c r="G82" s="163"/>
      <c r="H82" s="73"/>
      <c r="I82" s="163"/>
      <c r="J82" s="74"/>
      <c r="K82" s="74">
        <v>1.35</v>
      </c>
      <c r="L82" s="74"/>
      <c r="M82" s="74">
        <v>0.59</v>
      </c>
      <c r="N82" s="74"/>
      <c r="O82" s="74">
        <v>2.34</v>
      </c>
      <c r="P82" s="74"/>
      <c r="Q82" s="84">
        <v>2.12</v>
      </c>
      <c r="R82" s="84"/>
      <c r="S82" s="85">
        <v>1.07</v>
      </c>
      <c r="T82" s="89"/>
      <c r="U82" s="87">
        <v>4.42</v>
      </c>
      <c r="V82" s="87"/>
      <c r="W82" s="87">
        <v>2.85</v>
      </c>
      <c r="X82" s="84"/>
      <c r="Y82" s="87">
        <v>2.12</v>
      </c>
      <c r="Z82" s="84"/>
      <c r="AA82" s="103">
        <v>2.1328880000000001E-2</v>
      </c>
      <c r="AB82" s="108"/>
      <c r="AC82" s="110">
        <v>40</v>
      </c>
      <c r="AD82" s="110">
        <v>10</v>
      </c>
      <c r="AE82" s="110">
        <v>15</v>
      </c>
      <c r="AF82" s="110">
        <v>500</v>
      </c>
      <c r="AH82" s="16"/>
      <c r="AI82" s="16"/>
    </row>
    <row r="83" spans="2:35" x14ac:dyDescent="0.25">
      <c r="B83" s="17">
        <v>44729</v>
      </c>
      <c r="C83" s="163"/>
      <c r="D83" s="73"/>
      <c r="E83" s="163"/>
      <c r="F83" s="73"/>
      <c r="G83" s="163"/>
      <c r="H83" s="73"/>
      <c r="I83" s="163"/>
      <c r="J83" s="74"/>
      <c r="K83" s="74">
        <v>1.63</v>
      </c>
      <c r="L83" s="74"/>
      <c r="M83" s="74">
        <v>0.63</v>
      </c>
      <c r="N83" s="74"/>
      <c r="O83" s="74">
        <v>2.54</v>
      </c>
      <c r="P83" s="74"/>
      <c r="Q83" s="84">
        <v>1.77</v>
      </c>
      <c r="R83" s="84"/>
      <c r="S83" s="85">
        <v>1.04</v>
      </c>
      <c r="T83" s="89"/>
      <c r="U83" s="87">
        <v>6.35</v>
      </c>
      <c r="V83" s="87"/>
      <c r="W83" s="87">
        <v>3.25</v>
      </c>
      <c r="X83" s="84"/>
      <c r="Y83" s="87">
        <v>2.2799999999999998</v>
      </c>
      <c r="Z83" s="84"/>
      <c r="AA83" s="103">
        <v>8.5370000000000004E-5</v>
      </c>
      <c r="AB83" s="108"/>
      <c r="AC83" s="110">
        <v>40</v>
      </c>
      <c r="AD83" s="110">
        <v>10</v>
      </c>
      <c r="AE83" s="110">
        <v>15</v>
      </c>
      <c r="AF83" s="110">
        <v>500</v>
      </c>
      <c r="AH83" s="16"/>
      <c r="AI83" s="16"/>
    </row>
    <row r="84" spans="2:35" x14ac:dyDescent="0.25">
      <c r="B84" s="17">
        <v>44730</v>
      </c>
      <c r="C84" s="163"/>
      <c r="D84" s="73"/>
      <c r="E84" s="163"/>
      <c r="F84" s="73"/>
      <c r="G84" s="163"/>
      <c r="H84" s="73"/>
      <c r="I84" s="163"/>
      <c r="J84" s="74"/>
      <c r="K84" s="74">
        <v>1.79</v>
      </c>
      <c r="L84" s="74"/>
      <c r="M84" s="74">
        <v>0.75</v>
      </c>
      <c r="N84" s="74"/>
      <c r="O84" s="74">
        <v>2.04</v>
      </c>
      <c r="P84" s="74"/>
      <c r="Q84" s="84">
        <v>4.3099999999999996</v>
      </c>
      <c r="R84" s="84"/>
      <c r="S84" s="85">
        <v>1.23</v>
      </c>
      <c r="T84" s="89"/>
      <c r="U84" s="87">
        <v>4.8499999999999996</v>
      </c>
      <c r="V84" s="87"/>
      <c r="W84" s="87">
        <v>3.23</v>
      </c>
      <c r="X84" s="84"/>
      <c r="Y84" s="87">
        <v>2.2999999999999998</v>
      </c>
      <c r="Z84" s="84"/>
      <c r="AA84" s="103">
        <v>2.6563999999999998E-4</v>
      </c>
      <c r="AB84" s="108"/>
      <c r="AC84" s="110">
        <v>40</v>
      </c>
      <c r="AD84" s="110">
        <v>10</v>
      </c>
      <c r="AE84" s="110">
        <v>15</v>
      </c>
      <c r="AF84" s="110">
        <v>500</v>
      </c>
      <c r="AH84" s="16"/>
      <c r="AI84" s="16"/>
    </row>
    <row r="85" spans="2:35" x14ac:dyDescent="0.25">
      <c r="B85" s="17">
        <v>44731</v>
      </c>
      <c r="C85" s="163"/>
      <c r="D85" s="73"/>
      <c r="E85" s="163"/>
      <c r="F85" s="73"/>
      <c r="G85" s="163"/>
      <c r="H85" s="73"/>
      <c r="I85" s="163"/>
      <c r="J85" s="74"/>
      <c r="K85" s="74">
        <v>2.64</v>
      </c>
      <c r="L85" s="74"/>
      <c r="M85" s="74">
        <v>1.08</v>
      </c>
      <c r="N85" s="74"/>
      <c r="O85" s="74">
        <v>2.1800000000000002</v>
      </c>
      <c r="P85" s="74"/>
      <c r="Q85" s="84">
        <v>8.42</v>
      </c>
      <c r="R85" s="84"/>
      <c r="S85" s="85">
        <v>1.1299999999999999</v>
      </c>
      <c r="T85" s="89"/>
      <c r="U85" s="87">
        <v>12.15</v>
      </c>
      <c r="V85" s="87"/>
      <c r="W85" s="87">
        <v>4.29</v>
      </c>
      <c r="X85" s="84"/>
      <c r="Y85" s="87">
        <v>2.59</v>
      </c>
      <c r="Z85" s="84"/>
      <c r="AA85" s="103">
        <v>3.8047999999999999E-4</v>
      </c>
      <c r="AB85" s="108"/>
      <c r="AC85" s="110">
        <v>40</v>
      </c>
      <c r="AD85" s="110">
        <v>10</v>
      </c>
      <c r="AE85" s="110">
        <v>15</v>
      </c>
      <c r="AF85" s="110">
        <v>500</v>
      </c>
      <c r="AH85" s="16"/>
      <c r="AI85" s="16"/>
    </row>
    <row r="86" spans="2:35" x14ac:dyDescent="0.25">
      <c r="B86" s="17">
        <v>44732</v>
      </c>
      <c r="C86" s="163"/>
      <c r="D86" s="73"/>
      <c r="E86" s="163"/>
      <c r="F86" s="73"/>
      <c r="G86" s="163"/>
      <c r="H86" s="73"/>
      <c r="I86" s="163"/>
      <c r="J86" s="74"/>
      <c r="K86" s="74">
        <v>2.7</v>
      </c>
      <c r="L86" s="74"/>
      <c r="M86" s="74">
        <v>1.07</v>
      </c>
      <c r="N86" s="74"/>
      <c r="O86" s="74">
        <v>2.1800000000000002</v>
      </c>
      <c r="P86" s="74"/>
      <c r="Q86" s="84">
        <v>4.1399999999999997</v>
      </c>
      <c r="R86" s="84"/>
      <c r="S86" s="85">
        <v>1.07</v>
      </c>
      <c r="T86" s="89"/>
      <c r="U86" s="87">
        <v>8.9600000000000009</v>
      </c>
      <c r="V86" s="87"/>
      <c r="W86" s="161" t="s">
        <v>87</v>
      </c>
      <c r="X86" s="84"/>
      <c r="Y86" s="87">
        <v>2.63</v>
      </c>
      <c r="Z86" s="84"/>
      <c r="AA86" s="103">
        <v>1.3213999999999999E-4</v>
      </c>
      <c r="AB86" s="108"/>
      <c r="AC86" s="110">
        <v>40</v>
      </c>
      <c r="AD86" s="110">
        <v>10</v>
      </c>
      <c r="AE86" s="110">
        <v>15</v>
      </c>
      <c r="AF86" s="110">
        <v>500</v>
      </c>
      <c r="AH86" s="16"/>
      <c r="AI86" s="16"/>
    </row>
    <row r="87" spans="2:35" x14ac:dyDescent="0.25">
      <c r="B87" s="17">
        <v>44733</v>
      </c>
      <c r="C87" s="163"/>
      <c r="D87" s="73"/>
      <c r="E87" s="163"/>
      <c r="F87" s="73"/>
      <c r="G87" s="163"/>
      <c r="H87" s="73"/>
      <c r="I87" s="163"/>
      <c r="J87" s="74"/>
      <c r="K87" s="74">
        <v>2.0299999999999998</v>
      </c>
      <c r="L87" s="74"/>
      <c r="M87" s="74">
        <v>0.83</v>
      </c>
      <c r="N87" s="74"/>
      <c r="O87" s="74">
        <v>2.59</v>
      </c>
      <c r="P87" s="74"/>
      <c r="Q87" s="84">
        <v>5.77</v>
      </c>
      <c r="R87" s="84"/>
      <c r="S87" s="85">
        <v>1.0900000000000001</v>
      </c>
      <c r="T87" s="89"/>
      <c r="U87" s="87">
        <v>1.45</v>
      </c>
      <c r="V87" s="87"/>
      <c r="W87" s="162"/>
      <c r="X87" s="84"/>
      <c r="Y87" s="87">
        <v>2.54</v>
      </c>
      <c r="Z87" s="84"/>
      <c r="AA87" s="103">
        <v>2.8163999999999999E-4</v>
      </c>
      <c r="AB87" s="108"/>
      <c r="AC87" s="110">
        <v>40</v>
      </c>
      <c r="AD87" s="110">
        <v>10</v>
      </c>
      <c r="AE87" s="110">
        <v>15</v>
      </c>
      <c r="AF87" s="110">
        <v>500</v>
      </c>
      <c r="AH87" s="16"/>
      <c r="AI87" s="16"/>
    </row>
    <row r="88" spans="2:35" x14ac:dyDescent="0.25">
      <c r="B88" s="17">
        <v>44734</v>
      </c>
      <c r="C88" s="163"/>
      <c r="D88" s="73"/>
      <c r="E88" s="163"/>
      <c r="F88" s="73"/>
      <c r="G88" s="163"/>
      <c r="H88" s="73"/>
      <c r="I88" s="163"/>
      <c r="J88" s="74"/>
      <c r="K88" s="74">
        <v>1.82</v>
      </c>
      <c r="L88" s="74"/>
      <c r="M88" s="74">
        <v>0.8</v>
      </c>
      <c r="N88" s="74"/>
      <c r="O88" s="74">
        <v>1.95</v>
      </c>
      <c r="P88" s="74"/>
      <c r="Q88" s="84">
        <v>5.28</v>
      </c>
      <c r="R88" s="84"/>
      <c r="S88" s="85">
        <v>1.02</v>
      </c>
      <c r="T88" s="89"/>
      <c r="U88" s="87">
        <v>6.56</v>
      </c>
      <c r="V88" s="87"/>
      <c r="W88" s="162"/>
      <c r="X88" s="84"/>
      <c r="Y88" s="87">
        <v>2.74</v>
      </c>
      <c r="Z88" s="84"/>
      <c r="AA88" s="103">
        <v>7.6260000000000005E-5</v>
      </c>
      <c r="AB88" s="108"/>
      <c r="AC88" s="110">
        <v>40</v>
      </c>
      <c r="AD88" s="110">
        <v>10</v>
      </c>
      <c r="AE88" s="110">
        <v>15</v>
      </c>
      <c r="AF88" s="110">
        <v>500</v>
      </c>
      <c r="AH88" s="16"/>
      <c r="AI88" s="16"/>
    </row>
    <row r="89" spans="2:35" x14ac:dyDescent="0.25">
      <c r="B89" s="17">
        <v>44735</v>
      </c>
      <c r="C89" s="163"/>
      <c r="D89" s="73"/>
      <c r="E89" s="163"/>
      <c r="F89" s="73"/>
      <c r="G89" s="163"/>
      <c r="H89" s="73"/>
      <c r="I89" s="163"/>
      <c r="J89" s="74"/>
      <c r="K89" s="74">
        <v>2.17</v>
      </c>
      <c r="L89" s="74"/>
      <c r="M89" s="74">
        <v>0.75</v>
      </c>
      <c r="N89" s="74"/>
      <c r="O89" s="74">
        <v>1.61</v>
      </c>
      <c r="P89" s="74"/>
      <c r="Q89" s="84">
        <v>5.98</v>
      </c>
      <c r="R89" s="84"/>
      <c r="S89" s="85">
        <v>3.93</v>
      </c>
      <c r="T89" s="89"/>
      <c r="U89" s="87">
        <v>10.56</v>
      </c>
      <c r="V89" s="87"/>
      <c r="W89" s="87">
        <v>2.06</v>
      </c>
      <c r="X89" s="84"/>
      <c r="Y89" s="87">
        <v>2.87</v>
      </c>
      <c r="Z89" s="84"/>
      <c r="AA89" s="103">
        <v>3.4980000000000001E-5</v>
      </c>
      <c r="AB89" s="108"/>
      <c r="AC89" s="110">
        <v>40</v>
      </c>
      <c r="AD89" s="110">
        <v>10</v>
      </c>
      <c r="AE89" s="110">
        <v>15</v>
      </c>
      <c r="AF89" s="110">
        <v>500</v>
      </c>
      <c r="AH89" s="16"/>
      <c r="AI89" s="16"/>
    </row>
    <row r="90" spans="2:35" x14ac:dyDescent="0.25">
      <c r="B90" s="17">
        <v>44736</v>
      </c>
      <c r="C90" s="163"/>
      <c r="D90" s="73"/>
      <c r="E90" s="163"/>
      <c r="F90" s="73"/>
      <c r="G90" s="163"/>
      <c r="H90" s="73"/>
      <c r="I90" s="163"/>
      <c r="J90" s="74"/>
      <c r="K90" s="74">
        <v>2.63</v>
      </c>
      <c r="L90" s="74"/>
      <c r="M90" s="74">
        <v>1.02</v>
      </c>
      <c r="N90" s="74"/>
      <c r="O90" s="74">
        <v>1.87</v>
      </c>
      <c r="P90" s="74"/>
      <c r="Q90" s="84">
        <v>9.06</v>
      </c>
      <c r="R90" s="84"/>
      <c r="S90" s="85">
        <v>7.05</v>
      </c>
      <c r="T90" s="89"/>
      <c r="U90" s="87">
        <v>5.07</v>
      </c>
      <c r="V90" s="87"/>
      <c r="W90" s="87">
        <v>2.2000000000000002</v>
      </c>
      <c r="X90" s="84"/>
      <c r="Y90" s="87">
        <v>2.4900000000000002</v>
      </c>
      <c r="Z90" s="84"/>
      <c r="AA90" s="103">
        <v>5.4589000000000005E-4</v>
      </c>
      <c r="AB90" s="108"/>
      <c r="AC90" s="110">
        <v>40</v>
      </c>
      <c r="AD90" s="110">
        <v>10</v>
      </c>
      <c r="AE90" s="110">
        <v>15</v>
      </c>
      <c r="AF90" s="110">
        <v>500</v>
      </c>
      <c r="AH90" s="16"/>
      <c r="AI90" s="16"/>
    </row>
    <row r="91" spans="2:35" x14ac:dyDescent="0.25">
      <c r="B91" s="17">
        <v>44737</v>
      </c>
      <c r="C91" s="163"/>
      <c r="D91" s="73"/>
      <c r="E91" s="163"/>
      <c r="F91" s="73"/>
      <c r="G91" s="163"/>
      <c r="H91" s="73"/>
      <c r="I91" s="163"/>
      <c r="J91" s="74"/>
      <c r="K91" s="74">
        <v>1.79</v>
      </c>
      <c r="L91" s="74"/>
      <c r="M91" s="74">
        <v>0.75</v>
      </c>
      <c r="N91" s="74"/>
      <c r="O91" s="74">
        <v>1.98</v>
      </c>
      <c r="P91" s="74"/>
      <c r="Q91" s="84">
        <v>7.52</v>
      </c>
      <c r="R91" s="84"/>
      <c r="S91" s="85">
        <v>7.09</v>
      </c>
      <c r="T91" s="89"/>
      <c r="U91" s="87">
        <v>3.66</v>
      </c>
      <c r="V91" s="87"/>
      <c r="W91" s="87">
        <v>3.27</v>
      </c>
      <c r="X91" s="84"/>
      <c r="Y91" s="87">
        <v>2.2999999999999998</v>
      </c>
      <c r="Z91" s="84"/>
      <c r="AA91" s="103">
        <v>1.03809E-3</v>
      </c>
      <c r="AB91" s="108"/>
      <c r="AC91" s="110">
        <v>40</v>
      </c>
      <c r="AD91" s="110">
        <v>10</v>
      </c>
      <c r="AE91" s="110">
        <v>15</v>
      </c>
      <c r="AF91" s="110">
        <v>500</v>
      </c>
      <c r="AH91" s="16"/>
      <c r="AI91" s="16"/>
    </row>
    <row r="92" spans="2:35" x14ac:dyDescent="0.25">
      <c r="B92" s="17">
        <v>44738</v>
      </c>
      <c r="C92" s="163"/>
      <c r="D92" s="73"/>
      <c r="E92" s="163"/>
      <c r="F92" s="73"/>
      <c r="G92" s="163"/>
      <c r="H92" s="73"/>
      <c r="I92" s="163"/>
      <c r="J92" s="74"/>
      <c r="K92" s="74">
        <v>1.28</v>
      </c>
      <c r="L92" s="74"/>
      <c r="M92" s="74">
        <v>0.49</v>
      </c>
      <c r="N92" s="74"/>
      <c r="O92" s="74">
        <v>2.1800000000000002</v>
      </c>
      <c r="P92" s="74"/>
      <c r="Q92" s="84">
        <v>6.78</v>
      </c>
      <c r="R92" s="84"/>
      <c r="S92" s="85">
        <v>7.09</v>
      </c>
      <c r="T92" s="89"/>
      <c r="U92" s="87">
        <v>2.3199999999999998</v>
      </c>
      <c r="V92" s="87"/>
      <c r="W92" s="93">
        <v>3.05</v>
      </c>
      <c r="X92" s="97"/>
      <c r="Y92" s="95">
        <v>2.14</v>
      </c>
      <c r="Z92" s="97"/>
      <c r="AA92" s="103">
        <v>1.38339E-3</v>
      </c>
      <c r="AB92" s="108"/>
      <c r="AC92" s="110">
        <v>40</v>
      </c>
      <c r="AD92" s="110">
        <v>10</v>
      </c>
      <c r="AE92" s="110">
        <v>15</v>
      </c>
      <c r="AF92" s="110">
        <v>500</v>
      </c>
      <c r="AH92" s="16"/>
      <c r="AI92" s="16"/>
    </row>
    <row r="93" spans="2:35" x14ac:dyDescent="0.25">
      <c r="B93" s="17">
        <v>44739</v>
      </c>
      <c r="C93" s="163"/>
      <c r="D93" s="73"/>
      <c r="E93" s="163"/>
      <c r="F93" s="73"/>
      <c r="G93" s="163"/>
      <c r="H93" s="73"/>
      <c r="I93" s="163"/>
      <c r="J93" s="74"/>
      <c r="K93" s="74">
        <v>1.1100000000000001</v>
      </c>
      <c r="L93" s="74"/>
      <c r="M93" s="74">
        <v>0.46</v>
      </c>
      <c r="N93" s="74"/>
      <c r="O93" s="74">
        <v>1.53</v>
      </c>
      <c r="P93" s="74"/>
      <c r="Q93" s="84">
        <v>2.42</v>
      </c>
      <c r="R93" s="84"/>
      <c r="S93" s="85">
        <v>7.11</v>
      </c>
      <c r="T93" s="89"/>
      <c r="U93" s="93">
        <v>1.65</v>
      </c>
      <c r="V93" s="93"/>
      <c r="W93" s="93">
        <v>2.41</v>
      </c>
      <c r="X93" s="97"/>
      <c r="Y93" s="95">
        <v>2.13</v>
      </c>
      <c r="Z93" s="97"/>
      <c r="AA93" s="103">
        <v>7.8890000000000004E-4</v>
      </c>
      <c r="AB93" s="108"/>
      <c r="AC93" s="110">
        <v>40</v>
      </c>
      <c r="AD93" s="110">
        <v>10</v>
      </c>
      <c r="AE93" s="110">
        <v>15</v>
      </c>
      <c r="AF93" s="110">
        <v>500</v>
      </c>
      <c r="AH93" s="16"/>
      <c r="AI93" s="16"/>
    </row>
    <row r="94" spans="2:35" x14ac:dyDescent="0.25">
      <c r="B94" s="17">
        <v>44740</v>
      </c>
      <c r="C94" s="163"/>
      <c r="D94" s="73"/>
      <c r="E94" s="163"/>
      <c r="F94" s="73"/>
      <c r="G94" s="163"/>
      <c r="H94" s="73"/>
      <c r="I94" s="163"/>
      <c r="J94" s="74"/>
      <c r="K94" s="74">
        <v>1.82</v>
      </c>
      <c r="L94" s="74"/>
      <c r="M94" s="74">
        <v>0.77</v>
      </c>
      <c r="N94" s="74"/>
      <c r="O94" s="74">
        <v>1.49</v>
      </c>
      <c r="P94" s="74"/>
      <c r="Q94" s="84">
        <v>1.7</v>
      </c>
      <c r="R94" s="84"/>
      <c r="S94" s="85">
        <v>7.06</v>
      </c>
      <c r="T94" s="89"/>
      <c r="U94" s="93">
        <v>2.0499999999999998</v>
      </c>
      <c r="V94" s="93"/>
      <c r="W94" s="93">
        <v>1.95</v>
      </c>
      <c r="X94" s="97"/>
      <c r="Y94" s="95">
        <v>1.68</v>
      </c>
      <c r="Z94" s="97"/>
      <c r="AA94" s="103">
        <v>3.2649100000000002E-3</v>
      </c>
      <c r="AB94" s="108"/>
      <c r="AC94" s="110">
        <v>40</v>
      </c>
      <c r="AD94" s="110">
        <v>10</v>
      </c>
      <c r="AE94" s="110">
        <v>15</v>
      </c>
      <c r="AF94" s="110">
        <v>500</v>
      </c>
      <c r="AH94" s="16"/>
      <c r="AI94" s="16"/>
    </row>
    <row r="95" spans="2:35" x14ac:dyDescent="0.25">
      <c r="B95" s="17">
        <v>44741</v>
      </c>
      <c r="C95" s="73">
        <v>24.85</v>
      </c>
      <c r="D95" s="73"/>
      <c r="E95" s="73">
        <v>107.44</v>
      </c>
      <c r="F95" s="73"/>
      <c r="G95" s="73">
        <v>71.150000000000006</v>
      </c>
      <c r="H95" s="73"/>
      <c r="I95" s="74">
        <v>0.85</v>
      </c>
      <c r="J95" s="74"/>
      <c r="K95" s="74">
        <v>2.89</v>
      </c>
      <c r="L95" s="74"/>
      <c r="M95" s="74">
        <v>0.4</v>
      </c>
      <c r="N95" s="74"/>
      <c r="O95" s="74">
        <v>1.8</v>
      </c>
      <c r="P95" s="74"/>
      <c r="Q95" s="84">
        <v>0.7</v>
      </c>
      <c r="R95" s="84"/>
      <c r="S95" s="85">
        <v>7.03</v>
      </c>
      <c r="T95" s="89"/>
      <c r="U95" s="93">
        <v>0.61</v>
      </c>
      <c r="V95" s="93"/>
      <c r="W95" s="93">
        <v>1.26</v>
      </c>
      <c r="X95" s="97"/>
      <c r="Y95" s="95">
        <v>1.21</v>
      </c>
      <c r="Z95" s="97"/>
      <c r="AA95" s="103">
        <v>1.81551E-3</v>
      </c>
      <c r="AB95" s="108"/>
      <c r="AC95" s="110">
        <v>40</v>
      </c>
      <c r="AD95" s="110">
        <v>10</v>
      </c>
      <c r="AE95" s="110">
        <v>15</v>
      </c>
      <c r="AF95" s="110">
        <v>500</v>
      </c>
      <c r="AH95" s="16"/>
      <c r="AI95" s="16"/>
    </row>
    <row r="96" spans="2:35" x14ac:dyDescent="0.25">
      <c r="B96" s="17">
        <v>44742</v>
      </c>
      <c r="C96" s="79">
        <v>26.66</v>
      </c>
      <c r="D96" s="73"/>
      <c r="E96" s="79">
        <v>219.67</v>
      </c>
      <c r="F96" s="73"/>
      <c r="G96" s="79">
        <v>121.28</v>
      </c>
      <c r="H96" s="79"/>
      <c r="I96" s="79">
        <v>0.64</v>
      </c>
      <c r="J96" s="79"/>
      <c r="K96" s="79">
        <v>1.83</v>
      </c>
      <c r="L96" s="79"/>
      <c r="M96" s="79">
        <v>0.4</v>
      </c>
      <c r="N96" s="79"/>
      <c r="O96" s="79">
        <v>1.69</v>
      </c>
      <c r="P96" s="79"/>
      <c r="Q96" s="79">
        <v>1.46</v>
      </c>
      <c r="R96" s="79"/>
      <c r="S96" s="90">
        <v>7.05</v>
      </c>
      <c r="T96" s="91"/>
      <c r="U96" s="98">
        <v>1.98</v>
      </c>
      <c r="V96" s="98"/>
      <c r="W96" s="98">
        <v>2.12</v>
      </c>
      <c r="X96" s="99"/>
      <c r="Y96" s="100">
        <v>1.87</v>
      </c>
      <c r="Z96" s="99"/>
      <c r="AA96" s="104">
        <v>5.8704999999999999E-4</v>
      </c>
      <c r="AB96" s="109"/>
      <c r="AC96" s="110">
        <v>40</v>
      </c>
      <c r="AD96" s="110">
        <v>10</v>
      </c>
      <c r="AE96" s="110">
        <v>15</v>
      </c>
      <c r="AF96" s="110">
        <v>500</v>
      </c>
      <c r="AH96" s="16"/>
      <c r="AI96" s="16"/>
    </row>
    <row r="97" spans="2:34" x14ac:dyDescent="0.25">
      <c r="B97" s="32"/>
      <c r="C97" s="79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92"/>
      <c r="T97" s="92"/>
      <c r="U97" s="101"/>
      <c r="V97" s="101"/>
      <c r="W97" s="101"/>
      <c r="X97" s="101"/>
      <c r="Y97" s="101"/>
      <c r="Z97" s="101"/>
      <c r="AA97" s="105"/>
      <c r="AB97" s="105"/>
      <c r="AC97" s="111"/>
      <c r="AD97" s="111"/>
      <c r="AE97" s="111"/>
    </row>
    <row r="98" spans="2:34" x14ac:dyDescent="0.25">
      <c r="B98" s="32"/>
      <c r="C98" s="79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92"/>
      <c r="T98" s="92"/>
      <c r="U98" s="101"/>
      <c r="V98" s="101"/>
      <c r="W98" s="101"/>
      <c r="X98" s="101"/>
      <c r="Y98" s="101"/>
      <c r="Z98" s="101"/>
      <c r="AA98" s="105"/>
      <c r="AB98" s="105"/>
      <c r="AC98" s="111"/>
      <c r="AD98" s="111"/>
      <c r="AE98" s="111"/>
      <c r="AH98" s="60"/>
    </row>
    <row r="99" spans="2:34" x14ac:dyDescent="0.25">
      <c r="C99" s="81"/>
      <c r="D99" s="82"/>
      <c r="E99" s="82"/>
      <c r="F99" s="82"/>
      <c r="G99" s="82"/>
      <c r="H99" s="82"/>
      <c r="Q99" s="82"/>
      <c r="R99" s="82"/>
    </row>
    <row r="100" spans="2:34" x14ac:dyDescent="0.25">
      <c r="C100" s="83"/>
      <c r="D100" s="72"/>
      <c r="E100" s="72"/>
      <c r="F100" s="72"/>
      <c r="G100" s="72"/>
      <c r="H100" s="72"/>
      <c r="Q100" s="82"/>
      <c r="R100" s="82"/>
      <c r="S100" s="72"/>
      <c r="T100" s="72"/>
    </row>
    <row r="101" spans="2:34" x14ac:dyDescent="0.25">
      <c r="C101" s="83"/>
      <c r="Q101" s="82"/>
      <c r="R101" s="82"/>
      <c r="U101" s="72"/>
      <c r="V101" s="72"/>
    </row>
    <row r="102" spans="2:34" x14ac:dyDescent="0.25">
      <c r="C102" s="81"/>
      <c r="D102" s="82"/>
      <c r="E102" s="82"/>
      <c r="F102" s="82"/>
      <c r="G102" s="82"/>
      <c r="H102" s="82"/>
    </row>
    <row r="103" spans="2:34" x14ac:dyDescent="0.25">
      <c r="C103" s="81"/>
      <c r="D103" s="82"/>
      <c r="E103" s="82"/>
      <c r="F103" s="82"/>
      <c r="G103" s="82"/>
      <c r="H103" s="82"/>
      <c r="U103" s="101"/>
      <c r="V103" s="101"/>
    </row>
  </sheetData>
  <mergeCells count="27">
    <mergeCell ref="U31:U75"/>
    <mergeCell ref="W86:W88"/>
    <mergeCell ref="C78:C94"/>
    <mergeCell ref="E78:E94"/>
    <mergeCell ref="G78:G94"/>
    <mergeCell ref="I78:I94"/>
    <mergeCell ref="AH2:AJ2"/>
    <mergeCell ref="AH3:AJ3"/>
    <mergeCell ref="AH4:AJ4"/>
    <mergeCell ref="AC4:AC5"/>
    <mergeCell ref="AD4:AD5"/>
    <mergeCell ref="AE3:AE5"/>
    <mergeCell ref="C2:AA2"/>
    <mergeCell ref="AC2:AE2"/>
    <mergeCell ref="Q4:Q5"/>
    <mergeCell ref="S4:S5"/>
    <mergeCell ref="U4:U5"/>
    <mergeCell ref="W4:W5"/>
    <mergeCell ref="Y4:Y5"/>
    <mergeCell ref="AA4:AA5"/>
    <mergeCell ref="E4:E5"/>
    <mergeCell ref="G4:G5"/>
    <mergeCell ref="C4:C5"/>
    <mergeCell ref="I4:I5"/>
    <mergeCell ref="K4:K5"/>
    <mergeCell ref="M4:M5"/>
    <mergeCell ref="O4:O5"/>
  </mergeCells>
  <phoneticPr fontId="22" type="noConversion"/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2022-07-28T23:00:00+00:00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REGU-409-3552388</_dlc_DocId>
    <_dlc_DocIdUrl xmlns="9be56660-2c31-41ef-bc00-23e72f632f2a">
      <Url>https://cyfoethnaturiolcymru.sharepoint.com/teams/Regulatory/Permitting/_layouts/15/DocIdRedir.aspx?ID=REGU-409-3552388</Url>
      <Description>REGU-409-3552388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87DC4B-4E9B-47BD-BDC6-DFDC8DF2EAA5}">
  <ds:schemaRefs>
    <ds:schemaRef ds:uri="http://schemas.openxmlformats.org/package/2006/metadata/core-properties"/>
    <ds:schemaRef ds:uri="http://purl.org/dc/terms/"/>
    <ds:schemaRef ds:uri="0251eca2-d850-493f-b487-de38ee48301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0b9a5314-4aa7-4a72-877c-359136cc9f2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CE63368-4613-419E-83E9-7A632823E3B7}"/>
</file>

<file path=customXml/itemProps3.xml><?xml version="1.0" encoding="utf-8"?>
<ds:datastoreItem xmlns:ds="http://schemas.openxmlformats.org/officeDocument/2006/customXml" ds:itemID="{B65361DD-EDCC-442E-B89B-81C5F0B64A58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6335865-CDCD-4E65-A48C-29681A840538}"/>
</file>

<file path=customXml/itemProps5.xml><?xml version="1.0" encoding="utf-8"?>
<ds:datastoreItem xmlns:ds="http://schemas.openxmlformats.org/officeDocument/2006/customXml" ds:itemID="{F3CD7210-959C-44CE-93AE-0944B3D28E3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Notes</vt:lpstr>
      <vt:lpstr>Summary</vt:lpstr>
      <vt:lpstr>Plots</vt:lpstr>
      <vt:lpstr>Data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Morgan, Rhodri</cp:lastModifiedBy>
  <cp:revision/>
  <dcterms:created xsi:type="dcterms:W3CDTF">2021-07-13T10:51:44Z</dcterms:created>
  <dcterms:modified xsi:type="dcterms:W3CDTF">2022-10-27T08:58:48Z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2021-07-27T20:28:43Z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a93fb9fa-c18d-4878-8c96-ec065dbe521d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4d7cf884-e6fa-46af-938e-f8e5fb85230a</vt:lpwstr>
  </property>
</Properties>
</file>