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2093 dep/"/>
    </mc:Choice>
  </mc:AlternateContent>
  <xr:revisionPtr revIDLastSave="0" documentId="13_ncr:1_{7584BFB2-2F49-4B29-895C-DF8B037FAD6D}" xr6:coauthVersionLast="47" xr6:coauthVersionMax="47" xr10:uidLastSave="{00000000-0000-0000-0000-000000000000}"/>
  <bookViews>
    <workbookView xWindow="-28920" yWindow="1665" windowWidth="29040" windowHeight="15840" tabRatio="761" activeTab="1"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Distillery " sheetId="24" r:id="rId7"/>
    <sheet name="Kelloggs "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Q22" i="30"/>
  <c r="I22" i="30"/>
  <c r="V20" i="30"/>
  <c r="U20" i="30"/>
  <c r="T20" i="30"/>
  <c r="S20" i="30"/>
  <c r="R20" i="30"/>
  <c r="Q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T22" i="29"/>
  <c r="S22" i="29"/>
  <c r="R22" i="29"/>
  <c r="Q22" i="29"/>
  <c r="L22" i="29"/>
  <c r="J22" i="29"/>
  <c r="V20" i="29"/>
  <c r="U20" i="29"/>
  <c r="T20" i="29"/>
  <c r="S20" i="29"/>
  <c r="R20" i="29"/>
  <c r="Q20" i="29"/>
  <c r="V18" i="29"/>
  <c r="U18" i="29"/>
  <c r="T18" i="29"/>
  <c r="R18" i="29"/>
  <c r="P18" i="29"/>
  <c r="N18" i="29"/>
  <c r="L18" i="29"/>
  <c r="I18" i="29"/>
  <c r="H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M22" i="28"/>
  <c r="V20" i="28"/>
  <c r="U20" i="28"/>
  <c r="T20" i="28"/>
  <c r="S20" i="28"/>
  <c r="R20" i="28"/>
  <c r="Q20" i="28"/>
  <c r="U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G22" i="27"/>
  <c r="V20" i="27"/>
  <c r="U20" i="27"/>
  <c r="T20" i="27"/>
  <c r="S20" i="27"/>
  <c r="R20" i="27"/>
  <c r="Q20" i="27"/>
  <c r="T18" i="27"/>
  <c r="S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G22" i="26"/>
  <c r="V20" i="26"/>
  <c r="U20" i="26"/>
  <c r="T20" i="26"/>
  <c r="S20" i="26"/>
  <c r="R20" i="26"/>
  <c r="Q20" i="26"/>
  <c r="S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M22" i="24"/>
  <c r="E22" i="24"/>
  <c r="V20" i="24"/>
  <c r="U20" i="24"/>
  <c r="T20" i="24"/>
  <c r="S20" i="24"/>
  <c r="R20" i="24"/>
  <c r="Q20" i="24"/>
  <c r="V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H10" i="19" l="1"/>
  <c r="H24" i="19" s="1"/>
  <c r="N58" i="21"/>
  <c r="N61" i="21"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M23" i="28" s="1"/>
  <c r="M24" i="28" s="1"/>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Q19" i="21" s="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21" i="23"/>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I59" i="29"/>
  <c r="J17" i="29"/>
  <c r="J21" i="29"/>
  <c r="Q59" i="29"/>
  <c r="R21" i="29"/>
  <c r="R23" i="29" s="1"/>
  <c r="R17" i="29"/>
  <c r="H59" i="30"/>
  <c r="I17" i="30"/>
  <c r="I19" i="30" s="1"/>
  <c r="I20" i="30" s="1"/>
  <c r="I21" i="30"/>
  <c r="Q17" i="30"/>
  <c r="Q19"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I23" i="24" s="1"/>
  <c r="I24" i="24" s="1"/>
  <c r="Q17" i="24"/>
  <c r="Q19" i="24" s="1"/>
  <c r="Q21" i="24"/>
  <c r="Q23" i="24" s="1"/>
  <c r="D59" i="26"/>
  <c r="E21" i="26"/>
  <c r="E17" i="26"/>
  <c r="E19" i="26" s="1"/>
  <c r="E20" i="26" s="1"/>
  <c r="L59" i="26"/>
  <c r="M21" i="26"/>
  <c r="M23" i="26" s="1"/>
  <c r="M24" i="26" s="1"/>
  <c r="M17" i="26"/>
  <c r="T59" i="26"/>
  <c r="U21" i="26"/>
  <c r="U23" i="26" s="1"/>
  <c r="U17" i="26"/>
  <c r="U19" i="26" s="1"/>
  <c r="C59" i="27"/>
  <c r="D17" i="27"/>
  <c r="D19" i="27" s="1"/>
  <c r="D20" i="27" s="1"/>
  <c r="K59" i="27"/>
  <c r="L17" i="27"/>
  <c r="L19" i="27" s="1"/>
  <c r="L20" i="27" s="1"/>
  <c r="S59" i="27"/>
  <c r="T17" i="27"/>
  <c r="T19" i="27" s="1"/>
  <c r="C59" i="28"/>
  <c r="D21" i="28"/>
  <c r="D23" i="28" s="1"/>
  <c r="D24" i="28" s="1"/>
  <c r="D17" i="28"/>
  <c r="K59" i="28"/>
  <c r="L21" i="28"/>
  <c r="L23" i="28" s="1"/>
  <c r="L24" i="28" s="1"/>
  <c r="L17" i="28"/>
  <c r="L19" i="28" s="1"/>
  <c r="L20" i="28" s="1"/>
  <c r="S59" i="28"/>
  <c r="T21" i="28"/>
  <c r="T17" i="28"/>
  <c r="T19" i="28" s="1"/>
  <c r="J59" i="29"/>
  <c r="K17" i="29"/>
  <c r="K19" i="29" s="1"/>
  <c r="K20" i="29" s="1"/>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K19" i="24" s="1"/>
  <c r="K20" i="24" s="1"/>
  <c r="R59" i="24"/>
  <c r="S21" i="24"/>
  <c r="S23" i="24" s="1"/>
  <c r="S17" i="24"/>
  <c r="G21" i="26"/>
  <c r="G17" i="26"/>
  <c r="O17" i="26"/>
  <c r="O19" i="26" s="1"/>
  <c r="O20" i="26" s="1"/>
  <c r="O21" i="26"/>
  <c r="E59" i="27"/>
  <c r="F17" i="27"/>
  <c r="F19" i="27" s="1"/>
  <c r="F20" i="27" s="1"/>
  <c r="M59" i="27"/>
  <c r="N17" i="27"/>
  <c r="U59" i="27"/>
  <c r="V17" i="27"/>
  <c r="E59" i="28"/>
  <c r="F17" i="28"/>
  <c r="F21" i="28"/>
  <c r="F23" i="28" s="1"/>
  <c r="F24" i="28" s="1"/>
  <c r="M59" i="28"/>
  <c r="N17" i="28"/>
  <c r="N19" i="28" s="1"/>
  <c r="N20" i="28" s="1"/>
  <c r="N21" i="28"/>
  <c r="U59" i="28"/>
  <c r="V17" i="28"/>
  <c r="V21" i="28"/>
  <c r="D59" i="29"/>
  <c r="E17" i="29"/>
  <c r="E19" i="29" s="1"/>
  <c r="E20" i="29" s="1"/>
  <c r="E21" i="29"/>
  <c r="E23" i="29" s="1"/>
  <c r="E24" i="29" s="1"/>
  <c r="L59" i="29"/>
  <c r="M17" i="29"/>
  <c r="M21" i="29"/>
  <c r="M23" i="29" s="1"/>
  <c r="M24" i="29" s="1"/>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O17" i="22"/>
  <c r="O19" i="22" s="1"/>
  <c r="O21" i="22"/>
  <c r="O23" i="22" s="1"/>
  <c r="H59" i="23"/>
  <c r="I21" i="23"/>
  <c r="I23" i="23" s="1"/>
  <c r="I17" i="23"/>
  <c r="P59" i="23"/>
  <c r="Q17" i="23"/>
  <c r="Q19" i="23" s="1"/>
  <c r="Q21" i="23"/>
  <c r="Q23" i="23" s="1"/>
  <c r="C59" i="24"/>
  <c r="D17" i="24"/>
  <c r="D19" i="24" s="1"/>
  <c r="D20" i="24" s="1"/>
  <c r="D21" i="24"/>
  <c r="K59" i="24"/>
  <c r="L21" i="24"/>
  <c r="L23" i="24" s="1"/>
  <c r="L24" i="24" s="1"/>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M59" i="29"/>
  <c r="N17" i="29"/>
  <c r="N19" i="29" s="1"/>
  <c r="N20" i="29" s="1"/>
  <c r="N21" i="29"/>
  <c r="N23" i="29" s="1"/>
  <c r="N24" i="29" s="1"/>
  <c r="U59" i="29"/>
  <c r="V17" i="29"/>
  <c r="V21" i="29"/>
  <c r="V23"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23" i="23" s="1"/>
  <c r="J17" i="23"/>
  <c r="J19" i="23" s="1"/>
  <c r="Q59" i="23"/>
  <c r="R21" i="23"/>
  <c r="R17" i="23"/>
  <c r="D59" i="24"/>
  <c r="E17" i="24"/>
  <c r="E21" i="24"/>
  <c r="L59" i="24"/>
  <c r="M17" i="24"/>
  <c r="M19" i="24" s="1"/>
  <c r="M20" i="24" s="1"/>
  <c r="M21" i="24"/>
  <c r="M23" i="24" s="1"/>
  <c r="M24" i="24" s="1"/>
  <c r="T59" i="24"/>
  <c r="U21" i="24"/>
  <c r="U17" i="24"/>
  <c r="H59" i="26"/>
  <c r="I17" i="26"/>
  <c r="I19" i="26" s="1"/>
  <c r="I20" i="26" s="1"/>
  <c r="I21" i="26"/>
  <c r="I23" i="26" s="1"/>
  <c r="I24" i="26" s="1"/>
  <c r="P59" i="26"/>
  <c r="Q17" i="26"/>
  <c r="Q19" i="26" s="1"/>
  <c r="Q21" i="26"/>
  <c r="Q23" i="26" s="1"/>
  <c r="E63" i="26"/>
  <c r="H17" i="27"/>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23" i="30" s="1"/>
  <c r="F24" i="30" s="1"/>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P19" i="22" s="1"/>
  <c r="T59" i="21"/>
  <c r="T64" i="21" s="1"/>
  <c r="U17" i="21"/>
  <c r="U19"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P21" i="29"/>
  <c r="P23" i="29" s="1"/>
  <c r="P24" i="29" s="1"/>
  <c r="P17" i="29"/>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J59" i="26"/>
  <c r="K17" i="26"/>
  <c r="K19" i="26" s="1"/>
  <c r="K20" i="26" s="1"/>
  <c r="K21" i="26"/>
  <c r="R59" i="26"/>
  <c r="S17" i="26"/>
  <c r="S19" i="26" s="1"/>
  <c r="S21" i="26"/>
  <c r="S23" i="26" s="1"/>
  <c r="M63" i="26"/>
  <c r="I59" i="27"/>
  <c r="J17" i="27"/>
  <c r="Q59" i="27"/>
  <c r="R17" i="27"/>
  <c r="I59" i="28"/>
  <c r="J17" i="28"/>
  <c r="J19" i="28" s="1"/>
  <c r="J20" i="28" s="1"/>
  <c r="J21" i="28"/>
  <c r="J23" i="28" s="1"/>
  <c r="J24" i="28" s="1"/>
  <c r="Q59" i="28"/>
  <c r="R21" i="28"/>
  <c r="R23" i="28" s="1"/>
  <c r="R17" i="28"/>
  <c r="I21" i="29"/>
  <c r="I23" i="29" s="1"/>
  <c r="I24" i="29" s="1"/>
  <c r="I17" i="29"/>
  <c r="I19" i="29" s="1"/>
  <c r="I20" i="29" s="1"/>
  <c r="Q21" i="29"/>
  <c r="Q23" i="29" s="1"/>
  <c r="Q17" i="29"/>
  <c r="Q19"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I24" i="27" s="1"/>
  <c r="Q21" i="27"/>
  <c r="Q23" i="27" s="1"/>
  <c r="R58" i="21"/>
  <c r="R61" i="21" s="1"/>
  <c r="R64" i="21" s="1"/>
  <c r="O57" i="21"/>
  <c r="A43" i="21"/>
  <c r="J58" i="21"/>
  <c r="J61" i="21" s="1"/>
  <c r="G23" i="26"/>
  <c r="G24" i="26" s="1"/>
  <c r="D58" i="29"/>
  <c r="D61" i="29" s="1"/>
  <c r="G21" i="27"/>
  <c r="G23" i="27" s="1"/>
  <c r="G24" i="27" s="1"/>
  <c r="O21" i="27"/>
  <c r="O23" i="27" s="1"/>
  <c r="O24" i="27" s="1"/>
  <c r="D58" i="30"/>
  <c r="D61" i="30" s="1"/>
  <c r="D64" i="30" s="1"/>
  <c r="D65" i="30" s="1"/>
  <c r="L58" i="30"/>
  <c r="L61"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F58" i="23"/>
  <c r="F61" i="23" s="1"/>
  <c r="N58" i="23"/>
  <c r="N61" i="23" s="1"/>
  <c r="L21" i="27"/>
  <c r="L23" i="27" s="1"/>
  <c r="L24" i="27" s="1"/>
  <c r="T21" i="27"/>
  <c r="H57" i="29"/>
  <c r="P58" i="21"/>
  <c r="P61" i="21" s="1"/>
  <c r="P64" i="21" s="1"/>
  <c r="P65" i="21" s="1"/>
  <c r="H58" i="21"/>
  <c r="H61" i="21" s="1"/>
  <c r="N59" i="23"/>
  <c r="R58" i="26"/>
  <c r="R61" i="26" s="1"/>
  <c r="R57" i="21"/>
  <c r="H58" i="22"/>
  <c r="H61" i="22" s="1"/>
  <c r="H64" i="22" s="1"/>
  <c r="H65" i="22" s="1"/>
  <c r="P58" i="22"/>
  <c r="P61" i="22" s="1"/>
  <c r="F59" i="22"/>
  <c r="K58" i="29"/>
  <c r="K61" i="29" s="1"/>
  <c r="F19" i="23"/>
  <c r="I58" i="23"/>
  <c r="I61" i="23" s="1"/>
  <c r="Q58" i="23"/>
  <c r="Q61" i="23" s="1"/>
  <c r="L58" i="29"/>
  <c r="L61" i="29" s="1"/>
  <c r="T58" i="29"/>
  <c r="T61" i="29" s="1"/>
  <c r="T64" i="29" s="1"/>
  <c r="I23" i="30"/>
  <c r="I24" i="30" s="1"/>
  <c r="Q23" i="30"/>
  <c r="U23" i="30"/>
  <c r="J58" i="28"/>
  <c r="J61" i="28" s="1"/>
  <c r="J64" i="28" s="1"/>
  <c r="J65" i="28" s="1"/>
  <c r="R58" i="22"/>
  <c r="R61" i="22" s="1"/>
  <c r="R64" i="22" s="1"/>
  <c r="J58" i="23"/>
  <c r="J61" i="23" s="1"/>
  <c r="J64" i="23" s="1"/>
  <c r="J65" i="23" s="1"/>
  <c r="J58" i="24"/>
  <c r="J61"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J20" i="27" s="1"/>
  <c r="R21" i="27"/>
  <c r="R23" i="27" s="1"/>
  <c r="E58" i="27"/>
  <c r="E61" i="27" s="1"/>
  <c r="M58" i="27"/>
  <c r="M61" i="27" s="1"/>
  <c r="U58" i="27"/>
  <c r="U61" i="27" s="1"/>
  <c r="I58" i="29"/>
  <c r="I61"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L24" i="30" s="1"/>
  <c r="T23" i="30"/>
  <c r="G58" i="30"/>
  <c r="G61" i="30" s="1"/>
  <c r="O58" i="30"/>
  <c r="O61" i="30" s="1"/>
  <c r="Q57" i="30"/>
  <c r="A36" i="22"/>
  <c r="G58" i="27"/>
  <c r="G61" i="27" s="1"/>
  <c r="T58" i="28"/>
  <c r="T61" i="28" s="1"/>
  <c r="T64" i="28" s="1"/>
  <c r="C58" i="29"/>
  <c r="C61" i="29" s="1"/>
  <c r="C64" i="29" s="1"/>
  <c r="H58" i="30"/>
  <c r="H61" i="30" s="1"/>
  <c r="N59" i="30"/>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0" i="21" s="1"/>
  <c r="H23" i="22"/>
  <c r="C58" i="22"/>
  <c r="C61" i="22" s="1"/>
  <c r="C64" i="22" s="1"/>
  <c r="C65" i="22" s="1"/>
  <c r="K58" i="22"/>
  <c r="K61" i="22" s="1"/>
  <c r="K64" i="22" s="1"/>
  <c r="K65" i="22" s="1"/>
  <c r="S58" i="22"/>
  <c r="S61" i="22" s="1"/>
  <c r="S64" i="22" s="1"/>
  <c r="F57" i="23"/>
  <c r="D23" i="24"/>
  <c r="D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L24" i="29" s="1"/>
  <c r="T23" i="29"/>
  <c r="G58" i="29"/>
  <c r="G61" i="29" s="1"/>
  <c r="O58" i="29"/>
  <c r="O61" i="29" s="1"/>
  <c r="P59" i="29"/>
  <c r="I57" i="30"/>
  <c r="G57" i="21"/>
  <c r="J19" i="22"/>
  <c r="E58" i="22"/>
  <c r="E61" i="22" s="1"/>
  <c r="M58" i="22"/>
  <c r="M61" i="22" s="1"/>
  <c r="M64" i="22" s="1"/>
  <c r="M65" i="22" s="1"/>
  <c r="U58" i="22"/>
  <c r="U61" i="22" s="1"/>
  <c r="A45" i="22"/>
  <c r="O57" i="22"/>
  <c r="H58" i="23"/>
  <c r="H61" i="23" s="1"/>
  <c r="H64" i="23" s="1"/>
  <c r="H65" i="23" s="1"/>
  <c r="P58" i="23"/>
  <c r="P61" i="23" s="1"/>
  <c r="I58" i="24"/>
  <c r="I61" i="24" s="1"/>
  <c r="Q58" i="24"/>
  <c r="Q61" i="24" s="1"/>
  <c r="Q64" i="24" s="1"/>
  <c r="E58" i="26"/>
  <c r="E61" i="26" s="1"/>
  <c r="M58" i="26"/>
  <c r="M61" i="26" s="1"/>
  <c r="U58" i="26"/>
  <c r="U61" i="26" s="1"/>
  <c r="N57" i="26"/>
  <c r="P59" i="27"/>
  <c r="I58" i="28"/>
  <c r="I61" i="28" s="1"/>
  <c r="I64"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R19" i="30"/>
  <c r="F63" i="30"/>
  <c r="N63" i="30"/>
  <c r="K19" i="30"/>
  <c r="K20" i="30" s="1"/>
  <c r="S19" i="30"/>
  <c r="S23" i="30"/>
  <c r="A31" i="30"/>
  <c r="A33" i="30"/>
  <c r="A39" i="30"/>
  <c r="A41" i="30"/>
  <c r="A47" i="30"/>
  <c r="A49" i="30"/>
  <c r="G57" i="30"/>
  <c r="O57" i="30"/>
  <c r="G59" i="30"/>
  <c r="O59" i="30"/>
  <c r="G63" i="30"/>
  <c r="O63" i="30"/>
  <c r="P63" i="30"/>
  <c r="I63" i="30"/>
  <c r="Q63" i="30"/>
  <c r="T19" i="30"/>
  <c r="N19" i="30"/>
  <c r="N20" i="30" s="1"/>
  <c r="V19" i="30"/>
  <c r="B63" i="30"/>
  <c r="J63" i="30"/>
  <c r="R63" i="30"/>
  <c r="M19" i="30"/>
  <c r="M20" i="30" s="1"/>
  <c r="A32" i="30"/>
  <c r="A34" i="30"/>
  <c r="A40" i="30"/>
  <c r="A42" i="30"/>
  <c r="A48" i="30"/>
  <c r="A50" i="30"/>
  <c r="C63" i="30"/>
  <c r="K63" i="30"/>
  <c r="S63" i="30"/>
  <c r="D63" i="30"/>
  <c r="L63" i="30"/>
  <c r="T63" i="30"/>
  <c r="H63" i="30"/>
  <c r="E63" i="30"/>
  <c r="M63" i="30"/>
  <c r="T19" i="29"/>
  <c r="P63" i="29"/>
  <c r="J19" i="29"/>
  <c r="J20" i="29" s="1"/>
  <c r="R19" i="29"/>
  <c r="J23" i="29"/>
  <c r="J24" i="29" s="1"/>
  <c r="F57" i="29"/>
  <c r="N57" i="29"/>
  <c r="F59" i="29"/>
  <c r="N59" i="29"/>
  <c r="F63" i="29"/>
  <c r="N63" i="29"/>
  <c r="H63" i="29"/>
  <c r="S19" i="29"/>
  <c r="K23" i="29"/>
  <c r="K24" i="29" s="1"/>
  <c r="S23" i="29"/>
  <c r="A31" i="29"/>
  <c r="A33" i="29"/>
  <c r="A39" i="29"/>
  <c r="A41" i="29"/>
  <c r="A47" i="29"/>
  <c r="A49" i="29"/>
  <c r="G57" i="29"/>
  <c r="O57" i="29"/>
  <c r="G59" i="29"/>
  <c r="O59" i="29"/>
  <c r="G63" i="29"/>
  <c r="O63" i="29"/>
  <c r="M19" i="29"/>
  <c r="M20" i="29" s="1"/>
  <c r="U19" i="29"/>
  <c r="U23" i="29"/>
  <c r="I57" i="29"/>
  <c r="Q57" i="29"/>
  <c r="I63" i="29"/>
  <c r="Q63" i="29"/>
  <c r="F19" i="29"/>
  <c r="F20" i="29" s="1"/>
  <c r="V19" i="29"/>
  <c r="F23" i="29"/>
  <c r="F24" i="29" s="1"/>
  <c r="B63" i="29"/>
  <c r="J63" i="29"/>
  <c r="R63" i="29"/>
  <c r="L19" i="29"/>
  <c r="L20" i="29" s="1"/>
  <c r="O19" i="29"/>
  <c r="O20" i="29" s="1"/>
  <c r="A32" i="29"/>
  <c r="A34" i="29"/>
  <c r="A40" i="29"/>
  <c r="A42" i="29"/>
  <c r="A48" i="29"/>
  <c r="A50" i="29"/>
  <c r="C63" i="29"/>
  <c r="K63" i="29"/>
  <c r="S63" i="29"/>
  <c r="H19" i="29"/>
  <c r="H20" i="29" s="1"/>
  <c r="P19" i="29"/>
  <c r="P20" i="29" s="1"/>
  <c r="D63" i="29"/>
  <c r="L63" i="29"/>
  <c r="T63" i="29"/>
  <c r="E63" i="29"/>
  <c r="M63" i="29"/>
  <c r="S19" i="28"/>
  <c r="K23" i="28"/>
  <c r="K24" i="28" s="1"/>
  <c r="A31" i="28"/>
  <c r="A33" i="28"/>
  <c r="A37" i="28"/>
  <c r="A39" i="28"/>
  <c r="A41" i="28"/>
  <c r="A45" i="28"/>
  <c r="A47" i="28"/>
  <c r="A49" i="28"/>
  <c r="G57" i="28"/>
  <c r="O57" i="28"/>
  <c r="G59" i="28"/>
  <c r="O59" i="28"/>
  <c r="G63" i="28"/>
  <c r="O63" i="28"/>
  <c r="D19" i="28"/>
  <c r="D20" i="28" s="1"/>
  <c r="T23" i="28"/>
  <c r="H59" i="28"/>
  <c r="P59" i="28"/>
  <c r="H63" i="28"/>
  <c r="P63" i="28"/>
  <c r="M19" i="28"/>
  <c r="M20" i="28" s="1"/>
  <c r="U19" i="28"/>
  <c r="I57" i="28"/>
  <c r="Q57" i="28"/>
  <c r="I63" i="28"/>
  <c r="Q63" i="28"/>
  <c r="R19" i="28"/>
  <c r="F19" i="28"/>
  <c r="F20" i="28" s="1"/>
  <c r="V19" i="28"/>
  <c r="N23" i="28"/>
  <c r="N24" i="28" s="1"/>
  <c r="V23" i="28"/>
  <c r="B63" i="28"/>
  <c r="J63" i="28"/>
  <c r="R63" i="28"/>
  <c r="A32" i="28"/>
  <c r="A34" i="28"/>
  <c r="A40" i="28"/>
  <c r="A42" i="28"/>
  <c r="A48" i="28"/>
  <c r="A50" i="28"/>
  <c r="C63" i="28"/>
  <c r="K63" i="28"/>
  <c r="S63" i="28"/>
  <c r="D63" i="28"/>
  <c r="L63" i="28"/>
  <c r="T63" i="28"/>
  <c r="I19" i="28"/>
  <c r="I20" i="28" s="1"/>
  <c r="E63" i="28"/>
  <c r="M63" i="28"/>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O24"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I57" i="26"/>
  <c r="Q57" i="26"/>
  <c r="I59" i="26"/>
  <c r="I64" i="26" s="1"/>
  <c r="I65" i="26" s="1"/>
  <c r="Q59" i="26"/>
  <c r="Q64" i="26" s="1"/>
  <c r="I63" i="26"/>
  <c r="Q63" i="26"/>
  <c r="N19" i="26"/>
  <c r="N20" i="26" s="1"/>
  <c r="N23" i="26"/>
  <c r="N24" i="26" s="1"/>
  <c r="V23" i="26"/>
  <c r="B63" i="26"/>
  <c r="J63" i="26"/>
  <c r="R63" i="26"/>
  <c r="G19" i="26"/>
  <c r="G20" i="26" s="1"/>
  <c r="A32" i="26"/>
  <c r="A34" i="26"/>
  <c r="A40" i="26"/>
  <c r="A42" i="26"/>
  <c r="A48" i="26"/>
  <c r="A50" i="26"/>
  <c r="C63" i="26"/>
  <c r="K63" i="26"/>
  <c r="S63" i="26"/>
  <c r="H19" i="26"/>
  <c r="H20" i="26" s="1"/>
  <c r="P19" i="26"/>
  <c r="P20" i="26" s="1"/>
  <c r="D63" i="26"/>
  <c r="L63" i="26"/>
  <c r="J23" i="24"/>
  <c r="J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F19" i="24"/>
  <c r="F20" i="24" s="1"/>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I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J23" i="21"/>
  <c r="J24" i="21" s="1"/>
  <c r="R23" i="21"/>
  <c r="R24" i="21" s="1"/>
  <c r="I19" i="21"/>
  <c r="I20" i="21" s="1"/>
  <c r="L19" i="21"/>
  <c r="L20" i="21" s="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7" l="1"/>
  <c r="J65" i="27"/>
  <c r="D65" i="21"/>
  <c r="K65" i="27"/>
  <c r="C65" i="30"/>
  <c r="I65" i="30"/>
  <c r="D65" i="27"/>
  <c r="I65" i="28"/>
  <c r="K65" i="21"/>
  <c r="O65" i="21"/>
  <c r="D65" i="28"/>
  <c r="L65" i="26"/>
  <c r="D65" i="24"/>
  <c r="C65" i="29"/>
  <c r="C65" i="21"/>
  <c r="L65" i="24"/>
  <c r="J65" i="30"/>
  <c r="B65" i="24"/>
  <c r="H64" i="30"/>
  <c r="H65" i="30" s="1"/>
  <c r="G64" i="30"/>
  <c r="G65" i="30" s="1"/>
  <c r="F64" i="26"/>
  <c r="F66" i="26" s="1"/>
  <c r="P64" i="23"/>
  <c r="P65" i="23" s="1"/>
  <c r="P64" i="22"/>
  <c r="P65" i="22" s="1"/>
  <c r="N64" i="22"/>
  <c r="N65" i="22" s="1"/>
  <c r="M64" i="26"/>
  <c r="M66" i="26" s="1"/>
  <c r="L64" i="30"/>
  <c r="L65" i="30" s="1"/>
  <c r="L64" i="28"/>
  <c r="L65" i="28" s="1"/>
  <c r="K64" i="28"/>
  <c r="K65" i="28" s="1"/>
  <c r="J64" i="24"/>
  <c r="J65" i="24" s="1"/>
  <c r="I64" i="22"/>
  <c r="I65" i="22" s="1"/>
  <c r="I64" i="29"/>
  <c r="I65" i="29" s="1"/>
  <c r="I64" i="23"/>
  <c r="I65" i="23" s="1"/>
  <c r="E64" i="22"/>
  <c r="E65" i="22" s="1"/>
  <c r="E64" i="27"/>
  <c r="E65" i="27" s="1"/>
  <c r="B64" i="30"/>
  <c r="B65" i="30" s="1"/>
  <c r="N66" i="21"/>
  <c r="N65" i="2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J66" i="28"/>
  <c r="G64" i="26"/>
  <c r="G64" i="29"/>
  <c r="F64" i="22"/>
  <c r="O64" i="26"/>
  <c r="R66" i="22"/>
  <c r="L66" i="22"/>
  <c r="T66" i="24"/>
  <c r="U66" i="23"/>
  <c r="P64" i="30"/>
  <c r="C66" i="23"/>
  <c r="P66" i="23"/>
  <c r="T66" i="23"/>
  <c r="Q66" i="21"/>
  <c r="P66" i="21"/>
  <c r="K66" i="27"/>
  <c r="G64" i="23"/>
  <c r="Q66" i="24"/>
  <c r="R66" i="27"/>
  <c r="C66" i="27"/>
  <c r="H66" i="23"/>
  <c r="J66" i="27"/>
  <c r="G64" i="27"/>
  <c r="G66" i="30"/>
  <c r="J66" i="30"/>
  <c r="F64" i="27"/>
  <c r="T66" i="27"/>
  <c r="Q66" i="22"/>
  <c r="C66" i="22"/>
  <c r="T66" i="21"/>
  <c r="S66" i="23"/>
  <c r="E66" i="30"/>
  <c r="S66" i="24"/>
  <c r="L66" i="21"/>
  <c r="D66" i="22"/>
  <c r="S66" i="26"/>
  <c r="L66" i="26"/>
  <c r="T66" i="30"/>
  <c r="C66" i="29"/>
  <c r="H66" i="22"/>
  <c r="R66" i="28"/>
  <c r="N64" i="26"/>
  <c r="O64" i="29"/>
  <c r="P64" i="29"/>
  <c r="S64" i="1"/>
  <c r="R66" i="26"/>
  <c r="D66" i="27"/>
  <c r="N64" i="29"/>
  <c r="R66" i="30"/>
  <c r="L66" i="23"/>
  <c r="O66" i="22"/>
  <c r="R64" i="1"/>
  <c r="J66" i="23"/>
  <c r="Q64" i="1"/>
  <c r="U64" i="1"/>
  <c r="P64" i="1"/>
  <c r="P65" i="1" s="1"/>
  <c r="J66" i="24"/>
  <c r="Q66" i="29"/>
  <c r="F64" i="29"/>
  <c r="O64" i="23"/>
  <c r="O64" i="30"/>
  <c r="N64" i="24"/>
  <c r="B66" i="24"/>
  <c r="K66" i="30"/>
  <c r="C66" i="30"/>
  <c r="I66" i="30"/>
  <c r="R66" i="29"/>
  <c r="M66" i="29"/>
  <c r="S66" i="29"/>
  <c r="T66" i="28"/>
  <c r="D66" i="28"/>
  <c r="Q66" i="28"/>
  <c r="I66" i="28"/>
  <c r="S66" i="28"/>
  <c r="K66" i="28"/>
  <c r="Q66" i="27"/>
  <c r="I66" i="27"/>
  <c r="P66" i="27"/>
  <c r="Q66" i="26"/>
  <c r="P66" i="26"/>
  <c r="C66" i="26"/>
  <c r="I66" i="26"/>
  <c r="H66" i="26"/>
  <c r="L66" i="24"/>
  <c r="I66" i="24"/>
  <c r="D66" i="24"/>
  <c r="N66" i="23"/>
  <c r="E66" i="23"/>
  <c r="I66" i="22"/>
  <c r="M66" i="22"/>
  <c r="S66" i="22"/>
  <c r="K66" i="22"/>
  <c r="T66" i="22"/>
  <c r="K66" i="21"/>
  <c r="C66" i="21"/>
  <c r="D66" i="21"/>
  <c r="R66" i="21"/>
  <c r="N64" i="1"/>
  <c r="M64" i="1"/>
  <c r="M65" i="1" s="1"/>
  <c r="T64" i="1"/>
  <c r="L64" i="1"/>
  <c r="L65" i="1" s="1"/>
  <c r="J64" i="1"/>
  <c r="K64" i="1"/>
  <c r="O64" i="1"/>
  <c r="C64" i="1"/>
  <c r="C65" i="1" s="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I65" i="1" l="1"/>
  <c r="N65" i="1"/>
  <c r="H65" i="1"/>
  <c r="O65" i="1"/>
  <c r="D65" i="1"/>
  <c r="K65" i="1"/>
  <c r="E65" i="1"/>
  <c r="J65" i="1"/>
  <c r="B65" i="1"/>
  <c r="M65" i="26"/>
  <c r="M66" i="28"/>
  <c r="H66" i="21"/>
  <c r="H66" i="30"/>
  <c r="F65" i="26"/>
  <c r="E66" i="27"/>
  <c r="D66" i="26"/>
  <c r="D66" i="23"/>
  <c r="P66" i="29"/>
  <c r="P65" i="29"/>
  <c r="P66" i="24"/>
  <c r="P66" i="28"/>
  <c r="P65" i="28"/>
  <c r="P66" i="30"/>
  <c r="P65" i="30"/>
  <c r="N66" i="22"/>
  <c r="M66" i="21"/>
  <c r="L66" i="30"/>
  <c r="L66" i="28"/>
  <c r="K66" i="24"/>
  <c r="I66" i="29"/>
  <c r="I66" i="23"/>
  <c r="E66" i="22"/>
  <c r="D66" i="29"/>
  <c r="B66" i="30"/>
  <c r="O66" i="23"/>
  <c r="O65" i="23"/>
  <c r="O66" i="29"/>
  <c r="O65" i="29"/>
  <c r="O66" i="28"/>
  <c r="O65" i="28"/>
  <c r="O66" i="27"/>
  <c r="O65" i="27"/>
  <c r="O66" i="24"/>
  <c r="O65" i="24"/>
  <c r="O66" i="26"/>
  <c r="O65" i="26"/>
  <c r="O66" i="30"/>
  <c r="O65" i="30"/>
  <c r="N66" i="24"/>
  <c r="N65" i="24"/>
  <c r="N66" i="30"/>
  <c r="N65" i="30"/>
  <c r="N66" i="28"/>
  <c r="N65" i="28"/>
  <c r="N66" i="26"/>
  <c r="N65" i="26"/>
  <c r="N66" i="27"/>
  <c r="N65" i="27"/>
  <c r="N66" i="29"/>
  <c r="N65" i="29"/>
  <c r="M66" i="27"/>
  <c r="M65" i="27"/>
  <c r="M66" i="24"/>
  <c r="M66" i="30"/>
  <c r="M65" i="30"/>
  <c r="M66" i="23"/>
  <c r="M65" i="23"/>
  <c r="L66" i="29"/>
  <c r="L66" i="27"/>
  <c r="L65" i="27"/>
  <c r="K66" i="29"/>
  <c r="K65" i="29"/>
  <c r="K66" i="26"/>
  <c r="K65" i="26"/>
  <c r="K66" i="23"/>
  <c r="K65" i="23"/>
  <c r="J66" i="29"/>
  <c r="J65" i="29"/>
  <c r="J66" i="22"/>
  <c r="J65" i="22"/>
  <c r="J66" i="26"/>
  <c r="J66" i="21"/>
  <c r="J65" i="21"/>
  <c r="I66" i="21"/>
  <c r="I65" i="21"/>
  <c r="H66" i="27"/>
  <c r="H65" i="27"/>
  <c r="H66" i="28"/>
  <c r="H65" i="28"/>
  <c r="H66" i="29"/>
  <c r="H65" i="29"/>
  <c r="H66" i="24"/>
  <c r="H65" i="24"/>
  <c r="G66" i="24"/>
  <c r="G65" i="24"/>
  <c r="G66" i="22"/>
  <c r="G65" i="22"/>
  <c r="G66" i="28"/>
  <c r="G65" i="28"/>
  <c r="G66" i="27"/>
  <c r="G65" i="27"/>
  <c r="G66" i="29"/>
  <c r="G65" i="29"/>
  <c r="G66" i="21"/>
  <c r="G65" i="21"/>
  <c r="G66" i="23"/>
  <c r="G65" i="23"/>
  <c r="G66" i="26"/>
  <c r="G65" i="26"/>
  <c r="F66" i="28"/>
  <c r="F65" i="28"/>
  <c r="F66" i="21"/>
  <c r="F65" i="21"/>
  <c r="F66" i="23"/>
  <c r="F65" i="23"/>
  <c r="F66" i="30"/>
  <c r="F65" i="30"/>
  <c r="F66" i="27"/>
  <c r="F65" i="27"/>
  <c r="F66" i="22"/>
  <c r="F65" i="22"/>
  <c r="F66" i="29"/>
  <c r="F65" i="29"/>
  <c r="F66" i="24"/>
  <c r="F65" i="24"/>
  <c r="E66" i="28"/>
  <c r="E65" i="28"/>
  <c r="E66" i="29"/>
  <c r="E65" i="29"/>
  <c r="E66" i="26"/>
  <c r="E65" i="26"/>
  <c r="E66" i="24"/>
  <c r="E65" i="24"/>
  <c r="E66" i="21"/>
  <c r="E65" i="21"/>
  <c r="C66" i="24"/>
  <c r="C65" i="24"/>
  <c r="C66" i="28"/>
  <c r="C65" i="28"/>
  <c r="B66" i="27"/>
  <c r="B65" i="27"/>
  <c r="B66" i="22"/>
  <c r="B65" i="22"/>
  <c r="B66" i="26"/>
  <c r="B65" i="26"/>
  <c r="B66" i="23"/>
  <c r="B65" i="23"/>
  <c r="B66" i="29"/>
  <c r="B65" i="29"/>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<sst xmlns="http://schemas.openxmlformats.org/spreadsheetml/2006/main" count="2199" uniqueCount="189">
  <si>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</si>
  <si>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</si>
  <si>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</si>
  <si>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</si>
  <si>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</si>
  <si>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</si>
  <si>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</si>
  <si>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</si>
  <si>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</si>
  <si>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</si>
  <si>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</si>
  <si>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</si>
  <si>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</si>
  <si>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</si>
  <si>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</si>
  <si>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</si>
  <si>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</si>
  <si>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</si>
  <si>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</si>
  <si>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</si>
  <si>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</si>
  <si>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</si>
  <si>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</si>
  <si>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</si>
  <si>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</si>
  <si>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</si>
  <si>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</si>
  <si>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</si>
  <si>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</si>
  <si>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</si>
  <si>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</si>
  <si>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</si>
  <si>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</si>
  <si>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</si>
  <si>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</si>
  <si>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</si>
  <si>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</si>
  <si>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</si>
  <si>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</si>
  <si>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</si>
  <si>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</si>
  <si>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</si>
  <si>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</si>
  <si>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</si>
  <si>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</si>
  <si>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</si>
  <si>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</si>
  <si>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</si>
  <si>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</si>
  <si>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</si>
  <si>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</si>
  <si>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</si>
  <si>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</si>
  <si>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</si>
  <si>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</si>
  <si>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</si>
  <si>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</si>
  <si>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</si>
  <si>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</si>
  <si>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</si>
  <si>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</si>
  <si>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</si>
  <si>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</si>
  <si>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</si>
  <si>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</si>
  <si>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</si>
  <si>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</si>
  <si>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</si>
  <si>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</si>
  <si>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</si>
  <si>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</si>
  <si>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</si>
  <si>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</si>
  <si>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</si>
  <si>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</si>
  <si>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</si>
  <si>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</si>
  <si>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</si>
  <si>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</si>
  <si>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</si>
  <si>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</si>
  <si>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</si>
  <si>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</si>
  <si>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</si>
  <si>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</si>
  <si>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</si>
  <si>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</si>
  <si>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</si>
  <si>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</si>
  <si>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</si>
  <si>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</si>
  <si>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</si>
  <si>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</si>
  <si>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</si>
  <si>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</si>
  <si>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</si>
  <si>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</si>
  <si>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</si>
  <si>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</si>
  <si>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</si>
  <si>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</si>
  <si>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</si>
  <si>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</si>
  <si>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</si>
  <si>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</si>
  <si>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</si>
  <si>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</si>
  <si>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</si>
  <si>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</si>
  <si>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</si>
  <si>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</si>
  <si>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</si>
  <si>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</si>
  <si>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</si>
  <si>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</si>
  <si>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</si>
  <si>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</si>
  <si>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</si>
  <si>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</si>
  <si>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</si>
  <si>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</si>
  <si>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</si>
  <si>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</si>
  <si>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</si>
  <si>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</si>
  <si>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</si>
  <si>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</si>
  <si>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</si>
  <si>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</si>
  <si>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</si>
  <si>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</si>
  <si>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</si>
  <si>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</si>
  <si>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</si>
  <si>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</si>
  <si>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</si>
  <si>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</si>
  <si>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</si>
  <si>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</si>
  <si>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</si>
  <si>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</si>
  <si>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</si>
  <si>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</si>
  <si>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</si>
  <si>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</si>
  <si>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</si>
  <si>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</si>
  <si>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</si>
  <si>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</si>
  <si>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</si>
  <si>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</si>
  <si>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</si>
  <si>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</si>
  <si>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</si>
  <si>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</si>
  <si>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</si>
  <si>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</si>
  <si>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</si>
  <si>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</si>
  <si>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</si>
  <si>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PAN-022093</t>
  </si>
  <si>
    <t>FB3606GC</t>
  </si>
  <si>
    <t>Agrispread Ltd</t>
  </si>
  <si>
    <t>Prysau Farm Ffordd Babell Pantile Brynford Babell, CH8 8PY</t>
  </si>
  <si>
    <t>Louise Bailey</t>
  </si>
  <si>
    <t>Secanim</t>
  </si>
  <si>
    <t>Croda Goole</t>
  </si>
  <si>
    <t>Croda Widnes</t>
  </si>
  <si>
    <t>Maelor</t>
  </si>
  <si>
    <t>Encirc</t>
  </si>
  <si>
    <t xml:space="preserve">Penderyn Distillery </t>
  </si>
  <si>
    <t xml:space="preserve">Kelloggs </t>
  </si>
  <si>
    <t>Beachdeen Ice Cream</t>
  </si>
  <si>
    <t>BW1</t>
  </si>
  <si>
    <t>BW2</t>
  </si>
  <si>
    <t>BW3</t>
  </si>
  <si>
    <t>BW4</t>
  </si>
  <si>
    <t>BW6a</t>
  </si>
  <si>
    <t>BW6b</t>
  </si>
  <si>
    <t>BW7</t>
  </si>
  <si>
    <t>BYC1</t>
  </si>
  <si>
    <t>BYC2</t>
  </si>
  <si>
    <t>BYC3</t>
  </si>
  <si>
    <t>BYC4</t>
  </si>
  <si>
    <t>BYC5</t>
  </si>
  <si>
    <t>BYC6</t>
  </si>
  <si>
    <t>BYC7</t>
  </si>
  <si>
    <t>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</si>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</sst>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E36" sqref="E3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30.5</v>
      </c>
      <c r="G1" s="123" t="s">
        <v>43</v>
      </c>
      <c r="H1" s="124"/>
      <c r="I1" s="96">
        <v>6.01</v>
      </c>
      <c r="J1" s="127" t="s">
        <v>153</v>
      </c>
      <c r="K1" s="127"/>
      <c r="L1" s="96">
        <v>648</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v>20204</v>
      </c>
      <c r="G2" s="125" t="s">
        <v>110</v>
      </c>
      <c r="H2" s="126"/>
      <c r="I2" s="96">
        <v>1818</v>
      </c>
      <c r="J2" s="127" t="s">
        <v>158</v>
      </c>
      <c r="K2" s="127"/>
      <c r="L2" s="96">
        <v>0.3</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v>12720</v>
      </c>
      <c r="J3" s="123" t="s">
        <v>154</v>
      </c>
      <c r="K3" s="124"/>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t="s">
        <v>173</v>
      </c>
      <c r="D8" s="15" t="s">
        <v>174</v>
      </c>
      <c r="E8" s="15" t="s">
        <v>175</v>
      </c>
      <c r="F8" s="15" t="s">
        <v>176</v>
      </c>
      <c r="G8" s="15" t="s">
        <v>177</v>
      </c>
      <c r="H8" s="15" t="s">
        <v>178</v>
      </c>
      <c r="I8" s="15" t="s">
        <v>179</v>
      </c>
      <c r="J8" s="15" t="s">
        <v>180</v>
      </c>
      <c r="K8" s="15" t="s">
        <v>181</v>
      </c>
      <c r="L8" s="15" t="s">
        <v>182</v>
      </c>
      <c r="M8" s="15" t="s">
        <v>183</v>
      </c>
      <c r="N8" s="15" t="s">
        <v>184</v>
      </c>
      <c r="O8" s="15" t="s">
        <v>185</v>
      </c>
      <c r="P8" s="15" t="s">
        <v>186</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188</v>
      </c>
      <c r="D9" s="15" t="s">
        <v>188</v>
      </c>
      <c r="E9" s="15" t="s">
        <v>188</v>
      </c>
      <c r="F9" s="15" t="s">
        <v>188</v>
      </c>
      <c r="G9" s="15" t="s">
        <v>188</v>
      </c>
      <c r="H9" s="15" t="s">
        <v>188</v>
      </c>
      <c r="I9" s="15" t="s">
        <v>188</v>
      </c>
      <c r="J9" s="15" t="s">
        <v>188</v>
      </c>
      <c r="K9" s="15" t="s">
        <v>188</v>
      </c>
      <c r="L9" s="15" t="s">
        <v>188</v>
      </c>
      <c r="M9" s="15" t="s">
        <v>188</v>
      </c>
      <c r="N9" s="15" t="s">
        <v>188</v>
      </c>
      <c r="O9" s="15" t="s">
        <v>188</v>
      </c>
      <c r="P9" s="15" t="s">
        <v>188</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5.7</v>
      </c>
      <c r="D10" s="15">
        <v>5.9</v>
      </c>
      <c r="E10" s="15">
        <v>5.7</v>
      </c>
      <c r="F10" s="15">
        <v>5.9</v>
      </c>
      <c r="G10" s="15">
        <v>6.4</v>
      </c>
      <c r="H10" s="15">
        <v>6.2</v>
      </c>
      <c r="I10" s="15">
        <v>5.9</v>
      </c>
      <c r="J10" s="15">
        <v>5.9</v>
      </c>
      <c r="K10" s="15">
        <v>5.9</v>
      </c>
      <c r="L10" s="15">
        <v>6.3</v>
      </c>
      <c r="M10" s="15">
        <v>6.3</v>
      </c>
      <c r="N10" s="15">
        <v>6.5</v>
      </c>
      <c r="O10" s="15">
        <v>6.1</v>
      </c>
      <c r="P10" s="15">
        <v>6.5</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1</v>
      </c>
      <c r="D11" s="15">
        <v>2</v>
      </c>
      <c r="E11" s="15">
        <v>2</v>
      </c>
      <c r="F11" s="15">
        <v>2</v>
      </c>
      <c r="G11" s="15">
        <v>2</v>
      </c>
      <c r="H11" s="15">
        <v>2</v>
      </c>
      <c r="I11" s="15">
        <v>2</v>
      </c>
      <c r="J11" s="15">
        <v>3</v>
      </c>
      <c r="K11" s="15">
        <v>3</v>
      </c>
      <c r="L11" s="15">
        <v>1</v>
      </c>
      <c r="M11" s="15">
        <v>0</v>
      </c>
      <c r="N11" s="15">
        <v>1</v>
      </c>
      <c r="O11" s="15">
        <v>0</v>
      </c>
      <c r="P11" s="15">
        <v>0</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0</v>
      </c>
      <c r="D12" s="15">
        <v>0</v>
      </c>
      <c r="E12" s="15">
        <v>1</v>
      </c>
      <c r="F12" s="15">
        <v>1</v>
      </c>
      <c r="G12" s="15">
        <v>0</v>
      </c>
      <c r="H12" s="15">
        <v>0</v>
      </c>
      <c r="I12" s="15">
        <v>1</v>
      </c>
      <c r="J12" s="15">
        <v>1</v>
      </c>
      <c r="K12" s="15" t="s">
        <v>187</v>
      </c>
      <c r="L12" s="15">
        <v>1</v>
      </c>
      <c r="M12" s="15">
        <v>1</v>
      </c>
      <c r="N12" s="15">
        <v>3</v>
      </c>
      <c r="O12" s="15">
        <v>0</v>
      </c>
      <c r="P12" s="15">
        <v>1</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2</v>
      </c>
      <c r="D13" s="15">
        <v>2</v>
      </c>
      <c r="E13" s="15">
        <v>2</v>
      </c>
      <c r="F13" s="15">
        <v>2</v>
      </c>
      <c r="G13" s="15">
        <v>2</v>
      </c>
      <c r="H13" s="15">
        <v>2</v>
      </c>
      <c r="I13" s="15">
        <v>2</v>
      </c>
      <c r="J13" s="15">
        <v>2</v>
      </c>
      <c r="K13" s="15">
        <v>2</v>
      </c>
      <c r="L13" s="15">
        <v>2</v>
      </c>
      <c r="M13" s="15">
        <v>2</v>
      </c>
      <c r="N13" s="15">
        <v>2</v>
      </c>
      <c r="O13" s="15">
        <v>2</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63.341567999999995</v>
      </c>
      <c r="D18" s="16">
        <f>$D32</f>
        <v>63.341567999999995</v>
      </c>
      <c r="E18" s="16">
        <f>$D33</f>
        <v>63.341567999999995</v>
      </c>
      <c r="F18" s="16">
        <f>$D34</f>
        <v>63.341567999999995</v>
      </c>
      <c r="G18" s="16">
        <f>$D35</f>
        <v>63.341567999999995</v>
      </c>
      <c r="H18" s="16">
        <f>$D36</f>
        <v>63.341567999999995</v>
      </c>
      <c r="I18" s="16">
        <f>$D37</f>
        <v>63.341567999999995</v>
      </c>
      <c r="J18" s="16">
        <f>$D38</f>
        <v>63.341567999999995</v>
      </c>
      <c r="K18" s="16">
        <f>$D39</f>
        <v>63.341567999999995</v>
      </c>
      <c r="L18" s="16">
        <f>$D40</f>
        <v>63.341567999999995</v>
      </c>
      <c r="M18" s="16">
        <f>$D41</f>
        <v>63.341567999999995</v>
      </c>
      <c r="N18" s="16">
        <f>$D42</f>
        <v>63.341567999999995</v>
      </c>
      <c r="O18" s="16">
        <f>$D43</f>
        <v>63.341567999999995</v>
      </c>
      <c r="P18" s="16">
        <f>$D44</f>
        <v>63.341567999999995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-1.2584319999999991</v>
      </c>
      <c r="D19" s="16">
        <f t="shared" ref="D19:V19" si="1">D18-D17</f>
        <v>-1.2584319999999991</v>
      </c>
      <c r="E19" s="16">
        <f t="shared" si="1"/>
        <v>-1.2584319999999991</v>
      </c>
      <c r="F19" s="16">
        <f t="shared" si="1"/>
        <v>-1.2584319999999991</v>
      </c>
      <c r="G19" s="16">
        <f t="shared" si="1"/>
        <v>-1.2584319999999991</v>
      </c>
      <c r="H19" s="16">
        <f t="shared" si="1"/>
        <v>-1.2584319999999991</v>
      </c>
      <c r="I19" s="16">
        <f t="shared" si="1"/>
        <v>-1.2584319999999991</v>
      </c>
      <c r="J19" s="16">
        <f t="shared" si="1"/>
        <v>-1.2584319999999991</v>
      </c>
      <c r="K19" s="16">
        <f t="shared" si="1"/>
        <v>-1.2584319999999991</v>
      </c>
      <c r="L19" s="16">
        <f t="shared" si="1"/>
        <v>-1.2584319999999991</v>
      </c>
      <c r="M19" s="16">
        <f t="shared" si="1"/>
        <v>-1.2584319999999991</v>
      </c>
      <c r="N19" s="16">
        <f t="shared" si="1"/>
        <v>-1.2584319999999991</v>
      </c>
      <c r="O19" s="16">
        <f t="shared" si="1"/>
        <v>-1.2584319999999991</v>
      </c>
      <c r="P19" s="16">
        <f t="shared" si="1"/>
        <v>-1.2584319999999991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20.128320000000002</v>
      </c>
      <c r="D22" s="16">
        <f>$E32</f>
        <v>20.128320000000002</v>
      </c>
      <c r="E22" s="16">
        <f>$E33</f>
        <v>20.128320000000002</v>
      </c>
      <c r="F22" s="16">
        <f>$E34</f>
        <v>20.128320000000002</v>
      </c>
      <c r="G22" s="16">
        <f>$E35</f>
        <v>20.128320000000002</v>
      </c>
      <c r="H22" s="16">
        <f>$E36</f>
        <v>20.128320000000002</v>
      </c>
      <c r="I22" s="16">
        <f>$E37</f>
        <v>20.128320000000002</v>
      </c>
      <c r="J22" s="16">
        <f>$E38</f>
        <v>20.128320000000002</v>
      </c>
      <c r="K22" s="16">
        <f>$E39</f>
        <v>20.128320000000002</v>
      </c>
      <c r="L22" s="16">
        <f>$E40</f>
        <v>20.128320000000002</v>
      </c>
      <c r="M22" s="16">
        <f>$E41</f>
        <v>20.128320000000002</v>
      </c>
      <c r="N22" s="16">
        <f>$E42</f>
        <v>20.128320000000002</v>
      </c>
      <c r="O22" s="16">
        <f>$E43</f>
        <v>20.128320000000002</v>
      </c>
      <c r="P22" s="16">
        <f>$E44</f>
        <v>20.128320000000002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-207.87168</v>
      </c>
      <c r="D23" s="16">
        <f t="shared" ref="D23:V23" si="3">D22-D21</f>
        <v>-207.87168</v>
      </c>
      <c r="E23" s="16">
        <f t="shared" si="3"/>
        <v>-207.87168</v>
      </c>
      <c r="F23" s="16">
        <f t="shared" si="3"/>
        <v>-207.87168</v>
      </c>
      <c r="G23" s="16">
        <f t="shared" si="3"/>
        <v>-207.87168</v>
      </c>
      <c r="H23" s="16">
        <f t="shared" si="3"/>
        <v>-207.87168</v>
      </c>
      <c r="I23" s="16">
        <f t="shared" si="3"/>
        <v>-207.87168</v>
      </c>
      <c r="J23" s="16">
        <f t="shared" si="3"/>
        <v>-207.87168</v>
      </c>
      <c r="K23" s="16">
        <f t="shared" si="3"/>
        <v>-207.87168</v>
      </c>
      <c r="L23" s="16">
        <f t="shared" si="3"/>
        <v>-207.87168</v>
      </c>
      <c r="M23" s="16">
        <f t="shared" si="3"/>
        <v>-207.87168</v>
      </c>
      <c r="N23" s="16">
        <f t="shared" si="3"/>
        <v>-207.87168</v>
      </c>
      <c r="O23" s="16">
        <f t="shared" si="3"/>
        <v>-207.87168</v>
      </c>
      <c r="P23" s="16">
        <f t="shared" si="3"/>
        <v>-207.87168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5.12</v>
      </c>
      <c r="C28" s="15">
        <v>0.3</v>
      </c>
      <c r="D28" s="15">
        <v>864</v>
      </c>
      <c r="E28" s="15">
        <v>522</v>
      </c>
      <c r="F28" s="15">
        <v>62.9</v>
      </c>
      <c r="G28" s="15">
        <v>2.34</v>
      </c>
      <c r="H28" s="15">
        <v>53.9</v>
      </c>
      <c r="I28" s="15">
        <v>3.21</v>
      </c>
      <c r="J28" s="15">
        <v>0.05</v>
      </c>
      <c r="K28" s="23">
        <v>0.05</v>
      </c>
      <c r="L28" s="15">
        <v>0.78</v>
      </c>
      <c r="M28" s="15">
        <v>0.93</v>
      </c>
      <c r="N28" s="15"/>
      <c r="O28" s="15"/>
      <c r="P28" s="15">
        <v>1527</v>
      </c>
      <c r="Q28" s="15">
        <v>894</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32</v>
      </c>
      <c r="C31" s="77">
        <f>IF(C$27="%w/w SAR",((C$28*10)*$B31),IF(C$27="%w/w DM",(((C$28*10)*($B$28/100))*$B31),IF(C$27="kg/t SAR",(C$28*$B31),IF(C$27="kg/t DM",((C$28*($B$28/100))*$B31),IF(C$27="mg/kg SAR",((C$28*0.001)*$B31),IF(C$27="mg/kg DM",(((C$28*0.001)*($B$28/100))*$B31),0))))))</f>
        <v>96</v>
      </c>
      <c r="D31" s="77">
        <f>(IF(D$27="%w/w SAR",((D$28*10)*$B31),IF(D$27="%w/w DM",(((D$28*10)*($B$28/100))*$B31),IF(D$27="kg/t SAR",(D$28*$B31),IF(D$27="kg/t DM",((D$28*($B$28/100))*$B31),IF(D$27="mg/kg SAR",((D$28*0.001)*$B31),IF(D$27="mg/kg DM",(((D$28*0.001)*($B$28/100))*$B31),"0")))))))*2.291</f>
        <v>63.341567999999995</v>
      </c>
      <c r="E31" s="77">
        <f>(IF(E$27="%w/w SAR",((E$28*10)*$B31),IF(E$27="%w/w DM",(((E$28*10)*($B$28/100))*$B31),IF(E$27="kg/t SAR",(E$28*$B31),IF(E$27="kg/t DM",((E$28*($B$28/100))*$B31),IF(E$27="mg/kg SAR",((E$28*0.001)*$B31),IF(E$27="mg/kg DM",(((E$28*0.001)*($B$28/100))*$B31),"0")))))))*1.205</f>
        <v>20.128320000000002</v>
      </c>
      <c r="F31" s="77">
        <f>(IF(F$27="%w/w SAR",((F$28*10)*$B31),IF(F$27="%w/w DM",(((F$28*10)*($B$28/100))*$B31),IF(F$27="kg/t SAR",(F$28*$B31),IF(F$27="kg/t DM",((F$28*($B$28/100))*$B31),IF(F$27="mg/kg SAR",((F$28*0.001)*$B31),IF(F$27="mg/kg DM",(((F$28*0.001)*($B$28/100))*$B31),"0")))))))*1.658</f>
        <v>3.3372223999999999</v>
      </c>
      <c r="G31" s="77">
        <f t="shared" ref="G31:P31" si="5">IF(G$27="%w/w SAR",((G$28*10)*$B31),IF(G$27="%w/w DM",(((G$28*10)*($B$28/100))*$B31),IF(G$27="kg/t SAR",(G$28*$B31),IF(G$27="kg/t DM",((G$28*($B$28/100))*$B31),IF(G$27="mg/kg SAR",((G$28*0.001)*$B31),IF(G$27="mg/kg DM",(((G$28*0.001)*($B$28/100))*$B31),0))))))</f>
        <v>7.4880000000000002E-2</v>
      </c>
      <c r="H31" s="77">
        <f t="shared" si="5"/>
        <v>1.7247999999999999</v>
      </c>
      <c r="I31" s="77">
        <f t="shared" si="5"/>
        <v>0.10272000000000001</v>
      </c>
      <c r="J31" s="77">
        <f t="shared" si="5"/>
        <v>1.6000000000000001E-3</v>
      </c>
      <c r="K31" s="77">
        <f t="shared" si="5"/>
        <v>1.6000000000000001E-3</v>
      </c>
      <c r="L31" s="77">
        <f t="shared" si="5"/>
        <v>2.4960000000000003E-2</v>
      </c>
      <c r="M31" s="77">
        <f t="shared" si="5"/>
        <v>2.9760000000000002E-2</v>
      </c>
      <c r="N31" s="77">
        <f t="shared" si="5"/>
        <v>0</v>
      </c>
      <c r="O31" s="77">
        <f t="shared" si="5"/>
        <v>0</v>
      </c>
      <c r="P31" s="77">
        <f t="shared" si="5"/>
        <v>48.864000000000004</v>
      </c>
      <c r="Q31" s="77">
        <f>(IF(Q$27="%w/w SAR",((Q$28*10)*$B31),IF(Q$27="%w/w DM",(((Q$28*10)*($B$28/100))*$B31),IF(Q$27="kg/t SAR",(Q$28*$B31),IF(Q$27="kg/t DM",((Q$28*($B$28/100))*$B31),IF(Q$27="mg/kg SAR",((Q$28*0.001)*$B31),IF(Q$27="mg/kg DM",(((Q$28*0.001)*($B$28/100))*$B31),0)))))))*2.5</f>
        <v>71.52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32</v>
      </c>
      <c r="C32" s="77">
        <f t="shared" ref="C32:C50" si="6">IF(C$27="%w/w SAR",((C$28*10)*$B32),IF(C$27="%w/w DM",(((C$28*10)*($B$28/100))*$B32),IF(C$27="kg/t SAR",(C$28*$B32),IF(C$27="kg/t DM",((C$28*($B$28/100))*$B32),IF(C$27="mg/kg SAR",((C$28*0.001)*$B32),IF(C$27="mg/kg DM",(((C$28*0.001)*($B$28/100))*$B32),0))))))</f>
        <v>96</v>
      </c>
      <c r="D32" s="77">
        <f t="shared" ref="D32:D50" si="7">(IF(D$27="%w/w SAR",((D$28*10)*$B32),IF(D$27="%w/w DM",(((D$28*10)*($B$28/100))*$B32),IF(D$27="kg/t SAR",(D$28*$B32),IF(D$27="kg/t DM",((D$28*($B$28/100))*$B32),IF(D$27="mg/kg SAR",((D$28*0.001)*$B32),IF(D$27="mg/kg DM",(((D$28*0.001)*($B$28/100))*$B32),"0")))))))*2.291</f>
        <v>63.341567999999995</v>
      </c>
      <c r="E32" s="77">
        <f t="shared" ref="E32:E50" si="8">(IF(E$27="%w/w SAR",((E$28*10)*$B32),IF(E$27="%w/w DM",(((E$28*10)*($B$28/100))*$B32),IF(E$27="kg/t SAR",(E$28*$B32),IF(E$27="kg/t DM",((E$28*($B$28/100))*$B32),IF(E$27="mg/kg SAR",((E$28*0.001)*$B32),IF(E$27="mg/kg DM",(((E$28*0.001)*($B$28/100))*$B32),"0")))))))*1.205</f>
        <v>20.128320000000002</v>
      </c>
      <c r="F32" s="77">
        <f t="shared" ref="F32:F50" si="9">(IF(F$27="%w/w SAR",((F$28*10)*$B32),IF(F$27="%w/w DM",(((F$28*10)*($B$28/100))*$B32),IF(F$27="kg/t SAR",(F$28*$B32),IF(F$27="kg/t DM",((F$28*($B$28/100))*$B32),IF(F$27="mg/kg SAR",((F$28*0.001)*$B32),IF(F$27="mg/kg DM",(((F$28*0.001)*($B$28/100))*$B32),"0")))))))*1.658</f>
        <v>3.3372223999999999</v>
      </c>
      <c r="G32" s="77">
        <f t="shared" ref="G32:P50" si="10">IF(G$27="%w/w SAR",((G$28*10)*$B32),IF(G$27="%w/w DM",(((G$28*10)*($B$28/100))*$B32),IF(G$27="kg/t SAR",(G$28*$B32),IF(G$27="kg/t DM",((G$28*($B$28/100))*$B32),IF(G$27="mg/kg SAR",((G$28*0.001)*$B32),IF(G$27="mg/kg DM",(((G$28*0.001)*($B$28/100))*$B32),0))))))</f>
        <v>7.4880000000000002E-2</v>
      </c>
      <c r="H32" s="77">
        <f t="shared" si="10"/>
        <v>1.7247999999999999</v>
      </c>
      <c r="I32" s="77">
        <f t="shared" si="10"/>
        <v>0.10272000000000001</v>
      </c>
      <c r="J32" s="77">
        <f t="shared" si="10"/>
        <v>1.6000000000000001E-3</v>
      </c>
      <c r="K32" s="77">
        <f t="shared" si="10"/>
        <v>1.6000000000000001E-3</v>
      </c>
      <c r="L32" s="77">
        <f t="shared" si="10"/>
        <v>2.4960000000000003E-2</v>
      </c>
      <c r="M32" s="77">
        <f t="shared" si="10"/>
        <v>2.9760000000000002E-2</v>
      </c>
      <c r="N32" s="77">
        <f t="shared" si="10"/>
        <v>0</v>
      </c>
      <c r="O32" s="77">
        <f t="shared" si="10"/>
        <v>0</v>
      </c>
      <c r="P32" s="77">
        <f t="shared" si="10"/>
        <v>48.864000000000004</v>
      </c>
      <c r="Q32" s="77">
        <f t="shared" ref="Q32:Q50" si="11">(IF(Q$27="%w/w SAR",((Q$28*10)*$B32),IF(Q$27="%w/w DM",(((Q$28*10)*($B$28/100))*$B32),IF(Q$27="kg/t SAR",(Q$28*$B32),IF(Q$27="kg/t DM",((Q$28*($B$28/100))*$B32),IF(Q$27="mg/kg SAR",((Q$28*0.001)*$B32),IF(Q$27="mg/kg DM",(((Q$28*0.001)*($B$28/100))*$B32),0)))))))*2.5</f>
        <v>71.52</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BW3</v>
      </c>
      <c r="B33" s="15">
        <v>32</v>
      </c>
      <c r="C33" s="77">
        <f t="shared" si="6"/>
        <v>96</v>
      </c>
      <c r="D33" s="77">
        <f t="shared" si="7"/>
        <v>63.341567999999995</v>
      </c>
      <c r="E33" s="77">
        <f t="shared" si="8"/>
        <v>20.128320000000002</v>
      </c>
      <c r="F33" s="77">
        <f t="shared" si="9"/>
        <v>3.3372223999999999</v>
      </c>
      <c r="G33" s="77">
        <f t="shared" si="10"/>
        <v>7.4880000000000002E-2</v>
      </c>
      <c r="H33" s="77">
        <f t="shared" si="10"/>
        <v>1.7247999999999999</v>
      </c>
      <c r="I33" s="77">
        <f t="shared" si="10"/>
        <v>0.10272000000000001</v>
      </c>
      <c r="J33" s="77">
        <f t="shared" si="10"/>
        <v>1.6000000000000001E-3</v>
      </c>
      <c r="K33" s="77">
        <f t="shared" si="10"/>
        <v>1.6000000000000001E-3</v>
      </c>
      <c r="L33" s="77">
        <f t="shared" si="10"/>
        <v>2.4960000000000003E-2</v>
      </c>
      <c r="M33" s="77">
        <f t="shared" si="10"/>
        <v>2.9760000000000002E-2</v>
      </c>
      <c r="N33" s="77">
        <f t="shared" si="10"/>
        <v>0</v>
      </c>
      <c r="O33" s="77">
        <f t="shared" si="10"/>
        <v>0</v>
      </c>
      <c r="P33" s="77">
        <f t="shared" si="10"/>
        <v>48.864000000000004</v>
      </c>
      <c r="Q33" s="77">
        <f t="shared" si="11"/>
        <v>71.52</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BW4</v>
      </c>
      <c r="B34" s="15">
        <v>32</v>
      </c>
      <c r="C34" s="77">
        <f t="shared" si="6"/>
        <v>96</v>
      </c>
      <c r="D34" s="77">
        <f t="shared" si="7"/>
        <v>63.341567999999995</v>
      </c>
      <c r="E34" s="77">
        <f t="shared" si="8"/>
        <v>20.128320000000002</v>
      </c>
      <c r="F34" s="77">
        <f t="shared" si="9"/>
        <v>3.3372223999999999</v>
      </c>
      <c r="G34" s="77">
        <f t="shared" si="10"/>
        <v>7.4880000000000002E-2</v>
      </c>
      <c r="H34" s="77">
        <f t="shared" si="10"/>
        <v>1.7247999999999999</v>
      </c>
      <c r="I34" s="77">
        <f t="shared" si="10"/>
        <v>0.10272000000000001</v>
      </c>
      <c r="J34" s="77">
        <f t="shared" si="10"/>
        <v>1.6000000000000001E-3</v>
      </c>
      <c r="K34" s="77">
        <f t="shared" si="10"/>
        <v>1.6000000000000001E-3</v>
      </c>
      <c r="L34" s="77">
        <f t="shared" si="10"/>
        <v>2.4960000000000003E-2</v>
      </c>
      <c r="M34" s="77">
        <f t="shared" si="10"/>
        <v>2.9760000000000002E-2</v>
      </c>
      <c r="N34" s="77">
        <f t="shared" si="10"/>
        <v>0</v>
      </c>
      <c r="O34" s="77">
        <f t="shared" si="10"/>
        <v>0</v>
      </c>
      <c r="P34" s="77">
        <f t="shared" si="10"/>
        <v>48.864000000000004</v>
      </c>
      <c r="Q34" s="77">
        <f t="shared" si="11"/>
        <v>71.52</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BW6a</v>
      </c>
      <c r="B35" s="15">
        <v>32</v>
      </c>
      <c r="C35" s="77">
        <f t="shared" si="6"/>
        <v>96</v>
      </c>
      <c r="D35" s="77">
        <f t="shared" si="7"/>
        <v>63.341567999999995</v>
      </c>
      <c r="E35" s="77">
        <f t="shared" si="8"/>
        <v>20.128320000000002</v>
      </c>
      <c r="F35" s="77">
        <f t="shared" si="9"/>
        <v>3.3372223999999999</v>
      </c>
      <c r="G35" s="77">
        <f t="shared" si="10"/>
        <v>7.4880000000000002E-2</v>
      </c>
      <c r="H35" s="77">
        <f t="shared" si="10"/>
        <v>1.7247999999999999</v>
      </c>
      <c r="I35" s="77">
        <f t="shared" si="10"/>
        <v>0.10272000000000001</v>
      </c>
      <c r="J35" s="77">
        <f t="shared" si="10"/>
        <v>1.6000000000000001E-3</v>
      </c>
      <c r="K35" s="77">
        <f t="shared" si="10"/>
        <v>1.6000000000000001E-3</v>
      </c>
      <c r="L35" s="77">
        <f t="shared" si="10"/>
        <v>2.4960000000000003E-2</v>
      </c>
      <c r="M35" s="77">
        <f t="shared" si="10"/>
        <v>2.9760000000000002E-2</v>
      </c>
      <c r="N35" s="77">
        <f t="shared" si="10"/>
        <v>0</v>
      </c>
      <c r="O35" s="77">
        <f t="shared" si="10"/>
        <v>0</v>
      </c>
      <c r="P35" s="77">
        <f t="shared" si="10"/>
        <v>48.864000000000004</v>
      </c>
      <c r="Q35" s="77">
        <f t="shared" si="11"/>
        <v>71.52</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BW6b</v>
      </c>
      <c r="B36" s="15">
        <v>32</v>
      </c>
      <c r="C36" s="77">
        <f t="shared" si="6"/>
        <v>96</v>
      </c>
      <c r="D36" s="77">
        <f t="shared" si="7"/>
        <v>63.341567999999995</v>
      </c>
      <c r="E36" s="77">
        <f t="shared" si="8"/>
        <v>20.128320000000002</v>
      </c>
      <c r="F36" s="77">
        <f t="shared" si="9"/>
        <v>3.3372223999999999</v>
      </c>
      <c r="G36" s="77">
        <f t="shared" si="10"/>
        <v>7.4880000000000002E-2</v>
      </c>
      <c r="H36" s="77">
        <f t="shared" si="10"/>
        <v>1.7247999999999999</v>
      </c>
      <c r="I36" s="77">
        <f t="shared" si="10"/>
        <v>0.10272000000000001</v>
      </c>
      <c r="J36" s="77">
        <f t="shared" si="10"/>
        <v>1.6000000000000001E-3</v>
      </c>
      <c r="K36" s="77">
        <f t="shared" si="10"/>
        <v>1.6000000000000001E-3</v>
      </c>
      <c r="L36" s="77">
        <f t="shared" si="10"/>
        <v>2.4960000000000003E-2</v>
      </c>
      <c r="M36" s="77">
        <f t="shared" si="10"/>
        <v>2.9760000000000002E-2</v>
      </c>
      <c r="N36" s="77">
        <f t="shared" si="10"/>
        <v>0</v>
      </c>
      <c r="O36" s="77">
        <f t="shared" si="10"/>
        <v>0</v>
      </c>
      <c r="P36" s="77">
        <f t="shared" si="10"/>
        <v>48.864000000000004</v>
      </c>
      <c r="Q36" s="77">
        <f t="shared" si="11"/>
        <v>71.52</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BW7</v>
      </c>
      <c r="B37" s="15">
        <v>32</v>
      </c>
      <c r="C37" s="77">
        <f t="shared" si="6"/>
        <v>96</v>
      </c>
      <c r="D37" s="77">
        <f t="shared" si="7"/>
        <v>63.341567999999995</v>
      </c>
      <c r="E37" s="77">
        <f t="shared" si="8"/>
        <v>20.128320000000002</v>
      </c>
      <c r="F37" s="77">
        <f t="shared" si="9"/>
        <v>3.3372223999999999</v>
      </c>
      <c r="G37" s="77">
        <f t="shared" si="10"/>
        <v>7.4880000000000002E-2</v>
      </c>
      <c r="H37" s="77">
        <f t="shared" si="10"/>
        <v>1.7247999999999999</v>
      </c>
      <c r="I37" s="77">
        <f t="shared" si="10"/>
        <v>0.10272000000000001</v>
      </c>
      <c r="J37" s="77">
        <f t="shared" si="10"/>
        <v>1.6000000000000001E-3</v>
      </c>
      <c r="K37" s="77">
        <f t="shared" si="10"/>
        <v>1.6000000000000001E-3</v>
      </c>
      <c r="L37" s="77">
        <f t="shared" si="10"/>
        <v>2.4960000000000003E-2</v>
      </c>
      <c r="M37" s="77">
        <f t="shared" si="10"/>
        <v>2.9760000000000002E-2</v>
      </c>
      <c r="N37" s="77">
        <f t="shared" si="10"/>
        <v>0</v>
      </c>
      <c r="O37" s="77">
        <f t="shared" si="10"/>
        <v>0</v>
      </c>
      <c r="P37" s="77">
        <f t="shared" si="10"/>
        <v>48.864000000000004</v>
      </c>
      <c r="Q37" s="77">
        <f t="shared" si="11"/>
        <v>71.52</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BYC1</v>
      </c>
      <c r="B38" s="15">
        <v>32</v>
      </c>
      <c r="C38" s="77">
        <f t="shared" si="6"/>
        <v>96</v>
      </c>
      <c r="D38" s="77">
        <f t="shared" si="7"/>
        <v>63.341567999999995</v>
      </c>
      <c r="E38" s="77">
        <f t="shared" si="8"/>
        <v>20.128320000000002</v>
      </c>
      <c r="F38" s="77">
        <f t="shared" si="9"/>
        <v>3.3372223999999999</v>
      </c>
      <c r="G38" s="77">
        <f t="shared" si="10"/>
        <v>7.4880000000000002E-2</v>
      </c>
      <c r="H38" s="77">
        <f t="shared" si="10"/>
        <v>1.7247999999999999</v>
      </c>
      <c r="I38" s="77">
        <f t="shared" si="10"/>
        <v>0.10272000000000001</v>
      </c>
      <c r="J38" s="77">
        <f t="shared" si="10"/>
        <v>1.6000000000000001E-3</v>
      </c>
      <c r="K38" s="77">
        <f t="shared" si="10"/>
        <v>1.6000000000000001E-3</v>
      </c>
      <c r="L38" s="77">
        <f t="shared" si="10"/>
        <v>2.4960000000000003E-2</v>
      </c>
      <c r="M38" s="77">
        <f t="shared" si="10"/>
        <v>2.9760000000000002E-2</v>
      </c>
      <c r="N38" s="77">
        <f t="shared" si="10"/>
        <v>0</v>
      </c>
      <c r="O38" s="77">
        <f t="shared" si="10"/>
        <v>0</v>
      </c>
      <c r="P38" s="77">
        <f t="shared" si="10"/>
        <v>48.864000000000004</v>
      </c>
      <c r="Q38" s="77">
        <f t="shared" si="11"/>
        <v>71.52</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BYC2</v>
      </c>
      <c r="B39" s="15">
        <v>32</v>
      </c>
      <c r="C39" s="77">
        <f t="shared" si="6"/>
        <v>96</v>
      </c>
      <c r="D39" s="77">
        <f t="shared" si="7"/>
        <v>63.341567999999995</v>
      </c>
      <c r="E39" s="77">
        <f t="shared" si="8"/>
        <v>20.128320000000002</v>
      </c>
      <c r="F39" s="77">
        <f t="shared" si="9"/>
        <v>3.3372223999999999</v>
      </c>
      <c r="G39" s="77">
        <f t="shared" si="10"/>
        <v>7.4880000000000002E-2</v>
      </c>
      <c r="H39" s="77">
        <f t="shared" si="10"/>
        <v>1.7247999999999999</v>
      </c>
      <c r="I39" s="77">
        <f t="shared" si="10"/>
        <v>0.10272000000000001</v>
      </c>
      <c r="J39" s="77">
        <f t="shared" si="10"/>
        <v>1.6000000000000001E-3</v>
      </c>
      <c r="K39" s="77">
        <f t="shared" si="10"/>
        <v>1.6000000000000001E-3</v>
      </c>
      <c r="L39" s="77">
        <f t="shared" si="10"/>
        <v>2.4960000000000003E-2</v>
      </c>
      <c r="M39" s="77">
        <f t="shared" si="10"/>
        <v>2.9760000000000002E-2</v>
      </c>
      <c r="N39" s="77">
        <f t="shared" si="10"/>
        <v>0</v>
      </c>
      <c r="O39" s="77">
        <f t="shared" si="10"/>
        <v>0</v>
      </c>
      <c r="P39" s="77">
        <f t="shared" si="10"/>
        <v>48.864000000000004</v>
      </c>
      <c r="Q39" s="77">
        <f t="shared" si="11"/>
        <v>71.52</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t="str">
        <f>L8</f>
        <v>BYC3</v>
      </c>
      <c r="B40" s="15">
        <v>32</v>
      </c>
      <c r="C40" s="77">
        <f t="shared" si="6"/>
        <v>96</v>
      </c>
      <c r="D40" s="77">
        <f t="shared" si="7"/>
        <v>63.341567999999995</v>
      </c>
      <c r="E40" s="77">
        <f t="shared" si="8"/>
        <v>20.128320000000002</v>
      </c>
      <c r="F40" s="77">
        <f t="shared" si="9"/>
        <v>3.3372223999999999</v>
      </c>
      <c r="G40" s="77">
        <f t="shared" si="10"/>
        <v>7.4880000000000002E-2</v>
      </c>
      <c r="H40" s="77">
        <f t="shared" si="10"/>
        <v>1.7247999999999999</v>
      </c>
      <c r="I40" s="77">
        <f t="shared" si="10"/>
        <v>0.10272000000000001</v>
      </c>
      <c r="J40" s="77">
        <f t="shared" si="10"/>
        <v>1.6000000000000001E-3</v>
      </c>
      <c r="K40" s="77">
        <f t="shared" si="10"/>
        <v>1.6000000000000001E-3</v>
      </c>
      <c r="L40" s="77">
        <f t="shared" si="10"/>
        <v>2.4960000000000003E-2</v>
      </c>
      <c r="M40" s="77">
        <f t="shared" si="10"/>
        <v>2.9760000000000002E-2</v>
      </c>
      <c r="N40" s="77">
        <f t="shared" si="10"/>
        <v>0</v>
      </c>
      <c r="O40" s="77">
        <f t="shared" si="10"/>
        <v>0</v>
      </c>
      <c r="P40" s="77">
        <f t="shared" si="10"/>
        <v>48.864000000000004</v>
      </c>
      <c r="Q40" s="77">
        <f t="shared" si="11"/>
        <v>71.52</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t="str">
        <f>M8</f>
        <v>BYC4</v>
      </c>
      <c r="B41" s="15">
        <v>32</v>
      </c>
      <c r="C41" s="77">
        <f t="shared" si="6"/>
        <v>96</v>
      </c>
      <c r="D41" s="77">
        <f t="shared" si="7"/>
        <v>63.341567999999995</v>
      </c>
      <c r="E41" s="77">
        <f t="shared" si="8"/>
        <v>20.128320000000002</v>
      </c>
      <c r="F41" s="77">
        <f t="shared" si="9"/>
        <v>3.3372223999999999</v>
      </c>
      <c r="G41" s="77">
        <f t="shared" si="10"/>
        <v>7.4880000000000002E-2</v>
      </c>
      <c r="H41" s="77">
        <f t="shared" si="10"/>
        <v>1.7247999999999999</v>
      </c>
      <c r="I41" s="77">
        <f t="shared" si="10"/>
        <v>0.10272000000000001</v>
      </c>
      <c r="J41" s="77">
        <f t="shared" si="10"/>
        <v>1.6000000000000001E-3</v>
      </c>
      <c r="K41" s="77">
        <f t="shared" si="10"/>
        <v>1.6000000000000001E-3</v>
      </c>
      <c r="L41" s="77">
        <f t="shared" si="10"/>
        <v>2.4960000000000003E-2</v>
      </c>
      <c r="M41" s="77">
        <f t="shared" si="10"/>
        <v>2.9760000000000002E-2</v>
      </c>
      <c r="N41" s="77">
        <f t="shared" si="10"/>
        <v>0</v>
      </c>
      <c r="O41" s="77">
        <f t="shared" si="10"/>
        <v>0</v>
      </c>
      <c r="P41" s="77">
        <f t="shared" si="10"/>
        <v>48.864000000000004</v>
      </c>
      <c r="Q41" s="77">
        <f t="shared" si="11"/>
        <v>71.52</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t="str">
        <f>N8</f>
        <v>BYC5</v>
      </c>
      <c r="B42" s="15">
        <v>32</v>
      </c>
      <c r="C42" s="77">
        <f t="shared" si="6"/>
        <v>96</v>
      </c>
      <c r="D42" s="77">
        <f t="shared" si="7"/>
        <v>63.341567999999995</v>
      </c>
      <c r="E42" s="77">
        <f t="shared" si="8"/>
        <v>20.128320000000002</v>
      </c>
      <c r="F42" s="77">
        <f t="shared" si="9"/>
        <v>3.3372223999999999</v>
      </c>
      <c r="G42" s="77">
        <f t="shared" si="10"/>
        <v>7.4880000000000002E-2</v>
      </c>
      <c r="H42" s="77">
        <f t="shared" si="10"/>
        <v>1.7247999999999999</v>
      </c>
      <c r="I42" s="77">
        <f t="shared" si="10"/>
        <v>0.10272000000000001</v>
      </c>
      <c r="J42" s="77">
        <f t="shared" si="10"/>
        <v>1.6000000000000001E-3</v>
      </c>
      <c r="K42" s="77">
        <f t="shared" si="10"/>
        <v>1.6000000000000001E-3</v>
      </c>
      <c r="L42" s="77">
        <f t="shared" si="10"/>
        <v>2.4960000000000003E-2</v>
      </c>
      <c r="M42" s="77">
        <f t="shared" si="10"/>
        <v>2.9760000000000002E-2</v>
      </c>
      <c r="N42" s="77">
        <f t="shared" si="10"/>
        <v>0</v>
      </c>
      <c r="O42" s="77">
        <f t="shared" si="10"/>
        <v>0</v>
      </c>
      <c r="P42" s="77">
        <f t="shared" si="10"/>
        <v>48.864000000000004</v>
      </c>
      <c r="Q42" s="77">
        <f t="shared" si="11"/>
        <v>71.52</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t="str">
        <f>O8</f>
        <v>BYC6</v>
      </c>
      <c r="B43" s="15">
        <v>32</v>
      </c>
      <c r="C43" s="77">
        <f t="shared" si="6"/>
        <v>96</v>
      </c>
      <c r="D43" s="77">
        <f t="shared" si="7"/>
        <v>63.341567999999995</v>
      </c>
      <c r="E43" s="77">
        <f t="shared" si="8"/>
        <v>20.128320000000002</v>
      </c>
      <c r="F43" s="77">
        <f t="shared" si="9"/>
        <v>3.3372223999999999</v>
      </c>
      <c r="G43" s="77">
        <f t="shared" si="10"/>
        <v>7.4880000000000002E-2</v>
      </c>
      <c r="H43" s="77">
        <f t="shared" si="10"/>
        <v>1.7247999999999999</v>
      </c>
      <c r="I43" s="77">
        <f t="shared" si="10"/>
        <v>0.10272000000000001</v>
      </c>
      <c r="J43" s="77">
        <f t="shared" si="10"/>
        <v>1.6000000000000001E-3</v>
      </c>
      <c r="K43" s="77">
        <f t="shared" si="10"/>
        <v>1.6000000000000001E-3</v>
      </c>
      <c r="L43" s="77">
        <f t="shared" si="10"/>
        <v>2.4960000000000003E-2</v>
      </c>
      <c r="M43" s="77">
        <f t="shared" si="10"/>
        <v>2.9760000000000002E-2</v>
      </c>
      <c r="N43" s="77">
        <f t="shared" si="10"/>
        <v>0</v>
      </c>
      <c r="O43" s="77">
        <f t="shared" si="10"/>
        <v>0</v>
      </c>
      <c r="P43" s="77">
        <f t="shared" si="10"/>
        <v>48.864000000000004</v>
      </c>
      <c r="Q43" s="77">
        <f t="shared" si="11"/>
        <v>71.52</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t="str">
        <f>P8</f>
        <v>BYC7</v>
      </c>
      <c r="B44" s="15">
        <v>32</v>
      </c>
      <c r="C44" s="77">
        <f t="shared" si="6"/>
        <v>96</v>
      </c>
      <c r="D44" s="77">
        <f t="shared" si="7"/>
        <v>63.341567999999995</v>
      </c>
      <c r="E44" s="77">
        <f t="shared" si="8"/>
        <v>20.128320000000002</v>
      </c>
      <c r="F44" s="77">
        <f t="shared" si="9"/>
        <v>3.3372223999999999</v>
      </c>
      <c r="G44" s="77">
        <f t="shared" si="10"/>
        <v>7.4880000000000002E-2</v>
      </c>
      <c r="H44" s="77">
        <f t="shared" si="10"/>
        <v>1.7247999999999999</v>
      </c>
      <c r="I44" s="77">
        <f t="shared" si="10"/>
        <v>0.10272000000000001</v>
      </c>
      <c r="J44" s="77">
        <f t="shared" si="10"/>
        <v>1.6000000000000001E-3</v>
      </c>
      <c r="K44" s="77">
        <f t="shared" si="10"/>
        <v>1.6000000000000001E-3</v>
      </c>
      <c r="L44" s="77">
        <f t="shared" si="10"/>
        <v>2.4960000000000003E-2</v>
      </c>
      <c r="M44" s="77">
        <f t="shared" si="10"/>
        <v>2.9760000000000002E-2</v>
      </c>
      <c r="N44" s="77">
        <f t="shared" si="10"/>
        <v>0</v>
      </c>
      <c r="O44" s="77">
        <f t="shared" si="10"/>
        <v>0</v>
      </c>
      <c r="P44" s="77">
        <f t="shared" si="10"/>
        <v>48.864000000000004</v>
      </c>
      <c r="Q44" s="77">
        <f t="shared" si="11"/>
        <v>71.52</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32</v>
      </c>
      <c r="C62" s="77">
        <f>B32</f>
        <v>32</v>
      </c>
      <c r="D62" s="77">
        <f>B33</f>
        <v>32</v>
      </c>
      <c r="E62" s="77">
        <f>B34</f>
        <v>32</v>
      </c>
      <c r="F62" s="77">
        <f>B35</f>
        <v>32</v>
      </c>
      <c r="G62" s="77">
        <f>B36</f>
        <v>32</v>
      </c>
      <c r="H62" s="77">
        <f>B37</f>
        <v>32</v>
      </c>
      <c r="I62" s="77">
        <f>B38</f>
        <v>32</v>
      </c>
      <c r="J62" s="77">
        <f>B39</f>
        <v>32</v>
      </c>
      <c r="K62" s="77">
        <f>B40</f>
        <v>32</v>
      </c>
      <c r="L62" s="77">
        <f>B41</f>
        <v>32</v>
      </c>
      <c r="M62" s="77">
        <f>B42</f>
        <v>32</v>
      </c>
      <c r="N62" s="77">
        <f>B43</f>
        <v>32</v>
      </c>
      <c r="O62" s="77">
        <f>B44</f>
        <v>32</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G21" sqref="G2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v>7.08</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70712</v>
      </c>
      <c r="G2" s="125" t="s">
        <v>110</v>
      </c>
      <c r="H2" s="126"/>
      <c r="I2" s="118">
        <v>2012</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64.161745999999994</v>
      </c>
      <c r="D18" s="16">
        <f>$D32</f>
        <v>64.161745999999994</v>
      </c>
      <c r="E18" s="16">
        <f>$D33</f>
        <v>64.161745999999994</v>
      </c>
      <c r="F18" s="16">
        <f>$D34</f>
        <v>64.161745999999994</v>
      </c>
      <c r="G18" s="16">
        <f>$D35</f>
        <v>64.161745999999994</v>
      </c>
      <c r="H18" s="16">
        <f>$D36</f>
        <v>64.161745999999994</v>
      </c>
      <c r="I18" s="16">
        <f>$D37</f>
        <v>64.161745999999994</v>
      </c>
      <c r="J18" s="16">
        <f>$D38</f>
        <v>64.161745999999994</v>
      </c>
      <c r="K18" s="16">
        <f>$D39</f>
        <v>64.161745999999994</v>
      </c>
      <c r="L18" s="16">
        <f>$D40</f>
        <v>64.161745999999994</v>
      </c>
      <c r="M18" s="16">
        <f>$D41</f>
        <v>64.161745999999994</v>
      </c>
      <c r="N18" s="16">
        <f>$D42</f>
        <v>64.161745999999994</v>
      </c>
      <c r="O18" s="16">
        <f>$D43</f>
        <v>64.161745999999994</v>
      </c>
      <c r="P18" s="16">
        <f>$D44</f>
        <v>64.161745999999994</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-0.43825400000000059</v>
      </c>
      <c r="D19" s="16">
        <f t="shared" ref="D19:V19" si="1">D18-D17</f>
        <v>-0.43825400000000059</v>
      </c>
      <c r="E19" s="16">
        <f t="shared" si="1"/>
        <v>-0.43825400000000059</v>
      </c>
      <c r="F19" s="16">
        <f t="shared" si="1"/>
        <v>-0.43825400000000059</v>
      </c>
      <c r="G19" s="16">
        <f t="shared" si="1"/>
        <v>-0.43825400000000059</v>
      </c>
      <c r="H19" s="16">
        <f t="shared" si="1"/>
        <v>-0.43825400000000059</v>
      </c>
      <c r="I19" s="16">
        <f t="shared" si="1"/>
        <v>-0.43825400000000059</v>
      </c>
      <c r="J19" s="16">
        <f t="shared" si="1"/>
        <v>-0.43825400000000059</v>
      </c>
      <c r="K19" s="16">
        <f t="shared" si="1"/>
        <v>-0.43825400000000059</v>
      </c>
      <c r="L19" s="16">
        <f t="shared" si="1"/>
        <v>-0.43825400000000059</v>
      </c>
      <c r="M19" s="16">
        <f t="shared" si="1"/>
        <v>-0.43825400000000059</v>
      </c>
      <c r="N19" s="16">
        <f t="shared" si="1"/>
        <v>-0.43825400000000059</v>
      </c>
      <c r="O19" s="16">
        <f t="shared" si="1"/>
        <v>-0.43825400000000059</v>
      </c>
      <c r="P19" s="16">
        <f t="shared" si="1"/>
        <v>-0.43825400000000059</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10.899225000000001</v>
      </c>
      <c r="D22" s="16">
        <f>$E32</f>
        <v>10.899225000000001</v>
      </c>
      <c r="E22" s="16">
        <f>$E33</f>
        <v>10.899225000000001</v>
      </c>
      <c r="F22" s="16">
        <f>$E34</f>
        <v>10.899225000000001</v>
      </c>
      <c r="G22" s="16">
        <f>$E35</f>
        <v>10.899225000000001</v>
      </c>
      <c r="H22" s="16">
        <f>$E36</f>
        <v>10.899225000000001</v>
      </c>
      <c r="I22" s="16">
        <f>$E37</f>
        <v>10.899225000000001</v>
      </c>
      <c r="J22" s="16">
        <f>$E38</f>
        <v>10.899225000000001</v>
      </c>
      <c r="K22" s="16">
        <f>$E39</f>
        <v>10.899225000000001</v>
      </c>
      <c r="L22" s="16">
        <f>$E40</f>
        <v>10.899225000000001</v>
      </c>
      <c r="M22" s="16">
        <f>$E41</f>
        <v>10.899225000000001</v>
      </c>
      <c r="N22" s="16">
        <f>$E42</f>
        <v>10.899225000000001</v>
      </c>
      <c r="O22" s="16">
        <f>$E43</f>
        <v>10.899225000000001</v>
      </c>
      <c r="P22" s="16">
        <f>$E44</f>
        <v>10.899225000000001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-217.100775</v>
      </c>
      <c r="D23" s="16">
        <f t="shared" ref="D23:V23" si="3">D22-D21</f>
        <v>-217.100775</v>
      </c>
      <c r="E23" s="16">
        <f t="shared" si="3"/>
        <v>-217.100775</v>
      </c>
      <c r="F23" s="16">
        <f t="shared" si="3"/>
        <v>-217.100775</v>
      </c>
      <c r="G23" s="16">
        <f t="shared" si="3"/>
        <v>-217.100775</v>
      </c>
      <c r="H23" s="16">
        <f t="shared" si="3"/>
        <v>-217.100775</v>
      </c>
      <c r="I23" s="16">
        <f t="shared" si="3"/>
        <v>-217.100775</v>
      </c>
      <c r="J23" s="16">
        <f t="shared" si="3"/>
        <v>-217.100775</v>
      </c>
      <c r="K23" s="16">
        <f t="shared" si="3"/>
        <v>-217.100775</v>
      </c>
      <c r="L23" s="16">
        <f t="shared" si="3"/>
        <v>-217.100775</v>
      </c>
      <c r="M23" s="16">
        <f t="shared" si="3"/>
        <v>-217.100775</v>
      </c>
      <c r="N23" s="16">
        <f t="shared" si="3"/>
        <v>-217.100775</v>
      </c>
      <c r="O23" s="16">
        <f t="shared" si="3"/>
        <v>-217.100775</v>
      </c>
      <c r="P23" s="16">
        <f t="shared" si="3"/>
        <v>-217.100775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134</v>
      </c>
      <c r="C31" s="77">
        <f>IF(C$27="%w/w SAR",((C$28*10)*$B31),IF(C$27="%w/w DM",(((C$28*10)*($B$28/100))*$B31),IF(C$27="kg/t SAR",(C$28*$B31),IF(C$27="kg/t DM",((C$28*($B$28/100))*$B31),IF(C$27="mg/kg SAR",((C$28*0.001)*$B31),IF(C$27="mg/kg DM",(((C$28*0.001)*($B$28/100))*$B31),0))))))</f>
        <v>93.800000000000011</v>
      </c>
      <c r="D31" s="77">
        <f>(IF(D$27="%w/w SAR",((D$28*10)*$B31),IF(D$27="%w/w DM",(((D$28*10)*($B$28/100))*$B31),IF(D$27="kg/t SAR",(D$28*$B31),IF(D$27="kg/t DM",((D$28*($B$28/100))*$B31),IF(D$27="mg/kg SAR",((D$28*0.001)*$B31),IF(D$27="mg/kg DM",(((D$28*0.001)*($B$28/100))*$B31),"0")))))))*2.291</f>
        <v>64.161745999999994</v>
      </c>
      <c r="E31" s="77">
        <f>(IF(E$27="%w/w SAR",((E$28*10)*$B31),IF(E$27="%w/w DM",(((E$28*10)*($B$28/100))*$B31),IF(E$27="kg/t SAR",(E$28*$B31),IF(E$27="kg/t DM",((E$28*($B$28/100))*$B31),IF(E$27="mg/kg SAR",((E$28*0.001)*$B31),IF(E$27="mg/kg DM",(((E$28*0.001)*($B$28/100))*$B31),"0")))))))*1.205</f>
        <v>10.899225000000001</v>
      </c>
      <c r="F31" s="77">
        <f>(IF(F$27="%w/w SAR",((F$28*10)*$B31),IF(F$27="%w/w DM",(((F$28*10)*($B$28/100))*$B31),IF(F$27="kg/t SAR",(F$28*$B31),IF(F$27="kg/t DM",((F$28*($B$28/100))*$B31),IF(F$27="mg/kg SAR",((F$28*0.001)*$B31),IF(F$27="mg/kg DM",(((F$28*0.001)*($B$28/100))*$B31),"0")))))))*1.658</f>
        <v>5.6209515999999997</v>
      </c>
      <c r="G31" s="77">
        <f t="shared" ref="G31:P46" si="5">IF(G$27="%w/w SAR",((G$28*10)*$B31),IF(G$27="%w/w DM",(((G$28*10)*($B$28/100))*$B31),IF(G$27="kg/t SAR",(G$28*$B31),IF(G$27="kg/t DM",((G$28*($B$28/100))*$B31),IF(G$27="mg/kg SAR",((G$28*0.001)*$B31),IF(G$27="mg/kg DM",(((G$28*0.001)*($B$28/100))*$B31),0))))))</f>
        <v>6.2979999999999994E-2</v>
      </c>
      <c r="H31" s="77">
        <f t="shared" si="5"/>
        <v>0.95006000000000002</v>
      </c>
      <c r="I31" s="77">
        <f t="shared" si="5"/>
        <v>6.7000000000000004E-2</v>
      </c>
      <c r="J31" s="77">
        <f t="shared" si="5"/>
        <v>1.34E-3</v>
      </c>
      <c r="K31" s="77">
        <f t="shared" si="5"/>
        <v>6.7000000000000002E-3</v>
      </c>
      <c r="L31" s="77">
        <f t="shared" si="5"/>
        <v>3.082E-2</v>
      </c>
      <c r="M31" s="77">
        <f t="shared" si="5"/>
        <v>0.26800000000000002</v>
      </c>
      <c r="N31" s="77">
        <f t="shared" si="5"/>
        <v>0</v>
      </c>
      <c r="O31" s="77">
        <f t="shared" si="5"/>
        <v>0</v>
      </c>
      <c r="P31" s="77">
        <f t="shared" si="5"/>
        <v>377.74599999999998</v>
      </c>
      <c r="Q31" s="77">
        <f>(IF(Q$27="%w/w SAR",((Q$28*10)*$B31),IF(Q$27="%w/w DM",(((Q$28*10)*($B$28/100))*$B31),IF(Q$27="kg/t SAR",(Q$28*$B31),IF(Q$27="kg/t DM",((Q$28*($B$28/100))*$B31),IF(Q$27="mg/kg SAR",((Q$28*0.001)*$B31),IF(Q$27="mg/kg DM",(((Q$28*0.001)*($B$28/100))*$B31),0)))))))*2.5</f>
        <v>427.12500000000006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134</v>
      </c>
      <c r="C32" s="77">
        <f t="shared" ref="C32:C50" si="6">IF(C$27="%w/w SAR",((C$28*10)*$B32),IF(C$27="%w/w DM",(((C$28*10)*($B$28/100))*$B32),IF(C$27="kg/t SAR",(C$28*$B32),IF(C$27="kg/t DM",((C$28*($B$28/100))*$B32),IF(C$27="mg/kg SAR",((C$28*0.001)*$B32),IF(C$27="mg/kg DM",(((C$28*0.001)*($B$28/100))*$B32),0))))))</f>
        <v>93.800000000000011</v>
      </c>
      <c r="D32" s="77">
        <f t="shared" ref="D32:D50" si="7">(IF(D$27="%w/w SAR",((D$28*10)*$B32),IF(D$27="%w/w DM",(((D$28*10)*($B$28/100))*$B32),IF(D$27="kg/t SAR",(D$28*$B32),IF(D$27="kg/t DM",((D$28*($B$28/100))*$B32),IF(D$27="mg/kg SAR",((D$28*0.001)*$B32),IF(D$27="mg/kg DM",(((D$28*0.001)*($B$28/100))*$B32),"0")))))))*2.291</f>
        <v>64.161745999999994</v>
      </c>
      <c r="E32" s="77">
        <f t="shared" ref="E32:E50" si="8">(IF(E$27="%w/w SAR",((E$28*10)*$B32),IF(E$27="%w/w DM",(((E$28*10)*($B$28/100))*$B32),IF(E$27="kg/t SAR",(E$28*$B32),IF(E$27="kg/t DM",((E$28*($B$28/100))*$B32),IF(E$27="mg/kg SAR",((E$28*0.001)*$B32),IF(E$27="mg/kg DM",(((E$28*0.001)*($B$28/100))*$B32),"0")))))))*1.205</f>
        <v>10.899225000000001</v>
      </c>
      <c r="F32" s="77">
        <f t="shared" ref="F32:F50" si="9">(IF(F$27="%w/w SAR",((F$28*10)*$B32),IF(F$27="%w/w DM",(((F$28*10)*($B$28/100))*$B32),IF(F$27="kg/t SAR",(F$28*$B32),IF(F$27="kg/t DM",((F$28*($B$28/100))*$B32),IF(F$27="mg/kg SAR",((F$28*0.001)*$B32),IF(F$27="mg/kg DM",(((F$28*0.001)*($B$28/100))*$B32),"0")))))))*1.658</f>
        <v>5.6209515999999997</v>
      </c>
      <c r="G32" s="77">
        <f t="shared" si="5"/>
        <v>6.2979999999999994E-2</v>
      </c>
      <c r="H32" s="77">
        <f t="shared" si="5"/>
        <v>0.95006000000000002</v>
      </c>
      <c r="I32" s="77">
        <f t="shared" si="5"/>
        <v>6.7000000000000004E-2</v>
      </c>
      <c r="J32" s="77">
        <f t="shared" si="5"/>
        <v>1.34E-3</v>
      </c>
      <c r="K32" s="77">
        <f t="shared" si="5"/>
        <v>6.7000000000000002E-3</v>
      </c>
      <c r="L32" s="77">
        <f t="shared" si="5"/>
        <v>3.082E-2</v>
      </c>
      <c r="M32" s="77">
        <f t="shared" si="5"/>
        <v>0.26800000000000002</v>
      </c>
      <c r="N32" s="77">
        <f t="shared" si="5"/>
        <v>0</v>
      </c>
      <c r="O32" s="77">
        <f t="shared" si="5"/>
        <v>0</v>
      </c>
      <c r="P32" s="77">
        <f t="shared" si="5"/>
        <v>377.74599999999998</v>
      </c>
      <c r="Q32" s="77">
        <f t="shared" ref="Q32:Q50" si="10">(IF(Q$27="%w/w SAR",((Q$28*10)*$B32),IF(Q$27="%w/w DM",(((Q$28*10)*($B$28/100))*$B32),IF(Q$27="kg/t SAR",(Q$28*$B32),IF(Q$27="kg/t DM",((Q$28*($B$28/100))*$B32),IF(Q$27="mg/kg SAR",((Q$28*0.001)*$B32),IF(Q$27="mg/kg DM",(((Q$28*0.001)*($B$28/100))*$B32),0)))))))*2.5</f>
        <v>427.12500000000006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134</v>
      </c>
      <c r="C33" s="77">
        <f t="shared" si="6"/>
        <v>93.800000000000011</v>
      </c>
      <c r="D33" s="77">
        <f t="shared" si="7"/>
        <v>64.161745999999994</v>
      </c>
      <c r="E33" s="77">
        <f t="shared" si="8"/>
        <v>10.899225000000001</v>
      </c>
      <c r="F33" s="77">
        <f t="shared" si="9"/>
        <v>5.6209515999999997</v>
      </c>
      <c r="G33" s="77">
        <f t="shared" si="5"/>
        <v>6.2979999999999994E-2</v>
      </c>
      <c r="H33" s="77">
        <f t="shared" si="5"/>
        <v>0.95006000000000002</v>
      </c>
      <c r="I33" s="77">
        <f t="shared" si="5"/>
        <v>6.7000000000000004E-2</v>
      </c>
      <c r="J33" s="77">
        <f t="shared" si="5"/>
        <v>1.34E-3</v>
      </c>
      <c r="K33" s="77">
        <f t="shared" si="5"/>
        <v>6.7000000000000002E-3</v>
      </c>
      <c r="L33" s="77">
        <f t="shared" si="5"/>
        <v>3.082E-2</v>
      </c>
      <c r="M33" s="77">
        <f t="shared" si="5"/>
        <v>0.26800000000000002</v>
      </c>
      <c r="N33" s="77">
        <f t="shared" si="5"/>
        <v>0</v>
      </c>
      <c r="O33" s="77">
        <f t="shared" si="5"/>
        <v>0</v>
      </c>
      <c r="P33" s="77">
        <f t="shared" si="5"/>
        <v>377.74599999999998</v>
      </c>
      <c r="Q33" s="77">
        <f t="shared" si="10"/>
        <v>427.12500000000006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134</v>
      </c>
      <c r="C34" s="77">
        <f t="shared" si="6"/>
        <v>93.800000000000011</v>
      </c>
      <c r="D34" s="77">
        <f t="shared" si="7"/>
        <v>64.161745999999994</v>
      </c>
      <c r="E34" s="77">
        <f t="shared" si="8"/>
        <v>10.899225000000001</v>
      </c>
      <c r="F34" s="77">
        <f t="shared" si="9"/>
        <v>5.6209515999999997</v>
      </c>
      <c r="G34" s="77">
        <f t="shared" si="5"/>
        <v>6.2979999999999994E-2</v>
      </c>
      <c r="H34" s="77">
        <f t="shared" si="5"/>
        <v>0.95006000000000002</v>
      </c>
      <c r="I34" s="77">
        <f t="shared" si="5"/>
        <v>6.7000000000000004E-2</v>
      </c>
      <c r="J34" s="77">
        <f t="shared" si="5"/>
        <v>1.34E-3</v>
      </c>
      <c r="K34" s="77">
        <f t="shared" si="5"/>
        <v>6.7000000000000002E-3</v>
      </c>
      <c r="L34" s="77">
        <f t="shared" si="5"/>
        <v>3.082E-2</v>
      </c>
      <c r="M34" s="77">
        <f t="shared" si="5"/>
        <v>0.26800000000000002</v>
      </c>
      <c r="N34" s="77">
        <f t="shared" si="5"/>
        <v>0</v>
      </c>
      <c r="O34" s="77">
        <f t="shared" si="5"/>
        <v>0</v>
      </c>
      <c r="P34" s="77">
        <f t="shared" si="5"/>
        <v>377.74599999999998</v>
      </c>
      <c r="Q34" s="77">
        <f t="shared" si="10"/>
        <v>427.12500000000006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134</v>
      </c>
      <c r="C35" s="77">
        <f t="shared" si="6"/>
        <v>93.800000000000011</v>
      </c>
      <c r="D35" s="77">
        <f t="shared" si="7"/>
        <v>64.161745999999994</v>
      </c>
      <c r="E35" s="77">
        <f t="shared" si="8"/>
        <v>10.899225000000001</v>
      </c>
      <c r="F35" s="77">
        <f t="shared" si="9"/>
        <v>5.6209515999999997</v>
      </c>
      <c r="G35" s="77">
        <f t="shared" si="5"/>
        <v>6.2979999999999994E-2</v>
      </c>
      <c r="H35" s="77">
        <f t="shared" si="5"/>
        <v>0.95006000000000002</v>
      </c>
      <c r="I35" s="77">
        <f t="shared" si="5"/>
        <v>6.7000000000000004E-2</v>
      </c>
      <c r="J35" s="77">
        <f t="shared" si="5"/>
        <v>1.34E-3</v>
      </c>
      <c r="K35" s="77">
        <f t="shared" si="5"/>
        <v>6.7000000000000002E-3</v>
      </c>
      <c r="L35" s="77">
        <f t="shared" si="5"/>
        <v>3.082E-2</v>
      </c>
      <c r="M35" s="77">
        <f t="shared" si="5"/>
        <v>0.26800000000000002</v>
      </c>
      <c r="N35" s="77">
        <f t="shared" si="5"/>
        <v>0</v>
      </c>
      <c r="O35" s="77">
        <f t="shared" si="5"/>
        <v>0</v>
      </c>
      <c r="P35" s="77">
        <f t="shared" si="5"/>
        <v>377.74599999999998</v>
      </c>
      <c r="Q35" s="77">
        <f t="shared" si="10"/>
        <v>427.12500000000006</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134</v>
      </c>
      <c r="C36" s="77">
        <f t="shared" si="6"/>
        <v>93.800000000000011</v>
      </c>
      <c r="D36" s="77">
        <f t="shared" si="7"/>
        <v>64.161745999999994</v>
      </c>
      <c r="E36" s="77">
        <f t="shared" si="8"/>
        <v>10.899225000000001</v>
      </c>
      <c r="F36" s="77">
        <f t="shared" si="9"/>
        <v>5.6209515999999997</v>
      </c>
      <c r="G36" s="77">
        <f t="shared" si="5"/>
        <v>6.2979999999999994E-2</v>
      </c>
      <c r="H36" s="77">
        <f t="shared" si="5"/>
        <v>0.95006000000000002</v>
      </c>
      <c r="I36" s="77">
        <f t="shared" si="5"/>
        <v>6.7000000000000004E-2</v>
      </c>
      <c r="J36" s="77">
        <f t="shared" si="5"/>
        <v>1.34E-3</v>
      </c>
      <c r="K36" s="77">
        <f t="shared" si="5"/>
        <v>6.7000000000000002E-3</v>
      </c>
      <c r="L36" s="77">
        <f t="shared" si="5"/>
        <v>3.082E-2</v>
      </c>
      <c r="M36" s="77">
        <f t="shared" si="5"/>
        <v>0.26800000000000002</v>
      </c>
      <c r="N36" s="77">
        <f t="shared" si="5"/>
        <v>0</v>
      </c>
      <c r="O36" s="77">
        <f t="shared" si="5"/>
        <v>0</v>
      </c>
      <c r="P36" s="77">
        <f t="shared" si="5"/>
        <v>377.74599999999998</v>
      </c>
      <c r="Q36" s="77">
        <f t="shared" si="10"/>
        <v>427.12500000000006</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134</v>
      </c>
      <c r="C37" s="77">
        <f t="shared" si="6"/>
        <v>93.800000000000011</v>
      </c>
      <c r="D37" s="77">
        <f t="shared" si="7"/>
        <v>64.161745999999994</v>
      </c>
      <c r="E37" s="77">
        <f t="shared" si="8"/>
        <v>10.899225000000001</v>
      </c>
      <c r="F37" s="77">
        <f t="shared" si="9"/>
        <v>5.6209515999999997</v>
      </c>
      <c r="G37" s="77">
        <f t="shared" si="5"/>
        <v>6.2979999999999994E-2</v>
      </c>
      <c r="H37" s="77">
        <f t="shared" si="5"/>
        <v>0.95006000000000002</v>
      </c>
      <c r="I37" s="77">
        <f t="shared" si="5"/>
        <v>6.7000000000000004E-2</v>
      </c>
      <c r="J37" s="77">
        <f t="shared" si="5"/>
        <v>1.34E-3</v>
      </c>
      <c r="K37" s="77">
        <f t="shared" si="5"/>
        <v>6.7000000000000002E-3</v>
      </c>
      <c r="L37" s="77">
        <f t="shared" si="5"/>
        <v>3.082E-2</v>
      </c>
      <c r="M37" s="77">
        <f t="shared" si="5"/>
        <v>0.26800000000000002</v>
      </c>
      <c r="N37" s="77">
        <f t="shared" si="5"/>
        <v>0</v>
      </c>
      <c r="O37" s="77">
        <f t="shared" si="5"/>
        <v>0</v>
      </c>
      <c r="P37" s="77">
        <f t="shared" si="5"/>
        <v>377.74599999999998</v>
      </c>
      <c r="Q37" s="77">
        <f t="shared" si="10"/>
        <v>427.12500000000006</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134</v>
      </c>
      <c r="C38" s="77">
        <f t="shared" si="6"/>
        <v>93.800000000000011</v>
      </c>
      <c r="D38" s="77">
        <f t="shared" si="7"/>
        <v>64.161745999999994</v>
      </c>
      <c r="E38" s="77">
        <f t="shared" si="8"/>
        <v>10.899225000000001</v>
      </c>
      <c r="F38" s="77">
        <f t="shared" si="9"/>
        <v>5.6209515999999997</v>
      </c>
      <c r="G38" s="77">
        <f t="shared" si="5"/>
        <v>6.2979999999999994E-2</v>
      </c>
      <c r="H38" s="77">
        <f t="shared" si="5"/>
        <v>0.95006000000000002</v>
      </c>
      <c r="I38" s="77">
        <f t="shared" si="5"/>
        <v>6.7000000000000004E-2</v>
      </c>
      <c r="J38" s="77">
        <f t="shared" si="5"/>
        <v>1.34E-3</v>
      </c>
      <c r="K38" s="77">
        <f t="shared" si="5"/>
        <v>6.7000000000000002E-3</v>
      </c>
      <c r="L38" s="77">
        <f t="shared" si="5"/>
        <v>3.082E-2</v>
      </c>
      <c r="M38" s="77">
        <f t="shared" si="5"/>
        <v>0.26800000000000002</v>
      </c>
      <c r="N38" s="77">
        <f t="shared" si="5"/>
        <v>0</v>
      </c>
      <c r="O38" s="77">
        <f t="shared" si="5"/>
        <v>0</v>
      </c>
      <c r="P38" s="77">
        <f t="shared" si="5"/>
        <v>377.74599999999998</v>
      </c>
      <c r="Q38" s="77">
        <f t="shared" si="10"/>
        <v>427.12500000000006</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134</v>
      </c>
      <c r="C39" s="77">
        <f t="shared" si="6"/>
        <v>93.800000000000011</v>
      </c>
      <c r="D39" s="77">
        <f t="shared" si="7"/>
        <v>64.161745999999994</v>
      </c>
      <c r="E39" s="77">
        <f t="shared" si="8"/>
        <v>10.899225000000001</v>
      </c>
      <c r="F39" s="77">
        <f t="shared" si="9"/>
        <v>5.6209515999999997</v>
      </c>
      <c r="G39" s="77">
        <f t="shared" si="5"/>
        <v>6.2979999999999994E-2</v>
      </c>
      <c r="H39" s="77">
        <f t="shared" si="5"/>
        <v>0.95006000000000002</v>
      </c>
      <c r="I39" s="77">
        <f t="shared" si="5"/>
        <v>6.7000000000000004E-2</v>
      </c>
      <c r="J39" s="77">
        <f t="shared" si="5"/>
        <v>1.34E-3</v>
      </c>
      <c r="K39" s="77">
        <f t="shared" si="5"/>
        <v>6.7000000000000002E-3</v>
      </c>
      <c r="L39" s="77">
        <f t="shared" si="5"/>
        <v>3.082E-2</v>
      </c>
      <c r="M39" s="77">
        <f t="shared" si="5"/>
        <v>0.26800000000000002</v>
      </c>
      <c r="N39" s="77">
        <f t="shared" si="5"/>
        <v>0</v>
      </c>
      <c r="O39" s="77">
        <f t="shared" si="5"/>
        <v>0</v>
      </c>
      <c r="P39" s="77">
        <f t="shared" si="5"/>
        <v>377.74599999999998</v>
      </c>
      <c r="Q39" s="77">
        <f t="shared" si="10"/>
        <v>427.12500000000006</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134</v>
      </c>
      <c r="C40" s="77">
        <f t="shared" si="6"/>
        <v>93.800000000000011</v>
      </c>
      <c r="D40" s="77">
        <f t="shared" si="7"/>
        <v>64.161745999999994</v>
      </c>
      <c r="E40" s="77">
        <f t="shared" si="8"/>
        <v>10.899225000000001</v>
      </c>
      <c r="F40" s="77">
        <f t="shared" si="9"/>
        <v>5.6209515999999997</v>
      </c>
      <c r="G40" s="77">
        <f t="shared" si="5"/>
        <v>6.2979999999999994E-2</v>
      </c>
      <c r="H40" s="77">
        <f t="shared" si="5"/>
        <v>0.95006000000000002</v>
      </c>
      <c r="I40" s="77">
        <f t="shared" si="5"/>
        <v>6.7000000000000004E-2</v>
      </c>
      <c r="J40" s="77">
        <f t="shared" si="5"/>
        <v>1.34E-3</v>
      </c>
      <c r="K40" s="77">
        <f t="shared" si="5"/>
        <v>6.7000000000000002E-3</v>
      </c>
      <c r="L40" s="77">
        <f t="shared" si="5"/>
        <v>3.082E-2</v>
      </c>
      <c r="M40" s="77">
        <f t="shared" si="5"/>
        <v>0.26800000000000002</v>
      </c>
      <c r="N40" s="77">
        <f t="shared" si="5"/>
        <v>0</v>
      </c>
      <c r="O40" s="77">
        <f t="shared" si="5"/>
        <v>0</v>
      </c>
      <c r="P40" s="77">
        <f t="shared" si="5"/>
        <v>377.74599999999998</v>
      </c>
      <c r="Q40" s="77">
        <f t="shared" si="10"/>
        <v>427.12500000000006</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134</v>
      </c>
      <c r="C41" s="77">
        <f t="shared" si="6"/>
        <v>93.800000000000011</v>
      </c>
      <c r="D41" s="77">
        <f t="shared" si="7"/>
        <v>64.161745999999994</v>
      </c>
      <c r="E41" s="77">
        <f t="shared" si="8"/>
        <v>10.899225000000001</v>
      </c>
      <c r="F41" s="77">
        <f t="shared" si="9"/>
        <v>5.6209515999999997</v>
      </c>
      <c r="G41" s="77">
        <f t="shared" si="5"/>
        <v>6.2979999999999994E-2</v>
      </c>
      <c r="H41" s="77">
        <f t="shared" si="5"/>
        <v>0.95006000000000002</v>
      </c>
      <c r="I41" s="77">
        <f t="shared" si="5"/>
        <v>6.7000000000000004E-2</v>
      </c>
      <c r="J41" s="77">
        <f t="shared" si="5"/>
        <v>1.34E-3</v>
      </c>
      <c r="K41" s="77">
        <f t="shared" si="5"/>
        <v>6.7000000000000002E-3</v>
      </c>
      <c r="L41" s="77">
        <f t="shared" si="5"/>
        <v>3.082E-2</v>
      </c>
      <c r="M41" s="77">
        <f t="shared" si="5"/>
        <v>0.26800000000000002</v>
      </c>
      <c r="N41" s="77">
        <f t="shared" si="5"/>
        <v>0</v>
      </c>
      <c r="O41" s="77">
        <f t="shared" si="5"/>
        <v>0</v>
      </c>
      <c r="P41" s="77">
        <f t="shared" si="5"/>
        <v>377.74599999999998</v>
      </c>
      <c r="Q41" s="77">
        <f t="shared" si="10"/>
        <v>427.12500000000006</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134</v>
      </c>
      <c r="C42" s="77">
        <f t="shared" si="6"/>
        <v>93.800000000000011</v>
      </c>
      <c r="D42" s="77">
        <f t="shared" si="7"/>
        <v>64.161745999999994</v>
      </c>
      <c r="E42" s="77">
        <f t="shared" si="8"/>
        <v>10.899225000000001</v>
      </c>
      <c r="F42" s="77">
        <f t="shared" si="9"/>
        <v>5.6209515999999997</v>
      </c>
      <c r="G42" s="77">
        <f t="shared" si="5"/>
        <v>6.2979999999999994E-2</v>
      </c>
      <c r="H42" s="77">
        <f t="shared" si="5"/>
        <v>0.95006000000000002</v>
      </c>
      <c r="I42" s="77">
        <f t="shared" si="5"/>
        <v>6.7000000000000004E-2</v>
      </c>
      <c r="J42" s="77">
        <f t="shared" si="5"/>
        <v>1.34E-3</v>
      </c>
      <c r="K42" s="77">
        <f t="shared" si="5"/>
        <v>6.7000000000000002E-3</v>
      </c>
      <c r="L42" s="77">
        <f t="shared" si="5"/>
        <v>3.082E-2</v>
      </c>
      <c r="M42" s="77">
        <f t="shared" si="5"/>
        <v>0.26800000000000002</v>
      </c>
      <c r="N42" s="77">
        <f t="shared" si="5"/>
        <v>0</v>
      </c>
      <c r="O42" s="77">
        <f t="shared" si="5"/>
        <v>0</v>
      </c>
      <c r="P42" s="77">
        <f t="shared" si="5"/>
        <v>377.74599999999998</v>
      </c>
      <c r="Q42" s="77">
        <f t="shared" si="10"/>
        <v>427.12500000000006</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134</v>
      </c>
      <c r="C43" s="77">
        <f t="shared" si="6"/>
        <v>93.800000000000011</v>
      </c>
      <c r="D43" s="77">
        <f t="shared" si="7"/>
        <v>64.161745999999994</v>
      </c>
      <c r="E43" s="77">
        <f t="shared" si="8"/>
        <v>10.899225000000001</v>
      </c>
      <c r="F43" s="77">
        <f t="shared" si="9"/>
        <v>5.6209515999999997</v>
      </c>
      <c r="G43" s="77">
        <f t="shared" si="5"/>
        <v>6.2979999999999994E-2</v>
      </c>
      <c r="H43" s="77">
        <f t="shared" si="5"/>
        <v>0.95006000000000002</v>
      </c>
      <c r="I43" s="77">
        <f t="shared" si="5"/>
        <v>6.7000000000000004E-2</v>
      </c>
      <c r="J43" s="77">
        <f t="shared" si="5"/>
        <v>1.34E-3</v>
      </c>
      <c r="K43" s="77">
        <f t="shared" si="5"/>
        <v>6.7000000000000002E-3</v>
      </c>
      <c r="L43" s="77">
        <f t="shared" si="5"/>
        <v>3.082E-2</v>
      </c>
      <c r="M43" s="77">
        <f t="shared" si="5"/>
        <v>0.26800000000000002</v>
      </c>
      <c r="N43" s="77">
        <f t="shared" si="5"/>
        <v>0</v>
      </c>
      <c r="O43" s="77">
        <f t="shared" si="5"/>
        <v>0</v>
      </c>
      <c r="P43" s="77">
        <f t="shared" si="5"/>
        <v>377.74599999999998</v>
      </c>
      <c r="Q43" s="77">
        <f t="shared" si="10"/>
        <v>427.12500000000006</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134</v>
      </c>
      <c r="C44" s="77">
        <f t="shared" si="6"/>
        <v>93.800000000000011</v>
      </c>
      <c r="D44" s="77">
        <f t="shared" si="7"/>
        <v>64.161745999999994</v>
      </c>
      <c r="E44" s="77">
        <f t="shared" si="8"/>
        <v>10.899225000000001</v>
      </c>
      <c r="F44" s="77">
        <f t="shared" si="9"/>
        <v>5.6209515999999997</v>
      </c>
      <c r="G44" s="77">
        <f t="shared" si="5"/>
        <v>6.2979999999999994E-2</v>
      </c>
      <c r="H44" s="77">
        <f t="shared" si="5"/>
        <v>0.95006000000000002</v>
      </c>
      <c r="I44" s="77">
        <f t="shared" si="5"/>
        <v>6.7000000000000004E-2</v>
      </c>
      <c r="J44" s="77">
        <f t="shared" si="5"/>
        <v>1.34E-3</v>
      </c>
      <c r="K44" s="77">
        <f t="shared" si="5"/>
        <v>6.7000000000000002E-3</v>
      </c>
      <c r="L44" s="77">
        <f t="shared" si="5"/>
        <v>3.082E-2</v>
      </c>
      <c r="M44" s="77">
        <f t="shared" si="5"/>
        <v>0.26800000000000002</v>
      </c>
      <c r="N44" s="77">
        <f t="shared" si="5"/>
        <v>0</v>
      </c>
      <c r="O44" s="77">
        <f t="shared" si="5"/>
        <v>0</v>
      </c>
      <c r="P44" s="77">
        <f t="shared" si="5"/>
        <v>377.74599999999998</v>
      </c>
      <c r="Q44" s="77">
        <f t="shared" si="10"/>
        <v>427.12500000000006</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134</v>
      </c>
      <c r="C62" s="77">
        <f>B32</f>
        <v>134</v>
      </c>
      <c r="D62" s="77">
        <f>B33</f>
        <v>134</v>
      </c>
      <c r="E62" s="77">
        <f>B34</f>
        <v>134</v>
      </c>
      <c r="F62" s="77">
        <f>B35</f>
        <v>134</v>
      </c>
      <c r="G62" s="77">
        <f>B36</f>
        <v>134</v>
      </c>
      <c r="H62" s="77">
        <f>B37</f>
        <v>134</v>
      </c>
      <c r="I62" s="77">
        <f>B38</f>
        <v>134</v>
      </c>
      <c r="J62" s="77">
        <f>B39</f>
        <v>134</v>
      </c>
      <c r="K62" s="77">
        <f>B40</f>
        <v>134</v>
      </c>
      <c r="L62" s="77">
        <f>B41</f>
        <v>134</v>
      </c>
      <c r="M62" s="77">
        <f>B42</f>
        <v>134</v>
      </c>
      <c r="N62" s="77">
        <f>B43</f>
        <v>134</v>
      </c>
      <c r="O62" s="77">
        <f>B44</f>
        <v>134</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40" sqref="A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v>6.8</v>
      </c>
      <c r="J1" s="127" t="s">
        <v>153</v>
      </c>
      <c r="K1" s="127"/>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20305</v>
      </c>
      <c r="G2" s="125" t="s">
        <v>110</v>
      </c>
      <c r="H2" s="126"/>
      <c r="I2" s="118">
        <v>351</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64.262550000000005</v>
      </c>
      <c r="D18" s="16">
        <f>$D32</f>
        <v>64.262550000000005</v>
      </c>
      <c r="E18" s="16">
        <f>$D33</f>
        <v>64.262550000000005</v>
      </c>
      <c r="F18" s="16">
        <f>$D34</f>
        <v>64.262550000000005</v>
      </c>
      <c r="G18" s="16">
        <f>$D35</f>
        <v>64.262550000000005</v>
      </c>
      <c r="H18" s="16">
        <f>$D36</f>
        <v>64.262550000000005</v>
      </c>
      <c r="I18" s="16">
        <f>$D37</f>
        <v>64.262550000000005</v>
      </c>
      <c r="J18" s="16">
        <f>$D38</f>
        <v>64.262550000000005</v>
      </c>
      <c r="K18" s="16">
        <f>$D39</f>
        <v>64.262550000000005</v>
      </c>
      <c r="L18" s="16">
        <f>$D40</f>
        <v>64.262550000000005</v>
      </c>
      <c r="M18" s="16">
        <f>$D41</f>
        <v>64.262550000000005</v>
      </c>
      <c r="N18" s="16">
        <f>$D42</f>
        <v>64.262550000000005</v>
      </c>
      <c r="O18" s="16">
        <f>$D43</f>
        <v>64.262550000000005</v>
      </c>
      <c r="P18" s="16">
        <f>$D44</f>
        <v>64.262550000000005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-0.33744999999998981</v>
      </c>
      <c r="D19" s="16">
        <f t="shared" ref="D19:V19" si="1">D18-D17</f>
        <v>-0.33744999999998981</v>
      </c>
      <c r="E19" s="16">
        <f t="shared" si="1"/>
        <v>-0.33744999999998981</v>
      </c>
      <c r="F19" s="16">
        <f t="shared" si="1"/>
        <v>-0.33744999999998981</v>
      </c>
      <c r="G19" s="16">
        <f t="shared" si="1"/>
        <v>-0.33744999999998981</v>
      </c>
      <c r="H19" s="16">
        <f t="shared" si="1"/>
        <v>-0.33744999999998981</v>
      </c>
      <c r="I19" s="16">
        <f t="shared" si="1"/>
        <v>-0.33744999999998981</v>
      </c>
      <c r="J19" s="16">
        <f t="shared" si="1"/>
        <v>-0.33744999999998981</v>
      </c>
      <c r="K19" s="16">
        <f t="shared" si="1"/>
        <v>-0.33744999999998981</v>
      </c>
      <c r="L19" s="16">
        <f t="shared" si="1"/>
        <v>-0.33744999999998981</v>
      </c>
      <c r="M19" s="16">
        <f t="shared" si="1"/>
        <v>-0.33744999999998981</v>
      </c>
      <c r="N19" s="16">
        <f t="shared" si="1"/>
        <v>-0.33744999999998981</v>
      </c>
      <c r="O19" s="16">
        <f t="shared" si="1"/>
        <v>-0.33744999999998981</v>
      </c>
      <c r="P19" s="16">
        <f t="shared" si="1"/>
        <v>-0.33744999999998981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19.112504999999999</v>
      </c>
      <c r="D22" s="16">
        <f>$E32</f>
        <v>19.112504999999999</v>
      </c>
      <c r="E22" s="16">
        <f>$E33</f>
        <v>19.112504999999999</v>
      </c>
      <c r="F22" s="16">
        <f>$E34</f>
        <v>19.112504999999999</v>
      </c>
      <c r="G22" s="16">
        <f>$E35</f>
        <v>19.112504999999999</v>
      </c>
      <c r="H22" s="16">
        <f>$E36</f>
        <v>19.112504999999999</v>
      </c>
      <c r="I22" s="16">
        <f>$E37</f>
        <v>19.112504999999999</v>
      </c>
      <c r="J22" s="16">
        <f>$E38</f>
        <v>19.112504999999999</v>
      </c>
      <c r="K22" s="16">
        <f>$E39</f>
        <v>19.112504999999999</v>
      </c>
      <c r="L22" s="16">
        <f>$E40</f>
        <v>19.112504999999999</v>
      </c>
      <c r="M22" s="16">
        <f>$E41</f>
        <v>19.112504999999999</v>
      </c>
      <c r="N22" s="16">
        <f>$E42</f>
        <v>19.112504999999999</v>
      </c>
      <c r="O22" s="16">
        <f>$E43</f>
        <v>19.112504999999999</v>
      </c>
      <c r="P22" s="16">
        <f>$E44</f>
        <v>19.112504999999999</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-208.887495</v>
      </c>
      <c r="D23" s="16">
        <f t="shared" ref="D23:V23" si="3">D22-D21</f>
        <v>-208.887495</v>
      </c>
      <c r="E23" s="16">
        <f t="shared" si="3"/>
        <v>-208.887495</v>
      </c>
      <c r="F23" s="16">
        <f t="shared" si="3"/>
        <v>-208.887495</v>
      </c>
      <c r="G23" s="16">
        <f t="shared" si="3"/>
        <v>-208.887495</v>
      </c>
      <c r="H23" s="16">
        <f t="shared" si="3"/>
        <v>-208.887495</v>
      </c>
      <c r="I23" s="16">
        <f t="shared" si="3"/>
        <v>-208.887495</v>
      </c>
      <c r="J23" s="16">
        <f t="shared" si="3"/>
        <v>-208.887495</v>
      </c>
      <c r="K23" s="16">
        <f t="shared" si="3"/>
        <v>-208.887495</v>
      </c>
      <c r="L23" s="16">
        <f t="shared" si="3"/>
        <v>-208.887495</v>
      </c>
      <c r="M23" s="16">
        <f t="shared" si="3"/>
        <v>-208.887495</v>
      </c>
      <c r="N23" s="16">
        <f t="shared" si="3"/>
        <v>-208.887495</v>
      </c>
      <c r="O23" s="16">
        <f t="shared" si="3"/>
        <v>-208.887495</v>
      </c>
      <c r="P23" s="16">
        <f t="shared" si="3"/>
        <v>-208.887495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170</v>
      </c>
      <c r="C31" s="77">
        <f>IF(C$27="%w/w SAR",((C$28*10)*$B31),IF(C$27="%w/w DM",(((C$28*10)*($B$28/100))*$B31),IF(C$27="kg/t SAR",(C$28*$B31),IF(C$27="kg/t DM",((C$28*($B$28/100))*$B31),IF(C$27="mg/kg SAR",((C$28*0.001)*$B31),IF(C$27="mg/kg DM",(((C$28*0.001)*($B$28/100))*$B31),0))))))</f>
        <v>187.00000000000003</v>
      </c>
      <c r="D31" s="77">
        <f>(IF(D$27="%w/w SAR",((D$28*10)*$B31),IF(D$27="%w/w DM",(((D$28*10)*($B$28/100))*$B31),IF(D$27="kg/t SAR",(D$28*$B31),IF(D$27="kg/t DM",((D$28*($B$28/100))*$B31),IF(D$27="mg/kg SAR",((D$28*0.001)*$B31),IF(D$27="mg/kg DM",(((D$28*0.001)*($B$28/100))*$B31),"0")))))))*2.291</f>
        <v>64.262550000000005</v>
      </c>
      <c r="E31" s="77">
        <f>(IF(E$27="%w/w SAR",((E$28*10)*$B31),IF(E$27="%w/w DM",(((E$28*10)*($B$28/100))*$B31),IF(E$27="kg/t SAR",(E$28*$B31),IF(E$27="kg/t DM",((E$28*($B$28/100))*$B31),IF(E$27="mg/kg SAR",((E$28*0.001)*$B31),IF(E$27="mg/kg DM",(((E$28*0.001)*($B$28/100))*$B31),"0")))))))*1.205</f>
        <v>19.112504999999999</v>
      </c>
      <c r="F31" s="77">
        <f>(IF(F$27="%w/w SAR",((F$28*10)*$B31),IF(F$27="%w/w DM",(((F$28*10)*($B$28/100))*$B31),IF(F$27="kg/t SAR",(F$28*$B31),IF(F$27="kg/t DM",((F$28*($B$28/100))*$B31),IF(F$27="mg/kg SAR",((F$28*0.001)*$B31),IF(F$27="mg/kg DM",(((F$28*0.001)*($B$28/100))*$B31),"0")))))))*1.658</f>
        <v>22.520614000000002</v>
      </c>
      <c r="G31" s="77">
        <f t="shared" ref="G31:P46" si="5">IF(G$27="%w/w SAR",((G$28*10)*$B31),IF(G$27="%w/w DM",(((G$28*10)*($B$28/100))*$B31),IF(G$27="kg/t SAR",(G$28*$B31),IF(G$27="kg/t DM",((G$28*($B$28/100))*$B31),IF(G$27="mg/kg SAR",((G$28*0.001)*$B31),IF(G$27="mg/kg DM",(((G$28*0.001)*($B$28/100))*$B31),0))))))</f>
        <v>0.11628000000000001</v>
      </c>
      <c r="H31" s="77">
        <f t="shared" si="5"/>
        <v>0.64429999999999998</v>
      </c>
      <c r="I31" s="77">
        <f t="shared" si="5"/>
        <v>8.5000000000000006E-2</v>
      </c>
      <c r="J31" s="77">
        <f t="shared" si="5"/>
        <v>1.7000000000000001E-3</v>
      </c>
      <c r="K31" s="77">
        <f t="shared" si="5"/>
        <v>8.5000000000000006E-3</v>
      </c>
      <c r="L31" s="77">
        <f t="shared" si="5"/>
        <v>3.4000000000000002E-2</v>
      </c>
      <c r="M31" s="77">
        <f t="shared" si="5"/>
        <v>3.8420000000000003E-2</v>
      </c>
      <c r="N31" s="77">
        <f t="shared" si="5"/>
        <v>0</v>
      </c>
      <c r="O31" s="77">
        <f t="shared" si="5"/>
        <v>0</v>
      </c>
      <c r="P31" s="77">
        <f t="shared" si="5"/>
        <v>57.120000000000005</v>
      </c>
      <c r="Q31" s="77">
        <f>(IF(Q$27="%w/w SAR",((Q$28*10)*$B31),IF(Q$27="%w/w DM",(((Q$28*10)*($B$28/100))*$B31),IF(Q$27="kg/t SAR",(Q$28*$B31),IF(Q$27="kg/t DM",((Q$28*($B$28/100))*$B31),IF(Q$27="mg/kg SAR",((Q$28*0.001)*$B31),IF(Q$27="mg/kg DM",(((Q$28*0.001)*($B$28/100))*$B31),0)))))))*2.5</f>
        <v>82.875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170</v>
      </c>
      <c r="C32" s="77">
        <f t="shared" ref="C32:C50" si="6">IF(C$27="%w/w SAR",((C$28*10)*$B32),IF(C$27="%w/w DM",(((C$28*10)*($B$28/100))*$B32),IF(C$27="kg/t SAR",(C$28*$B32),IF(C$27="kg/t DM",((C$28*($B$28/100))*$B32),IF(C$27="mg/kg SAR",((C$28*0.001)*$B32),IF(C$27="mg/kg DM",(((C$28*0.001)*($B$28/100))*$B32),0))))))</f>
        <v>187.00000000000003</v>
      </c>
      <c r="D32" s="77">
        <f t="shared" ref="D32:D50" si="7">(IF(D$27="%w/w SAR",((D$28*10)*$B32),IF(D$27="%w/w DM",(((D$28*10)*($B$28/100))*$B32),IF(D$27="kg/t SAR",(D$28*$B32),IF(D$27="kg/t DM",((D$28*($B$28/100))*$B32),IF(D$27="mg/kg SAR",((D$28*0.001)*$B32),IF(D$27="mg/kg DM",(((D$28*0.001)*($B$28/100))*$B32),"0")))))))*2.291</f>
        <v>64.262550000000005</v>
      </c>
      <c r="E32" s="77">
        <f t="shared" ref="E32:E50" si="8">(IF(E$27="%w/w SAR",((E$28*10)*$B32),IF(E$27="%w/w DM",(((E$28*10)*($B$28/100))*$B32),IF(E$27="kg/t SAR",(E$28*$B32),IF(E$27="kg/t DM",((E$28*($B$28/100))*$B32),IF(E$27="mg/kg SAR",((E$28*0.001)*$B32),IF(E$27="mg/kg DM",(((E$28*0.001)*($B$28/100))*$B32),"0")))))))*1.205</f>
        <v>19.112504999999999</v>
      </c>
      <c r="F32" s="77">
        <f t="shared" ref="F32:F50" si="9">(IF(F$27="%w/w SAR",((F$28*10)*$B32),IF(F$27="%w/w DM",(((F$28*10)*($B$28/100))*$B32),IF(F$27="kg/t SAR",(F$28*$B32),IF(F$27="kg/t DM",((F$28*($B$28/100))*$B32),IF(F$27="mg/kg SAR",((F$28*0.001)*$B32),IF(F$27="mg/kg DM",(((F$28*0.001)*($B$28/100))*$B32),"0")))))))*1.658</f>
        <v>22.520614000000002</v>
      </c>
      <c r="G32" s="77">
        <f t="shared" si="5"/>
        <v>0.11628000000000001</v>
      </c>
      <c r="H32" s="77">
        <f t="shared" si="5"/>
        <v>0.64429999999999998</v>
      </c>
      <c r="I32" s="77">
        <f t="shared" si="5"/>
        <v>8.5000000000000006E-2</v>
      </c>
      <c r="J32" s="77">
        <f t="shared" si="5"/>
        <v>1.7000000000000001E-3</v>
      </c>
      <c r="K32" s="77">
        <f t="shared" si="5"/>
        <v>8.5000000000000006E-3</v>
      </c>
      <c r="L32" s="77">
        <f t="shared" si="5"/>
        <v>3.4000000000000002E-2</v>
      </c>
      <c r="M32" s="77">
        <f t="shared" si="5"/>
        <v>3.8420000000000003E-2</v>
      </c>
      <c r="N32" s="77">
        <f t="shared" si="5"/>
        <v>0</v>
      </c>
      <c r="O32" s="77">
        <f t="shared" si="5"/>
        <v>0</v>
      </c>
      <c r="P32" s="77">
        <f t="shared" si="5"/>
        <v>57.120000000000005</v>
      </c>
      <c r="Q32" s="77">
        <f t="shared" ref="Q32:Q50" si="10">(IF(Q$27="%w/w SAR",((Q$28*10)*$B32),IF(Q$27="%w/w DM",(((Q$28*10)*($B$28/100))*$B32),IF(Q$27="kg/t SAR",(Q$28*$B32),IF(Q$27="kg/t DM",((Q$28*($B$28/100))*$B32),IF(Q$27="mg/kg SAR",((Q$28*0.001)*$B32),IF(Q$27="mg/kg DM",(((Q$28*0.001)*($B$28/100))*$B32),0)))))))*2.5</f>
        <v>82.875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170</v>
      </c>
      <c r="C33" s="77">
        <f t="shared" si="6"/>
        <v>187.00000000000003</v>
      </c>
      <c r="D33" s="77">
        <f t="shared" si="7"/>
        <v>64.262550000000005</v>
      </c>
      <c r="E33" s="77">
        <f t="shared" si="8"/>
        <v>19.112504999999999</v>
      </c>
      <c r="F33" s="77">
        <f t="shared" si="9"/>
        <v>22.520614000000002</v>
      </c>
      <c r="G33" s="77">
        <f t="shared" si="5"/>
        <v>0.11628000000000001</v>
      </c>
      <c r="H33" s="77">
        <f t="shared" si="5"/>
        <v>0.64429999999999998</v>
      </c>
      <c r="I33" s="77">
        <f t="shared" si="5"/>
        <v>8.5000000000000006E-2</v>
      </c>
      <c r="J33" s="77">
        <f t="shared" si="5"/>
        <v>1.7000000000000001E-3</v>
      </c>
      <c r="K33" s="77">
        <f t="shared" si="5"/>
        <v>8.5000000000000006E-3</v>
      </c>
      <c r="L33" s="77">
        <f t="shared" si="5"/>
        <v>3.4000000000000002E-2</v>
      </c>
      <c r="M33" s="77">
        <f t="shared" si="5"/>
        <v>3.8420000000000003E-2</v>
      </c>
      <c r="N33" s="77">
        <f t="shared" si="5"/>
        <v>0</v>
      </c>
      <c r="O33" s="77">
        <f t="shared" si="5"/>
        <v>0</v>
      </c>
      <c r="P33" s="77">
        <f t="shared" si="5"/>
        <v>57.120000000000005</v>
      </c>
      <c r="Q33" s="77">
        <f t="shared" si="10"/>
        <v>82.875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170</v>
      </c>
      <c r="C34" s="77">
        <f t="shared" si="6"/>
        <v>187.00000000000003</v>
      </c>
      <c r="D34" s="77">
        <f t="shared" si="7"/>
        <v>64.262550000000005</v>
      </c>
      <c r="E34" s="77">
        <f t="shared" si="8"/>
        <v>19.112504999999999</v>
      </c>
      <c r="F34" s="77">
        <f t="shared" si="9"/>
        <v>22.520614000000002</v>
      </c>
      <c r="G34" s="77">
        <f t="shared" si="5"/>
        <v>0.11628000000000001</v>
      </c>
      <c r="H34" s="77">
        <f t="shared" si="5"/>
        <v>0.64429999999999998</v>
      </c>
      <c r="I34" s="77">
        <f t="shared" si="5"/>
        <v>8.5000000000000006E-2</v>
      </c>
      <c r="J34" s="77">
        <f t="shared" si="5"/>
        <v>1.7000000000000001E-3</v>
      </c>
      <c r="K34" s="77">
        <f t="shared" si="5"/>
        <v>8.5000000000000006E-3</v>
      </c>
      <c r="L34" s="77">
        <f t="shared" si="5"/>
        <v>3.4000000000000002E-2</v>
      </c>
      <c r="M34" s="77">
        <f t="shared" si="5"/>
        <v>3.8420000000000003E-2</v>
      </c>
      <c r="N34" s="77">
        <f t="shared" si="5"/>
        <v>0</v>
      </c>
      <c r="O34" s="77">
        <f t="shared" si="5"/>
        <v>0</v>
      </c>
      <c r="P34" s="77">
        <f t="shared" si="5"/>
        <v>57.120000000000005</v>
      </c>
      <c r="Q34" s="77">
        <f t="shared" si="10"/>
        <v>82.875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170</v>
      </c>
      <c r="C35" s="77">
        <f t="shared" si="6"/>
        <v>187.00000000000003</v>
      </c>
      <c r="D35" s="77">
        <f t="shared" si="7"/>
        <v>64.262550000000005</v>
      </c>
      <c r="E35" s="77">
        <f t="shared" si="8"/>
        <v>19.112504999999999</v>
      </c>
      <c r="F35" s="77">
        <f t="shared" si="9"/>
        <v>22.520614000000002</v>
      </c>
      <c r="G35" s="77">
        <f t="shared" si="5"/>
        <v>0.11628000000000001</v>
      </c>
      <c r="H35" s="77">
        <f t="shared" si="5"/>
        <v>0.64429999999999998</v>
      </c>
      <c r="I35" s="77">
        <f t="shared" si="5"/>
        <v>8.5000000000000006E-2</v>
      </c>
      <c r="J35" s="77">
        <f t="shared" si="5"/>
        <v>1.7000000000000001E-3</v>
      </c>
      <c r="K35" s="77">
        <f t="shared" si="5"/>
        <v>8.5000000000000006E-3</v>
      </c>
      <c r="L35" s="77">
        <f t="shared" si="5"/>
        <v>3.4000000000000002E-2</v>
      </c>
      <c r="M35" s="77">
        <f t="shared" si="5"/>
        <v>3.8420000000000003E-2</v>
      </c>
      <c r="N35" s="77">
        <f t="shared" si="5"/>
        <v>0</v>
      </c>
      <c r="O35" s="77">
        <f t="shared" si="5"/>
        <v>0</v>
      </c>
      <c r="P35" s="77">
        <f t="shared" si="5"/>
        <v>57.120000000000005</v>
      </c>
      <c r="Q35" s="77">
        <f t="shared" si="10"/>
        <v>82.875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170</v>
      </c>
      <c r="C36" s="77">
        <f t="shared" si="6"/>
        <v>187.00000000000003</v>
      </c>
      <c r="D36" s="77">
        <f t="shared" si="7"/>
        <v>64.262550000000005</v>
      </c>
      <c r="E36" s="77">
        <f t="shared" si="8"/>
        <v>19.112504999999999</v>
      </c>
      <c r="F36" s="77">
        <f t="shared" si="9"/>
        <v>22.520614000000002</v>
      </c>
      <c r="G36" s="77">
        <f t="shared" si="5"/>
        <v>0.11628000000000001</v>
      </c>
      <c r="H36" s="77">
        <f t="shared" si="5"/>
        <v>0.64429999999999998</v>
      </c>
      <c r="I36" s="77">
        <f t="shared" si="5"/>
        <v>8.5000000000000006E-2</v>
      </c>
      <c r="J36" s="77">
        <f t="shared" si="5"/>
        <v>1.7000000000000001E-3</v>
      </c>
      <c r="K36" s="77">
        <f t="shared" si="5"/>
        <v>8.5000000000000006E-3</v>
      </c>
      <c r="L36" s="77">
        <f t="shared" si="5"/>
        <v>3.4000000000000002E-2</v>
      </c>
      <c r="M36" s="77">
        <f t="shared" si="5"/>
        <v>3.8420000000000003E-2</v>
      </c>
      <c r="N36" s="77">
        <f t="shared" si="5"/>
        <v>0</v>
      </c>
      <c r="O36" s="77">
        <f t="shared" si="5"/>
        <v>0</v>
      </c>
      <c r="P36" s="77">
        <f t="shared" si="5"/>
        <v>57.120000000000005</v>
      </c>
      <c r="Q36" s="77">
        <f t="shared" si="10"/>
        <v>82.875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170</v>
      </c>
      <c r="C37" s="77">
        <f t="shared" si="6"/>
        <v>187.00000000000003</v>
      </c>
      <c r="D37" s="77">
        <f t="shared" si="7"/>
        <v>64.262550000000005</v>
      </c>
      <c r="E37" s="77">
        <f t="shared" si="8"/>
        <v>19.112504999999999</v>
      </c>
      <c r="F37" s="77">
        <f t="shared" si="9"/>
        <v>22.520614000000002</v>
      </c>
      <c r="G37" s="77">
        <f t="shared" si="5"/>
        <v>0.11628000000000001</v>
      </c>
      <c r="H37" s="77">
        <f t="shared" si="5"/>
        <v>0.64429999999999998</v>
      </c>
      <c r="I37" s="77">
        <f t="shared" si="5"/>
        <v>8.5000000000000006E-2</v>
      </c>
      <c r="J37" s="77">
        <f t="shared" si="5"/>
        <v>1.7000000000000001E-3</v>
      </c>
      <c r="K37" s="77">
        <f t="shared" si="5"/>
        <v>8.5000000000000006E-3</v>
      </c>
      <c r="L37" s="77">
        <f t="shared" si="5"/>
        <v>3.4000000000000002E-2</v>
      </c>
      <c r="M37" s="77">
        <f t="shared" si="5"/>
        <v>3.8420000000000003E-2</v>
      </c>
      <c r="N37" s="77">
        <f t="shared" si="5"/>
        <v>0</v>
      </c>
      <c r="O37" s="77">
        <f t="shared" si="5"/>
        <v>0</v>
      </c>
      <c r="P37" s="77">
        <f t="shared" si="5"/>
        <v>57.120000000000005</v>
      </c>
      <c r="Q37" s="77">
        <f t="shared" si="10"/>
        <v>82.875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170</v>
      </c>
      <c r="C38" s="77">
        <f t="shared" si="6"/>
        <v>187.00000000000003</v>
      </c>
      <c r="D38" s="77">
        <f t="shared" si="7"/>
        <v>64.262550000000005</v>
      </c>
      <c r="E38" s="77">
        <f t="shared" si="8"/>
        <v>19.112504999999999</v>
      </c>
      <c r="F38" s="77">
        <f t="shared" si="9"/>
        <v>22.520614000000002</v>
      </c>
      <c r="G38" s="77">
        <f t="shared" si="5"/>
        <v>0.11628000000000001</v>
      </c>
      <c r="H38" s="77">
        <f t="shared" si="5"/>
        <v>0.64429999999999998</v>
      </c>
      <c r="I38" s="77">
        <f t="shared" si="5"/>
        <v>8.5000000000000006E-2</v>
      </c>
      <c r="J38" s="77">
        <f t="shared" si="5"/>
        <v>1.7000000000000001E-3</v>
      </c>
      <c r="K38" s="77">
        <f t="shared" si="5"/>
        <v>8.5000000000000006E-3</v>
      </c>
      <c r="L38" s="77">
        <f t="shared" si="5"/>
        <v>3.4000000000000002E-2</v>
      </c>
      <c r="M38" s="77">
        <f t="shared" si="5"/>
        <v>3.8420000000000003E-2</v>
      </c>
      <c r="N38" s="77">
        <f t="shared" si="5"/>
        <v>0</v>
      </c>
      <c r="O38" s="77">
        <f t="shared" si="5"/>
        <v>0</v>
      </c>
      <c r="P38" s="77">
        <f t="shared" si="5"/>
        <v>57.120000000000005</v>
      </c>
      <c r="Q38" s="77">
        <f t="shared" si="10"/>
        <v>82.875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170</v>
      </c>
      <c r="C39" s="77">
        <f t="shared" si="6"/>
        <v>187.00000000000003</v>
      </c>
      <c r="D39" s="77">
        <f t="shared" si="7"/>
        <v>64.262550000000005</v>
      </c>
      <c r="E39" s="77">
        <f t="shared" si="8"/>
        <v>19.112504999999999</v>
      </c>
      <c r="F39" s="77">
        <f t="shared" si="9"/>
        <v>22.520614000000002</v>
      </c>
      <c r="G39" s="77">
        <f t="shared" si="5"/>
        <v>0.11628000000000001</v>
      </c>
      <c r="H39" s="77">
        <f t="shared" si="5"/>
        <v>0.64429999999999998</v>
      </c>
      <c r="I39" s="77">
        <f t="shared" si="5"/>
        <v>8.5000000000000006E-2</v>
      </c>
      <c r="J39" s="77">
        <f t="shared" si="5"/>
        <v>1.7000000000000001E-3</v>
      </c>
      <c r="K39" s="77">
        <f t="shared" si="5"/>
        <v>8.5000000000000006E-3</v>
      </c>
      <c r="L39" s="77">
        <f t="shared" si="5"/>
        <v>3.4000000000000002E-2</v>
      </c>
      <c r="M39" s="77">
        <f t="shared" si="5"/>
        <v>3.8420000000000003E-2</v>
      </c>
      <c r="N39" s="77">
        <f t="shared" si="5"/>
        <v>0</v>
      </c>
      <c r="O39" s="77">
        <f t="shared" si="5"/>
        <v>0</v>
      </c>
      <c r="P39" s="77">
        <f t="shared" si="5"/>
        <v>57.120000000000005</v>
      </c>
      <c r="Q39" s="77">
        <f t="shared" si="10"/>
        <v>82.875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170</v>
      </c>
      <c r="C40" s="77">
        <f t="shared" si="6"/>
        <v>187.00000000000003</v>
      </c>
      <c r="D40" s="77">
        <f t="shared" si="7"/>
        <v>64.262550000000005</v>
      </c>
      <c r="E40" s="77">
        <f t="shared" si="8"/>
        <v>19.112504999999999</v>
      </c>
      <c r="F40" s="77">
        <f t="shared" si="9"/>
        <v>22.520614000000002</v>
      </c>
      <c r="G40" s="77">
        <f t="shared" si="5"/>
        <v>0.11628000000000001</v>
      </c>
      <c r="H40" s="77">
        <f t="shared" si="5"/>
        <v>0.64429999999999998</v>
      </c>
      <c r="I40" s="77">
        <f t="shared" si="5"/>
        <v>8.5000000000000006E-2</v>
      </c>
      <c r="J40" s="77">
        <f t="shared" si="5"/>
        <v>1.7000000000000001E-3</v>
      </c>
      <c r="K40" s="77">
        <f t="shared" si="5"/>
        <v>8.5000000000000006E-3</v>
      </c>
      <c r="L40" s="77">
        <f t="shared" si="5"/>
        <v>3.4000000000000002E-2</v>
      </c>
      <c r="M40" s="77">
        <f t="shared" si="5"/>
        <v>3.8420000000000003E-2</v>
      </c>
      <c r="N40" s="77">
        <f t="shared" si="5"/>
        <v>0</v>
      </c>
      <c r="O40" s="77">
        <f t="shared" si="5"/>
        <v>0</v>
      </c>
      <c r="P40" s="77">
        <f t="shared" si="5"/>
        <v>57.120000000000005</v>
      </c>
      <c r="Q40" s="77">
        <f t="shared" si="10"/>
        <v>82.875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170</v>
      </c>
      <c r="C41" s="77">
        <f t="shared" si="6"/>
        <v>187.00000000000003</v>
      </c>
      <c r="D41" s="77">
        <f t="shared" si="7"/>
        <v>64.262550000000005</v>
      </c>
      <c r="E41" s="77">
        <f t="shared" si="8"/>
        <v>19.112504999999999</v>
      </c>
      <c r="F41" s="77">
        <f t="shared" si="9"/>
        <v>22.520614000000002</v>
      </c>
      <c r="G41" s="77">
        <f t="shared" si="5"/>
        <v>0.11628000000000001</v>
      </c>
      <c r="H41" s="77">
        <f t="shared" si="5"/>
        <v>0.64429999999999998</v>
      </c>
      <c r="I41" s="77">
        <f t="shared" si="5"/>
        <v>8.5000000000000006E-2</v>
      </c>
      <c r="J41" s="77">
        <f t="shared" si="5"/>
        <v>1.7000000000000001E-3</v>
      </c>
      <c r="K41" s="77">
        <f t="shared" si="5"/>
        <v>8.5000000000000006E-3</v>
      </c>
      <c r="L41" s="77">
        <f t="shared" si="5"/>
        <v>3.4000000000000002E-2</v>
      </c>
      <c r="M41" s="77">
        <f t="shared" si="5"/>
        <v>3.8420000000000003E-2</v>
      </c>
      <c r="N41" s="77">
        <f t="shared" si="5"/>
        <v>0</v>
      </c>
      <c r="O41" s="77">
        <f t="shared" si="5"/>
        <v>0</v>
      </c>
      <c r="P41" s="77">
        <f t="shared" si="5"/>
        <v>57.120000000000005</v>
      </c>
      <c r="Q41" s="77">
        <f t="shared" si="10"/>
        <v>82.875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170</v>
      </c>
      <c r="C42" s="77">
        <f t="shared" si="6"/>
        <v>187.00000000000003</v>
      </c>
      <c r="D42" s="77">
        <f t="shared" si="7"/>
        <v>64.262550000000005</v>
      </c>
      <c r="E42" s="77">
        <f t="shared" si="8"/>
        <v>19.112504999999999</v>
      </c>
      <c r="F42" s="77">
        <f t="shared" si="9"/>
        <v>22.520614000000002</v>
      </c>
      <c r="G42" s="77">
        <f t="shared" si="5"/>
        <v>0.11628000000000001</v>
      </c>
      <c r="H42" s="77">
        <f t="shared" si="5"/>
        <v>0.64429999999999998</v>
      </c>
      <c r="I42" s="77">
        <f t="shared" si="5"/>
        <v>8.5000000000000006E-2</v>
      </c>
      <c r="J42" s="77">
        <f t="shared" si="5"/>
        <v>1.7000000000000001E-3</v>
      </c>
      <c r="K42" s="77">
        <f t="shared" si="5"/>
        <v>8.5000000000000006E-3</v>
      </c>
      <c r="L42" s="77">
        <f t="shared" si="5"/>
        <v>3.4000000000000002E-2</v>
      </c>
      <c r="M42" s="77">
        <f t="shared" si="5"/>
        <v>3.8420000000000003E-2</v>
      </c>
      <c r="N42" s="77">
        <f t="shared" si="5"/>
        <v>0</v>
      </c>
      <c r="O42" s="77">
        <f t="shared" si="5"/>
        <v>0</v>
      </c>
      <c r="P42" s="77">
        <f t="shared" si="5"/>
        <v>57.120000000000005</v>
      </c>
      <c r="Q42" s="77">
        <f t="shared" si="10"/>
        <v>82.875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170</v>
      </c>
      <c r="C43" s="77">
        <f t="shared" si="6"/>
        <v>187.00000000000003</v>
      </c>
      <c r="D43" s="77">
        <f t="shared" si="7"/>
        <v>64.262550000000005</v>
      </c>
      <c r="E43" s="77">
        <f t="shared" si="8"/>
        <v>19.112504999999999</v>
      </c>
      <c r="F43" s="77">
        <f t="shared" si="9"/>
        <v>22.520614000000002</v>
      </c>
      <c r="G43" s="77">
        <f t="shared" si="5"/>
        <v>0.11628000000000001</v>
      </c>
      <c r="H43" s="77">
        <f t="shared" si="5"/>
        <v>0.64429999999999998</v>
      </c>
      <c r="I43" s="77">
        <f t="shared" si="5"/>
        <v>8.5000000000000006E-2</v>
      </c>
      <c r="J43" s="77">
        <f t="shared" si="5"/>
        <v>1.7000000000000001E-3</v>
      </c>
      <c r="K43" s="77">
        <f t="shared" si="5"/>
        <v>8.5000000000000006E-3</v>
      </c>
      <c r="L43" s="77">
        <f t="shared" si="5"/>
        <v>3.4000000000000002E-2</v>
      </c>
      <c r="M43" s="77">
        <f t="shared" si="5"/>
        <v>3.8420000000000003E-2</v>
      </c>
      <c r="N43" s="77">
        <f t="shared" si="5"/>
        <v>0</v>
      </c>
      <c r="O43" s="77">
        <f t="shared" si="5"/>
        <v>0</v>
      </c>
      <c r="P43" s="77">
        <f t="shared" si="5"/>
        <v>57.120000000000005</v>
      </c>
      <c r="Q43" s="77">
        <f t="shared" si="10"/>
        <v>82.875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170</v>
      </c>
      <c r="C44" s="77">
        <f t="shared" si="6"/>
        <v>187.00000000000003</v>
      </c>
      <c r="D44" s="77">
        <f t="shared" si="7"/>
        <v>64.262550000000005</v>
      </c>
      <c r="E44" s="77">
        <f t="shared" si="8"/>
        <v>19.112504999999999</v>
      </c>
      <c r="F44" s="77">
        <f t="shared" si="9"/>
        <v>22.520614000000002</v>
      </c>
      <c r="G44" s="77">
        <f t="shared" si="5"/>
        <v>0.11628000000000001</v>
      </c>
      <c r="H44" s="77">
        <f t="shared" si="5"/>
        <v>0.64429999999999998</v>
      </c>
      <c r="I44" s="77">
        <f t="shared" si="5"/>
        <v>8.5000000000000006E-2</v>
      </c>
      <c r="J44" s="77">
        <f t="shared" si="5"/>
        <v>1.7000000000000001E-3</v>
      </c>
      <c r="K44" s="77">
        <f t="shared" si="5"/>
        <v>8.5000000000000006E-3</v>
      </c>
      <c r="L44" s="77">
        <f t="shared" si="5"/>
        <v>3.4000000000000002E-2</v>
      </c>
      <c r="M44" s="77">
        <f t="shared" si="5"/>
        <v>3.8420000000000003E-2</v>
      </c>
      <c r="N44" s="77">
        <f t="shared" si="5"/>
        <v>0</v>
      </c>
      <c r="O44" s="77">
        <f t="shared" si="5"/>
        <v>0</v>
      </c>
      <c r="P44" s="77">
        <f t="shared" si="5"/>
        <v>57.120000000000005</v>
      </c>
      <c r="Q44" s="77">
        <f t="shared" si="10"/>
        <v>82.875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170</v>
      </c>
      <c r="C62" s="77">
        <f>B32</f>
        <v>170</v>
      </c>
      <c r="D62" s="77">
        <f>B33</f>
        <v>170</v>
      </c>
      <c r="E62" s="77">
        <f>B34</f>
        <v>170</v>
      </c>
      <c r="F62" s="77">
        <f>B35</f>
        <v>170</v>
      </c>
      <c r="G62" s="77">
        <f>B36</f>
        <v>170</v>
      </c>
      <c r="H62" s="77">
        <f>B37</f>
        <v>170</v>
      </c>
      <c r="I62" s="77">
        <f>B38</f>
        <v>170</v>
      </c>
      <c r="J62" s="77">
        <f>B39</f>
        <v>170</v>
      </c>
      <c r="K62" s="77">
        <f>B40</f>
        <v>170</v>
      </c>
      <c r="L62" s="77">
        <f>B41</f>
        <v>170</v>
      </c>
      <c r="M62" s="77">
        <f>B42</f>
        <v>170</v>
      </c>
      <c r="N62" s="77">
        <f>B43</f>
        <v>170</v>
      </c>
      <c r="O62" s="77">
        <f>B44</f>
        <v>170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44" sqref="A4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v>7.06</v>
      </c>
      <c r="J1" s="127" t="s">
        <v>153</v>
      </c>
      <c r="K1" s="127"/>
      <c r="L1" s="97">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20204</v>
      </c>
      <c r="G2" s="125" t="s">
        <v>110</v>
      </c>
      <c r="H2" s="126"/>
      <c r="I2" s="118">
        <v>1902</v>
      </c>
      <c r="J2" s="127" t="s">
        <v>158</v>
      </c>
      <c r="K2" s="127"/>
      <c r="L2" s="97">
        <v>0.34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v>580</v>
      </c>
      <c r="J3" s="123" t="s">
        <v>154</v>
      </c>
      <c r="K3" s="124"/>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63.705836999999995</v>
      </c>
      <c r="D18" s="16">
        <f>$D32</f>
        <v>63.705836999999995</v>
      </c>
      <c r="E18" s="16">
        <f>$D33</f>
        <v>63.705836999999995</v>
      </c>
      <c r="F18" s="16">
        <f>$D34</f>
        <v>63.705836999999995</v>
      </c>
      <c r="G18" s="16">
        <f>$D35</f>
        <v>63.705836999999995</v>
      </c>
      <c r="H18" s="16">
        <f>$D36</f>
        <v>63.705836999999995</v>
      </c>
      <c r="I18" s="16">
        <f>$D37</f>
        <v>63.705836999999995</v>
      </c>
      <c r="J18" s="16">
        <f>$D38</f>
        <v>63.705836999999995</v>
      </c>
      <c r="K18" s="16">
        <f>$D39</f>
        <v>63.705836999999995</v>
      </c>
      <c r="L18" s="16">
        <f>$D40</f>
        <v>63.705836999999995</v>
      </c>
      <c r="M18" s="16">
        <f>$D41</f>
        <v>63.705836999999995</v>
      </c>
      <c r="N18" s="16">
        <f>$D42</f>
        <v>63.705836999999995</v>
      </c>
      <c r="O18" s="16">
        <f>$D43</f>
        <v>63.705836999999995</v>
      </c>
      <c r="P18" s="16">
        <f>$D44</f>
        <v>63.705836999999995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-0.89416299999999893</v>
      </c>
      <c r="D19" s="16">
        <f t="shared" ref="D19:V19" si="1">D18-D17</f>
        <v>-0.89416299999999893</v>
      </c>
      <c r="E19" s="16">
        <f t="shared" si="1"/>
        <v>-0.89416299999999893</v>
      </c>
      <c r="F19" s="16">
        <f t="shared" si="1"/>
        <v>-0.89416299999999893</v>
      </c>
      <c r="G19" s="16">
        <f t="shared" si="1"/>
        <v>-0.89416299999999893</v>
      </c>
      <c r="H19" s="16">
        <f t="shared" si="1"/>
        <v>-0.89416299999999893</v>
      </c>
      <c r="I19" s="16">
        <f t="shared" si="1"/>
        <v>-0.89416299999999893</v>
      </c>
      <c r="J19" s="16">
        <f t="shared" si="1"/>
        <v>-0.89416299999999893</v>
      </c>
      <c r="K19" s="16">
        <f t="shared" si="1"/>
        <v>-0.89416299999999893</v>
      </c>
      <c r="L19" s="16">
        <f t="shared" si="1"/>
        <v>-0.89416299999999893</v>
      </c>
      <c r="M19" s="16">
        <f t="shared" si="1"/>
        <v>-0.89416299999999893</v>
      </c>
      <c r="N19" s="16">
        <f t="shared" si="1"/>
        <v>-0.89416299999999893</v>
      </c>
      <c r="O19" s="16">
        <f t="shared" si="1"/>
        <v>-0.89416299999999893</v>
      </c>
      <c r="P19" s="16">
        <f t="shared" si="1"/>
        <v>-0.89416299999999893</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8.0361450000000012</v>
      </c>
      <c r="D22" s="16">
        <f>$E32</f>
        <v>8.0361450000000012</v>
      </c>
      <c r="E22" s="16">
        <f>$E33</f>
        <v>8.0361450000000012</v>
      </c>
      <c r="F22" s="16">
        <f>$E34</f>
        <v>8.0361450000000012</v>
      </c>
      <c r="G22" s="16">
        <f>$E35</f>
        <v>8.0361450000000012</v>
      </c>
      <c r="H22" s="16">
        <f>$E36</f>
        <v>8.0361450000000012</v>
      </c>
      <c r="I22" s="16">
        <f>$E37</f>
        <v>8.0361450000000012</v>
      </c>
      <c r="J22" s="16">
        <f>$E38</f>
        <v>8.0361450000000012</v>
      </c>
      <c r="K22" s="16">
        <f>$E39</f>
        <v>8.0361450000000012</v>
      </c>
      <c r="L22" s="16">
        <f>$E40</f>
        <v>8.0361450000000012</v>
      </c>
      <c r="M22" s="16">
        <f>$E41</f>
        <v>8.0361450000000012</v>
      </c>
      <c r="N22" s="16">
        <f>$E42</f>
        <v>8.0361450000000012</v>
      </c>
      <c r="O22" s="16">
        <f>$E43</f>
        <v>8.0361450000000012</v>
      </c>
      <c r="P22" s="16">
        <f>$E44</f>
        <v>8.0361450000000012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-219.963855</v>
      </c>
      <c r="D23" s="16">
        <f t="shared" ref="D23:V23" si="3">D22-D21</f>
        <v>-219.963855</v>
      </c>
      <c r="E23" s="16">
        <f t="shared" si="3"/>
        <v>-219.963855</v>
      </c>
      <c r="F23" s="16">
        <f t="shared" si="3"/>
        <v>-219.963855</v>
      </c>
      <c r="G23" s="16">
        <f t="shared" si="3"/>
        <v>-219.963855</v>
      </c>
      <c r="H23" s="16">
        <f t="shared" si="3"/>
        <v>-219.963855</v>
      </c>
      <c r="I23" s="16">
        <f t="shared" si="3"/>
        <v>-219.963855</v>
      </c>
      <c r="J23" s="16">
        <f t="shared" si="3"/>
        <v>-219.963855</v>
      </c>
      <c r="K23" s="16">
        <f t="shared" si="3"/>
        <v>-219.963855</v>
      </c>
      <c r="L23" s="16">
        <f t="shared" si="3"/>
        <v>-219.963855</v>
      </c>
      <c r="M23" s="16">
        <f t="shared" si="3"/>
        <v>-219.963855</v>
      </c>
      <c r="N23" s="16">
        <f t="shared" si="3"/>
        <v>-219.963855</v>
      </c>
      <c r="O23" s="16">
        <f t="shared" si="3"/>
        <v>-219.963855</v>
      </c>
      <c r="P23" s="16">
        <f t="shared" si="3"/>
        <v>-219.963855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0.01</v>
      </c>
      <c r="K28" s="23">
        <v>0.05</v>
      </c>
      <c r="L28" s="15">
        <v>1.34</v>
      </c>
      <c r="M28" s="15">
        <v>0.9</v>
      </c>
      <c r="N28" s="15"/>
      <c r="O28" s="15"/>
      <c r="P28" s="15">
        <v>859</v>
      </c>
      <c r="Q28" s="15">
        <v>527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39</v>
      </c>
      <c r="C31" s="77">
        <f>IF(C$27="%w/w SAR",((C$28*10)*$B31),IF(C$27="%w/w DM",(((C$28*10)*($B$28/100))*$B31),IF(C$27="kg/t SAR",(C$28*$B31),IF(C$27="kg/t DM",((C$28*($B$28/100))*$B31),IF(C$27="mg/kg SAR",((C$28*0.001)*$B31),IF(C$27="mg/kg DM",(((C$28*0.001)*($B$28/100))*$B31),0))))))</f>
        <v>132.60000000000002</v>
      </c>
      <c r="D31" s="77">
        <f>(IF(D$27="%w/w SAR",((D$28*10)*$B31),IF(D$27="%w/w DM",(((D$28*10)*($B$28/100))*$B31),IF(D$27="kg/t SAR",(D$28*$B31),IF(D$27="kg/t DM",((D$28*($B$28/100))*$B31),IF(D$27="mg/kg SAR",((D$28*0.001)*$B31),IF(D$27="mg/kg DM",(((D$28*0.001)*($B$28/100))*$B31),"0")))))))*2.291</f>
        <v>63.705836999999995</v>
      </c>
      <c r="E31" s="77">
        <f>(IF(E$27="%w/w SAR",((E$28*10)*$B31),IF(E$27="%w/w DM",(((E$28*10)*($B$28/100))*$B31),IF(E$27="kg/t SAR",(E$28*$B31),IF(E$27="kg/t DM",((E$28*($B$28/100))*$B31),IF(E$27="mg/kg SAR",((E$28*0.001)*$B31),IF(E$27="mg/kg DM",(((E$28*0.001)*($B$28/100))*$B31),"0")))))))*1.205</f>
        <v>8.0361450000000012</v>
      </c>
      <c r="F31" s="77">
        <f>(IF(F$27="%w/w SAR",((F$28*10)*$B31),IF(F$27="%w/w DM",(((F$28*10)*($B$28/100))*$B31),IF(F$27="kg/t SAR",(F$28*$B31),IF(F$27="kg/t DM",((F$28*($B$28/100))*$B31),IF(F$27="mg/kg SAR",((F$28*0.001)*$B31),IF(F$27="mg/kg DM",(((F$28*0.001)*($B$28/100))*$B31),"0")))))))*1.658</f>
        <v>11.121864</v>
      </c>
      <c r="G31" s="77">
        <f t="shared" ref="G31:P46" si="5">IF(G$27="%w/w SAR",((G$28*10)*$B31),IF(G$27="%w/w DM",(((G$28*10)*($B$28/100))*$B31),IF(G$27="kg/t SAR",(G$28*$B31),IF(G$27="kg/t DM",((G$28*($B$28/100))*$B31),IF(G$27="mg/kg SAR",((G$28*0.001)*$B31),IF(G$27="mg/kg DM",(((G$28*0.001)*($B$28/100))*$B31),0))))))</f>
        <v>0.12909000000000001</v>
      </c>
      <c r="H31" s="77">
        <f t="shared" si="5"/>
        <v>0.71760000000000002</v>
      </c>
      <c r="I31" s="77">
        <f t="shared" si="5"/>
        <v>1.95E-2</v>
      </c>
      <c r="J31" s="77">
        <f t="shared" si="5"/>
        <v>3.9000000000000005E-4</v>
      </c>
      <c r="K31" s="77">
        <f t="shared" si="5"/>
        <v>1.9500000000000001E-3</v>
      </c>
      <c r="L31" s="77">
        <f t="shared" si="5"/>
        <v>5.2260000000000001E-2</v>
      </c>
      <c r="M31" s="77">
        <f t="shared" si="5"/>
        <v>3.5100000000000006E-2</v>
      </c>
      <c r="N31" s="77">
        <f t="shared" si="5"/>
        <v>0</v>
      </c>
      <c r="O31" s="77">
        <f t="shared" si="5"/>
        <v>0</v>
      </c>
      <c r="P31" s="77">
        <f t="shared" si="5"/>
        <v>33.500999999999998</v>
      </c>
      <c r="Q31" s="77">
        <f>(IF(Q$27="%w/w SAR",((Q$28*10)*$B31),IF(Q$27="%w/w DM",(((Q$28*10)*($B$28/100))*$B31),IF(Q$27="kg/t SAR",(Q$28*$B31),IF(Q$27="kg/t DM",((Q$28*($B$28/100))*$B31),IF(Q$27="mg/kg SAR",((Q$28*0.001)*$B31),IF(Q$27="mg/kg DM",(((Q$28*0.001)*($B$28/100))*$B31),0)))))))*2.5</f>
        <v>51.3825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39</v>
      </c>
      <c r="C32" s="77">
        <f t="shared" ref="C32:C50" si="6">IF(C$27="%w/w SAR",((C$28*10)*$B32),IF(C$27="%w/w DM",(((C$28*10)*($B$28/100))*$B32),IF(C$27="kg/t SAR",(C$28*$B32),IF(C$27="kg/t DM",((C$28*($B$28/100))*$B32),IF(C$27="mg/kg SAR",((C$28*0.001)*$B32),IF(C$27="mg/kg DM",(((C$28*0.001)*($B$28/100))*$B32),0))))))</f>
        <v>132.60000000000002</v>
      </c>
      <c r="D32" s="77">
        <f t="shared" ref="D32:D50" si="7">(IF(D$27="%w/w SAR",((D$28*10)*$B32),IF(D$27="%w/w DM",(((D$28*10)*($B$28/100))*$B32),IF(D$27="kg/t SAR",(D$28*$B32),IF(D$27="kg/t DM",((D$28*($B$28/100))*$B32),IF(D$27="mg/kg SAR",((D$28*0.001)*$B32),IF(D$27="mg/kg DM",(((D$28*0.001)*($B$28/100))*$B32),"0")))))))*2.291</f>
        <v>63.705836999999995</v>
      </c>
      <c r="E32" s="77">
        <f t="shared" ref="E32:E50" si="8">(IF(E$27="%w/w SAR",((E$28*10)*$B32),IF(E$27="%w/w DM",(((E$28*10)*($B$28/100))*$B32),IF(E$27="kg/t SAR",(E$28*$B32),IF(E$27="kg/t DM",((E$28*($B$28/100))*$B32),IF(E$27="mg/kg SAR",((E$28*0.001)*$B32),IF(E$27="mg/kg DM",(((E$28*0.001)*($B$28/100))*$B32),"0")))))))*1.205</f>
        <v>8.0361450000000012</v>
      </c>
      <c r="F32" s="77">
        <f t="shared" ref="F32:F50" si="9">(IF(F$27="%w/w SAR",((F$28*10)*$B32),IF(F$27="%w/w DM",(((F$28*10)*($B$28/100))*$B32),IF(F$27="kg/t SAR",(F$28*$B32),IF(F$27="kg/t DM",((F$28*($B$28/100))*$B32),IF(F$27="mg/kg SAR",((F$28*0.001)*$B32),IF(F$27="mg/kg DM",(((F$28*0.001)*($B$28/100))*$B32),"0")))))))*1.658</f>
        <v>11.121864</v>
      </c>
      <c r="G32" s="77">
        <f t="shared" si="5"/>
        <v>0.12909000000000001</v>
      </c>
      <c r="H32" s="77">
        <f t="shared" si="5"/>
        <v>0.71760000000000002</v>
      </c>
      <c r="I32" s="77">
        <f t="shared" si="5"/>
        <v>1.95E-2</v>
      </c>
      <c r="J32" s="77">
        <f t="shared" si="5"/>
        <v>3.9000000000000005E-4</v>
      </c>
      <c r="K32" s="77">
        <f t="shared" si="5"/>
        <v>1.9500000000000001E-3</v>
      </c>
      <c r="L32" s="77">
        <f t="shared" si="5"/>
        <v>5.2260000000000001E-2</v>
      </c>
      <c r="M32" s="77">
        <f t="shared" si="5"/>
        <v>3.5100000000000006E-2</v>
      </c>
      <c r="N32" s="77">
        <f t="shared" si="5"/>
        <v>0</v>
      </c>
      <c r="O32" s="77">
        <f t="shared" si="5"/>
        <v>0</v>
      </c>
      <c r="P32" s="77">
        <f t="shared" si="5"/>
        <v>33.500999999999998</v>
      </c>
      <c r="Q32" s="77">
        <f t="shared" ref="Q32:Q50" si="10">(IF(Q$27="%w/w SAR",((Q$28*10)*$B32),IF(Q$27="%w/w DM",(((Q$28*10)*($B$28/100))*$B32),IF(Q$27="kg/t SAR",(Q$28*$B32),IF(Q$27="kg/t DM",((Q$28*($B$28/100))*$B32),IF(Q$27="mg/kg SAR",((Q$28*0.001)*$B32),IF(Q$27="mg/kg DM",(((Q$28*0.001)*($B$28/100))*$B32),0)))))))*2.5</f>
        <v>51.3825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39</v>
      </c>
      <c r="C33" s="77">
        <f t="shared" si="6"/>
        <v>132.60000000000002</v>
      </c>
      <c r="D33" s="77">
        <f t="shared" si="7"/>
        <v>63.705836999999995</v>
      </c>
      <c r="E33" s="77">
        <f t="shared" si="8"/>
        <v>8.0361450000000012</v>
      </c>
      <c r="F33" s="77">
        <f t="shared" si="9"/>
        <v>11.121864</v>
      </c>
      <c r="G33" s="77">
        <f t="shared" si="5"/>
        <v>0.12909000000000001</v>
      </c>
      <c r="H33" s="77">
        <f t="shared" si="5"/>
        <v>0.71760000000000002</v>
      </c>
      <c r="I33" s="77">
        <f t="shared" si="5"/>
        <v>1.95E-2</v>
      </c>
      <c r="J33" s="77">
        <f t="shared" si="5"/>
        <v>3.9000000000000005E-4</v>
      </c>
      <c r="K33" s="77">
        <f t="shared" si="5"/>
        <v>1.9500000000000001E-3</v>
      </c>
      <c r="L33" s="77">
        <f t="shared" si="5"/>
        <v>5.2260000000000001E-2</v>
      </c>
      <c r="M33" s="77">
        <f t="shared" si="5"/>
        <v>3.5100000000000006E-2</v>
      </c>
      <c r="N33" s="77">
        <f t="shared" si="5"/>
        <v>0</v>
      </c>
      <c r="O33" s="77">
        <f t="shared" si="5"/>
        <v>0</v>
      </c>
      <c r="P33" s="77">
        <f t="shared" si="5"/>
        <v>33.500999999999998</v>
      </c>
      <c r="Q33" s="77">
        <f t="shared" si="10"/>
        <v>51.3825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39</v>
      </c>
      <c r="C34" s="77">
        <f t="shared" si="6"/>
        <v>132.60000000000002</v>
      </c>
      <c r="D34" s="77">
        <f t="shared" si="7"/>
        <v>63.705836999999995</v>
      </c>
      <c r="E34" s="77">
        <f t="shared" si="8"/>
        <v>8.0361450000000012</v>
      </c>
      <c r="F34" s="77">
        <f t="shared" si="9"/>
        <v>11.121864</v>
      </c>
      <c r="G34" s="77">
        <f t="shared" si="5"/>
        <v>0.12909000000000001</v>
      </c>
      <c r="H34" s="77">
        <f t="shared" si="5"/>
        <v>0.71760000000000002</v>
      </c>
      <c r="I34" s="77">
        <f t="shared" si="5"/>
        <v>1.95E-2</v>
      </c>
      <c r="J34" s="77">
        <f t="shared" si="5"/>
        <v>3.9000000000000005E-4</v>
      </c>
      <c r="K34" s="77">
        <f t="shared" si="5"/>
        <v>1.9500000000000001E-3</v>
      </c>
      <c r="L34" s="77">
        <f t="shared" si="5"/>
        <v>5.2260000000000001E-2</v>
      </c>
      <c r="M34" s="77">
        <f t="shared" si="5"/>
        <v>3.5100000000000006E-2</v>
      </c>
      <c r="N34" s="77">
        <f t="shared" si="5"/>
        <v>0</v>
      </c>
      <c r="O34" s="77">
        <f t="shared" si="5"/>
        <v>0</v>
      </c>
      <c r="P34" s="77">
        <f t="shared" si="5"/>
        <v>33.500999999999998</v>
      </c>
      <c r="Q34" s="77">
        <f t="shared" si="10"/>
        <v>51.3825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39</v>
      </c>
      <c r="C35" s="77">
        <f t="shared" si="6"/>
        <v>132.60000000000002</v>
      </c>
      <c r="D35" s="77">
        <f t="shared" si="7"/>
        <v>63.705836999999995</v>
      </c>
      <c r="E35" s="77">
        <f t="shared" si="8"/>
        <v>8.0361450000000012</v>
      </c>
      <c r="F35" s="77">
        <f t="shared" si="9"/>
        <v>11.121864</v>
      </c>
      <c r="G35" s="77">
        <f t="shared" si="5"/>
        <v>0.12909000000000001</v>
      </c>
      <c r="H35" s="77">
        <f t="shared" si="5"/>
        <v>0.71760000000000002</v>
      </c>
      <c r="I35" s="77">
        <f t="shared" si="5"/>
        <v>1.95E-2</v>
      </c>
      <c r="J35" s="77">
        <f t="shared" si="5"/>
        <v>3.9000000000000005E-4</v>
      </c>
      <c r="K35" s="77">
        <f t="shared" si="5"/>
        <v>1.9500000000000001E-3</v>
      </c>
      <c r="L35" s="77">
        <f t="shared" si="5"/>
        <v>5.2260000000000001E-2</v>
      </c>
      <c r="M35" s="77">
        <f t="shared" si="5"/>
        <v>3.5100000000000006E-2</v>
      </c>
      <c r="N35" s="77">
        <f t="shared" si="5"/>
        <v>0</v>
      </c>
      <c r="O35" s="77">
        <f t="shared" si="5"/>
        <v>0</v>
      </c>
      <c r="P35" s="77">
        <f t="shared" si="5"/>
        <v>33.500999999999998</v>
      </c>
      <c r="Q35" s="77">
        <f t="shared" si="10"/>
        <v>51.3825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39</v>
      </c>
      <c r="C36" s="77">
        <f t="shared" si="6"/>
        <v>132.60000000000002</v>
      </c>
      <c r="D36" s="77">
        <f t="shared" si="7"/>
        <v>63.705836999999995</v>
      </c>
      <c r="E36" s="77">
        <f t="shared" si="8"/>
        <v>8.0361450000000012</v>
      </c>
      <c r="F36" s="77">
        <f t="shared" si="9"/>
        <v>11.121864</v>
      </c>
      <c r="G36" s="77">
        <f t="shared" si="5"/>
        <v>0.12909000000000001</v>
      </c>
      <c r="H36" s="77">
        <f t="shared" si="5"/>
        <v>0.71760000000000002</v>
      </c>
      <c r="I36" s="77">
        <f t="shared" si="5"/>
        <v>1.95E-2</v>
      </c>
      <c r="J36" s="77">
        <f t="shared" si="5"/>
        <v>3.9000000000000005E-4</v>
      </c>
      <c r="K36" s="77">
        <f t="shared" si="5"/>
        <v>1.9500000000000001E-3</v>
      </c>
      <c r="L36" s="77">
        <f t="shared" si="5"/>
        <v>5.2260000000000001E-2</v>
      </c>
      <c r="M36" s="77">
        <f t="shared" si="5"/>
        <v>3.5100000000000006E-2</v>
      </c>
      <c r="N36" s="77">
        <f t="shared" si="5"/>
        <v>0</v>
      </c>
      <c r="O36" s="77">
        <f t="shared" si="5"/>
        <v>0</v>
      </c>
      <c r="P36" s="77">
        <f t="shared" si="5"/>
        <v>33.500999999999998</v>
      </c>
      <c r="Q36" s="77">
        <f t="shared" si="10"/>
        <v>51.3825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39</v>
      </c>
      <c r="C37" s="77">
        <f t="shared" si="6"/>
        <v>132.60000000000002</v>
      </c>
      <c r="D37" s="77">
        <f t="shared" si="7"/>
        <v>63.705836999999995</v>
      </c>
      <c r="E37" s="77">
        <f t="shared" si="8"/>
        <v>8.0361450000000012</v>
      </c>
      <c r="F37" s="77">
        <f t="shared" si="9"/>
        <v>11.121864</v>
      </c>
      <c r="G37" s="77">
        <f t="shared" si="5"/>
        <v>0.12909000000000001</v>
      </c>
      <c r="H37" s="77">
        <f t="shared" si="5"/>
        <v>0.71760000000000002</v>
      </c>
      <c r="I37" s="77">
        <f t="shared" si="5"/>
        <v>1.95E-2</v>
      </c>
      <c r="J37" s="77">
        <f t="shared" si="5"/>
        <v>3.9000000000000005E-4</v>
      </c>
      <c r="K37" s="77">
        <f t="shared" si="5"/>
        <v>1.9500000000000001E-3</v>
      </c>
      <c r="L37" s="77">
        <f t="shared" si="5"/>
        <v>5.2260000000000001E-2</v>
      </c>
      <c r="M37" s="77">
        <f t="shared" si="5"/>
        <v>3.5100000000000006E-2</v>
      </c>
      <c r="N37" s="77">
        <f t="shared" si="5"/>
        <v>0</v>
      </c>
      <c r="O37" s="77">
        <f t="shared" si="5"/>
        <v>0</v>
      </c>
      <c r="P37" s="77">
        <f t="shared" si="5"/>
        <v>33.500999999999998</v>
      </c>
      <c r="Q37" s="77">
        <f t="shared" si="10"/>
        <v>51.3825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39</v>
      </c>
      <c r="C38" s="77">
        <f t="shared" si="6"/>
        <v>132.60000000000002</v>
      </c>
      <c r="D38" s="77">
        <f t="shared" si="7"/>
        <v>63.705836999999995</v>
      </c>
      <c r="E38" s="77">
        <f t="shared" si="8"/>
        <v>8.0361450000000012</v>
      </c>
      <c r="F38" s="77">
        <f t="shared" si="9"/>
        <v>11.121864</v>
      </c>
      <c r="G38" s="77">
        <f t="shared" si="5"/>
        <v>0.12909000000000001</v>
      </c>
      <c r="H38" s="77">
        <f t="shared" si="5"/>
        <v>0.71760000000000002</v>
      </c>
      <c r="I38" s="77">
        <f t="shared" si="5"/>
        <v>1.95E-2</v>
      </c>
      <c r="J38" s="77">
        <f t="shared" si="5"/>
        <v>3.9000000000000005E-4</v>
      </c>
      <c r="K38" s="77">
        <f t="shared" si="5"/>
        <v>1.9500000000000001E-3</v>
      </c>
      <c r="L38" s="77">
        <f t="shared" si="5"/>
        <v>5.2260000000000001E-2</v>
      </c>
      <c r="M38" s="77">
        <f t="shared" si="5"/>
        <v>3.5100000000000006E-2</v>
      </c>
      <c r="N38" s="77">
        <f t="shared" si="5"/>
        <v>0</v>
      </c>
      <c r="O38" s="77">
        <f t="shared" si="5"/>
        <v>0</v>
      </c>
      <c r="P38" s="77">
        <f t="shared" si="5"/>
        <v>33.500999999999998</v>
      </c>
      <c r="Q38" s="77">
        <f t="shared" si="10"/>
        <v>51.3825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39</v>
      </c>
      <c r="C39" s="77">
        <f t="shared" si="6"/>
        <v>132.60000000000002</v>
      </c>
      <c r="D39" s="77">
        <f t="shared" si="7"/>
        <v>63.705836999999995</v>
      </c>
      <c r="E39" s="77">
        <f t="shared" si="8"/>
        <v>8.0361450000000012</v>
      </c>
      <c r="F39" s="77">
        <f t="shared" si="9"/>
        <v>11.121864</v>
      </c>
      <c r="G39" s="77">
        <f t="shared" si="5"/>
        <v>0.12909000000000001</v>
      </c>
      <c r="H39" s="77">
        <f t="shared" si="5"/>
        <v>0.71760000000000002</v>
      </c>
      <c r="I39" s="77">
        <f t="shared" si="5"/>
        <v>1.95E-2</v>
      </c>
      <c r="J39" s="77">
        <f t="shared" si="5"/>
        <v>3.9000000000000005E-4</v>
      </c>
      <c r="K39" s="77">
        <f t="shared" si="5"/>
        <v>1.9500000000000001E-3</v>
      </c>
      <c r="L39" s="77">
        <f t="shared" si="5"/>
        <v>5.2260000000000001E-2</v>
      </c>
      <c r="M39" s="77">
        <f t="shared" si="5"/>
        <v>3.5100000000000006E-2</v>
      </c>
      <c r="N39" s="77">
        <f t="shared" si="5"/>
        <v>0</v>
      </c>
      <c r="O39" s="77">
        <f t="shared" si="5"/>
        <v>0</v>
      </c>
      <c r="P39" s="77">
        <f t="shared" si="5"/>
        <v>33.500999999999998</v>
      </c>
      <c r="Q39" s="77">
        <f t="shared" si="10"/>
        <v>51.3825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39</v>
      </c>
      <c r="C40" s="77">
        <f t="shared" si="6"/>
        <v>132.60000000000002</v>
      </c>
      <c r="D40" s="77">
        <f t="shared" si="7"/>
        <v>63.705836999999995</v>
      </c>
      <c r="E40" s="77">
        <f t="shared" si="8"/>
        <v>8.0361450000000012</v>
      </c>
      <c r="F40" s="77">
        <f t="shared" si="9"/>
        <v>11.121864</v>
      </c>
      <c r="G40" s="77">
        <f t="shared" si="5"/>
        <v>0.12909000000000001</v>
      </c>
      <c r="H40" s="77">
        <f t="shared" si="5"/>
        <v>0.71760000000000002</v>
      </c>
      <c r="I40" s="77">
        <f t="shared" si="5"/>
        <v>1.95E-2</v>
      </c>
      <c r="J40" s="77">
        <f t="shared" si="5"/>
        <v>3.9000000000000005E-4</v>
      </c>
      <c r="K40" s="77">
        <f t="shared" si="5"/>
        <v>1.9500000000000001E-3</v>
      </c>
      <c r="L40" s="77">
        <f t="shared" si="5"/>
        <v>5.2260000000000001E-2</v>
      </c>
      <c r="M40" s="77">
        <f t="shared" si="5"/>
        <v>3.5100000000000006E-2</v>
      </c>
      <c r="N40" s="77">
        <f t="shared" si="5"/>
        <v>0</v>
      </c>
      <c r="O40" s="77">
        <f t="shared" si="5"/>
        <v>0</v>
      </c>
      <c r="P40" s="77">
        <f t="shared" si="5"/>
        <v>33.500999999999998</v>
      </c>
      <c r="Q40" s="77">
        <f t="shared" si="10"/>
        <v>51.3825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39</v>
      </c>
      <c r="C41" s="77">
        <f t="shared" si="6"/>
        <v>132.60000000000002</v>
      </c>
      <c r="D41" s="77">
        <f t="shared" si="7"/>
        <v>63.705836999999995</v>
      </c>
      <c r="E41" s="77">
        <f t="shared" si="8"/>
        <v>8.0361450000000012</v>
      </c>
      <c r="F41" s="77">
        <f t="shared" si="9"/>
        <v>11.121864</v>
      </c>
      <c r="G41" s="77">
        <f t="shared" si="5"/>
        <v>0.12909000000000001</v>
      </c>
      <c r="H41" s="77">
        <f t="shared" si="5"/>
        <v>0.71760000000000002</v>
      </c>
      <c r="I41" s="77">
        <f t="shared" si="5"/>
        <v>1.95E-2</v>
      </c>
      <c r="J41" s="77">
        <f t="shared" si="5"/>
        <v>3.9000000000000005E-4</v>
      </c>
      <c r="K41" s="77">
        <f t="shared" si="5"/>
        <v>1.9500000000000001E-3</v>
      </c>
      <c r="L41" s="77">
        <f t="shared" si="5"/>
        <v>5.2260000000000001E-2</v>
      </c>
      <c r="M41" s="77">
        <f t="shared" si="5"/>
        <v>3.5100000000000006E-2</v>
      </c>
      <c r="N41" s="77">
        <f t="shared" si="5"/>
        <v>0</v>
      </c>
      <c r="O41" s="77">
        <f t="shared" si="5"/>
        <v>0</v>
      </c>
      <c r="P41" s="77">
        <f t="shared" si="5"/>
        <v>33.500999999999998</v>
      </c>
      <c r="Q41" s="77">
        <f t="shared" si="10"/>
        <v>51.3825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39</v>
      </c>
      <c r="C42" s="77">
        <f t="shared" si="6"/>
        <v>132.60000000000002</v>
      </c>
      <c r="D42" s="77">
        <f t="shared" si="7"/>
        <v>63.705836999999995</v>
      </c>
      <c r="E42" s="77">
        <f t="shared" si="8"/>
        <v>8.0361450000000012</v>
      </c>
      <c r="F42" s="77">
        <f t="shared" si="9"/>
        <v>11.121864</v>
      </c>
      <c r="G42" s="77">
        <f t="shared" si="5"/>
        <v>0.12909000000000001</v>
      </c>
      <c r="H42" s="77">
        <f t="shared" si="5"/>
        <v>0.71760000000000002</v>
      </c>
      <c r="I42" s="77">
        <f t="shared" si="5"/>
        <v>1.95E-2</v>
      </c>
      <c r="J42" s="77">
        <f t="shared" si="5"/>
        <v>3.9000000000000005E-4</v>
      </c>
      <c r="K42" s="77">
        <f t="shared" si="5"/>
        <v>1.9500000000000001E-3</v>
      </c>
      <c r="L42" s="77">
        <f t="shared" si="5"/>
        <v>5.2260000000000001E-2</v>
      </c>
      <c r="M42" s="77">
        <f t="shared" si="5"/>
        <v>3.5100000000000006E-2</v>
      </c>
      <c r="N42" s="77">
        <f t="shared" si="5"/>
        <v>0</v>
      </c>
      <c r="O42" s="77">
        <f t="shared" si="5"/>
        <v>0</v>
      </c>
      <c r="P42" s="77">
        <f t="shared" si="5"/>
        <v>33.500999999999998</v>
      </c>
      <c r="Q42" s="77">
        <f t="shared" si="10"/>
        <v>51.3825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39</v>
      </c>
      <c r="C43" s="77">
        <f t="shared" si="6"/>
        <v>132.60000000000002</v>
      </c>
      <c r="D43" s="77">
        <f t="shared" si="7"/>
        <v>63.705836999999995</v>
      </c>
      <c r="E43" s="77">
        <f t="shared" si="8"/>
        <v>8.0361450000000012</v>
      </c>
      <c r="F43" s="77">
        <f t="shared" si="9"/>
        <v>11.121864</v>
      </c>
      <c r="G43" s="77">
        <f t="shared" si="5"/>
        <v>0.12909000000000001</v>
      </c>
      <c r="H43" s="77">
        <f t="shared" si="5"/>
        <v>0.71760000000000002</v>
      </c>
      <c r="I43" s="77">
        <f t="shared" si="5"/>
        <v>1.95E-2</v>
      </c>
      <c r="J43" s="77">
        <f t="shared" si="5"/>
        <v>3.9000000000000005E-4</v>
      </c>
      <c r="K43" s="77">
        <f t="shared" si="5"/>
        <v>1.9500000000000001E-3</v>
      </c>
      <c r="L43" s="77">
        <f t="shared" si="5"/>
        <v>5.2260000000000001E-2</v>
      </c>
      <c r="M43" s="77">
        <f t="shared" si="5"/>
        <v>3.5100000000000006E-2</v>
      </c>
      <c r="N43" s="77">
        <f t="shared" si="5"/>
        <v>0</v>
      </c>
      <c r="O43" s="77">
        <f t="shared" si="5"/>
        <v>0</v>
      </c>
      <c r="P43" s="77">
        <f t="shared" si="5"/>
        <v>33.500999999999998</v>
      </c>
      <c r="Q43" s="77">
        <f t="shared" si="10"/>
        <v>51.3825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39</v>
      </c>
      <c r="C44" s="77">
        <f t="shared" si="6"/>
        <v>132.60000000000002</v>
      </c>
      <c r="D44" s="77">
        <f t="shared" si="7"/>
        <v>63.705836999999995</v>
      </c>
      <c r="E44" s="77">
        <f t="shared" si="8"/>
        <v>8.0361450000000012</v>
      </c>
      <c r="F44" s="77">
        <f t="shared" si="9"/>
        <v>11.121864</v>
      </c>
      <c r="G44" s="77">
        <f t="shared" si="5"/>
        <v>0.12909000000000001</v>
      </c>
      <c r="H44" s="77">
        <f t="shared" si="5"/>
        <v>0.71760000000000002</v>
      </c>
      <c r="I44" s="77">
        <f t="shared" si="5"/>
        <v>1.95E-2</v>
      </c>
      <c r="J44" s="77">
        <f t="shared" si="5"/>
        <v>3.9000000000000005E-4</v>
      </c>
      <c r="K44" s="77">
        <f t="shared" si="5"/>
        <v>1.9500000000000001E-3</v>
      </c>
      <c r="L44" s="77">
        <f t="shared" si="5"/>
        <v>5.2260000000000001E-2</v>
      </c>
      <c r="M44" s="77">
        <f t="shared" si="5"/>
        <v>3.5100000000000006E-2</v>
      </c>
      <c r="N44" s="77">
        <f t="shared" si="5"/>
        <v>0</v>
      </c>
      <c r="O44" s="77">
        <f t="shared" si="5"/>
        <v>0</v>
      </c>
      <c r="P44" s="77">
        <f t="shared" si="5"/>
        <v>33.500999999999998</v>
      </c>
      <c r="Q44" s="77">
        <f t="shared" si="10"/>
        <v>51.3825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39</v>
      </c>
      <c r="C62" s="77">
        <f>B32</f>
        <v>39</v>
      </c>
      <c r="D62" s="77">
        <f>B33</f>
        <v>39</v>
      </c>
      <c r="E62" s="77">
        <f>B34</f>
        <v>39</v>
      </c>
      <c r="F62" s="77">
        <f>B35</f>
        <v>39</v>
      </c>
      <c r="G62" s="77">
        <f>B36</f>
        <v>39</v>
      </c>
      <c r="H62" s="77">
        <f>B37</f>
        <v>39</v>
      </c>
      <c r="I62" s="77">
        <f>B38</f>
        <v>39</v>
      </c>
      <c r="J62" s="77">
        <f>B39</f>
        <v>39</v>
      </c>
      <c r="K62" s="77">
        <f>B40</f>
        <v>39</v>
      </c>
      <c r="L62" s="77">
        <f>B41</f>
        <v>39</v>
      </c>
      <c r="M62" s="77">
        <f>B42</f>
        <v>39</v>
      </c>
      <c r="N62" s="77">
        <f>B43</f>
        <v>39</v>
      </c>
      <c r="O62" s="77">
        <f>B44</f>
        <v>39</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4" sqref="A4:B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Secanim!C1:D1</f>
        <v>PAN-022093</v>
      </c>
      <c r="D1" s="141"/>
      <c r="E1" s="93" t="s">
        <v>45</v>
      </c>
      <c r="F1" s="39">
        <f>Secanim!F1</f>
        <v>30.5</v>
      </c>
      <c r="G1" s="123" t="s">
        <v>43</v>
      </c>
      <c r="H1" s="124"/>
      <c r="I1" s="118">
        <v>7.01</v>
      </c>
      <c r="J1" s="127" t="s">
        <v>153</v>
      </c>
      <c r="K1" s="127"/>
      <c r="L1" s="97">
        <v>3165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20705</v>
      </c>
      <c r="G2" s="125" t="s">
        <v>110</v>
      </c>
      <c r="H2" s="126"/>
      <c r="I2" s="118">
        <v>508</v>
      </c>
      <c r="J2" s="127" t="s">
        <v>158</v>
      </c>
      <c r="K2" s="127"/>
      <c r="L2" s="97">
        <v>7.45</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f>(L1/(L2*10000))*100</f>
        <v>4.2483221476510069</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64.388096799999985</v>
      </c>
      <c r="D18" s="16">
        <f>$D32</f>
        <v>64.388096799999985</v>
      </c>
      <c r="E18" s="16">
        <f>$D33</f>
        <v>64.388096799999985</v>
      </c>
      <c r="F18" s="16">
        <f>$D34</f>
        <v>64.388096799999985</v>
      </c>
      <c r="G18" s="16">
        <f>$D35</f>
        <v>64.388096799999985</v>
      </c>
      <c r="H18" s="16">
        <f>$D36</f>
        <v>64.388096799999985</v>
      </c>
      <c r="I18" s="16">
        <f>$D37</f>
        <v>64.388096799999985</v>
      </c>
      <c r="J18" s="16">
        <f>$D38</f>
        <v>64.388096799999985</v>
      </c>
      <c r="K18" s="16">
        <f>$D39</f>
        <v>64.388096799999985</v>
      </c>
      <c r="L18" s="16">
        <f>$D40</f>
        <v>64.388096799999985</v>
      </c>
      <c r="M18" s="16">
        <f>$D41</f>
        <v>64.388096799999985</v>
      </c>
      <c r="N18" s="16">
        <f>$D42</f>
        <v>64.388096799999985</v>
      </c>
      <c r="O18" s="16">
        <f>$D43</f>
        <v>64.388096799999985</v>
      </c>
      <c r="P18" s="16">
        <f>$D44</f>
        <v>64.388096799999985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-0.21190320000000895</v>
      </c>
      <c r="D19" s="16">
        <f t="shared" ref="D19:V19" si="1">D18-D17</f>
        <v>-0.21190320000000895</v>
      </c>
      <c r="E19" s="16">
        <f t="shared" si="1"/>
        <v>-0.21190320000000895</v>
      </c>
      <c r="F19" s="16">
        <f t="shared" si="1"/>
        <v>-0.21190320000000895</v>
      </c>
      <c r="G19" s="16">
        <f t="shared" si="1"/>
        <v>-0.21190320000000895</v>
      </c>
      <c r="H19" s="16">
        <f t="shared" si="1"/>
        <v>-0.21190320000000895</v>
      </c>
      <c r="I19" s="16">
        <f t="shared" si="1"/>
        <v>-0.21190320000000895</v>
      </c>
      <c r="J19" s="16">
        <f t="shared" si="1"/>
        <v>-0.21190320000000895</v>
      </c>
      <c r="K19" s="16">
        <f t="shared" si="1"/>
        <v>-0.21190320000000895</v>
      </c>
      <c r="L19" s="16">
        <f t="shared" si="1"/>
        <v>-0.21190320000000895</v>
      </c>
      <c r="M19" s="16">
        <f t="shared" si="1"/>
        <v>-0.21190320000000895</v>
      </c>
      <c r="N19" s="16">
        <f t="shared" si="1"/>
        <v>-0.21190320000000895</v>
      </c>
      <c r="O19" s="16">
        <f t="shared" si="1"/>
        <v>-0.21190320000000895</v>
      </c>
      <c r="P19" s="16">
        <f t="shared" si="1"/>
        <v>-0.21190320000000895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14.747585300000001</v>
      </c>
      <c r="D22" s="16">
        <f>$E32</f>
        <v>14.747585300000001</v>
      </c>
      <c r="E22" s="16">
        <f>$E33</f>
        <v>14.747585300000001</v>
      </c>
      <c r="F22" s="16">
        <f>$E34</f>
        <v>14.747585300000001</v>
      </c>
      <c r="G22" s="16">
        <f>$E35</f>
        <v>14.747585300000001</v>
      </c>
      <c r="H22" s="16">
        <f>$E36</f>
        <v>14.747585300000001</v>
      </c>
      <c r="I22" s="16">
        <f>$E37</f>
        <v>14.747585300000001</v>
      </c>
      <c r="J22" s="16">
        <f>$E38</f>
        <v>14.747585300000001</v>
      </c>
      <c r="K22" s="16">
        <f>$E39</f>
        <v>14.747585300000001</v>
      </c>
      <c r="L22" s="16">
        <f>$E40</f>
        <v>14.747585300000001</v>
      </c>
      <c r="M22" s="16">
        <f>$E41</f>
        <v>14.747585300000001</v>
      </c>
      <c r="N22" s="16">
        <f>$E42</f>
        <v>14.747585300000001</v>
      </c>
      <c r="O22" s="16">
        <f>$E43</f>
        <v>14.747585300000001</v>
      </c>
      <c r="P22" s="16">
        <f>$E44</f>
        <v>14.747585300000001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-213.2524147</v>
      </c>
      <c r="D23" s="16">
        <f t="shared" ref="D23:V23" si="3">D22-D21</f>
        <v>-213.2524147</v>
      </c>
      <c r="E23" s="16">
        <f t="shared" si="3"/>
        <v>-213.2524147</v>
      </c>
      <c r="F23" s="16">
        <f t="shared" si="3"/>
        <v>-213.2524147</v>
      </c>
      <c r="G23" s="16">
        <f t="shared" si="3"/>
        <v>-213.2524147</v>
      </c>
      <c r="H23" s="16">
        <f t="shared" si="3"/>
        <v>-213.2524147</v>
      </c>
      <c r="I23" s="16">
        <f t="shared" si="3"/>
        <v>-213.2524147</v>
      </c>
      <c r="J23" s="16">
        <f t="shared" si="3"/>
        <v>-213.2524147</v>
      </c>
      <c r="K23" s="16">
        <f t="shared" si="3"/>
        <v>-213.2524147</v>
      </c>
      <c r="L23" s="16">
        <f t="shared" si="3"/>
        <v>-213.2524147</v>
      </c>
      <c r="M23" s="16">
        <f t="shared" si="3"/>
        <v>-213.2524147</v>
      </c>
      <c r="N23" s="16">
        <f t="shared" si="3"/>
        <v>-213.2524147</v>
      </c>
      <c r="O23" s="16">
        <f t="shared" si="3"/>
        <v>-213.2524147</v>
      </c>
      <c r="P23" s="16">
        <f t="shared" si="3"/>
        <v>-213.2524147</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c r="S27" s="107"/>
      <c r="T27" s="107"/>
      <c r="U27" s="107"/>
    </row>
    <row r="28" spans="1:40" s="57" customFormat="1" x14ac:dyDescent="0.25">
      <c r="A28" s="108"/>
      <c r="B28" s="24">
        <v>8.17</v>
      </c>
      <c r="C28" s="15">
        <v>7.45</v>
      </c>
      <c r="D28" s="15">
        <v>1.72</v>
      </c>
      <c r="E28" s="15">
        <v>0.749</v>
      </c>
      <c r="F28" s="15">
        <v>0.252</v>
      </c>
      <c r="G28" s="15">
        <v>23.9</v>
      </c>
      <c r="H28" s="15">
        <v>177</v>
      </c>
      <c r="I28" s="15">
        <v>2.33</v>
      </c>
      <c r="J28" s="15">
        <v>0.01</v>
      </c>
      <c r="K28" s="23">
        <v>0.1</v>
      </c>
      <c r="L28" s="15">
        <v>16.3</v>
      </c>
      <c r="M28" s="15">
        <v>42.4</v>
      </c>
      <c r="N28" s="15"/>
      <c r="O28" s="15"/>
      <c r="P28" s="15">
        <v>1.06</v>
      </c>
      <c r="Q28" s="15">
        <v>1.86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20</v>
      </c>
      <c r="C31" s="77">
        <f>IF(C$27="%w/w SAR",((C$28*10)*$B31),IF(C$27="%w/w DM",(((C$28*10)*($B$28/100))*$B31),IF(C$27="kg/t SAR",(C$28*$B31),IF(C$27="kg/t DM",((C$28*($B$28/100))*$B31),IF(C$27="mg/kg SAR",((C$28*0.001)*$B31),IF(C$27="mg/kg DM",(((C$28*0.001)*($B$28/100))*$B31),0))))))</f>
        <v>121.73299999999999</v>
      </c>
      <c r="D31" s="77">
        <f>(IF(D$27="%w/w SAR",((D$28*10)*$B31),IF(D$27="%w/w DM",(((D$28*10)*($B$28/100))*$B31),IF(D$27="kg/t SAR",(D$28*$B31),IF(D$27="kg/t DM",((D$28*($B$28/100))*$B31),IF(D$27="mg/kg SAR",((D$28*0.001)*$B31),IF(D$27="mg/kg DM",(((D$28*0.001)*($B$28/100))*$B31),"0")))))))*2.291</f>
        <v>64.388096799999985</v>
      </c>
      <c r="E31" s="77">
        <f>(IF(E$27="%w/w SAR",((E$28*10)*$B31),IF(E$27="%w/w DM",(((E$28*10)*($B$28/100))*$B31),IF(E$27="kg/t SAR",(E$28*$B31),IF(E$27="kg/t DM",((E$28*($B$28/100))*$B31),IF(E$27="mg/kg SAR",((E$28*0.001)*$B31),IF(E$27="mg/kg DM",(((E$28*0.001)*($B$28/100))*$B31),"0")))))))*1.205</f>
        <v>14.747585300000001</v>
      </c>
      <c r="F31" s="77">
        <f>(IF(F$27="%w/w SAR",((F$28*10)*$B31),IF(F$27="%w/w DM",(((F$28*10)*($B$28/100))*$B31),IF(F$27="kg/t SAR",(F$28*$B31),IF(F$27="kg/t DM",((F$28*($B$28/100))*$B31),IF(F$27="mg/kg SAR",((F$28*0.001)*$B31),IF(F$27="mg/kg DM",(((F$28*0.001)*($B$28/100))*$B31),"0")))))))*1.658</f>
        <v>6.8271134399999998</v>
      </c>
      <c r="G31" s="77">
        <f t="shared" ref="G31:P46" si="5">IF(G$27="%w/w SAR",((G$28*10)*$B31),IF(G$27="%w/w DM",(((G$28*10)*($B$28/100))*$B31),IF(G$27="kg/t SAR",(G$28*$B31),IF(G$27="kg/t DM",((G$28*($B$28/100))*$B31),IF(G$27="mg/kg SAR",((G$28*0.001)*$B31),IF(G$27="mg/kg DM",(((G$28*0.001)*($B$28/100))*$B31),0))))))</f>
        <v>3.9052599999999993E-2</v>
      </c>
      <c r="H31" s="77">
        <f t="shared" si="5"/>
        <v>0.28921799999999998</v>
      </c>
      <c r="I31" s="77">
        <f t="shared" si="5"/>
        <v>3.80722E-3</v>
      </c>
      <c r="J31" s="77">
        <f t="shared" si="5"/>
        <v>1.6339999999999999E-5</v>
      </c>
      <c r="K31" s="77">
        <f t="shared" si="5"/>
        <v>1.6339999999999999E-4</v>
      </c>
      <c r="L31" s="77">
        <f t="shared" si="5"/>
        <v>2.66342E-2</v>
      </c>
      <c r="M31" s="77">
        <f t="shared" si="5"/>
        <v>6.9281599999999999E-2</v>
      </c>
      <c r="N31" s="77">
        <f t="shared" si="5"/>
        <v>0</v>
      </c>
      <c r="O31" s="77">
        <f t="shared" si="5"/>
        <v>0</v>
      </c>
      <c r="P31" s="77">
        <f t="shared" si="5"/>
        <v>17.320399999999999</v>
      </c>
      <c r="Q31" s="77">
        <f>(IF(Q$27="%w/w SAR",((Q$28*10)*$B31),IF(Q$27="%w/w DM",(((Q$28*10)*($B$28/100))*$B31),IF(Q$27="kg/t SAR",(Q$28*$B31),IF(Q$27="kg/t DM",((Q$28*($B$28/100))*$B31),IF(Q$27="mg/kg SAR",((Q$28*0.001)*$B31),IF(Q$27="mg/kg DM",(((Q$28*0.001)*($B$28/100))*$B31),0)))))))*2.5</f>
        <v>75.980999999999995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20</v>
      </c>
      <c r="C32" s="77">
        <f t="shared" ref="C32:C50" si="6">IF(C$27="%w/w SAR",((C$28*10)*$B32),IF(C$27="%w/w DM",(((C$28*10)*($B$28/100))*$B32),IF(C$27="kg/t SAR",(C$28*$B32),IF(C$27="kg/t DM",((C$28*($B$28/100))*$B32),IF(C$27="mg/kg SAR",((C$28*0.001)*$B32),IF(C$27="mg/kg DM",(((C$28*0.001)*($B$28/100))*$B32),0))))))</f>
        <v>121.73299999999999</v>
      </c>
      <c r="D32" s="77">
        <f t="shared" ref="D32:D50" si="7">(IF(D$27="%w/w SAR",((D$28*10)*$B32),IF(D$27="%w/w DM",(((D$28*10)*($B$28/100))*$B32),IF(D$27="kg/t SAR",(D$28*$B32),IF(D$27="kg/t DM",((D$28*($B$28/100))*$B32),IF(D$27="mg/kg SAR",((D$28*0.001)*$B32),IF(D$27="mg/kg DM",(((D$28*0.001)*($B$28/100))*$B32),"0")))))))*2.291</f>
        <v>64.388096799999985</v>
      </c>
      <c r="E32" s="77">
        <f t="shared" ref="E32:E50" si="8">(IF(E$27="%w/w SAR",((E$28*10)*$B32),IF(E$27="%w/w DM",(((E$28*10)*($B$28/100))*$B32),IF(E$27="kg/t SAR",(E$28*$B32),IF(E$27="kg/t DM",((E$28*($B$28/100))*$B32),IF(E$27="mg/kg SAR",((E$28*0.001)*$B32),IF(E$27="mg/kg DM",(((E$28*0.001)*($B$28/100))*$B32),"0")))))))*1.205</f>
        <v>14.747585300000001</v>
      </c>
      <c r="F32" s="77">
        <f t="shared" ref="F32:F50" si="9">(IF(F$27="%w/w SAR",((F$28*10)*$B32),IF(F$27="%w/w DM",(((F$28*10)*($B$28/100))*$B32),IF(F$27="kg/t SAR",(F$28*$B32),IF(F$27="kg/t DM",((F$28*($B$28/100))*$B32),IF(F$27="mg/kg SAR",((F$28*0.001)*$B32),IF(F$27="mg/kg DM",(((F$28*0.001)*($B$28/100))*$B32),"0")))))))*1.658</f>
        <v>6.8271134399999998</v>
      </c>
      <c r="G32" s="77">
        <f t="shared" si="5"/>
        <v>3.9052599999999993E-2</v>
      </c>
      <c r="H32" s="77">
        <f t="shared" si="5"/>
        <v>0.28921799999999998</v>
      </c>
      <c r="I32" s="77">
        <f t="shared" si="5"/>
        <v>3.80722E-3</v>
      </c>
      <c r="J32" s="77">
        <f t="shared" si="5"/>
        <v>1.6339999999999999E-5</v>
      </c>
      <c r="K32" s="77">
        <f t="shared" si="5"/>
        <v>1.6339999999999999E-4</v>
      </c>
      <c r="L32" s="77">
        <f t="shared" si="5"/>
        <v>2.66342E-2</v>
      </c>
      <c r="M32" s="77">
        <f t="shared" si="5"/>
        <v>6.9281599999999999E-2</v>
      </c>
      <c r="N32" s="77">
        <f t="shared" si="5"/>
        <v>0</v>
      </c>
      <c r="O32" s="77">
        <f t="shared" si="5"/>
        <v>0</v>
      </c>
      <c r="P32" s="77">
        <f t="shared" si="5"/>
        <v>17.320399999999999</v>
      </c>
      <c r="Q32" s="77">
        <f t="shared" ref="Q32:Q50" si="10">(IF(Q$27="%w/w SAR",((Q$28*10)*$B32),IF(Q$27="%w/w DM",(((Q$28*10)*($B$28/100))*$B32),IF(Q$27="kg/t SAR",(Q$28*$B32),IF(Q$27="kg/t DM",((Q$28*($B$28/100))*$B32),IF(Q$27="mg/kg SAR",((Q$28*0.001)*$B32),IF(Q$27="mg/kg DM",(((Q$28*0.001)*($B$28/100))*$B32),0)))))))*2.5</f>
        <v>75.980999999999995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20</v>
      </c>
      <c r="C33" s="77">
        <f t="shared" si="6"/>
        <v>121.73299999999999</v>
      </c>
      <c r="D33" s="77">
        <f t="shared" si="7"/>
        <v>64.388096799999985</v>
      </c>
      <c r="E33" s="77">
        <f t="shared" si="8"/>
        <v>14.747585300000001</v>
      </c>
      <c r="F33" s="77">
        <f t="shared" si="9"/>
        <v>6.8271134399999998</v>
      </c>
      <c r="G33" s="77">
        <f t="shared" si="5"/>
        <v>3.9052599999999993E-2</v>
      </c>
      <c r="H33" s="77">
        <f t="shared" si="5"/>
        <v>0.28921799999999998</v>
      </c>
      <c r="I33" s="77">
        <f t="shared" si="5"/>
        <v>3.80722E-3</v>
      </c>
      <c r="J33" s="77">
        <f t="shared" si="5"/>
        <v>1.6339999999999999E-5</v>
      </c>
      <c r="K33" s="77">
        <f t="shared" si="5"/>
        <v>1.6339999999999999E-4</v>
      </c>
      <c r="L33" s="77">
        <f t="shared" si="5"/>
        <v>2.66342E-2</v>
      </c>
      <c r="M33" s="77">
        <f t="shared" si="5"/>
        <v>6.9281599999999999E-2</v>
      </c>
      <c r="N33" s="77">
        <f t="shared" si="5"/>
        <v>0</v>
      </c>
      <c r="O33" s="77">
        <f t="shared" si="5"/>
        <v>0</v>
      </c>
      <c r="P33" s="77">
        <f t="shared" si="5"/>
        <v>17.320399999999999</v>
      </c>
      <c r="Q33" s="77">
        <f t="shared" si="10"/>
        <v>75.980999999999995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20</v>
      </c>
      <c r="C34" s="77">
        <f t="shared" si="6"/>
        <v>121.73299999999999</v>
      </c>
      <c r="D34" s="77">
        <f t="shared" si="7"/>
        <v>64.388096799999985</v>
      </c>
      <c r="E34" s="77">
        <f t="shared" si="8"/>
        <v>14.747585300000001</v>
      </c>
      <c r="F34" s="77">
        <f t="shared" si="9"/>
        <v>6.8271134399999998</v>
      </c>
      <c r="G34" s="77">
        <f t="shared" si="5"/>
        <v>3.9052599999999993E-2</v>
      </c>
      <c r="H34" s="77">
        <f t="shared" si="5"/>
        <v>0.28921799999999998</v>
      </c>
      <c r="I34" s="77">
        <f t="shared" si="5"/>
        <v>3.80722E-3</v>
      </c>
      <c r="J34" s="77">
        <f t="shared" si="5"/>
        <v>1.6339999999999999E-5</v>
      </c>
      <c r="K34" s="77">
        <f t="shared" si="5"/>
        <v>1.6339999999999999E-4</v>
      </c>
      <c r="L34" s="77">
        <f t="shared" si="5"/>
        <v>2.66342E-2</v>
      </c>
      <c r="M34" s="77">
        <f t="shared" si="5"/>
        <v>6.9281599999999999E-2</v>
      </c>
      <c r="N34" s="77">
        <f t="shared" si="5"/>
        <v>0</v>
      </c>
      <c r="O34" s="77">
        <f t="shared" si="5"/>
        <v>0</v>
      </c>
      <c r="P34" s="77">
        <f t="shared" si="5"/>
        <v>17.320399999999999</v>
      </c>
      <c r="Q34" s="77">
        <f t="shared" si="10"/>
        <v>75.980999999999995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20</v>
      </c>
      <c r="C35" s="77">
        <f t="shared" si="6"/>
        <v>121.73299999999999</v>
      </c>
      <c r="D35" s="77">
        <f t="shared" si="7"/>
        <v>64.388096799999985</v>
      </c>
      <c r="E35" s="77">
        <f t="shared" si="8"/>
        <v>14.747585300000001</v>
      </c>
      <c r="F35" s="77">
        <f t="shared" si="9"/>
        <v>6.8271134399999998</v>
      </c>
      <c r="G35" s="77">
        <f t="shared" si="5"/>
        <v>3.9052599999999993E-2</v>
      </c>
      <c r="H35" s="77">
        <f t="shared" si="5"/>
        <v>0.28921799999999998</v>
      </c>
      <c r="I35" s="77">
        <f t="shared" si="5"/>
        <v>3.80722E-3</v>
      </c>
      <c r="J35" s="77">
        <f t="shared" si="5"/>
        <v>1.6339999999999999E-5</v>
      </c>
      <c r="K35" s="77">
        <f t="shared" si="5"/>
        <v>1.6339999999999999E-4</v>
      </c>
      <c r="L35" s="77">
        <f t="shared" si="5"/>
        <v>2.66342E-2</v>
      </c>
      <c r="M35" s="77">
        <f t="shared" si="5"/>
        <v>6.9281599999999999E-2</v>
      </c>
      <c r="N35" s="77">
        <f t="shared" si="5"/>
        <v>0</v>
      </c>
      <c r="O35" s="77">
        <f t="shared" si="5"/>
        <v>0</v>
      </c>
      <c r="P35" s="77">
        <f t="shared" si="5"/>
        <v>17.320399999999999</v>
      </c>
      <c r="Q35" s="77">
        <f t="shared" si="10"/>
        <v>75.980999999999995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20</v>
      </c>
      <c r="C36" s="77">
        <f t="shared" si="6"/>
        <v>121.73299999999999</v>
      </c>
      <c r="D36" s="77">
        <f t="shared" si="7"/>
        <v>64.388096799999985</v>
      </c>
      <c r="E36" s="77">
        <f t="shared" si="8"/>
        <v>14.747585300000001</v>
      </c>
      <c r="F36" s="77">
        <f t="shared" si="9"/>
        <v>6.8271134399999998</v>
      </c>
      <c r="G36" s="77">
        <f t="shared" si="5"/>
        <v>3.9052599999999993E-2</v>
      </c>
      <c r="H36" s="77">
        <f t="shared" si="5"/>
        <v>0.28921799999999998</v>
      </c>
      <c r="I36" s="77">
        <f t="shared" si="5"/>
        <v>3.80722E-3</v>
      </c>
      <c r="J36" s="77">
        <f t="shared" si="5"/>
        <v>1.6339999999999999E-5</v>
      </c>
      <c r="K36" s="77">
        <f t="shared" si="5"/>
        <v>1.6339999999999999E-4</v>
      </c>
      <c r="L36" s="77">
        <f t="shared" si="5"/>
        <v>2.66342E-2</v>
      </c>
      <c r="M36" s="77">
        <f t="shared" si="5"/>
        <v>6.9281599999999999E-2</v>
      </c>
      <c r="N36" s="77">
        <f t="shared" si="5"/>
        <v>0</v>
      </c>
      <c r="O36" s="77">
        <f t="shared" si="5"/>
        <v>0</v>
      </c>
      <c r="P36" s="77">
        <f t="shared" si="5"/>
        <v>17.320399999999999</v>
      </c>
      <c r="Q36" s="77">
        <f t="shared" si="10"/>
        <v>75.980999999999995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20</v>
      </c>
      <c r="C37" s="77">
        <f t="shared" si="6"/>
        <v>121.73299999999999</v>
      </c>
      <c r="D37" s="77">
        <f t="shared" si="7"/>
        <v>64.388096799999985</v>
      </c>
      <c r="E37" s="77">
        <f t="shared" si="8"/>
        <v>14.747585300000001</v>
      </c>
      <c r="F37" s="77">
        <f t="shared" si="9"/>
        <v>6.8271134399999998</v>
      </c>
      <c r="G37" s="77">
        <f t="shared" si="5"/>
        <v>3.9052599999999993E-2</v>
      </c>
      <c r="H37" s="77">
        <f t="shared" si="5"/>
        <v>0.28921799999999998</v>
      </c>
      <c r="I37" s="77">
        <f t="shared" si="5"/>
        <v>3.80722E-3</v>
      </c>
      <c r="J37" s="77">
        <f t="shared" si="5"/>
        <v>1.6339999999999999E-5</v>
      </c>
      <c r="K37" s="77">
        <f t="shared" si="5"/>
        <v>1.6339999999999999E-4</v>
      </c>
      <c r="L37" s="77">
        <f t="shared" si="5"/>
        <v>2.66342E-2</v>
      </c>
      <c r="M37" s="77">
        <f t="shared" si="5"/>
        <v>6.9281599999999999E-2</v>
      </c>
      <c r="N37" s="77">
        <f t="shared" si="5"/>
        <v>0</v>
      </c>
      <c r="O37" s="77">
        <f t="shared" si="5"/>
        <v>0</v>
      </c>
      <c r="P37" s="77">
        <f t="shared" si="5"/>
        <v>17.320399999999999</v>
      </c>
      <c r="Q37" s="77">
        <f t="shared" si="10"/>
        <v>75.980999999999995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20</v>
      </c>
      <c r="C38" s="77">
        <f t="shared" si="6"/>
        <v>121.73299999999999</v>
      </c>
      <c r="D38" s="77">
        <f t="shared" si="7"/>
        <v>64.388096799999985</v>
      </c>
      <c r="E38" s="77">
        <f t="shared" si="8"/>
        <v>14.747585300000001</v>
      </c>
      <c r="F38" s="77">
        <f t="shared" si="9"/>
        <v>6.8271134399999998</v>
      </c>
      <c r="G38" s="77">
        <f t="shared" si="5"/>
        <v>3.9052599999999993E-2</v>
      </c>
      <c r="H38" s="77">
        <f t="shared" si="5"/>
        <v>0.28921799999999998</v>
      </c>
      <c r="I38" s="77">
        <f t="shared" si="5"/>
        <v>3.80722E-3</v>
      </c>
      <c r="J38" s="77">
        <f t="shared" si="5"/>
        <v>1.6339999999999999E-5</v>
      </c>
      <c r="K38" s="77">
        <f t="shared" si="5"/>
        <v>1.6339999999999999E-4</v>
      </c>
      <c r="L38" s="77">
        <f t="shared" si="5"/>
        <v>2.66342E-2</v>
      </c>
      <c r="M38" s="77">
        <f t="shared" si="5"/>
        <v>6.9281599999999999E-2</v>
      </c>
      <c r="N38" s="77">
        <f t="shared" si="5"/>
        <v>0</v>
      </c>
      <c r="O38" s="77">
        <f t="shared" si="5"/>
        <v>0</v>
      </c>
      <c r="P38" s="77">
        <f t="shared" si="5"/>
        <v>17.320399999999999</v>
      </c>
      <c r="Q38" s="77">
        <f t="shared" si="10"/>
        <v>75.980999999999995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20</v>
      </c>
      <c r="C39" s="77">
        <f t="shared" si="6"/>
        <v>121.73299999999999</v>
      </c>
      <c r="D39" s="77">
        <f t="shared" si="7"/>
        <v>64.388096799999985</v>
      </c>
      <c r="E39" s="77">
        <f t="shared" si="8"/>
        <v>14.747585300000001</v>
      </c>
      <c r="F39" s="77">
        <f t="shared" si="9"/>
        <v>6.8271134399999998</v>
      </c>
      <c r="G39" s="77">
        <f t="shared" si="5"/>
        <v>3.9052599999999993E-2</v>
      </c>
      <c r="H39" s="77">
        <f t="shared" si="5"/>
        <v>0.28921799999999998</v>
      </c>
      <c r="I39" s="77">
        <f t="shared" si="5"/>
        <v>3.80722E-3</v>
      </c>
      <c r="J39" s="77">
        <f t="shared" si="5"/>
        <v>1.6339999999999999E-5</v>
      </c>
      <c r="K39" s="77">
        <f t="shared" si="5"/>
        <v>1.6339999999999999E-4</v>
      </c>
      <c r="L39" s="77">
        <f t="shared" si="5"/>
        <v>2.66342E-2</v>
      </c>
      <c r="M39" s="77">
        <f t="shared" si="5"/>
        <v>6.9281599999999999E-2</v>
      </c>
      <c r="N39" s="77">
        <f t="shared" si="5"/>
        <v>0</v>
      </c>
      <c r="O39" s="77">
        <f t="shared" si="5"/>
        <v>0</v>
      </c>
      <c r="P39" s="77">
        <f t="shared" si="5"/>
        <v>17.320399999999999</v>
      </c>
      <c r="Q39" s="77">
        <f t="shared" si="10"/>
        <v>75.980999999999995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20</v>
      </c>
      <c r="C40" s="77">
        <f t="shared" si="6"/>
        <v>121.73299999999999</v>
      </c>
      <c r="D40" s="77">
        <f t="shared" si="7"/>
        <v>64.388096799999985</v>
      </c>
      <c r="E40" s="77">
        <f t="shared" si="8"/>
        <v>14.747585300000001</v>
      </c>
      <c r="F40" s="77">
        <f t="shared" si="9"/>
        <v>6.8271134399999998</v>
      </c>
      <c r="G40" s="77">
        <f t="shared" si="5"/>
        <v>3.9052599999999993E-2</v>
      </c>
      <c r="H40" s="77">
        <f t="shared" si="5"/>
        <v>0.28921799999999998</v>
      </c>
      <c r="I40" s="77">
        <f t="shared" si="5"/>
        <v>3.80722E-3</v>
      </c>
      <c r="J40" s="77">
        <f t="shared" si="5"/>
        <v>1.6339999999999999E-5</v>
      </c>
      <c r="K40" s="77">
        <f t="shared" si="5"/>
        <v>1.6339999999999999E-4</v>
      </c>
      <c r="L40" s="77">
        <f t="shared" si="5"/>
        <v>2.66342E-2</v>
      </c>
      <c r="M40" s="77">
        <f t="shared" si="5"/>
        <v>6.9281599999999999E-2</v>
      </c>
      <c r="N40" s="77">
        <f t="shared" si="5"/>
        <v>0</v>
      </c>
      <c r="O40" s="77">
        <f t="shared" si="5"/>
        <v>0</v>
      </c>
      <c r="P40" s="77">
        <f t="shared" si="5"/>
        <v>17.320399999999999</v>
      </c>
      <c r="Q40" s="77">
        <f t="shared" si="10"/>
        <v>75.980999999999995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20</v>
      </c>
      <c r="C41" s="77">
        <f t="shared" si="6"/>
        <v>121.73299999999999</v>
      </c>
      <c r="D41" s="77">
        <f t="shared" si="7"/>
        <v>64.388096799999985</v>
      </c>
      <c r="E41" s="77">
        <f t="shared" si="8"/>
        <v>14.747585300000001</v>
      </c>
      <c r="F41" s="77">
        <f t="shared" si="9"/>
        <v>6.8271134399999998</v>
      </c>
      <c r="G41" s="77">
        <f t="shared" si="5"/>
        <v>3.9052599999999993E-2</v>
      </c>
      <c r="H41" s="77">
        <f t="shared" si="5"/>
        <v>0.28921799999999998</v>
      </c>
      <c r="I41" s="77">
        <f t="shared" si="5"/>
        <v>3.80722E-3</v>
      </c>
      <c r="J41" s="77">
        <f t="shared" si="5"/>
        <v>1.6339999999999999E-5</v>
      </c>
      <c r="K41" s="77">
        <f t="shared" si="5"/>
        <v>1.6339999999999999E-4</v>
      </c>
      <c r="L41" s="77">
        <f t="shared" si="5"/>
        <v>2.66342E-2</v>
      </c>
      <c r="M41" s="77">
        <f t="shared" si="5"/>
        <v>6.9281599999999999E-2</v>
      </c>
      <c r="N41" s="77">
        <f t="shared" si="5"/>
        <v>0</v>
      </c>
      <c r="O41" s="77">
        <f t="shared" si="5"/>
        <v>0</v>
      </c>
      <c r="P41" s="77">
        <f t="shared" si="5"/>
        <v>17.320399999999999</v>
      </c>
      <c r="Q41" s="77">
        <f t="shared" si="10"/>
        <v>75.980999999999995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20</v>
      </c>
      <c r="C42" s="77">
        <f t="shared" si="6"/>
        <v>121.73299999999999</v>
      </c>
      <c r="D42" s="77">
        <f t="shared" si="7"/>
        <v>64.388096799999985</v>
      </c>
      <c r="E42" s="77">
        <f t="shared" si="8"/>
        <v>14.747585300000001</v>
      </c>
      <c r="F42" s="77">
        <f t="shared" si="9"/>
        <v>6.8271134399999998</v>
      </c>
      <c r="G42" s="77">
        <f t="shared" si="5"/>
        <v>3.9052599999999993E-2</v>
      </c>
      <c r="H42" s="77">
        <f t="shared" si="5"/>
        <v>0.28921799999999998</v>
      </c>
      <c r="I42" s="77">
        <f t="shared" si="5"/>
        <v>3.80722E-3</v>
      </c>
      <c r="J42" s="77">
        <f t="shared" si="5"/>
        <v>1.6339999999999999E-5</v>
      </c>
      <c r="K42" s="77">
        <f t="shared" si="5"/>
        <v>1.6339999999999999E-4</v>
      </c>
      <c r="L42" s="77">
        <f t="shared" si="5"/>
        <v>2.66342E-2</v>
      </c>
      <c r="M42" s="77">
        <f t="shared" si="5"/>
        <v>6.9281599999999999E-2</v>
      </c>
      <c r="N42" s="77">
        <f t="shared" si="5"/>
        <v>0</v>
      </c>
      <c r="O42" s="77">
        <f t="shared" si="5"/>
        <v>0</v>
      </c>
      <c r="P42" s="77">
        <f t="shared" si="5"/>
        <v>17.320399999999999</v>
      </c>
      <c r="Q42" s="77">
        <f t="shared" si="10"/>
        <v>75.980999999999995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20</v>
      </c>
      <c r="C43" s="77">
        <f t="shared" si="6"/>
        <v>121.73299999999999</v>
      </c>
      <c r="D43" s="77">
        <f t="shared" si="7"/>
        <v>64.388096799999985</v>
      </c>
      <c r="E43" s="77">
        <f t="shared" si="8"/>
        <v>14.747585300000001</v>
      </c>
      <c r="F43" s="77">
        <f t="shared" si="9"/>
        <v>6.8271134399999998</v>
      </c>
      <c r="G43" s="77">
        <f t="shared" si="5"/>
        <v>3.9052599999999993E-2</v>
      </c>
      <c r="H43" s="77">
        <f t="shared" si="5"/>
        <v>0.28921799999999998</v>
      </c>
      <c r="I43" s="77">
        <f t="shared" si="5"/>
        <v>3.80722E-3</v>
      </c>
      <c r="J43" s="77">
        <f t="shared" si="5"/>
        <v>1.6339999999999999E-5</v>
      </c>
      <c r="K43" s="77">
        <f t="shared" si="5"/>
        <v>1.6339999999999999E-4</v>
      </c>
      <c r="L43" s="77">
        <f t="shared" si="5"/>
        <v>2.66342E-2</v>
      </c>
      <c r="M43" s="77">
        <f t="shared" si="5"/>
        <v>6.9281599999999999E-2</v>
      </c>
      <c r="N43" s="77">
        <f t="shared" si="5"/>
        <v>0</v>
      </c>
      <c r="O43" s="77">
        <f t="shared" si="5"/>
        <v>0</v>
      </c>
      <c r="P43" s="77">
        <f t="shared" si="5"/>
        <v>17.320399999999999</v>
      </c>
      <c r="Q43" s="77">
        <f t="shared" si="10"/>
        <v>75.980999999999995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20</v>
      </c>
      <c r="C44" s="77">
        <f t="shared" si="6"/>
        <v>121.73299999999999</v>
      </c>
      <c r="D44" s="77">
        <f t="shared" si="7"/>
        <v>64.388096799999985</v>
      </c>
      <c r="E44" s="77">
        <f t="shared" si="8"/>
        <v>14.747585300000001</v>
      </c>
      <c r="F44" s="77">
        <f t="shared" si="9"/>
        <v>6.8271134399999998</v>
      </c>
      <c r="G44" s="77">
        <f t="shared" si="5"/>
        <v>3.9052599999999993E-2</v>
      </c>
      <c r="H44" s="77">
        <f t="shared" si="5"/>
        <v>0.28921799999999998</v>
      </c>
      <c r="I44" s="77">
        <f t="shared" si="5"/>
        <v>3.80722E-3</v>
      </c>
      <c r="J44" s="77">
        <f t="shared" si="5"/>
        <v>1.6339999999999999E-5</v>
      </c>
      <c r="K44" s="77">
        <f t="shared" si="5"/>
        <v>1.6339999999999999E-4</v>
      </c>
      <c r="L44" s="77">
        <f t="shared" si="5"/>
        <v>2.66342E-2</v>
      </c>
      <c r="M44" s="77">
        <f t="shared" si="5"/>
        <v>6.9281599999999999E-2</v>
      </c>
      <c r="N44" s="77">
        <f t="shared" si="5"/>
        <v>0</v>
      </c>
      <c r="O44" s="77">
        <f t="shared" si="5"/>
        <v>0</v>
      </c>
      <c r="P44" s="77">
        <f t="shared" si="5"/>
        <v>17.320399999999999</v>
      </c>
      <c r="Q44" s="77">
        <f t="shared" si="10"/>
        <v>75.980999999999995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20</v>
      </c>
      <c r="C62" s="77">
        <f>B32</f>
        <v>20</v>
      </c>
      <c r="D62" s="77">
        <f>B33</f>
        <v>20</v>
      </c>
      <c r="E62" s="77">
        <f>B34</f>
        <v>20</v>
      </c>
      <c r="F62" s="77">
        <f>B35</f>
        <v>20</v>
      </c>
      <c r="G62" s="77">
        <f>B36</f>
        <v>20</v>
      </c>
      <c r="H62" s="77">
        <f>B37</f>
        <v>20</v>
      </c>
      <c r="I62" s="77">
        <f>B38</f>
        <v>20</v>
      </c>
      <c r="J62" s="77">
        <f>B39</f>
        <v>20</v>
      </c>
      <c r="K62" s="77">
        <f>B40</f>
        <v>20</v>
      </c>
      <c r="L62" s="77">
        <f>B41</f>
        <v>20</v>
      </c>
      <c r="M62" s="77">
        <f>B42</f>
        <v>20</v>
      </c>
      <c r="N62" s="77">
        <f>B43</f>
        <v>20</v>
      </c>
      <c r="O62" s="77">
        <f>B44</f>
        <v>20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4" sqref="A4:B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v>3.93</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20501</v>
      </c>
      <c r="G2" s="125" t="s">
        <v>110</v>
      </c>
      <c r="H2" s="126"/>
      <c r="I2" s="118">
        <v>297</v>
      </c>
      <c r="J2" s="127" t="s">
        <v>158</v>
      </c>
      <c r="K2" s="127"/>
      <c r="L2" s="97">
        <v>0.02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27.7211</v>
      </c>
      <c r="D18" s="16">
        <f>$D32</f>
        <v>27.7211</v>
      </c>
      <c r="E18" s="16">
        <f>$D33</f>
        <v>27.7211</v>
      </c>
      <c r="F18" s="16">
        <f>$D34</f>
        <v>27.7211</v>
      </c>
      <c r="G18" s="16">
        <f>$D35</f>
        <v>27.7211</v>
      </c>
      <c r="H18" s="16">
        <f>$D36</f>
        <v>27.7211</v>
      </c>
      <c r="I18" s="16">
        <f>$D37</f>
        <v>27.7211</v>
      </c>
      <c r="J18" s="16">
        <f>$D38</f>
        <v>27.7211</v>
      </c>
      <c r="K18" s="16">
        <f>$D39</f>
        <v>27.7211</v>
      </c>
      <c r="L18" s="16">
        <f>$D40</f>
        <v>27.7211</v>
      </c>
      <c r="M18" s="16">
        <f>$D41</f>
        <v>27.7211</v>
      </c>
      <c r="N18" s="16">
        <f>$D42</f>
        <v>27.7211</v>
      </c>
      <c r="O18" s="16">
        <f>$D43</f>
        <v>27.7211</v>
      </c>
      <c r="P18" s="16">
        <f>$D44</f>
        <v>27.7211</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-36.878899999999994</v>
      </c>
      <c r="D19" s="16">
        <f t="shared" ref="D19:V19" si="1">D18-D17</f>
        <v>-36.878899999999994</v>
      </c>
      <c r="E19" s="16">
        <f t="shared" si="1"/>
        <v>-36.878899999999994</v>
      </c>
      <c r="F19" s="16">
        <f t="shared" si="1"/>
        <v>-36.878899999999994</v>
      </c>
      <c r="G19" s="16">
        <f t="shared" si="1"/>
        <v>-36.878899999999994</v>
      </c>
      <c r="H19" s="16">
        <f t="shared" si="1"/>
        <v>-36.878899999999994</v>
      </c>
      <c r="I19" s="16">
        <f t="shared" si="1"/>
        <v>-36.878899999999994</v>
      </c>
      <c r="J19" s="16">
        <f t="shared" si="1"/>
        <v>-36.878899999999994</v>
      </c>
      <c r="K19" s="16">
        <f t="shared" si="1"/>
        <v>-36.878899999999994</v>
      </c>
      <c r="L19" s="16">
        <f t="shared" si="1"/>
        <v>-36.878899999999994</v>
      </c>
      <c r="M19" s="16">
        <f t="shared" si="1"/>
        <v>-36.878899999999994</v>
      </c>
      <c r="N19" s="16">
        <f t="shared" si="1"/>
        <v>-36.878899999999994</v>
      </c>
      <c r="O19" s="16">
        <f t="shared" si="1"/>
        <v>-36.878899999999994</v>
      </c>
      <c r="P19" s="16">
        <f t="shared" si="1"/>
        <v>-36.878899999999994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28.227125000000001</v>
      </c>
      <c r="D22" s="16">
        <f>$E32</f>
        <v>28.227125000000001</v>
      </c>
      <c r="E22" s="16">
        <f>$E33</f>
        <v>28.227125000000001</v>
      </c>
      <c r="F22" s="16">
        <f>$E34</f>
        <v>28.227125000000001</v>
      </c>
      <c r="G22" s="16">
        <f>$E35</f>
        <v>28.227125000000001</v>
      </c>
      <c r="H22" s="16">
        <f>$E36</f>
        <v>28.227125000000001</v>
      </c>
      <c r="I22" s="16">
        <f>$E37</f>
        <v>28.227125000000001</v>
      </c>
      <c r="J22" s="16">
        <f>$E38</f>
        <v>28.227125000000001</v>
      </c>
      <c r="K22" s="16">
        <f>$E39</f>
        <v>28.227125000000001</v>
      </c>
      <c r="L22" s="16">
        <f>$E40</f>
        <v>28.227125000000001</v>
      </c>
      <c r="M22" s="16">
        <f>$E41</f>
        <v>28.227125000000001</v>
      </c>
      <c r="N22" s="16">
        <f>$E42</f>
        <v>28.227125000000001</v>
      </c>
      <c r="O22" s="16">
        <f>$E43</f>
        <v>28.227125000000001</v>
      </c>
      <c r="P22" s="16">
        <f>$E44</f>
        <v>28.227125000000001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-199.772875</v>
      </c>
      <c r="D23" s="16">
        <f t="shared" ref="D23:V23" si="3">D22-D21</f>
        <v>-199.772875</v>
      </c>
      <c r="E23" s="16">
        <f t="shared" si="3"/>
        <v>-199.772875</v>
      </c>
      <c r="F23" s="16">
        <f t="shared" si="3"/>
        <v>-199.772875</v>
      </c>
      <c r="G23" s="16">
        <f t="shared" si="3"/>
        <v>-199.772875</v>
      </c>
      <c r="H23" s="16">
        <f t="shared" si="3"/>
        <v>-199.772875</v>
      </c>
      <c r="I23" s="16">
        <f t="shared" si="3"/>
        <v>-199.772875</v>
      </c>
      <c r="J23" s="16">
        <f t="shared" si="3"/>
        <v>-199.772875</v>
      </c>
      <c r="K23" s="16">
        <f t="shared" si="3"/>
        <v>-199.772875</v>
      </c>
      <c r="L23" s="16">
        <f t="shared" si="3"/>
        <v>-199.772875</v>
      </c>
      <c r="M23" s="16">
        <f t="shared" si="3"/>
        <v>-199.772875</v>
      </c>
      <c r="N23" s="16">
        <f t="shared" si="3"/>
        <v>-199.772875</v>
      </c>
      <c r="O23" s="16">
        <f t="shared" si="3"/>
        <v>-199.772875</v>
      </c>
      <c r="P23" s="16">
        <f t="shared" si="3"/>
        <v>-199.772875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1.19</v>
      </c>
      <c r="C28" s="15">
        <v>0.02</v>
      </c>
      <c r="D28" s="15">
        <v>48.4</v>
      </c>
      <c r="E28" s="15">
        <v>93.7</v>
      </c>
      <c r="F28" s="15">
        <v>10.6</v>
      </c>
      <c r="G28" s="15">
        <v>0.25</v>
      </c>
      <c r="H28" s="15">
        <v>0.54</v>
      </c>
      <c r="I28" s="15">
        <v>0.5</v>
      </c>
      <c r="J28" s="15">
        <v>0.01</v>
      </c>
      <c r="K28" s="23">
        <v>0.05</v>
      </c>
      <c r="L28" s="15">
        <v>0.2</v>
      </c>
      <c r="M28" s="15">
        <v>0.2</v>
      </c>
      <c r="N28" s="15"/>
      <c r="O28" s="15"/>
      <c r="P28" s="15">
        <v>243</v>
      </c>
      <c r="Q28" s="15">
        <v>37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27.7211</v>
      </c>
      <c r="E31" s="77">
        <f>(IF(E$27="%w/w SAR",((E$28*10)*$B31),IF(E$27="%w/w DM",(((E$28*10)*($B$28/100))*$B31),IF(E$27="kg/t SAR",(E$28*$B31),IF(E$27="kg/t DM",((E$28*($B$28/100))*$B31),IF(E$27="mg/kg SAR",((E$28*0.001)*$B31),IF(E$27="mg/kg DM",(((E$28*0.001)*($B$28/100))*$B31),"0")))))))*1.205</f>
        <v>28.227125000000001</v>
      </c>
      <c r="F31" s="77">
        <f>(IF(F$27="%w/w SAR",((F$28*10)*$B31),IF(F$27="%w/w DM",(((F$28*10)*($B$28/100))*$B31),IF(F$27="kg/t SAR",(F$28*$B31),IF(F$27="kg/t DM",((F$28*($B$28/100))*$B31),IF(F$27="mg/kg SAR",((F$28*0.001)*$B31),IF(F$27="mg/kg DM",(((F$28*0.001)*($B$28/100))*$B31),"0")))))))*1.658</f>
        <v>4.3936999999999999</v>
      </c>
      <c r="G31" s="77">
        <f t="shared" ref="G31:P46" si="5">IF(G$27="%w/w SAR",((G$28*10)*$B31),IF(G$27="%w/w DM",(((G$28*10)*($B$28/100))*$B31),IF(G$27="kg/t SAR",(G$28*$B31),IF(G$27="kg/t DM",((G$28*($B$28/100))*$B31),IF(G$27="mg/kg SAR",((G$28*0.001)*$B31),IF(G$27="mg/kg DM",(((G$28*0.001)*($B$28/100))*$B31),0))))))</f>
        <v>6.25E-2</v>
      </c>
      <c r="H31" s="77">
        <f t="shared" si="5"/>
        <v>0.13500000000000001</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60.75</v>
      </c>
      <c r="Q31" s="77">
        <f>(IF(Q$27="%w/w SAR",((Q$28*10)*$B31),IF(Q$27="%w/w DM",(((Q$28*10)*($B$28/100))*$B31),IF(Q$27="kg/t SAR",(Q$28*$B31),IF(Q$27="kg/t DM",((Q$28*($B$28/100))*$B31),IF(Q$27="mg/kg SAR",((Q$28*0.001)*$B31),IF(Q$27="mg/kg DM",(((Q$28*0.001)*($B$28/100))*$B31),0)))))))*2.5</f>
        <v>23.125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27.7211</v>
      </c>
      <c r="E32" s="77">
        <f t="shared" ref="E32:E50" si="8">(IF(E$27="%w/w SAR",((E$28*10)*$B32),IF(E$27="%w/w DM",(((E$28*10)*($B$28/100))*$B32),IF(E$27="kg/t SAR",(E$28*$B32),IF(E$27="kg/t DM",((E$28*($B$28/100))*$B32),IF(E$27="mg/kg SAR",((E$28*0.001)*$B32),IF(E$27="mg/kg DM",(((E$28*0.001)*($B$28/100))*$B32),"0")))))))*1.205</f>
        <v>28.227125000000001</v>
      </c>
      <c r="F32" s="77">
        <f t="shared" ref="F32:F50" si="9">(IF(F$27="%w/w SAR",((F$28*10)*$B32),IF(F$27="%w/w DM",(((F$28*10)*($B$28/100))*$B32),IF(F$27="kg/t SAR",(F$28*$B32),IF(F$27="kg/t DM",((F$28*($B$28/100))*$B32),IF(F$27="mg/kg SAR",((F$28*0.001)*$B32),IF(F$27="mg/kg DM",(((F$28*0.001)*($B$28/100))*$B32),"0")))))))*1.658</f>
        <v>4.3936999999999999</v>
      </c>
      <c r="G32" s="77">
        <f t="shared" si="5"/>
        <v>6.25E-2</v>
      </c>
      <c r="H32" s="77">
        <f t="shared" si="5"/>
        <v>0.13500000000000001</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60.75</v>
      </c>
      <c r="Q32" s="77">
        <f t="shared" ref="Q32:Q50" si="10">(IF(Q$27="%w/w SAR",((Q$28*10)*$B32),IF(Q$27="%w/w DM",(((Q$28*10)*($B$28/100))*$B32),IF(Q$27="kg/t SAR",(Q$28*$B32),IF(Q$27="kg/t DM",((Q$28*($B$28/100))*$B32),IF(Q$27="mg/kg SAR",((Q$28*0.001)*$B32),IF(Q$27="mg/kg DM",(((Q$28*0.001)*($B$28/100))*$B32),0)))))))*2.5</f>
        <v>23.125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250</v>
      </c>
      <c r="C33" s="77">
        <f t="shared" si="6"/>
        <v>50</v>
      </c>
      <c r="D33" s="77">
        <f t="shared" si="7"/>
        <v>27.7211</v>
      </c>
      <c r="E33" s="77">
        <f t="shared" si="8"/>
        <v>28.227125000000001</v>
      </c>
      <c r="F33" s="77">
        <f t="shared" si="9"/>
        <v>4.3936999999999999</v>
      </c>
      <c r="G33" s="77">
        <f t="shared" si="5"/>
        <v>6.25E-2</v>
      </c>
      <c r="H33" s="77">
        <f t="shared" si="5"/>
        <v>0.13500000000000001</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60.75</v>
      </c>
      <c r="Q33" s="77">
        <f t="shared" si="10"/>
        <v>23.125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250</v>
      </c>
      <c r="C34" s="77">
        <f t="shared" si="6"/>
        <v>50</v>
      </c>
      <c r="D34" s="77">
        <f t="shared" si="7"/>
        <v>27.7211</v>
      </c>
      <c r="E34" s="77">
        <f t="shared" si="8"/>
        <v>28.227125000000001</v>
      </c>
      <c r="F34" s="77">
        <f t="shared" si="9"/>
        <v>4.3936999999999999</v>
      </c>
      <c r="G34" s="77">
        <f t="shared" si="5"/>
        <v>6.25E-2</v>
      </c>
      <c r="H34" s="77">
        <f t="shared" si="5"/>
        <v>0.13500000000000001</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60.75</v>
      </c>
      <c r="Q34" s="77">
        <f t="shared" si="10"/>
        <v>23.125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250</v>
      </c>
      <c r="C35" s="77">
        <f t="shared" si="6"/>
        <v>50</v>
      </c>
      <c r="D35" s="77">
        <f t="shared" si="7"/>
        <v>27.7211</v>
      </c>
      <c r="E35" s="77">
        <f t="shared" si="8"/>
        <v>28.227125000000001</v>
      </c>
      <c r="F35" s="77">
        <f t="shared" si="9"/>
        <v>4.3936999999999999</v>
      </c>
      <c r="G35" s="77">
        <f t="shared" si="5"/>
        <v>6.25E-2</v>
      </c>
      <c r="H35" s="77">
        <f t="shared" si="5"/>
        <v>0.13500000000000001</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60.75</v>
      </c>
      <c r="Q35" s="77">
        <f t="shared" si="10"/>
        <v>23.125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250</v>
      </c>
      <c r="C36" s="77">
        <f t="shared" si="6"/>
        <v>50</v>
      </c>
      <c r="D36" s="77">
        <f t="shared" si="7"/>
        <v>27.7211</v>
      </c>
      <c r="E36" s="77">
        <f t="shared" si="8"/>
        <v>28.227125000000001</v>
      </c>
      <c r="F36" s="77">
        <f t="shared" si="9"/>
        <v>4.3936999999999999</v>
      </c>
      <c r="G36" s="77">
        <f t="shared" si="5"/>
        <v>6.25E-2</v>
      </c>
      <c r="H36" s="77">
        <f t="shared" si="5"/>
        <v>0.13500000000000001</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60.75</v>
      </c>
      <c r="Q36" s="77">
        <f t="shared" si="10"/>
        <v>23.125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250</v>
      </c>
      <c r="C37" s="77">
        <f t="shared" si="6"/>
        <v>50</v>
      </c>
      <c r="D37" s="77">
        <f t="shared" si="7"/>
        <v>27.7211</v>
      </c>
      <c r="E37" s="77">
        <f t="shared" si="8"/>
        <v>28.227125000000001</v>
      </c>
      <c r="F37" s="77">
        <f t="shared" si="9"/>
        <v>4.3936999999999999</v>
      </c>
      <c r="G37" s="77">
        <f t="shared" si="5"/>
        <v>6.25E-2</v>
      </c>
      <c r="H37" s="77">
        <f t="shared" si="5"/>
        <v>0.13500000000000001</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60.75</v>
      </c>
      <c r="Q37" s="77">
        <f t="shared" si="10"/>
        <v>23.125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250</v>
      </c>
      <c r="C38" s="77">
        <f t="shared" si="6"/>
        <v>50</v>
      </c>
      <c r="D38" s="77">
        <f t="shared" si="7"/>
        <v>27.7211</v>
      </c>
      <c r="E38" s="77">
        <f t="shared" si="8"/>
        <v>28.227125000000001</v>
      </c>
      <c r="F38" s="77">
        <f t="shared" si="9"/>
        <v>4.3936999999999999</v>
      </c>
      <c r="G38" s="77">
        <f t="shared" si="5"/>
        <v>6.25E-2</v>
      </c>
      <c r="H38" s="77">
        <f t="shared" si="5"/>
        <v>0.13500000000000001</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60.75</v>
      </c>
      <c r="Q38" s="77">
        <f t="shared" si="10"/>
        <v>23.125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250</v>
      </c>
      <c r="C39" s="77">
        <f t="shared" si="6"/>
        <v>50</v>
      </c>
      <c r="D39" s="77">
        <f t="shared" si="7"/>
        <v>27.7211</v>
      </c>
      <c r="E39" s="77">
        <f t="shared" si="8"/>
        <v>28.227125000000001</v>
      </c>
      <c r="F39" s="77">
        <f t="shared" si="9"/>
        <v>4.3936999999999999</v>
      </c>
      <c r="G39" s="77">
        <f t="shared" si="5"/>
        <v>6.25E-2</v>
      </c>
      <c r="H39" s="77">
        <f t="shared" si="5"/>
        <v>0.13500000000000001</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60.75</v>
      </c>
      <c r="Q39" s="77">
        <f t="shared" si="10"/>
        <v>23.125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250</v>
      </c>
      <c r="C40" s="77">
        <f t="shared" si="6"/>
        <v>50</v>
      </c>
      <c r="D40" s="77">
        <f t="shared" si="7"/>
        <v>27.7211</v>
      </c>
      <c r="E40" s="77">
        <f t="shared" si="8"/>
        <v>28.227125000000001</v>
      </c>
      <c r="F40" s="77">
        <f t="shared" si="9"/>
        <v>4.3936999999999999</v>
      </c>
      <c r="G40" s="77">
        <f t="shared" si="5"/>
        <v>6.25E-2</v>
      </c>
      <c r="H40" s="77">
        <f t="shared" si="5"/>
        <v>0.13500000000000001</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60.75</v>
      </c>
      <c r="Q40" s="77">
        <f t="shared" si="10"/>
        <v>23.125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250</v>
      </c>
      <c r="C41" s="77">
        <f t="shared" si="6"/>
        <v>50</v>
      </c>
      <c r="D41" s="77">
        <f t="shared" si="7"/>
        <v>27.7211</v>
      </c>
      <c r="E41" s="77">
        <f t="shared" si="8"/>
        <v>28.227125000000001</v>
      </c>
      <c r="F41" s="77">
        <f t="shared" si="9"/>
        <v>4.3936999999999999</v>
      </c>
      <c r="G41" s="77">
        <f t="shared" si="5"/>
        <v>6.25E-2</v>
      </c>
      <c r="H41" s="77">
        <f t="shared" si="5"/>
        <v>0.13500000000000001</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60.75</v>
      </c>
      <c r="Q41" s="77">
        <f t="shared" si="10"/>
        <v>23.125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250</v>
      </c>
      <c r="C42" s="77">
        <f t="shared" si="6"/>
        <v>50</v>
      </c>
      <c r="D42" s="77">
        <f t="shared" si="7"/>
        <v>27.7211</v>
      </c>
      <c r="E42" s="77">
        <f t="shared" si="8"/>
        <v>28.227125000000001</v>
      </c>
      <c r="F42" s="77">
        <f t="shared" si="9"/>
        <v>4.3936999999999999</v>
      </c>
      <c r="G42" s="77">
        <f t="shared" si="5"/>
        <v>6.25E-2</v>
      </c>
      <c r="H42" s="77">
        <f t="shared" si="5"/>
        <v>0.13500000000000001</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60.75</v>
      </c>
      <c r="Q42" s="77">
        <f t="shared" si="10"/>
        <v>23.125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250</v>
      </c>
      <c r="C43" s="77">
        <f t="shared" si="6"/>
        <v>50</v>
      </c>
      <c r="D43" s="77">
        <f t="shared" si="7"/>
        <v>27.7211</v>
      </c>
      <c r="E43" s="77">
        <f t="shared" si="8"/>
        <v>28.227125000000001</v>
      </c>
      <c r="F43" s="77">
        <f t="shared" si="9"/>
        <v>4.3936999999999999</v>
      </c>
      <c r="G43" s="77">
        <f t="shared" si="5"/>
        <v>6.25E-2</v>
      </c>
      <c r="H43" s="77">
        <f t="shared" si="5"/>
        <v>0.13500000000000001</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60.75</v>
      </c>
      <c r="Q43" s="77">
        <f t="shared" si="10"/>
        <v>23.125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250</v>
      </c>
      <c r="C44" s="77">
        <f t="shared" si="6"/>
        <v>50</v>
      </c>
      <c r="D44" s="77">
        <f t="shared" si="7"/>
        <v>27.7211</v>
      </c>
      <c r="E44" s="77">
        <f t="shared" si="8"/>
        <v>28.227125000000001</v>
      </c>
      <c r="F44" s="77">
        <f t="shared" si="9"/>
        <v>4.3936999999999999</v>
      </c>
      <c r="G44" s="77">
        <f t="shared" si="5"/>
        <v>6.25E-2</v>
      </c>
      <c r="H44" s="77">
        <f t="shared" si="5"/>
        <v>0.13500000000000001</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60.75</v>
      </c>
      <c r="Q44" s="77">
        <f t="shared" si="10"/>
        <v>23.125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 sqref="A4:B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v>3.74</v>
      </c>
      <c r="J1" s="127" t="s">
        <v>153</v>
      </c>
      <c r="K1" s="127"/>
      <c r="L1" s="97">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20705</v>
      </c>
      <c r="G2" s="125" t="s">
        <v>110</v>
      </c>
      <c r="H2" s="126"/>
      <c r="I2" s="118">
        <v>471</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64.413755999999992</v>
      </c>
      <c r="D18" s="16">
        <f>$D32</f>
        <v>64.413755999999992</v>
      </c>
      <c r="E18" s="16">
        <f>$D33</f>
        <v>64.413755999999992</v>
      </c>
      <c r="F18" s="16">
        <f>$D34</f>
        <v>64.413755999999992</v>
      </c>
      <c r="G18" s="16">
        <f>$D35</f>
        <v>64.413755999999992</v>
      </c>
      <c r="H18" s="16">
        <f>$D36</f>
        <v>64.413755999999992</v>
      </c>
      <c r="I18" s="16">
        <f>$D37</f>
        <v>64.413755999999992</v>
      </c>
      <c r="J18" s="16">
        <f>$D38</f>
        <v>64.413755999999992</v>
      </c>
      <c r="K18" s="16">
        <f>$D39</f>
        <v>64.413755999999992</v>
      </c>
      <c r="L18" s="16">
        <f>$D40</f>
        <v>64.413755999999992</v>
      </c>
      <c r="M18" s="16">
        <f>$D41</f>
        <v>64.413755999999992</v>
      </c>
      <c r="N18" s="16">
        <f>$D42</f>
        <v>64.413755999999992</v>
      </c>
      <c r="O18" s="16">
        <f>$D43</f>
        <v>64.413755999999992</v>
      </c>
      <c r="P18" s="16">
        <f>$D44</f>
        <v>64.413755999999992</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-0.18624400000000207</v>
      </c>
      <c r="D19" s="16">
        <f t="shared" ref="D19:V19" si="1">D18-D17</f>
        <v>-0.18624400000000207</v>
      </c>
      <c r="E19" s="16">
        <f t="shared" si="1"/>
        <v>-0.18624400000000207</v>
      </c>
      <c r="F19" s="16">
        <f t="shared" si="1"/>
        <v>-0.18624400000000207</v>
      </c>
      <c r="G19" s="16">
        <f t="shared" si="1"/>
        <v>-0.18624400000000207</v>
      </c>
      <c r="H19" s="16">
        <f t="shared" si="1"/>
        <v>-0.18624400000000207</v>
      </c>
      <c r="I19" s="16">
        <f t="shared" si="1"/>
        <v>-0.18624400000000207</v>
      </c>
      <c r="J19" s="16">
        <f t="shared" si="1"/>
        <v>-0.18624400000000207</v>
      </c>
      <c r="K19" s="16">
        <f t="shared" si="1"/>
        <v>-0.18624400000000207</v>
      </c>
      <c r="L19" s="16">
        <f t="shared" si="1"/>
        <v>-0.18624400000000207</v>
      </c>
      <c r="M19" s="16">
        <f t="shared" si="1"/>
        <v>-0.18624400000000207</v>
      </c>
      <c r="N19" s="16">
        <f t="shared" si="1"/>
        <v>-0.18624400000000207</v>
      </c>
      <c r="O19" s="16">
        <f t="shared" si="1"/>
        <v>-0.18624400000000207</v>
      </c>
      <c r="P19" s="16">
        <f t="shared" si="1"/>
        <v>-0.18624400000000207</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85.726110000000006</v>
      </c>
      <c r="D22" s="16">
        <f>$E32</f>
        <v>85.726110000000006</v>
      </c>
      <c r="E22" s="16">
        <f>$E33</f>
        <v>85.726110000000006</v>
      </c>
      <c r="F22" s="16">
        <f>$E34</f>
        <v>85.726110000000006</v>
      </c>
      <c r="G22" s="16">
        <f>$E35</f>
        <v>85.726110000000006</v>
      </c>
      <c r="H22" s="16">
        <f>$E36</f>
        <v>85.726110000000006</v>
      </c>
      <c r="I22" s="16">
        <f>$E37</f>
        <v>85.726110000000006</v>
      </c>
      <c r="J22" s="16">
        <f>$E38</f>
        <v>85.726110000000006</v>
      </c>
      <c r="K22" s="16">
        <f>$E39</f>
        <v>85.726110000000006</v>
      </c>
      <c r="L22" s="16">
        <f>$E40</f>
        <v>85.726110000000006</v>
      </c>
      <c r="M22" s="16">
        <f>$E41</f>
        <v>85.726110000000006</v>
      </c>
      <c r="N22" s="16">
        <f>$E42</f>
        <v>85.726110000000006</v>
      </c>
      <c r="O22" s="16">
        <f>$E43</f>
        <v>85.726110000000006</v>
      </c>
      <c r="P22" s="16">
        <f>$E44</f>
        <v>85.726110000000006</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-142.27388999999999</v>
      </c>
      <c r="D23" s="16">
        <f t="shared" ref="D23:V23" si="3">D22-D21</f>
        <v>-142.27388999999999</v>
      </c>
      <c r="E23" s="16">
        <f t="shared" si="3"/>
        <v>-142.27388999999999</v>
      </c>
      <c r="F23" s="16">
        <f t="shared" si="3"/>
        <v>-142.27388999999999</v>
      </c>
      <c r="G23" s="16">
        <f t="shared" si="3"/>
        <v>-142.27388999999999</v>
      </c>
      <c r="H23" s="16">
        <f t="shared" si="3"/>
        <v>-142.27388999999999</v>
      </c>
      <c r="I23" s="16">
        <f t="shared" si="3"/>
        <v>-142.27388999999999</v>
      </c>
      <c r="J23" s="16">
        <f t="shared" si="3"/>
        <v>-142.27388999999999</v>
      </c>
      <c r="K23" s="16">
        <f t="shared" si="3"/>
        <v>-142.27388999999999</v>
      </c>
      <c r="L23" s="16">
        <f t="shared" si="3"/>
        <v>-142.27388999999999</v>
      </c>
      <c r="M23" s="16">
        <f t="shared" si="3"/>
        <v>-142.27388999999999</v>
      </c>
      <c r="N23" s="16">
        <f t="shared" si="3"/>
        <v>-142.27388999999999</v>
      </c>
      <c r="O23" s="16">
        <f t="shared" si="3"/>
        <v>-142.27388999999999</v>
      </c>
      <c r="P23" s="16">
        <f t="shared" si="3"/>
        <v>-142.27388999999999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142</v>
      </c>
      <c r="C31" s="77">
        <f>IF(C$27="%w/w SAR",((C$28*10)*$B31),IF(C$27="%w/w DM",(((C$28*10)*($B$28/100))*$B31),IF(C$27="kg/t SAR",(C$28*$B31),IF(C$27="kg/t DM",((C$28*($B$28/100))*$B31),IF(C$27="mg/kg SAR",((C$28*0.001)*$B31),IF(C$27="mg/kg DM",(((C$28*0.001)*($B$28/100))*$B31),0))))))</f>
        <v>99.4</v>
      </c>
      <c r="D31" s="77">
        <f>(IF(D$27="%w/w SAR",((D$28*10)*$B31),IF(D$27="%w/w DM",(((D$28*10)*($B$28/100))*$B31),IF(D$27="kg/t SAR",(D$28*$B31),IF(D$27="kg/t DM",((D$28*($B$28/100))*$B31),IF(D$27="mg/kg SAR",((D$28*0.001)*$B31),IF(D$27="mg/kg DM",(((D$28*0.001)*($B$28/100))*$B31),"0")))))))*2.291</f>
        <v>64.413755999999992</v>
      </c>
      <c r="E31" s="77">
        <f>(IF(E$27="%w/w SAR",((E$28*10)*$B31),IF(E$27="%w/w DM",(((E$28*10)*($B$28/100))*$B31),IF(E$27="kg/t SAR",(E$28*$B31),IF(E$27="kg/t DM",((E$28*($B$28/100))*$B31),IF(E$27="mg/kg SAR",((E$28*0.001)*$B31),IF(E$27="mg/kg DM",(((E$28*0.001)*($B$28/100))*$B31),"0")))))))*1.205</f>
        <v>85.726110000000006</v>
      </c>
      <c r="F31" s="77">
        <f>(IF(F$27="%w/w SAR",((F$28*10)*$B31),IF(F$27="%w/w DM",(((F$28*10)*($B$28/100))*$B31),IF(F$27="kg/t SAR",(F$28*$B31),IF(F$27="kg/t DM",((F$28*($B$28/100))*$B31),IF(F$27="mg/kg SAR",((F$28*0.001)*$B31),IF(F$27="mg/kg DM",(((F$28*0.001)*($B$28/100))*$B31),"0")))))))*1.658</f>
        <v>16.433432799999999</v>
      </c>
      <c r="G31" s="77">
        <f t="shared" ref="G31:P46" si="5">IF(G$27="%w/w SAR",((G$28*10)*$B31),IF(G$27="%w/w DM",(((G$28*10)*($B$28/100))*$B31),IF(G$27="kg/t SAR",(G$28*$B31),IF(G$27="kg/t DM",((G$28*($B$28/100))*$B31),IF(G$27="mg/kg SAR",((G$28*0.001)*$B31),IF(G$27="mg/kg DM",(((G$28*0.001)*($B$28/100))*$B31),0))))))</f>
        <v>0.67024000000000006</v>
      </c>
      <c r="H31" s="77">
        <f t="shared" si="5"/>
        <v>0.28684000000000004</v>
      </c>
      <c r="I31" s="77">
        <f t="shared" si="5"/>
        <v>7.1000000000000008E-2</v>
      </c>
      <c r="J31" s="77">
        <f t="shared" si="5"/>
        <v>1.42E-3</v>
      </c>
      <c r="K31" s="77">
        <f t="shared" si="5"/>
        <v>7.1000000000000004E-3</v>
      </c>
      <c r="L31" s="77">
        <f t="shared" si="5"/>
        <v>2.8400000000000002E-2</v>
      </c>
      <c r="M31" s="77">
        <f t="shared" si="5"/>
        <v>2.8400000000000002E-2</v>
      </c>
      <c r="N31" s="77">
        <f t="shared" si="5"/>
        <v>0</v>
      </c>
      <c r="O31" s="77">
        <f t="shared" si="5"/>
        <v>0</v>
      </c>
      <c r="P31" s="77">
        <f t="shared" si="5"/>
        <v>3.7345999999999999</v>
      </c>
      <c r="Q31" s="77">
        <f>(IF(Q$27="%w/w SAR",((Q$28*10)*$B31),IF(Q$27="%w/w DM",(((Q$28*10)*($B$28/100))*$B31),IF(Q$27="kg/t SAR",(Q$28*$B31),IF(Q$27="kg/t DM",((Q$28*($B$28/100))*$B31),IF(Q$27="mg/kg SAR",((Q$28*0.001)*$B31),IF(Q$27="mg/kg DM",(((Q$28*0.001)*($B$28/100))*$B31),0)))))))*2.5</f>
        <v>32.0565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142</v>
      </c>
      <c r="C32" s="77">
        <f t="shared" ref="C32:C50" si="6">IF(C$27="%w/w SAR",((C$28*10)*$B32),IF(C$27="%w/w DM",(((C$28*10)*($B$28/100))*$B32),IF(C$27="kg/t SAR",(C$28*$B32),IF(C$27="kg/t DM",((C$28*($B$28/100))*$B32),IF(C$27="mg/kg SAR",((C$28*0.001)*$B32),IF(C$27="mg/kg DM",(((C$28*0.001)*($B$28/100))*$B32),0))))))</f>
        <v>99.4</v>
      </c>
      <c r="D32" s="77">
        <f t="shared" ref="D32:D50" si="7">(IF(D$27="%w/w SAR",((D$28*10)*$B32),IF(D$27="%w/w DM",(((D$28*10)*($B$28/100))*$B32),IF(D$27="kg/t SAR",(D$28*$B32),IF(D$27="kg/t DM",((D$28*($B$28/100))*$B32),IF(D$27="mg/kg SAR",((D$28*0.001)*$B32),IF(D$27="mg/kg DM",(((D$28*0.001)*($B$28/100))*$B32),"0")))))))*2.291</f>
        <v>64.413755999999992</v>
      </c>
      <c r="E32" s="77">
        <f t="shared" ref="E32:E50" si="8">(IF(E$27="%w/w SAR",((E$28*10)*$B32),IF(E$27="%w/w DM",(((E$28*10)*($B$28/100))*$B32),IF(E$27="kg/t SAR",(E$28*$B32),IF(E$27="kg/t DM",((E$28*($B$28/100))*$B32),IF(E$27="mg/kg SAR",((E$28*0.001)*$B32),IF(E$27="mg/kg DM",(((E$28*0.001)*($B$28/100))*$B32),"0")))))))*1.205</f>
        <v>85.726110000000006</v>
      </c>
      <c r="F32" s="77">
        <f t="shared" ref="F32:F50" si="9">(IF(F$27="%w/w SAR",((F$28*10)*$B32),IF(F$27="%w/w DM",(((F$28*10)*($B$28/100))*$B32),IF(F$27="kg/t SAR",(F$28*$B32),IF(F$27="kg/t DM",((F$28*($B$28/100))*$B32),IF(F$27="mg/kg SAR",((F$28*0.001)*$B32),IF(F$27="mg/kg DM",(((F$28*0.001)*($B$28/100))*$B32),"0")))))))*1.658</f>
        <v>16.433432799999999</v>
      </c>
      <c r="G32" s="77">
        <f t="shared" si="5"/>
        <v>0.67024000000000006</v>
      </c>
      <c r="H32" s="77">
        <f t="shared" si="5"/>
        <v>0.28684000000000004</v>
      </c>
      <c r="I32" s="77">
        <f t="shared" si="5"/>
        <v>7.1000000000000008E-2</v>
      </c>
      <c r="J32" s="77">
        <f t="shared" si="5"/>
        <v>1.42E-3</v>
      </c>
      <c r="K32" s="77">
        <f t="shared" si="5"/>
        <v>7.1000000000000004E-3</v>
      </c>
      <c r="L32" s="77">
        <f t="shared" si="5"/>
        <v>2.8400000000000002E-2</v>
      </c>
      <c r="M32" s="77">
        <f t="shared" si="5"/>
        <v>2.8400000000000002E-2</v>
      </c>
      <c r="N32" s="77">
        <f t="shared" si="5"/>
        <v>0</v>
      </c>
      <c r="O32" s="77">
        <f t="shared" si="5"/>
        <v>0</v>
      </c>
      <c r="P32" s="77">
        <f t="shared" si="5"/>
        <v>3.7345999999999999</v>
      </c>
      <c r="Q32" s="77">
        <f t="shared" ref="Q32:Q50" si="10">(IF(Q$27="%w/w SAR",((Q$28*10)*$B32),IF(Q$27="%w/w DM",(((Q$28*10)*($B$28/100))*$B32),IF(Q$27="kg/t SAR",(Q$28*$B32),IF(Q$27="kg/t DM",((Q$28*($B$28/100))*$B32),IF(Q$27="mg/kg SAR",((Q$28*0.001)*$B32),IF(Q$27="mg/kg DM",(((Q$28*0.001)*($B$28/100))*$B32),0)))))))*2.5</f>
        <v>32.0565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142</v>
      </c>
      <c r="C33" s="77">
        <f t="shared" si="6"/>
        <v>99.4</v>
      </c>
      <c r="D33" s="77">
        <f t="shared" si="7"/>
        <v>64.413755999999992</v>
      </c>
      <c r="E33" s="77">
        <f t="shared" si="8"/>
        <v>85.726110000000006</v>
      </c>
      <c r="F33" s="77">
        <f t="shared" si="9"/>
        <v>16.433432799999999</v>
      </c>
      <c r="G33" s="77">
        <f t="shared" si="5"/>
        <v>0.67024000000000006</v>
      </c>
      <c r="H33" s="77">
        <f t="shared" si="5"/>
        <v>0.28684000000000004</v>
      </c>
      <c r="I33" s="77">
        <f t="shared" si="5"/>
        <v>7.1000000000000008E-2</v>
      </c>
      <c r="J33" s="77">
        <f t="shared" si="5"/>
        <v>1.42E-3</v>
      </c>
      <c r="K33" s="77">
        <f t="shared" si="5"/>
        <v>7.1000000000000004E-3</v>
      </c>
      <c r="L33" s="77">
        <f t="shared" si="5"/>
        <v>2.8400000000000002E-2</v>
      </c>
      <c r="M33" s="77">
        <f t="shared" si="5"/>
        <v>2.8400000000000002E-2</v>
      </c>
      <c r="N33" s="77">
        <f t="shared" si="5"/>
        <v>0</v>
      </c>
      <c r="O33" s="77">
        <f t="shared" si="5"/>
        <v>0</v>
      </c>
      <c r="P33" s="77">
        <f t="shared" si="5"/>
        <v>3.7345999999999999</v>
      </c>
      <c r="Q33" s="77">
        <f t="shared" si="10"/>
        <v>32.0565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142</v>
      </c>
      <c r="C34" s="77">
        <f t="shared" si="6"/>
        <v>99.4</v>
      </c>
      <c r="D34" s="77">
        <f t="shared" si="7"/>
        <v>64.413755999999992</v>
      </c>
      <c r="E34" s="77">
        <f t="shared" si="8"/>
        <v>85.726110000000006</v>
      </c>
      <c r="F34" s="77">
        <f t="shared" si="9"/>
        <v>16.433432799999999</v>
      </c>
      <c r="G34" s="77">
        <f t="shared" si="5"/>
        <v>0.67024000000000006</v>
      </c>
      <c r="H34" s="77">
        <f t="shared" si="5"/>
        <v>0.28684000000000004</v>
      </c>
      <c r="I34" s="77">
        <f t="shared" si="5"/>
        <v>7.1000000000000008E-2</v>
      </c>
      <c r="J34" s="77">
        <f t="shared" si="5"/>
        <v>1.42E-3</v>
      </c>
      <c r="K34" s="77">
        <f t="shared" si="5"/>
        <v>7.1000000000000004E-3</v>
      </c>
      <c r="L34" s="77">
        <f t="shared" si="5"/>
        <v>2.8400000000000002E-2</v>
      </c>
      <c r="M34" s="77">
        <f t="shared" si="5"/>
        <v>2.8400000000000002E-2</v>
      </c>
      <c r="N34" s="77">
        <f t="shared" si="5"/>
        <v>0</v>
      </c>
      <c r="O34" s="77">
        <f t="shared" si="5"/>
        <v>0</v>
      </c>
      <c r="P34" s="77">
        <f t="shared" si="5"/>
        <v>3.7345999999999999</v>
      </c>
      <c r="Q34" s="77">
        <f t="shared" si="10"/>
        <v>32.0565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142</v>
      </c>
      <c r="C35" s="77">
        <f t="shared" si="6"/>
        <v>99.4</v>
      </c>
      <c r="D35" s="77">
        <f t="shared" si="7"/>
        <v>64.413755999999992</v>
      </c>
      <c r="E35" s="77">
        <f t="shared" si="8"/>
        <v>85.726110000000006</v>
      </c>
      <c r="F35" s="77">
        <f t="shared" si="9"/>
        <v>16.433432799999999</v>
      </c>
      <c r="G35" s="77">
        <f t="shared" si="5"/>
        <v>0.67024000000000006</v>
      </c>
      <c r="H35" s="77">
        <f t="shared" si="5"/>
        <v>0.28684000000000004</v>
      </c>
      <c r="I35" s="77">
        <f t="shared" si="5"/>
        <v>7.1000000000000008E-2</v>
      </c>
      <c r="J35" s="77">
        <f t="shared" si="5"/>
        <v>1.42E-3</v>
      </c>
      <c r="K35" s="77">
        <f t="shared" si="5"/>
        <v>7.1000000000000004E-3</v>
      </c>
      <c r="L35" s="77">
        <f t="shared" si="5"/>
        <v>2.8400000000000002E-2</v>
      </c>
      <c r="M35" s="77">
        <f t="shared" si="5"/>
        <v>2.8400000000000002E-2</v>
      </c>
      <c r="N35" s="77">
        <f t="shared" si="5"/>
        <v>0</v>
      </c>
      <c r="O35" s="77">
        <f t="shared" si="5"/>
        <v>0</v>
      </c>
      <c r="P35" s="77">
        <f t="shared" si="5"/>
        <v>3.7345999999999999</v>
      </c>
      <c r="Q35" s="77">
        <f t="shared" si="10"/>
        <v>32.0565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142</v>
      </c>
      <c r="C36" s="77">
        <f t="shared" si="6"/>
        <v>99.4</v>
      </c>
      <c r="D36" s="77">
        <f t="shared" si="7"/>
        <v>64.413755999999992</v>
      </c>
      <c r="E36" s="77">
        <f t="shared" si="8"/>
        <v>85.726110000000006</v>
      </c>
      <c r="F36" s="77">
        <f t="shared" si="9"/>
        <v>16.433432799999999</v>
      </c>
      <c r="G36" s="77">
        <f t="shared" si="5"/>
        <v>0.67024000000000006</v>
      </c>
      <c r="H36" s="77">
        <f t="shared" si="5"/>
        <v>0.28684000000000004</v>
      </c>
      <c r="I36" s="77">
        <f t="shared" si="5"/>
        <v>7.1000000000000008E-2</v>
      </c>
      <c r="J36" s="77">
        <f t="shared" si="5"/>
        <v>1.42E-3</v>
      </c>
      <c r="K36" s="77">
        <f t="shared" si="5"/>
        <v>7.1000000000000004E-3</v>
      </c>
      <c r="L36" s="77">
        <f t="shared" si="5"/>
        <v>2.8400000000000002E-2</v>
      </c>
      <c r="M36" s="77">
        <f t="shared" si="5"/>
        <v>2.8400000000000002E-2</v>
      </c>
      <c r="N36" s="77">
        <f t="shared" si="5"/>
        <v>0</v>
      </c>
      <c r="O36" s="77">
        <f t="shared" si="5"/>
        <v>0</v>
      </c>
      <c r="P36" s="77">
        <f t="shared" si="5"/>
        <v>3.7345999999999999</v>
      </c>
      <c r="Q36" s="77">
        <f t="shared" si="10"/>
        <v>32.0565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142</v>
      </c>
      <c r="C37" s="77">
        <f t="shared" si="6"/>
        <v>99.4</v>
      </c>
      <c r="D37" s="77">
        <f t="shared" si="7"/>
        <v>64.413755999999992</v>
      </c>
      <c r="E37" s="77">
        <f t="shared" si="8"/>
        <v>85.726110000000006</v>
      </c>
      <c r="F37" s="77">
        <f t="shared" si="9"/>
        <v>16.433432799999999</v>
      </c>
      <c r="G37" s="77">
        <f t="shared" si="5"/>
        <v>0.67024000000000006</v>
      </c>
      <c r="H37" s="77">
        <f t="shared" si="5"/>
        <v>0.28684000000000004</v>
      </c>
      <c r="I37" s="77">
        <f t="shared" si="5"/>
        <v>7.1000000000000008E-2</v>
      </c>
      <c r="J37" s="77">
        <f t="shared" si="5"/>
        <v>1.42E-3</v>
      </c>
      <c r="K37" s="77">
        <f t="shared" si="5"/>
        <v>7.1000000000000004E-3</v>
      </c>
      <c r="L37" s="77">
        <f t="shared" si="5"/>
        <v>2.8400000000000002E-2</v>
      </c>
      <c r="M37" s="77">
        <f t="shared" si="5"/>
        <v>2.8400000000000002E-2</v>
      </c>
      <c r="N37" s="77">
        <f t="shared" si="5"/>
        <v>0</v>
      </c>
      <c r="O37" s="77">
        <f t="shared" si="5"/>
        <v>0</v>
      </c>
      <c r="P37" s="77">
        <f t="shared" si="5"/>
        <v>3.7345999999999999</v>
      </c>
      <c r="Q37" s="77">
        <f t="shared" si="10"/>
        <v>32.0565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142</v>
      </c>
      <c r="C38" s="77">
        <f t="shared" si="6"/>
        <v>99.4</v>
      </c>
      <c r="D38" s="77">
        <f t="shared" si="7"/>
        <v>64.413755999999992</v>
      </c>
      <c r="E38" s="77">
        <f t="shared" si="8"/>
        <v>85.726110000000006</v>
      </c>
      <c r="F38" s="77">
        <f t="shared" si="9"/>
        <v>16.433432799999999</v>
      </c>
      <c r="G38" s="77">
        <f t="shared" si="5"/>
        <v>0.67024000000000006</v>
      </c>
      <c r="H38" s="77">
        <f t="shared" si="5"/>
        <v>0.28684000000000004</v>
      </c>
      <c r="I38" s="77">
        <f t="shared" si="5"/>
        <v>7.1000000000000008E-2</v>
      </c>
      <c r="J38" s="77">
        <f t="shared" si="5"/>
        <v>1.42E-3</v>
      </c>
      <c r="K38" s="77">
        <f t="shared" si="5"/>
        <v>7.1000000000000004E-3</v>
      </c>
      <c r="L38" s="77">
        <f t="shared" si="5"/>
        <v>2.8400000000000002E-2</v>
      </c>
      <c r="M38" s="77">
        <f t="shared" si="5"/>
        <v>2.8400000000000002E-2</v>
      </c>
      <c r="N38" s="77">
        <f t="shared" si="5"/>
        <v>0</v>
      </c>
      <c r="O38" s="77">
        <f t="shared" si="5"/>
        <v>0</v>
      </c>
      <c r="P38" s="77">
        <f t="shared" si="5"/>
        <v>3.7345999999999999</v>
      </c>
      <c r="Q38" s="77">
        <f t="shared" si="10"/>
        <v>32.0565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142</v>
      </c>
      <c r="C39" s="77">
        <f t="shared" si="6"/>
        <v>99.4</v>
      </c>
      <c r="D39" s="77">
        <f t="shared" si="7"/>
        <v>64.413755999999992</v>
      </c>
      <c r="E39" s="77">
        <f t="shared" si="8"/>
        <v>85.726110000000006</v>
      </c>
      <c r="F39" s="77">
        <f t="shared" si="9"/>
        <v>16.433432799999999</v>
      </c>
      <c r="G39" s="77">
        <f t="shared" si="5"/>
        <v>0.67024000000000006</v>
      </c>
      <c r="H39" s="77">
        <f t="shared" si="5"/>
        <v>0.28684000000000004</v>
      </c>
      <c r="I39" s="77">
        <f t="shared" si="5"/>
        <v>7.1000000000000008E-2</v>
      </c>
      <c r="J39" s="77">
        <f t="shared" si="5"/>
        <v>1.42E-3</v>
      </c>
      <c r="K39" s="77">
        <f t="shared" si="5"/>
        <v>7.1000000000000004E-3</v>
      </c>
      <c r="L39" s="77">
        <f t="shared" si="5"/>
        <v>2.8400000000000002E-2</v>
      </c>
      <c r="M39" s="77">
        <f t="shared" si="5"/>
        <v>2.8400000000000002E-2</v>
      </c>
      <c r="N39" s="77">
        <f t="shared" si="5"/>
        <v>0</v>
      </c>
      <c r="O39" s="77">
        <f t="shared" si="5"/>
        <v>0</v>
      </c>
      <c r="P39" s="77">
        <f t="shared" si="5"/>
        <v>3.7345999999999999</v>
      </c>
      <c r="Q39" s="77">
        <f t="shared" si="10"/>
        <v>32.0565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142</v>
      </c>
      <c r="C40" s="77">
        <f t="shared" si="6"/>
        <v>99.4</v>
      </c>
      <c r="D40" s="77">
        <f t="shared" si="7"/>
        <v>64.413755999999992</v>
      </c>
      <c r="E40" s="77">
        <f t="shared" si="8"/>
        <v>85.726110000000006</v>
      </c>
      <c r="F40" s="77">
        <f t="shared" si="9"/>
        <v>16.433432799999999</v>
      </c>
      <c r="G40" s="77">
        <f t="shared" si="5"/>
        <v>0.67024000000000006</v>
      </c>
      <c r="H40" s="77">
        <f t="shared" si="5"/>
        <v>0.28684000000000004</v>
      </c>
      <c r="I40" s="77">
        <f t="shared" si="5"/>
        <v>7.1000000000000008E-2</v>
      </c>
      <c r="J40" s="77">
        <f t="shared" si="5"/>
        <v>1.42E-3</v>
      </c>
      <c r="K40" s="77">
        <f t="shared" si="5"/>
        <v>7.1000000000000004E-3</v>
      </c>
      <c r="L40" s="77">
        <f t="shared" si="5"/>
        <v>2.8400000000000002E-2</v>
      </c>
      <c r="M40" s="77">
        <f t="shared" si="5"/>
        <v>2.8400000000000002E-2</v>
      </c>
      <c r="N40" s="77">
        <f t="shared" si="5"/>
        <v>0</v>
      </c>
      <c r="O40" s="77">
        <f t="shared" si="5"/>
        <v>0</v>
      </c>
      <c r="P40" s="77">
        <f t="shared" si="5"/>
        <v>3.7345999999999999</v>
      </c>
      <c r="Q40" s="77">
        <f t="shared" si="10"/>
        <v>32.0565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142</v>
      </c>
      <c r="C41" s="77">
        <f t="shared" si="6"/>
        <v>99.4</v>
      </c>
      <c r="D41" s="77">
        <f t="shared" si="7"/>
        <v>64.413755999999992</v>
      </c>
      <c r="E41" s="77">
        <f t="shared" si="8"/>
        <v>85.726110000000006</v>
      </c>
      <c r="F41" s="77">
        <f t="shared" si="9"/>
        <v>16.433432799999999</v>
      </c>
      <c r="G41" s="77">
        <f t="shared" si="5"/>
        <v>0.67024000000000006</v>
      </c>
      <c r="H41" s="77">
        <f t="shared" si="5"/>
        <v>0.28684000000000004</v>
      </c>
      <c r="I41" s="77">
        <f t="shared" si="5"/>
        <v>7.1000000000000008E-2</v>
      </c>
      <c r="J41" s="77">
        <f t="shared" si="5"/>
        <v>1.42E-3</v>
      </c>
      <c r="K41" s="77">
        <f t="shared" si="5"/>
        <v>7.1000000000000004E-3</v>
      </c>
      <c r="L41" s="77">
        <f t="shared" si="5"/>
        <v>2.8400000000000002E-2</v>
      </c>
      <c r="M41" s="77">
        <f t="shared" si="5"/>
        <v>2.8400000000000002E-2</v>
      </c>
      <c r="N41" s="77">
        <f t="shared" si="5"/>
        <v>0</v>
      </c>
      <c r="O41" s="77">
        <f t="shared" si="5"/>
        <v>0</v>
      </c>
      <c r="P41" s="77">
        <f t="shared" si="5"/>
        <v>3.7345999999999999</v>
      </c>
      <c r="Q41" s="77">
        <f t="shared" si="10"/>
        <v>32.0565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142</v>
      </c>
      <c r="C42" s="77">
        <f t="shared" si="6"/>
        <v>99.4</v>
      </c>
      <c r="D42" s="77">
        <f t="shared" si="7"/>
        <v>64.413755999999992</v>
      </c>
      <c r="E42" s="77">
        <f t="shared" si="8"/>
        <v>85.726110000000006</v>
      </c>
      <c r="F42" s="77">
        <f t="shared" si="9"/>
        <v>16.433432799999999</v>
      </c>
      <c r="G42" s="77">
        <f t="shared" si="5"/>
        <v>0.67024000000000006</v>
      </c>
      <c r="H42" s="77">
        <f t="shared" si="5"/>
        <v>0.28684000000000004</v>
      </c>
      <c r="I42" s="77">
        <f t="shared" si="5"/>
        <v>7.1000000000000008E-2</v>
      </c>
      <c r="J42" s="77">
        <f t="shared" si="5"/>
        <v>1.42E-3</v>
      </c>
      <c r="K42" s="77">
        <f t="shared" si="5"/>
        <v>7.1000000000000004E-3</v>
      </c>
      <c r="L42" s="77">
        <f t="shared" si="5"/>
        <v>2.8400000000000002E-2</v>
      </c>
      <c r="M42" s="77">
        <f t="shared" si="5"/>
        <v>2.8400000000000002E-2</v>
      </c>
      <c r="N42" s="77">
        <f t="shared" si="5"/>
        <v>0</v>
      </c>
      <c r="O42" s="77">
        <f t="shared" si="5"/>
        <v>0</v>
      </c>
      <c r="P42" s="77">
        <f t="shared" si="5"/>
        <v>3.7345999999999999</v>
      </c>
      <c r="Q42" s="77">
        <f t="shared" si="10"/>
        <v>32.0565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142</v>
      </c>
      <c r="C43" s="77">
        <f t="shared" si="6"/>
        <v>99.4</v>
      </c>
      <c r="D43" s="77">
        <f t="shared" si="7"/>
        <v>64.413755999999992</v>
      </c>
      <c r="E43" s="77">
        <f t="shared" si="8"/>
        <v>85.726110000000006</v>
      </c>
      <c r="F43" s="77">
        <f t="shared" si="9"/>
        <v>16.433432799999999</v>
      </c>
      <c r="G43" s="77">
        <f t="shared" si="5"/>
        <v>0.67024000000000006</v>
      </c>
      <c r="H43" s="77">
        <f t="shared" si="5"/>
        <v>0.28684000000000004</v>
      </c>
      <c r="I43" s="77">
        <f t="shared" si="5"/>
        <v>7.1000000000000008E-2</v>
      </c>
      <c r="J43" s="77">
        <f t="shared" si="5"/>
        <v>1.42E-3</v>
      </c>
      <c r="K43" s="77">
        <f t="shared" si="5"/>
        <v>7.1000000000000004E-3</v>
      </c>
      <c r="L43" s="77">
        <f t="shared" si="5"/>
        <v>2.8400000000000002E-2</v>
      </c>
      <c r="M43" s="77">
        <f t="shared" si="5"/>
        <v>2.8400000000000002E-2</v>
      </c>
      <c r="N43" s="77">
        <f t="shared" si="5"/>
        <v>0</v>
      </c>
      <c r="O43" s="77">
        <f t="shared" si="5"/>
        <v>0</v>
      </c>
      <c r="P43" s="77">
        <f t="shared" si="5"/>
        <v>3.7345999999999999</v>
      </c>
      <c r="Q43" s="77">
        <f t="shared" si="10"/>
        <v>32.0565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142</v>
      </c>
      <c r="C44" s="77">
        <f t="shared" si="6"/>
        <v>99.4</v>
      </c>
      <c r="D44" s="77">
        <f t="shared" si="7"/>
        <v>64.413755999999992</v>
      </c>
      <c r="E44" s="77">
        <f t="shared" si="8"/>
        <v>85.726110000000006</v>
      </c>
      <c r="F44" s="77">
        <f t="shared" si="9"/>
        <v>16.433432799999999</v>
      </c>
      <c r="G44" s="77">
        <f t="shared" si="5"/>
        <v>0.67024000000000006</v>
      </c>
      <c r="H44" s="77">
        <f t="shared" si="5"/>
        <v>0.28684000000000004</v>
      </c>
      <c r="I44" s="77">
        <f t="shared" si="5"/>
        <v>7.1000000000000008E-2</v>
      </c>
      <c r="J44" s="77">
        <f t="shared" si="5"/>
        <v>1.42E-3</v>
      </c>
      <c r="K44" s="77">
        <f t="shared" si="5"/>
        <v>7.1000000000000004E-3</v>
      </c>
      <c r="L44" s="77">
        <f t="shared" si="5"/>
        <v>2.8400000000000002E-2</v>
      </c>
      <c r="M44" s="77">
        <f t="shared" si="5"/>
        <v>2.8400000000000002E-2</v>
      </c>
      <c r="N44" s="77">
        <f t="shared" si="5"/>
        <v>0</v>
      </c>
      <c r="O44" s="77">
        <f t="shared" si="5"/>
        <v>0</v>
      </c>
      <c r="P44" s="77">
        <f t="shared" si="5"/>
        <v>3.7345999999999999</v>
      </c>
      <c r="Q44" s="77">
        <f t="shared" si="10"/>
        <v>32.0565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142</v>
      </c>
      <c r="C62" s="77">
        <f>B32</f>
        <v>142</v>
      </c>
      <c r="D62" s="77">
        <f>B33</f>
        <v>142</v>
      </c>
      <c r="E62" s="77">
        <f>B34</f>
        <v>142</v>
      </c>
      <c r="F62" s="77">
        <f>B35</f>
        <v>142</v>
      </c>
      <c r="G62" s="77">
        <f>B36</f>
        <v>142</v>
      </c>
      <c r="H62" s="77">
        <f>B37</f>
        <v>142</v>
      </c>
      <c r="I62" s="77">
        <f>B38</f>
        <v>142</v>
      </c>
      <c r="J62" s="77">
        <f>B39</f>
        <v>142</v>
      </c>
      <c r="K62" s="77">
        <f>B40</f>
        <v>142</v>
      </c>
      <c r="L62" s="77">
        <f>B41</f>
        <v>142</v>
      </c>
      <c r="M62" s="77">
        <f>B42</f>
        <v>142</v>
      </c>
      <c r="N62" s="77">
        <f>B43</f>
        <v>142</v>
      </c>
      <c r="O62" s="77">
        <f>B44</f>
        <v>142</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v>20305</v>
      </c>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t="s">
        <v>78</v>
      </c>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v>53</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v>53</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v>53</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v>53</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v>53</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v>53</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v>53</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v>53</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v>53</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v>53</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v>53</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v>53</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v>53</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v>53</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53</v>
      </c>
      <c r="C62" s="77">
        <f>B32</f>
        <v>53</v>
      </c>
      <c r="D62" s="77">
        <f>B33</f>
        <v>53</v>
      </c>
      <c r="E62" s="77">
        <f>B34</f>
        <v>53</v>
      </c>
      <c r="F62" s="77">
        <f>B35</f>
        <v>53</v>
      </c>
      <c r="G62" s="77">
        <f>B36</f>
        <v>53</v>
      </c>
      <c r="H62" s="77">
        <f>B37</f>
        <v>53</v>
      </c>
      <c r="I62" s="77">
        <f>B38</f>
        <v>53</v>
      </c>
      <c r="J62" s="77">
        <f>B39</f>
        <v>53</v>
      </c>
      <c r="K62" s="77">
        <f>B40</f>
        <v>53</v>
      </c>
      <c r="L62" s="77">
        <f>B41</f>
        <v>53</v>
      </c>
      <c r="M62" s="77">
        <f>B42</f>
        <v>53</v>
      </c>
      <c r="N62" s="77">
        <f>B43</f>
        <v>53</v>
      </c>
      <c r="O62" s="77">
        <f>B44</f>
        <v>53</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PAN-022093</v>
      </c>
      <c r="D1" s="141"/>
      <c r="E1" s="93" t="s">
        <v>45</v>
      </c>
      <c r="F1" s="39">
        <f>Secanim!F1</f>
        <v>30.5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Agrispread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Prysau Farm Ffordd Babell Pantile Brynford Babell, CH8 8PY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Secanim!C8</f>
        <v>BW1</v>
      </c>
      <c r="D8" s="60" t="str">
        <f>Secanim!D8</f>
        <v>BW2</v>
      </c>
      <c r="E8" s="60" t="str">
        <f>Secanim!E8</f>
        <v>BW3</v>
      </c>
      <c r="F8" s="60" t="str">
        <f>Secanim!F8</f>
        <v>BW4</v>
      </c>
      <c r="G8" s="60" t="str">
        <f>Secanim!G8</f>
        <v>BW6a</v>
      </c>
      <c r="H8" s="60" t="str">
        <f>Secanim!H8</f>
        <v>BW6b</v>
      </c>
      <c r="I8" s="60" t="str">
        <f>Secanim!I8</f>
        <v>BW7</v>
      </c>
      <c r="J8" s="60" t="str">
        <f>Secanim!J8</f>
        <v>BYC1</v>
      </c>
      <c r="K8" s="60" t="str">
        <f>Secanim!K8</f>
        <v>BYC2</v>
      </c>
      <c r="L8" s="60" t="str">
        <f>Secanim!L8</f>
        <v>BYC3</v>
      </c>
      <c r="M8" s="60" t="str">
        <f>Secanim!M8</f>
        <v>BYC4</v>
      </c>
      <c r="N8" s="60" t="str">
        <f>Secanim!N8</f>
        <v>BYC5</v>
      </c>
      <c r="O8" s="60" t="str">
        <f>Secanim!O8</f>
        <v>BYC6</v>
      </c>
      <c r="P8" s="60" t="str">
        <f>Secanim!P8</f>
        <v>BYC7</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5.7</v>
      </c>
      <c r="D10" s="60">
        <f>Secanim!D10</f>
        <v>5.9</v>
      </c>
      <c r="E10" s="60">
        <f>Secanim!E10</f>
        <v>5.7</v>
      </c>
      <c r="F10" s="60">
        <f>Secanim!F10</f>
        <v>5.9</v>
      </c>
      <c r="G10" s="60">
        <f>Secanim!G10</f>
        <v>6.4</v>
      </c>
      <c r="H10" s="60">
        <f>Secanim!H10</f>
        <v>6.2</v>
      </c>
      <c r="I10" s="60">
        <f>Secanim!I10</f>
        <v>5.9</v>
      </c>
      <c r="J10" s="60">
        <f>Secanim!J10</f>
        <v>5.9</v>
      </c>
      <c r="K10" s="60">
        <f>Secanim!K10</f>
        <v>5.9</v>
      </c>
      <c r="L10" s="60">
        <f>Secanim!L10</f>
        <v>6.3</v>
      </c>
      <c r="M10" s="60">
        <f>Secanim!M10</f>
        <v>6.3</v>
      </c>
      <c r="N10" s="60">
        <f>Secanim!N10</f>
        <v>6.5</v>
      </c>
      <c r="O10" s="60">
        <f>Secanim!O10</f>
        <v>6.1</v>
      </c>
      <c r="P10" s="60">
        <f>Secanim!P10</f>
        <v>6.5</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1</v>
      </c>
      <c r="D11" s="60">
        <f>Secanim!D11</f>
        <v>2</v>
      </c>
      <c r="E11" s="60">
        <f>Secanim!E11</f>
        <v>2</v>
      </c>
      <c r="F11" s="60">
        <f>Secanim!F11</f>
        <v>2</v>
      </c>
      <c r="G11" s="60">
        <f>Secanim!G11</f>
        <v>2</v>
      </c>
      <c r="H11" s="60">
        <f>Secanim!H11</f>
        <v>2</v>
      </c>
      <c r="I11" s="60">
        <f>Secanim!I11</f>
        <v>2</v>
      </c>
      <c r="J11" s="60">
        <f>Secanim!J11</f>
        <v>3</v>
      </c>
      <c r="K11" s="60">
        <f>Secanim!K11</f>
        <v>3</v>
      </c>
      <c r="L11" s="60">
        <f>Secanim!L11</f>
        <v>1</v>
      </c>
      <c r="M11" s="60">
        <f>Secanim!M11</f>
        <v>0</v>
      </c>
      <c r="N11" s="60">
        <f>Secanim!N11</f>
        <v>1</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Secanim!C12</f>
        <v>0</v>
      </c>
      <c r="D12" s="60">
        <f>Secanim!D12</f>
        <v>0</v>
      </c>
      <c r="E12" s="60">
        <f>Secanim!E12</f>
        <v>1</v>
      </c>
      <c r="F12" s="60">
        <f>Secanim!F12</f>
        <v>1</v>
      </c>
      <c r="G12" s="60">
        <f>Secanim!G12</f>
        <v>0</v>
      </c>
      <c r="H12" s="60">
        <f>Secanim!H12</f>
        <v>0</v>
      </c>
      <c r="I12" s="60">
        <f>Secanim!I12</f>
        <v>1</v>
      </c>
      <c r="J12" s="60">
        <f>Secanim!J12</f>
        <v>1</v>
      </c>
      <c r="K12" s="60" t="str">
        <f>Secanim!K12</f>
        <v>2-</v>
      </c>
      <c r="L12" s="60">
        <f>Secanim!L12</f>
        <v>1</v>
      </c>
      <c r="M12" s="60">
        <f>Secanim!M12</f>
        <v>1</v>
      </c>
      <c r="N12" s="60">
        <f>Secanim!N12</f>
        <v>3</v>
      </c>
      <c r="O12" s="60">
        <f>Secanim!O12</f>
        <v>0</v>
      </c>
      <c r="P12" s="60">
        <f>Secanim!P12</f>
        <v>1</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2</v>
      </c>
      <c r="D13" s="60">
        <f>Secanim!D13</f>
        <v>2</v>
      </c>
      <c r="E13" s="60">
        <f>Secanim!E13</f>
        <v>2</v>
      </c>
      <c r="F13" s="60">
        <f>Secanim!F13</f>
        <v>2</v>
      </c>
      <c r="G13" s="60">
        <f>Secanim!G13</f>
        <v>2</v>
      </c>
      <c r="H13" s="60">
        <f>Secanim!H13</f>
        <v>2</v>
      </c>
      <c r="I13" s="60">
        <f>Secanim!I13</f>
        <v>2</v>
      </c>
      <c r="J13" s="60">
        <f>Secanim!J13</f>
        <v>2</v>
      </c>
      <c r="K13" s="60">
        <f>Secanim!K13</f>
        <v>2</v>
      </c>
      <c r="L13" s="60">
        <f>Secanim!L13</f>
        <v>2</v>
      </c>
      <c r="M13" s="60">
        <f>Secanim!M13</f>
        <v>2</v>
      </c>
      <c r="N13" s="60">
        <f>Secanim!N13</f>
        <v>2</v>
      </c>
      <c r="O13" s="60">
        <f>Secanim!O13</f>
        <v>2</v>
      </c>
      <c r="P13" s="60">
        <f>Secanim!P13</f>
        <v>2</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BW1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BW2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BW3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BW4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BW6a</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BW6b</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BW7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BYC1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BYC2</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BYC3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BYC4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t="str">
        <f>N8</f>
        <v>BYC5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BYC6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BYC7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BW1</v>
      </c>
      <c r="C57" s="8" t="str">
        <f t="shared" ref="C57:U57" si="13">D8</f>
        <v>BW2</v>
      </c>
      <c r="D57" s="8" t="str">
        <f t="shared" si="13"/>
        <v>BW3</v>
      </c>
      <c r="E57" s="8" t="str">
        <f t="shared" si="13"/>
        <v>BW4</v>
      </c>
      <c r="F57" s="8" t="str">
        <f t="shared" si="13"/>
        <v>BW6a</v>
      </c>
      <c r="G57" s="8" t="str">
        <f t="shared" si="13"/>
        <v>BW6b</v>
      </c>
      <c r="H57" s="8" t="str">
        <f t="shared" si="13"/>
        <v>BW7</v>
      </c>
      <c r="I57" s="8" t="str">
        <f t="shared" si="13"/>
        <v>BYC1</v>
      </c>
      <c r="J57" s="8" t="str">
        <f t="shared" si="13"/>
        <v>BYC2</v>
      </c>
      <c r="K57" s="8" t="str">
        <f t="shared" si="13"/>
        <v>BYC3</v>
      </c>
      <c r="L57" s="8" t="str">
        <f t="shared" si="13"/>
        <v>BYC4</v>
      </c>
      <c r="M57" s="8" t="str">
        <f t="shared" si="13"/>
        <v>BYC5</v>
      </c>
      <c r="N57" s="8" t="str">
        <f t="shared" si="13"/>
        <v>BYC6</v>
      </c>
      <c r="O57" s="8" t="str">
        <f t="shared" si="13"/>
        <v>BYC7</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5.7</v>
      </c>
      <c r="C60" s="76">
        <f t="shared" ref="C60:U60" si="14">D10</f>
        <v>5.9</v>
      </c>
      <c r="D60" s="76">
        <f t="shared" si="14"/>
        <v>5.7</v>
      </c>
      <c r="E60" s="76">
        <f t="shared" si="14"/>
        <v>5.9</v>
      </c>
      <c r="F60" s="76">
        <f t="shared" si="14"/>
        <v>6.4</v>
      </c>
      <c r="G60" s="76">
        <f t="shared" si="14"/>
        <v>6.2</v>
      </c>
      <c r="H60" s="76">
        <f t="shared" si="14"/>
        <v>5.9</v>
      </c>
      <c r="I60" s="76">
        <f t="shared" si="14"/>
        <v>5.9</v>
      </c>
      <c r="J60" s="76">
        <f t="shared" si="14"/>
        <v>5.9</v>
      </c>
      <c r="K60" s="76">
        <f t="shared" si="14"/>
        <v>6.3</v>
      </c>
      <c r="L60" s="76">
        <f t="shared" si="14"/>
        <v>6.3</v>
      </c>
      <c r="M60" s="76">
        <f t="shared" si="14"/>
        <v>6.5</v>
      </c>
      <c r="N60" s="76">
        <f t="shared" si="14"/>
        <v>6.1</v>
      </c>
      <c r="O60" s="76">
        <f t="shared" si="14"/>
        <v>6.5</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1.7999999999999989</v>
      </c>
      <c r="D64" s="77">
        <f t="shared" si="17"/>
        <v>3</v>
      </c>
      <c r="E64" s="77">
        <f t="shared" si="17"/>
        <v>1.7999999999999989</v>
      </c>
      <c r="F64" s="77">
        <f t="shared" si="17"/>
        <v>-1.2000000000000011</v>
      </c>
      <c r="G64" s="77">
        <f t="shared" si="17"/>
        <v>0</v>
      </c>
      <c r="H64" s="77">
        <f t="shared" si="17"/>
        <v>1.7999999999999989</v>
      </c>
      <c r="I64" s="77">
        <f t="shared" si="17"/>
        <v>1.7999999999999989</v>
      </c>
      <c r="J64" s="77">
        <f t="shared" si="17"/>
        <v>1.7999999999999989</v>
      </c>
      <c r="K64" s="77">
        <f t="shared" si="17"/>
        <v>-0.59999999999999787</v>
      </c>
      <c r="L64" s="77">
        <f t="shared" si="17"/>
        <v>-0.59999999999999787</v>
      </c>
      <c r="M64" s="77">
        <f t="shared" si="17"/>
        <v>-1.7999999999999989</v>
      </c>
      <c r="N64" s="77">
        <f t="shared" si="17"/>
        <v>0.6000000000000032</v>
      </c>
      <c r="O64" s="77">
        <f t="shared" si="17"/>
        <v>-1.7999999999999989</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-3</v>
      </c>
      <c r="C65" s="77">
        <f t="shared" ref="C65:U65" si="18">C63-C64</f>
        <v>-1.7999999999999989</v>
      </c>
      <c r="D65" s="77">
        <f t="shared" si="18"/>
        <v>-3</v>
      </c>
      <c r="E65" s="77">
        <f t="shared" si="18"/>
        <v>-1.7999999999999989</v>
      </c>
      <c r="F65" s="77">
        <f t="shared" si="18"/>
        <v>1.2000000000000011</v>
      </c>
      <c r="G65" s="77">
        <f t="shared" si="18"/>
        <v>0</v>
      </c>
      <c r="H65" s="77">
        <f t="shared" si="18"/>
        <v>-1.7999999999999989</v>
      </c>
      <c r="I65" s="77">
        <f t="shared" si="18"/>
        <v>-1.7999999999999989</v>
      </c>
      <c r="J65" s="77">
        <f t="shared" si="18"/>
        <v>-1.7999999999999989</v>
      </c>
      <c r="K65" s="77">
        <f t="shared" si="18"/>
        <v>0.59999999999999787</v>
      </c>
      <c r="L65" s="77">
        <f t="shared" si="18"/>
        <v>0.59999999999999787</v>
      </c>
      <c r="M65" s="77">
        <f t="shared" si="18"/>
        <v>1.7999999999999989</v>
      </c>
      <c r="N65" s="77">
        <f t="shared" si="18"/>
        <v>-0.6000000000000032</v>
      </c>
      <c r="O65" s="77">
        <f t="shared" si="18"/>
        <v>1.7999999999999989</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OVER</v>
      </c>
      <c r="H66" s="78" t="str">
        <f t="shared" si="19"/>
        <v>UNDER</v>
      </c>
      <c r="I66" s="78" t="str">
        <f t="shared" si="19"/>
        <v>UNDER</v>
      </c>
      <c r="J66" s="78" t="str">
        <f t="shared" si="19"/>
        <v>UNDER</v>
      </c>
      <c r="K66" s="78" t="str">
        <f t="shared" si="19"/>
        <v>OVER</v>
      </c>
      <c r="L66" s="78" t="str">
        <f t="shared" si="19"/>
        <v>OVER</v>
      </c>
      <c r="M66" s="78" t="str">
        <f t="shared" si="19"/>
        <v>OVER</v>
      </c>
      <c r="N66" s="78" t="str">
        <f t="shared" si="19"/>
        <v>UNDER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32</v>
      </c>
      <c r="C3" s="33">
        <f>Secanim!C31</f>
        <v>96</v>
      </c>
      <c r="D3" s="33">
        <f>Secanim!D31</f>
        <v>63.341567999999995</v>
      </c>
      <c r="E3" s="33">
        <f>Secanim!E31</f>
        <v>20.128320000000002</v>
      </c>
      <c r="F3" s="33">
        <f>Secanim!F31</f>
        <v>3.3372223999999999</v>
      </c>
      <c r="G3" s="33">
        <f>Secanim!G31</f>
        <v>7.4880000000000002E-2</v>
      </c>
      <c r="H3" s="33">
        <f>Secanim!H31</f>
        <v>1.7247999999999999</v>
      </c>
      <c r="I3" s="33">
        <f>Secanim!I31</f>
        <v>0.10272000000000001</v>
      </c>
      <c r="J3" s="33">
        <f>Secanim!J31</f>
        <v>1.6000000000000001E-3</v>
      </c>
      <c r="K3" s="33">
        <f>Secanim!K31</f>
        <v>1.6000000000000001E-3</v>
      </c>
      <c r="L3" s="33">
        <f>Secanim!L31</f>
        <v>2.4960000000000003E-2</v>
      </c>
      <c r="M3" s="33">
        <f>Secanim!M31</f>
        <v>2.9760000000000002E-2</v>
      </c>
      <c r="N3" s="33">
        <f>Secanim!N31</f>
        <v>0</v>
      </c>
      <c r="O3" s="33">
        <f>Secanim!O31</f>
        <v>0</v>
      </c>
      <c r="P3" s="33">
        <f>Secanim!P31</f>
        <v>48.864000000000004</v>
      </c>
      <c r="Q3" s="33">
        <f>Secanim!Q31</f>
        <v>71.52</v>
      </c>
      <c r="R3" s="33">
        <f>Secanim!R31</f>
        <v>0</v>
      </c>
      <c r="S3" s="33">
        <f>Secanim!S31</f>
        <v>0</v>
      </c>
      <c r="T3" s="33">
        <f>Secanim!T31</f>
        <v>0</v>
      </c>
      <c r="U3" s="33">
        <f>Secanim!U31</f>
        <v>0</v>
      </c>
    </row>
    <row r="4" spans="1:21" x14ac:dyDescent="0.2">
      <c r="A4" s="36">
        <v>2</v>
      </c>
      <c r="B4" s="33">
        <f>'Croda Goole'!B31</f>
        <v>134</v>
      </c>
      <c r="C4" s="33">
        <f>'Croda Goole'!C31</f>
        <v>93.800000000000011</v>
      </c>
      <c r="D4" s="33">
        <f>'Croda Goole'!D31</f>
        <v>64.161745999999994</v>
      </c>
      <c r="E4" s="33">
        <f>'Croda Goole'!E31</f>
        <v>10.899225000000001</v>
      </c>
      <c r="F4" s="33">
        <f>'Croda Goole'!F31</f>
        <v>5.6209515999999997</v>
      </c>
      <c r="G4" s="33">
        <f>'Croda Goole'!G31</f>
        <v>6.2979999999999994E-2</v>
      </c>
      <c r="H4" s="33">
        <f>'Croda Goole'!H31</f>
        <v>0.95006000000000002</v>
      </c>
      <c r="I4" s="33">
        <f>'Croda Goole'!I31</f>
        <v>6.7000000000000004E-2</v>
      </c>
      <c r="J4" s="33">
        <f>'Croda Goole'!J31</f>
        <v>1.34E-3</v>
      </c>
      <c r="K4" s="33">
        <f>'Croda Goole'!K31</f>
        <v>6.7000000000000002E-3</v>
      </c>
      <c r="L4" s="33">
        <f>'Croda Goole'!L31</f>
        <v>3.082E-2</v>
      </c>
      <c r="M4" s="33">
        <f>'Croda Goole'!M31</f>
        <v>0.26800000000000002</v>
      </c>
      <c r="N4" s="33">
        <f>'Croda Goole'!N31</f>
        <v>0</v>
      </c>
      <c r="O4" s="33">
        <f>'Croda Goole'!O31</f>
        <v>0</v>
      </c>
      <c r="P4" s="33">
        <f>'Croda Goole'!P31</f>
        <v>377.74599999999998</v>
      </c>
      <c r="Q4" s="33">
        <f>'Croda Goole'!Q31</f>
        <v>427.12500000000006</v>
      </c>
      <c r="R4" s="33">
        <f>'Croda Goole'!R31</f>
        <v>0</v>
      </c>
      <c r="S4" s="33">
        <f>'Croda Goole'!S31</f>
        <v>0</v>
      </c>
      <c r="T4" s="33">
        <f>'Croda Goole'!T31</f>
        <v>0</v>
      </c>
      <c r="U4" s="33">
        <f>'Croda Goole'!U31</f>
        <v>0</v>
      </c>
    </row>
    <row r="5" spans="1:21" x14ac:dyDescent="0.2">
      <c r="A5" s="36">
        <v>3</v>
      </c>
      <c r="B5" s="33">
        <f>'Croda Widnes'!B31</f>
        <v>170</v>
      </c>
      <c r="C5" s="33">
        <f>'Croda Widnes'!C31</f>
        <v>187.00000000000003</v>
      </c>
      <c r="D5" s="33">
        <f>'Croda Widnes'!D31</f>
        <v>64.262550000000005</v>
      </c>
      <c r="E5" s="33">
        <f>'Croda Widnes'!E31</f>
        <v>19.112504999999999</v>
      </c>
      <c r="F5" s="33">
        <f>'Croda Widnes'!F31</f>
        <v>22.520614000000002</v>
      </c>
      <c r="G5" s="33">
        <f>'Croda Widnes'!G31</f>
        <v>0.11628000000000001</v>
      </c>
      <c r="H5" s="33">
        <f>'Croda Widnes'!H31</f>
        <v>0.64429999999999998</v>
      </c>
      <c r="I5" s="33">
        <f>'Croda Widnes'!I31</f>
        <v>8.5000000000000006E-2</v>
      </c>
      <c r="J5" s="33">
        <f>'Croda Widnes'!J31</f>
        <v>1.7000000000000001E-3</v>
      </c>
      <c r="K5" s="33">
        <f>'Croda Widnes'!K31</f>
        <v>8.5000000000000006E-3</v>
      </c>
      <c r="L5" s="33">
        <f>'Croda Widnes'!L31</f>
        <v>3.4000000000000002E-2</v>
      </c>
      <c r="M5" s="33">
        <f>'Croda Widnes'!M31</f>
        <v>3.8420000000000003E-2</v>
      </c>
      <c r="N5" s="33">
        <f>'Croda Widnes'!N31</f>
        <v>0</v>
      </c>
      <c r="O5" s="33">
        <f>'Croda Widnes'!O31</f>
        <v>0</v>
      </c>
      <c r="P5" s="33">
        <f>'Croda Widnes'!P31</f>
        <v>57.120000000000005</v>
      </c>
      <c r="Q5" s="33">
        <f>'Croda Widnes'!Q31</f>
        <v>82.875</v>
      </c>
      <c r="R5" s="33">
        <f>'Croda Widnes'!R31</f>
        <v>0</v>
      </c>
      <c r="S5" s="33">
        <f>'Croda Widnes'!S31</f>
        <v>0</v>
      </c>
      <c r="T5" s="33">
        <f>'Croda Widnes'!T31</f>
        <v>0</v>
      </c>
      <c r="U5" s="33">
        <f>'Croda Widnes'!U31</f>
        <v>0</v>
      </c>
    </row>
    <row r="6" spans="1:21" x14ac:dyDescent="0.2">
      <c r="A6" s="36">
        <v>4</v>
      </c>
      <c r="B6" s="33">
        <f>Maelor!B31</f>
        <v>39</v>
      </c>
      <c r="C6" s="33">
        <f>Maelor!C31</f>
        <v>132.60000000000002</v>
      </c>
      <c r="D6" s="33">
        <f>Maelor!D31</f>
        <v>63.705836999999995</v>
      </c>
      <c r="E6" s="33">
        <f>Maelor!E31</f>
        <v>8.0361450000000012</v>
      </c>
      <c r="F6" s="33">
        <f>Maelor!F31</f>
        <v>11.121864</v>
      </c>
      <c r="G6" s="33">
        <f>Maelor!G31</f>
        <v>0.12909000000000001</v>
      </c>
      <c r="H6" s="33">
        <f>Maelor!H31</f>
        <v>0.71760000000000002</v>
      </c>
      <c r="I6" s="33">
        <f>Maelor!I31</f>
        <v>1.95E-2</v>
      </c>
      <c r="J6" s="33">
        <f>Maelor!J31</f>
        <v>3.9000000000000005E-4</v>
      </c>
      <c r="K6" s="33">
        <f>Maelor!K31</f>
        <v>1.9500000000000001E-3</v>
      </c>
      <c r="L6" s="33">
        <f>Maelor!L31</f>
        <v>5.2260000000000001E-2</v>
      </c>
      <c r="M6" s="33">
        <f>Maelor!M31</f>
        <v>3.5100000000000006E-2</v>
      </c>
      <c r="N6" s="33">
        <f>Maelor!N31</f>
        <v>0</v>
      </c>
      <c r="O6" s="33">
        <f>Maelor!O31</f>
        <v>0</v>
      </c>
      <c r="P6" s="33">
        <f>Maelor!P31</f>
        <v>33.500999999999998</v>
      </c>
      <c r="Q6" s="33">
        <f>Maelor!Q31</f>
        <v>51.3825</v>
      </c>
      <c r="R6" s="33">
        <f>Maelor!R31</f>
        <v>0</v>
      </c>
      <c r="S6" s="33">
        <f>Maelor!S31</f>
        <v>0</v>
      </c>
      <c r="T6" s="33">
        <f>Maelor!T31</f>
        <v>0</v>
      </c>
      <c r="U6" s="33">
        <f>Maelor!U31</f>
        <v>0</v>
      </c>
    </row>
    <row r="7" spans="1:21" x14ac:dyDescent="0.2">
      <c r="A7" s="36">
        <v>5</v>
      </c>
      <c r="B7" s="33">
        <f>Encirc!B31</f>
        <v>20</v>
      </c>
      <c r="C7" s="33">
        <f>Encirc!C31</f>
        <v>121.73299999999999</v>
      </c>
      <c r="D7" s="33">
        <f>Encirc!D31</f>
        <v>64.388096799999985</v>
      </c>
      <c r="E7" s="33">
        <f>Encirc!E31</f>
        <v>14.747585300000001</v>
      </c>
      <c r="F7" s="33">
        <f>Encirc!F31</f>
        <v>6.8271134399999998</v>
      </c>
      <c r="G7" s="33">
        <f>Encirc!G31</f>
        <v>3.9052599999999993E-2</v>
      </c>
      <c r="H7" s="33">
        <f>Encirc!H31</f>
        <v>0.28921799999999998</v>
      </c>
      <c r="I7" s="33">
        <f>Encirc!I31</f>
        <v>3.80722E-3</v>
      </c>
      <c r="J7" s="33">
        <f>Encirc!J31</f>
        <v>1.6339999999999999E-5</v>
      </c>
      <c r="K7" s="33">
        <f>Encirc!K31</f>
        <v>1.6339999999999999E-4</v>
      </c>
      <c r="L7" s="33">
        <f>Encirc!L31</f>
        <v>2.66342E-2</v>
      </c>
      <c r="M7" s="33">
        <f>Encirc!M31</f>
        <v>6.9281599999999999E-2</v>
      </c>
      <c r="N7" s="33">
        <f>Encirc!N31</f>
        <v>0</v>
      </c>
      <c r="O7" s="33">
        <f>Encirc!O31</f>
        <v>0</v>
      </c>
      <c r="P7" s="33">
        <f>Encirc!P31</f>
        <v>17.320399999999999</v>
      </c>
      <c r="Q7" s="33">
        <f>Encirc!Q31</f>
        <v>75.980999999999995</v>
      </c>
      <c r="R7" s="33">
        <f>Encirc!R31</f>
        <v>0</v>
      </c>
      <c r="S7" s="33">
        <f>Encirc!S31</f>
        <v>0</v>
      </c>
      <c r="T7" s="33">
        <f>Encirc!T31</f>
        <v>0</v>
      </c>
      <c r="U7" s="33">
        <f>Encirc!U31</f>
        <v>0</v>
      </c>
    </row>
    <row r="8" spans="1:21" x14ac:dyDescent="0.2">
      <c r="A8" s="36">
        <v>6</v>
      </c>
      <c r="B8" s="33">
        <f>'Beechdean Ice Cream'!B31</f>
        <v>250</v>
      </c>
      <c r="C8" s="33">
        <f>'Beechdean Ice Cream'!C31</f>
        <v>50</v>
      </c>
      <c r="D8" s="33">
        <f>'Beechdean Ice Cream'!D31</f>
        <v>27.7211</v>
      </c>
      <c r="E8" s="33">
        <f>'Beechdean Ice Cream'!E31</f>
        <v>28.227125000000001</v>
      </c>
      <c r="F8" s="33">
        <f>'Beechdean Ice Cream'!F31</f>
        <v>4.3936999999999999</v>
      </c>
      <c r="G8" s="33">
        <f>'Beechdean Ice Cream'!G31</f>
        <v>6.25E-2</v>
      </c>
      <c r="H8" s="33">
        <f>'Beechdean Ice Cream'!H31</f>
        <v>0.13500000000000001</v>
      </c>
      <c r="I8" s="33">
        <f>'Beechdean Ice Cream'!I31</f>
        <v>0.125</v>
      </c>
      <c r="J8" s="33">
        <f>'Beechdean Ice Cream'!J31</f>
        <v>2.5000000000000001E-3</v>
      </c>
      <c r="K8" s="33">
        <f>'Beechdean Ice Cream'!K31</f>
        <v>1.2500000000000001E-2</v>
      </c>
      <c r="L8" s="33">
        <f>'Beechdean Ice Cream'!L31</f>
        <v>0.05</v>
      </c>
      <c r="M8" s="33">
        <f>'Beechdean Ice Cream'!M31</f>
        <v>0.05</v>
      </c>
      <c r="N8" s="33">
        <f>'Beechdean Ice Cream'!N31</f>
        <v>0</v>
      </c>
      <c r="O8" s="33">
        <f>'Beechdean Ice Cream'!O31</f>
        <v>0</v>
      </c>
      <c r="P8" s="33">
        <f>'Beechdean Ice Cream'!P31</f>
        <v>60.75</v>
      </c>
      <c r="Q8" s="33">
        <f>'Beechdean Ice Cream'!Q31</f>
        <v>23.125</v>
      </c>
      <c r="R8" s="33">
        <f>'Beechdean Ice Cream'!R31</f>
        <v>0</v>
      </c>
      <c r="S8" s="33">
        <f>'Beechdean Ice Cream'!S31</f>
        <v>0</v>
      </c>
      <c r="T8" s="33">
        <f>'Beechdean Ice Cream'!T31</f>
        <v>0</v>
      </c>
      <c r="U8" s="33">
        <f>'Beechdean Ice Cream'!U31</f>
        <v>0</v>
      </c>
    </row>
    <row r="9" spans="1:21" x14ac:dyDescent="0.2">
      <c r="A9" s="36">
        <v>7</v>
      </c>
      <c r="B9" s="33">
        <f>'Penderyn Distillery '!B31</f>
        <v>142</v>
      </c>
      <c r="C9" s="33">
        <f>'Penderyn Distillery '!C31</f>
        <v>99.4</v>
      </c>
      <c r="D9" s="33">
        <f>'Penderyn Distillery '!D31</f>
        <v>64.413755999999992</v>
      </c>
      <c r="E9" s="33">
        <f>'Penderyn Distillery '!E31</f>
        <v>85.726110000000006</v>
      </c>
      <c r="F9" s="33">
        <f>'Penderyn Distillery '!F31</f>
        <v>16.433432799999999</v>
      </c>
      <c r="G9" s="33">
        <f>'Penderyn Distillery '!G31</f>
        <v>0.67024000000000006</v>
      </c>
      <c r="H9" s="33">
        <f>'Penderyn Distillery '!H31</f>
        <v>0.28684000000000004</v>
      </c>
      <c r="I9" s="33">
        <f>'Penderyn Distillery '!I31</f>
        <v>7.1000000000000008E-2</v>
      </c>
      <c r="J9" s="33">
        <f>'Penderyn Distillery '!J31</f>
        <v>1.42E-3</v>
      </c>
      <c r="K9" s="33">
        <f>'Penderyn Distillery '!K31</f>
        <v>7.1000000000000004E-3</v>
      </c>
      <c r="L9" s="33">
        <f>'Penderyn Distillery '!L31</f>
        <v>2.8400000000000002E-2</v>
      </c>
      <c r="M9" s="33">
        <f>'Penderyn Distillery '!M31</f>
        <v>2.8400000000000002E-2</v>
      </c>
      <c r="N9" s="33">
        <f>'Penderyn Distillery '!N31</f>
        <v>0</v>
      </c>
      <c r="O9" s="33">
        <f>'Penderyn Distillery '!O31</f>
        <v>0</v>
      </c>
      <c r="P9" s="33">
        <f>'Penderyn Distillery '!P31</f>
        <v>3.7345999999999999</v>
      </c>
      <c r="Q9" s="33">
        <f>'Penderyn Distillery '!Q31</f>
        <v>32.0565</v>
      </c>
      <c r="R9" s="33">
        <f>'Penderyn Distillery '!R31</f>
        <v>0</v>
      </c>
      <c r="S9" s="33">
        <f>'Penderyn Distillery '!S31</f>
        <v>0</v>
      </c>
      <c r="T9" s="33">
        <f>'Penderyn Distillery '!T31</f>
        <v>0</v>
      </c>
      <c r="U9" s="33">
        <f>'Penderyn Distillery '!U31</f>
        <v>0</v>
      </c>
    </row>
    <row r="10" spans="1:21" x14ac:dyDescent="0.2">
      <c r="A10" s="36">
        <v>8</v>
      </c>
      <c r="B10" s="33">
        <f>'Kelloggs '!B31</f>
        <v>53</v>
      </c>
      <c r="C10" s="33">
        <f>'Kelloggs '!C31</f>
        <v>0</v>
      </c>
      <c r="D10" s="33">
        <f>'Kelloggs '!D31</f>
        <v>0</v>
      </c>
      <c r="E10" s="33">
        <f>'Kelloggs '!E31</f>
        <v>0</v>
      </c>
      <c r="F10" s="33">
        <f>'Kelloggs '!F31</f>
        <v>0</v>
      </c>
      <c r="G10" s="33">
        <f>'Kelloggs '!G31</f>
        <v>0</v>
      </c>
      <c r="H10" s="33">
        <f>'Kelloggs '!H31</f>
        <v>0</v>
      </c>
      <c r="I10" s="33">
        <f>'Kelloggs '!I31</f>
        <v>0</v>
      </c>
      <c r="J10" s="33">
        <f>'Kelloggs '!J31</f>
        <v>0</v>
      </c>
      <c r="K10" s="33">
        <f>'Kelloggs '!K31</f>
        <v>0</v>
      </c>
      <c r="L10" s="33">
        <f>'Kelloggs '!L31</f>
        <v>0</v>
      </c>
      <c r="M10" s="33">
        <f>'Kelloggs '!M31</f>
        <v>0</v>
      </c>
      <c r="N10" s="33">
        <f>'Kelloggs '!N31</f>
        <v>0</v>
      </c>
      <c r="O10" s="33">
        <f>'Kelloggs '!O31</f>
        <v>0</v>
      </c>
      <c r="P10" s="33">
        <f>'Kelloggs '!P31</f>
        <v>0</v>
      </c>
      <c r="Q10" s="33">
        <f>'Kelloggs '!Q31</f>
        <v>0</v>
      </c>
      <c r="R10" s="33">
        <f>'Kelloggs '!R31</f>
        <v>0</v>
      </c>
      <c r="S10" s="33">
        <f>'Kelloggs '!S31</f>
        <v>0</v>
      </c>
      <c r="T10" s="33">
        <f>'Kelloggs '!T31</f>
        <v>0</v>
      </c>
      <c r="U10" s="33">
        <f>'Kelloggs '!U31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840</v>
      </c>
      <c r="C13" s="81">
        <f t="shared" ref="C13:U13" si="0">SUM(C3:C12)</f>
        <v>780.53300000000002</v>
      </c>
      <c r="D13" s="81">
        <f t="shared" si="0"/>
        <v>411.99465379999992</v>
      </c>
      <c r="E13" s="81">
        <f t="shared" si="0"/>
        <v>186.87701530000001</v>
      </c>
      <c r="F13" s="81">
        <f t="shared" si="0"/>
        <v>70.254898240000003</v>
      </c>
      <c r="G13" s="81">
        <f t="shared" si="0"/>
        <v>1.1550226000000001</v>
      </c>
      <c r="H13" s="81">
        <f t="shared" si="0"/>
        <v>4.7478179999999988</v>
      </c>
      <c r="I13" s="81">
        <f t="shared" si="0"/>
        <v>0.47402722000000003</v>
      </c>
      <c r="J13" s="81">
        <f t="shared" si="0"/>
        <v>8.9663399999999997E-3</v>
      </c>
      <c r="K13" s="81">
        <f t="shared" si="0"/>
        <v>3.851340000000001E-2</v>
      </c>
      <c r="L13" s="81">
        <f t="shared" si="0"/>
        <v>0.24707419999999999</v>
      </c>
      <c r="M13" s="81">
        <f t="shared" si="0"/>
        <v>0.51896160000000002</v>
      </c>
      <c r="N13" s="81">
        <f t="shared" si="0"/>
        <v>0</v>
      </c>
      <c r="O13" s="81">
        <f t="shared" si="0"/>
        <v>0</v>
      </c>
      <c r="P13" s="81">
        <f t="shared" si="0"/>
        <v>599.03599999999994</v>
      </c>
      <c r="Q13" s="81">
        <f t="shared" si="0"/>
        <v>764.06500000000005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32</v>
      </c>
      <c r="D3" s="33">
        <f>Secanim!C31</f>
        <v>96</v>
      </c>
      <c r="E3" s="33">
        <f>Secanim!D31</f>
        <v>63.341567999999995</v>
      </c>
      <c r="F3" s="33">
        <f>Secanim!E31</f>
        <v>20.128320000000002</v>
      </c>
      <c r="G3" s="33">
        <f>Secanim!F31</f>
        <v>3.3372223999999999</v>
      </c>
      <c r="H3" s="33">
        <f>Secanim!G31</f>
        <v>7.4880000000000002E-2</v>
      </c>
      <c r="I3" s="33">
        <f>Secanim!H31</f>
        <v>1.7247999999999999</v>
      </c>
      <c r="J3" s="33">
        <f>Secanim!I31</f>
        <v>0.10272000000000001</v>
      </c>
      <c r="K3" s="33">
        <f>Secanim!J31</f>
        <v>1.6000000000000001E-3</v>
      </c>
      <c r="L3" s="33">
        <f>Secanim!K31</f>
        <v>1.6000000000000001E-3</v>
      </c>
      <c r="M3" s="33">
        <f>Secanim!L31</f>
        <v>2.4960000000000003E-2</v>
      </c>
      <c r="N3" s="33">
        <f>Secanim!M31</f>
        <v>2.9760000000000002E-2</v>
      </c>
      <c r="O3" s="33">
        <f>Secanim!N31</f>
        <v>0</v>
      </c>
      <c r="P3" s="33">
        <f>Secanim!O31</f>
        <v>0</v>
      </c>
      <c r="Q3" s="33">
        <f>Secanim!P31</f>
        <v>48.864000000000004</v>
      </c>
      <c r="R3" s="33">
        <f>Secanim!Q31</f>
        <v>71.52</v>
      </c>
      <c r="S3" s="33">
        <f>Secanim!R31</f>
        <v>0</v>
      </c>
      <c r="T3" s="33">
        <f>Secanim!S31</f>
        <v>0</v>
      </c>
      <c r="U3" s="33">
        <f>Secanim!T31</f>
        <v>0</v>
      </c>
      <c r="V3" s="33">
        <f>Secanim!U31</f>
        <v>0</v>
      </c>
    </row>
    <row r="4" spans="1:22" x14ac:dyDescent="0.2">
      <c r="A4" s="36">
        <v>2</v>
      </c>
      <c r="B4" s="91"/>
      <c r="C4" s="33">
        <f>'Croda Goole'!B31</f>
        <v>134</v>
      </c>
      <c r="D4" s="33">
        <f>'Croda Goole'!C31</f>
        <v>93.800000000000011</v>
      </c>
      <c r="E4" s="33">
        <f>'Croda Goole'!D31</f>
        <v>64.161745999999994</v>
      </c>
      <c r="F4" s="33">
        <f>'Croda Goole'!E31</f>
        <v>10.899225000000001</v>
      </c>
      <c r="G4" s="33">
        <f>'Croda Goole'!F31</f>
        <v>5.6209515999999997</v>
      </c>
      <c r="H4" s="33">
        <f>'Croda Goole'!G31</f>
        <v>6.2979999999999994E-2</v>
      </c>
      <c r="I4" s="33">
        <f>'Croda Goole'!H31</f>
        <v>0.95006000000000002</v>
      </c>
      <c r="J4" s="33">
        <f>'Croda Goole'!I31</f>
        <v>6.7000000000000004E-2</v>
      </c>
      <c r="K4" s="33">
        <f>'Croda Goole'!J31</f>
        <v>1.34E-3</v>
      </c>
      <c r="L4" s="33">
        <f>'Croda Goole'!K31</f>
        <v>6.7000000000000002E-3</v>
      </c>
      <c r="M4" s="33">
        <f>'Croda Goole'!L31</f>
        <v>3.082E-2</v>
      </c>
      <c r="N4" s="33">
        <f>'Croda Goole'!M31</f>
        <v>0.26800000000000002</v>
      </c>
      <c r="O4" s="33">
        <f>'Croda Goole'!N31</f>
        <v>0</v>
      </c>
      <c r="P4" s="33">
        <f>'Croda Goole'!O31</f>
        <v>0</v>
      </c>
      <c r="Q4" s="33">
        <f>'Croda Goole'!P31</f>
        <v>377.74599999999998</v>
      </c>
      <c r="R4" s="33">
        <f>'Croda Goole'!Q31</f>
        <v>427.12500000000006</v>
      </c>
      <c r="S4" s="33">
        <f>'Croda Goole'!R31</f>
        <v>0</v>
      </c>
      <c r="T4" s="33">
        <f>'Croda Goole'!S31</f>
        <v>0</v>
      </c>
      <c r="U4" s="33">
        <f>'Croda Goole'!T31</f>
        <v>0</v>
      </c>
      <c r="V4" s="33">
        <f>'Croda Goole'!U31</f>
        <v>0</v>
      </c>
    </row>
    <row r="5" spans="1:22" x14ac:dyDescent="0.2">
      <c r="A5" s="36">
        <v>3</v>
      </c>
      <c r="B5" s="91"/>
      <c r="C5" s="33">
        <f>'Croda Widnes'!B31</f>
        <v>170</v>
      </c>
      <c r="D5" s="33">
        <f>'Croda Widnes'!C31</f>
        <v>187.00000000000003</v>
      </c>
      <c r="E5" s="33">
        <f>'Croda Widnes'!D31</f>
        <v>64.262550000000005</v>
      </c>
      <c r="F5" s="33">
        <f>'Croda Widnes'!E31</f>
        <v>19.112504999999999</v>
      </c>
      <c r="G5" s="33">
        <f>'Croda Widnes'!F31</f>
        <v>22.520614000000002</v>
      </c>
      <c r="H5" s="33">
        <f>'Croda Widnes'!G31</f>
        <v>0.11628000000000001</v>
      </c>
      <c r="I5" s="33">
        <f>'Croda Widnes'!H31</f>
        <v>0.64429999999999998</v>
      </c>
      <c r="J5" s="33">
        <f>'Croda Widnes'!I31</f>
        <v>8.5000000000000006E-2</v>
      </c>
      <c r="K5" s="33">
        <f>'Croda Widnes'!J31</f>
        <v>1.7000000000000001E-3</v>
      </c>
      <c r="L5" s="33">
        <f>'Croda Widnes'!K31</f>
        <v>8.5000000000000006E-3</v>
      </c>
      <c r="M5" s="33">
        <f>'Croda Widnes'!L31</f>
        <v>3.4000000000000002E-2</v>
      </c>
      <c r="N5" s="33">
        <f>'Croda Widnes'!M31</f>
        <v>3.8420000000000003E-2</v>
      </c>
      <c r="O5" s="33">
        <f>'Croda Widnes'!N31</f>
        <v>0</v>
      </c>
      <c r="P5" s="33">
        <f>'Croda Widnes'!O31</f>
        <v>0</v>
      </c>
      <c r="Q5" s="33">
        <f>'Croda Widnes'!P31</f>
        <v>57.120000000000005</v>
      </c>
      <c r="R5" s="33">
        <f>'Croda Widnes'!Q31</f>
        <v>82.875</v>
      </c>
      <c r="S5" s="33">
        <f>'Croda Widnes'!R31</f>
        <v>0</v>
      </c>
      <c r="T5" s="33">
        <f>'Croda Widnes'!S31</f>
        <v>0</v>
      </c>
      <c r="U5" s="33">
        <f>'Croda Widnes'!T31</f>
        <v>0</v>
      </c>
      <c r="V5" s="33">
        <f>'Croda Widnes'!U31</f>
        <v>0</v>
      </c>
    </row>
    <row r="6" spans="1:22" x14ac:dyDescent="0.2">
      <c r="A6" s="36">
        <v>4</v>
      </c>
      <c r="B6" s="91"/>
      <c r="C6" s="33">
        <f>Maelor!B31</f>
        <v>39</v>
      </c>
      <c r="D6" s="33">
        <f>Maelor!C31</f>
        <v>132.60000000000002</v>
      </c>
      <c r="E6" s="33">
        <f>Maelor!D31</f>
        <v>63.705836999999995</v>
      </c>
      <c r="F6" s="33">
        <f>Maelor!E31</f>
        <v>8.0361450000000012</v>
      </c>
      <c r="G6" s="33">
        <f>Maelor!F31</f>
        <v>11.121864</v>
      </c>
      <c r="H6" s="33">
        <f>Maelor!G31</f>
        <v>0.12909000000000001</v>
      </c>
      <c r="I6" s="33">
        <f>Maelor!H31</f>
        <v>0.71760000000000002</v>
      </c>
      <c r="J6" s="33">
        <f>Maelor!I31</f>
        <v>1.95E-2</v>
      </c>
      <c r="K6" s="33">
        <f>Maelor!J31</f>
        <v>3.9000000000000005E-4</v>
      </c>
      <c r="L6" s="33">
        <f>Maelor!K31</f>
        <v>1.9500000000000001E-3</v>
      </c>
      <c r="M6" s="33">
        <f>Maelor!L31</f>
        <v>5.2260000000000001E-2</v>
      </c>
      <c r="N6" s="33">
        <f>Maelor!M31</f>
        <v>3.5100000000000006E-2</v>
      </c>
      <c r="O6" s="33">
        <f>Maelor!N31</f>
        <v>0</v>
      </c>
      <c r="P6" s="33">
        <f>Maelor!O31</f>
        <v>0</v>
      </c>
      <c r="Q6" s="33">
        <f>Maelor!P31</f>
        <v>33.500999999999998</v>
      </c>
      <c r="R6" s="33">
        <f>Maelor!Q31</f>
        <v>51.3825</v>
      </c>
      <c r="S6" s="33">
        <f>Maelor!R31</f>
        <v>0</v>
      </c>
      <c r="T6" s="33">
        <f>Maelor!S31</f>
        <v>0</v>
      </c>
      <c r="U6" s="33">
        <f>Maelor!T31</f>
        <v>0</v>
      </c>
      <c r="V6" s="33">
        <f>Maelor!U31</f>
        <v>0</v>
      </c>
    </row>
    <row r="7" spans="1:22" x14ac:dyDescent="0.2">
      <c r="A7" s="36">
        <v>5</v>
      </c>
      <c r="B7" s="91"/>
      <c r="C7" s="33">
        <f>Encirc!B31</f>
        <v>20</v>
      </c>
      <c r="D7" s="33">
        <f>Encirc!C31</f>
        <v>121.73299999999999</v>
      </c>
      <c r="E7" s="33">
        <f>Encirc!D31</f>
        <v>64.388096799999985</v>
      </c>
      <c r="F7" s="33">
        <f>Encirc!E31</f>
        <v>14.747585300000001</v>
      </c>
      <c r="G7" s="33">
        <f>Encirc!F31</f>
        <v>6.8271134399999998</v>
      </c>
      <c r="H7" s="33">
        <f>Encirc!G31</f>
        <v>3.9052599999999993E-2</v>
      </c>
      <c r="I7" s="33">
        <f>Encirc!H31</f>
        <v>0.28921799999999998</v>
      </c>
      <c r="J7" s="33">
        <f>Encirc!I31</f>
        <v>3.80722E-3</v>
      </c>
      <c r="K7" s="33">
        <f>Encirc!J31</f>
        <v>1.6339999999999999E-5</v>
      </c>
      <c r="L7" s="33">
        <f>Encirc!K31</f>
        <v>1.6339999999999999E-4</v>
      </c>
      <c r="M7" s="33">
        <f>Encirc!L31</f>
        <v>2.66342E-2</v>
      </c>
      <c r="N7" s="33">
        <f>Encirc!M31</f>
        <v>6.9281599999999999E-2</v>
      </c>
      <c r="O7" s="33">
        <f>Encirc!N31</f>
        <v>0</v>
      </c>
      <c r="P7" s="33">
        <f>Encirc!O31</f>
        <v>0</v>
      </c>
      <c r="Q7" s="33">
        <f>Encirc!P31</f>
        <v>17.320399999999999</v>
      </c>
      <c r="R7" s="33">
        <f>Encirc!Q31</f>
        <v>75.980999999999995</v>
      </c>
      <c r="S7" s="33">
        <f>Encirc!R31</f>
        <v>0</v>
      </c>
      <c r="T7" s="33">
        <f>Encirc!S31</f>
        <v>0</v>
      </c>
      <c r="U7" s="33">
        <f>Encirc!T31</f>
        <v>0</v>
      </c>
      <c r="V7" s="33">
        <f>Encirc!U31</f>
        <v>0</v>
      </c>
    </row>
    <row r="8" spans="1:22" x14ac:dyDescent="0.2">
      <c r="A8" s="36">
        <v>6</v>
      </c>
      <c r="B8" s="91"/>
      <c r="C8" s="33">
        <f>'Beechdean Ice Cream'!B31</f>
        <v>250</v>
      </c>
      <c r="D8" s="33">
        <f>'Beechdean Ice Cream'!C31</f>
        <v>50</v>
      </c>
      <c r="E8" s="33">
        <f>'Beechdean Ice Cream'!D31</f>
        <v>27.7211</v>
      </c>
      <c r="F8" s="33">
        <f>'Beechdean Ice Cream'!E31</f>
        <v>28.227125000000001</v>
      </c>
      <c r="G8" s="33">
        <f>'Beechdean Ice Cream'!F31</f>
        <v>4.3936999999999999</v>
      </c>
      <c r="H8" s="33">
        <f>'Beechdean Ice Cream'!G31</f>
        <v>6.25E-2</v>
      </c>
      <c r="I8" s="33">
        <f>'Beechdean Ice Cream'!H31</f>
        <v>0.13500000000000001</v>
      </c>
      <c r="J8" s="33">
        <f>'Beechdean Ice Cream'!I31</f>
        <v>0.125</v>
      </c>
      <c r="K8" s="33">
        <f>'Beechdean Ice Cream'!J31</f>
        <v>2.5000000000000001E-3</v>
      </c>
      <c r="L8" s="33">
        <f>'Beechdean Ice Cream'!K31</f>
        <v>1.2500000000000001E-2</v>
      </c>
      <c r="M8" s="33">
        <f>'Beechdean Ice Cream'!L31</f>
        <v>0.05</v>
      </c>
      <c r="N8" s="33">
        <f>'Beechdean Ice Cream'!M31</f>
        <v>0.05</v>
      </c>
      <c r="O8" s="33">
        <f>'Beechdean Ice Cream'!N31</f>
        <v>0</v>
      </c>
      <c r="P8" s="33">
        <f>'Beechdean Ice Cream'!O31</f>
        <v>0</v>
      </c>
      <c r="Q8" s="33">
        <f>'Beechdean Ice Cream'!P31</f>
        <v>60.75</v>
      </c>
      <c r="R8" s="33">
        <f>'Beechdean Ice Cream'!Q31</f>
        <v>23.125</v>
      </c>
      <c r="S8" s="33">
        <f>'Beechdean Ice Cream'!R31</f>
        <v>0</v>
      </c>
      <c r="T8" s="33">
        <f>'Beechdean Ice Cream'!S31</f>
        <v>0</v>
      </c>
      <c r="U8" s="33">
        <f>'Beechdean Ice Cream'!T31</f>
        <v>0</v>
      </c>
      <c r="V8" s="33">
        <f>'Beechdean Ice Cream'!U31</f>
        <v>0</v>
      </c>
    </row>
    <row r="9" spans="1:22" x14ac:dyDescent="0.2">
      <c r="A9" s="36">
        <v>7</v>
      </c>
      <c r="B9" s="91"/>
      <c r="C9" s="33">
        <f>'Penderyn Distillery '!B31</f>
        <v>142</v>
      </c>
      <c r="D9" s="33">
        <f>'Penderyn Distillery '!C31</f>
        <v>99.4</v>
      </c>
      <c r="E9" s="33">
        <f>'Penderyn Distillery '!D31</f>
        <v>64.413755999999992</v>
      </c>
      <c r="F9" s="33">
        <f>'Penderyn Distillery '!E31</f>
        <v>85.726110000000006</v>
      </c>
      <c r="G9" s="33">
        <f>'Penderyn Distillery '!F31</f>
        <v>16.433432799999999</v>
      </c>
      <c r="H9" s="33">
        <f>'Penderyn Distillery '!G31</f>
        <v>0.67024000000000006</v>
      </c>
      <c r="I9" s="33">
        <f>'Penderyn Distillery '!H31</f>
        <v>0.28684000000000004</v>
      </c>
      <c r="J9" s="33">
        <f>'Penderyn Distillery '!I31</f>
        <v>7.1000000000000008E-2</v>
      </c>
      <c r="K9" s="33">
        <f>'Penderyn Distillery '!J31</f>
        <v>1.42E-3</v>
      </c>
      <c r="L9" s="33">
        <f>'Penderyn Distillery '!K31</f>
        <v>7.1000000000000004E-3</v>
      </c>
      <c r="M9" s="33">
        <f>'Penderyn Distillery '!L31</f>
        <v>2.8400000000000002E-2</v>
      </c>
      <c r="N9" s="33">
        <f>'Penderyn Distillery '!M31</f>
        <v>2.8400000000000002E-2</v>
      </c>
      <c r="O9" s="33">
        <f>'Penderyn Distillery '!N31</f>
        <v>0</v>
      </c>
      <c r="P9" s="33">
        <f>'Penderyn Distillery '!O31</f>
        <v>0</v>
      </c>
      <c r="Q9" s="33">
        <f>'Penderyn Distillery '!P31</f>
        <v>3.7345999999999999</v>
      </c>
      <c r="R9" s="33">
        <f>'Penderyn Distillery '!Q31</f>
        <v>32.0565</v>
      </c>
      <c r="S9" s="33">
        <f>'Penderyn Distillery '!R31</f>
        <v>0</v>
      </c>
      <c r="T9" s="33">
        <f>'Penderyn Distillery '!S31</f>
        <v>0</v>
      </c>
      <c r="U9" s="33">
        <f>'Penderyn Distillery '!T31</f>
        <v>0</v>
      </c>
      <c r="V9" s="33">
        <f>'Penderyn Distillery '!U31</f>
        <v>0</v>
      </c>
    </row>
    <row r="10" spans="1:22" x14ac:dyDescent="0.2">
      <c r="A10" s="36">
        <v>8</v>
      </c>
      <c r="B10" s="91"/>
      <c r="C10" s="33">
        <f>'Kelloggs '!B31</f>
        <v>53</v>
      </c>
      <c r="D10" s="33">
        <f>'Kelloggs '!C31</f>
        <v>0</v>
      </c>
      <c r="E10" s="33">
        <f>'Kelloggs '!D31</f>
        <v>0</v>
      </c>
      <c r="F10" s="33">
        <f>'Kelloggs '!E31</f>
        <v>0</v>
      </c>
      <c r="G10" s="33">
        <f>'Kelloggs '!F31</f>
        <v>0</v>
      </c>
      <c r="H10" s="33">
        <f>'Kelloggs '!G31</f>
        <v>0</v>
      </c>
      <c r="I10" s="33">
        <f>'Kelloggs '!H31</f>
        <v>0</v>
      </c>
      <c r="J10" s="33">
        <f>'Kelloggs '!I31</f>
        <v>0</v>
      </c>
      <c r="K10" s="33">
        <f>'Kelloggs '!J31</f>
        <v>0</v>
      </c>
      <c r="L10" s="33">
        <f>'Kelloggs '!K31</f>
        <v>0</v>
      </c>
      <c r="M10" s="33">
        <f>'Kelloggs '!L31</f>
        <v>0</v>
      </c>
      <c r="N10" s="33">
        <f>'Kelloggs '!M31</f>
        <v>0</v>
      </c>
      <c r="O10" s="33">
        <f>'Kelloggs '!N31</f>
        <v>0</v>
      </c>
      <c r="P10" s="33">
        <f>'Kelloggs '!O31</f>
        <v>0</v>
      </c>
      <c r="Q10" s="33">
        <f>'Kelloggs '!P31</f>
        <v>0</v>
      </c>
      <c r="R10" s="33">
        <f>'Kelloggs '!Q31</f>
        <v>0</v>
      </c>
      <c r="S10" s="33">
        <f>'Kelloggs '!R31</f>
        <v>0</v>
      </c>
      <c r="T10" s="33">
        <f>'Kelloggs '!S31</f>
        <v>0</v>
      </c>
      <c r="U10" s="33">
        <f>'Kelloggs '!T31</f>
        <v>0</v>
      </c>
      <c r="V10" s="33">
        <f>'Kelloggs '!U31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Secanim!B43</f>
        <v>32</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32</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134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170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142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53</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REGU-415-1630801</_dlc_DocId>
    <_dlc_DocIdUrl xmlns="9be56660-2c31-41ef-bc00-23e72f632f2a">
      <Url>https://cyfoethnaturiolcymru.sharepoint.com/teams/Regulatory/Permitting/_layouts/15/DocIdRedir.aspx?ID=REGU-415-1630801</Url>
      <Description>REGU-415-1630801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2023-06-12T23:00:00+00:00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f9a2c08738ef8f40a4e93cdf94c476b6">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aea1f2823c02f8cc6e93c003e30d8746"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BB8438A-5CED-4DBF-9036-274849133AAC}"/>
</file>

<file path=customXml/itemProps4.xml><?xml version="1.0" encoding="utf-8"?>
<ds:datastoreItem xmlns:ds="http://schemas.openxmlformats.org/officeDocument/2006/customXml" ds:itemID="{F42390AF-58B7-4C3A-8BAF-7F8779F29699}"/>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 Distillery </vt:lpstr>
      <vt:lpstr>Kelloggs </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2023-06-07T12:54:14Z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082881a3-dfd2-4ed2-83b4-94605e056f6e</vt:lpwstr>
  </property>
</Properties>
</file>