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ste Permitting Team LTD/Lou B/PAN-020668 Paul Billington/"/>
    </mc:Choice>
  </mc:AlternateContent>
  <xr:revisionPtr revIDLastSave="0" documentId="13_ncr:1_{21EB6A79-F2E3-476C-AF06-0C6D353CDBC5}" xr6:coauthVersionLast="47" xr6:coauthVersionMax="47" xr10:uidLastSave="{00000000-0000-0000-0000-000000000000}"/>
  <bookViews>
    <workbookView xWindow="-120" yWindow="-120" windowWidth="29040" windowHeight="15840" firstSheet="1" activeTab="5" xr2:uid="{00000000-000D-0000-FFFF-FFFF00000000}"/>
  </bookViews>
  <sheets>
    <sheet name="README 1" sheetId="13" r:id="rId1"/>
    <sheet name="README 2" sheetId="3" r:id="rId2"/>
    <sheet name="Power generation backup" sheetId="6" r:id="rId3"/>
    <sheet name="Waste SML" sheetId="4" r:id="rId4"/>
    <sheet name="DfR" sheetId="8" r:id="rId5"/>
    <sheet name="Tool" sheetId="1" r:id="rId6"/>
    <sheet name="Comments " sheetId="10" r:id="rId7"/>
    <sheet name="Comments" sheetId="5" state="veryHidden" r:id="rId8"/>
    <sheet name="ValidationLists" sheetId="2" state="veryHidden" r:id="rId9"/>
  </sheets>
  <definedNames>
    <definedName name="Activity_containment">ValidationLists!$B$3:$C$7</definedName>
    <definedName name="Activity_type">ValidationLists!$B$10:$C$30</definedName>
    <definedName name="distance_r">Tool!$C$10</definedName>
    <definedName name="Nearest_rec_dist">ValidationLists!$B$38:$C$39</definedName>
    <definedName name="Night_operation">ValidationLists!$B$53:$C$55</definedName>
    <definedName name="OLE_LINK1" localSheetId="1">'README 2'!$A$2</definedName>
    <definedName name="Operation_size">ValidationLists!$B$32:$C$34</definedName>
    <definedName name="_xlnm.Print_Area" localSheetId="5">Tool!$B$6:$B$12</definedName>
    <definedName name="_xlnm.Print_Area" localSheetId="8">ValidationLists!$B$1:$C$55</definedName>
    <definedName name="Rec_disto_mainsource">ValidationLists!$B$47:$C$50</definedName>
    <definedName name="Rec_location">ValidationLists!$B$41:$C$44</definedName>
    <definedName name="Thermal_input">Tool!$H$6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1" l="1"/>
  <c r="F10" i="1" l="1"/>
  <c r="C38" i="2"/>
  <c r="E12" i="1"/>
  <c r="E11" i="1"/>
  <c r="E9" i="1"/>
  <c r="E8" i="1"/>
  <c r="F8" i="1" s="1"/>
  <c r="E7" i="1"/>
  <c r="F7" i="1" s="1"/>
  <c r="E6" i="1"/>
  <c r="F6" i="1" s="1"/>
  <c r="F13" i="1" l="1"/>
  <c r="E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SJSCOTT</author>
    <author>Registered User</author>
  </authors>
  <commentList>
    <comment ref="B9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SJSCOTT:</t>
        </r>
        <r>
          <rPr>
            <sz val="9"/>
            <color indexed="81"/>
            <rFont val="Tahoma"/>
            <family val="2"/>
          </rPr>
          <t xml:space="preserve">
use your judgement based on your experience of other sites of the same type, if in doubt check with your SPO. For waste site sizes see Waste SML sheet.</t>
        </r>
      </text>
    </comment>
    <comment ref="B10" authorId="1" shapeId="0" xr:uid="{00000000-0006-0000-0500-000002000000}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must be more than 1m</t>
        </r>
      </text>
    </comment>
  </commentList>
</comments>
</file>

<file path=xl/sharedStrings.xml><?xml version="1.0" encoding="utf-8"?>
<sst xmlns="http://schemas.openxmlformats.org/spreadsheetml/2006/main" count="78" uniqueCount="70">
  <si>
    <t>STEP 1</t>
  </si>
  <si>
    <t>STEP 2</t>
  </si>
  <si>
    <t>ACTIVITY CRITERIA</t>
  </si>
  <si>
    <t>SCORE</t>
  </si>
  <si>
    <t>activity containment</t>
  </si>
  <si>
    <t>wholly indoors, no significant external delivery traffic</t>
  </si>
  <si>
    <t>mainly indoors, some external delivery and goods handling</t>
  </si>
  <si>
    <t>mainly indoors, external delivery, goods handling and storage</t>
  </si>
  <si>
    <t xml:space="preserve">mainly outdoors with external delivery, goods handling and storage </t>
  </si>
  <si>
    <t>mainly outdoors with external delivery, goods handling, storage &amp; processing</t>
  </si>
  <si>
    <t xml:space="preserve">activity type (score from NIRS noise data) </t>
  </si>
  <si>
    <t>power generation</t>
  </si>
  <si>
    <t>composting</t>
  </si>
  <si>
    <t>soil and aggregates</t>
  </si>
  <si>
    <t>ELV</t>
  </si>
  <si>
    <t>scrap metal</t>
  </si>
  <si>
    <t>RECEPTOR CRITERIA</t>
  </si>
  <si>
    <t>Nearest Receptor distance (m)</t>
  </si>
  <si>
    <t>Receptor location</t>
  </si>
  <si>
    <t>rural</t>
  </si>
  <si>
    <t>suburban</t>
  </si>
  <si>
    <t>urban</t>
  </si>
  <si>
    <t>inner city</t>
  </si>
  <si>
    <t>Receptor proximity to other major noise source, e.g. busy road, other industrial activities (m)</t>
  </si>
  <si>
    <t>&lt; 50 m</t>
  </si>
  <si>
    <t>50 - 100</t>
  </si>
  <si>
    <t>100 - 200</t>
  </si>
  <si>
    <t>&gt; 200</t>
  </si>
  <si>
    <t>Activity Containment</t>
  </si>
  <si>
    <t>EVALUATION</t>
  </si>
  <si>
    <t>Activity Type</t>
  </si>
  <si>
    <t>Operation size</t>
  </si>
  <si>
    <t>small</t>
  </si>
  <si>
    <t>medium</t>
  </si>
  <si>
    <t>large</t>
  </si>
  <si>
    <t>Operation Size</t>
  </si>
  <si>
    <t>Operation at night</t>
  </si>
  <si>
    <t>OPERATION AT NIGHT</t>
  </si>
  <si>
    <t>YES</t>
  </si>
  <si>
    <t>NO</t>
  </si>
  <si>
    <t>chemical manufacturing</t>
  </si>
  <si>
    <t>energy from waste</t>
  </si>
  <si>
    <t>food processing</t>
  </si>
  <si>
    <t>landfill</t>
  </si>
  <si>
    <t>glass recycling</t>
  </si>
  <si>
    <t>other</t>
  </si>
  <si>
    <t>waste recycling/ transfer/ treatment</t>
  </si>
  <si>
    <t>wood recycling/ processing</t>
  </si>
  <si>
    <t>YES but ENCLOSED</t>
  </si>
  <si>
    <t>Score for distance from boundary site to nearest receptor</t>
  </si>
  <si>
    <t>(linked to input distance_r at the 'User' sheet)</t>
  </si>
  <si>
    <t>waste recycling/ transfer/ treatment of predominantly hard materials</t>
  </si>
  <si>
    <t>anaerobic digestion</t>
  </si>
  <si>
    <t>ferrous and non-ferrous metal manufacture, handling &amp; stocking</t>
  </si>
  <si>
    <t>waste transfer &amp; storage with no processing</t>
  </si>
  <si>
    <t>Date</t>
  </si>
  <si>
    <t>Comments</t>
  </si>
  <si>
    <t xml:space="preserve">power generation backup/ peaking </t>
  </si>
  <si>
    <t>STEP 3</t>
  </si>
  <si>
    <t>Select from the drop-down lists</t>
  </si>
  <si>
    <t>QUALITATIVE NOISE SCREENING ASSESSMENT TOOL (QNST)</t>
  </si>
  <si>
    <t>Note that you need to reset the tool everytime you change a parameter or do a new screening.</t>
  </si>
  <si>
    <t>landfill with waste processing</t>
  </si>
  <si>
    <t>Input distance from site to the nearest residential receptor (m)</t>
  </si>
  <si>
    <t>Residential receptor Location</t>
  </si>
  <si>
    <r>
      <t xml:space="preserve">Residential receptor proximity to other major noise source (m) </t>
    </r>
    <r>
      <rPr>
        <sz val="9"/>
        <color theme="1"/>
        <rFont val="Arial"/>
        <family val="2"/>
      </rPr>
      <t>e.g. busy road, other industrial activities, etc.</t>
    </r>
  </si>
  <si>
    <t>Before use copy to workspace. After use save to EDRM in Excel 97 - 03 format with QNST in subject/ title field.</t>
  </si>
  <si>
    <t>DfR no waste processing</t>
  </si>
  <si>
    <t>DfR with waste processing</t>
  </si>
  <si>
    <t>NIA and NMP are not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</si>
</sst>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4"/>
      <color rgb="FFFF0000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4" fillId="0" borderId="0"/>
  </cellStyleXfs>
  <cellXfs count="56">
    <xf numFmtId="0" fontId="0" fillId="0" borderId="0" xfId="0"/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5" borderId="4" xfId="0" applyFont="1" applyFill="1" applyBorder="1"/>
    <xf numFmtId="0" fontId="7" fillId="5" borderId="4" xfId="0" applyFont="1" applyFill="1" applyBorder="1" applyAlignment="1">
      <alignment horizontal="center"/>
    </xf>
    <xf numFmtId="0" fontId="7" fillId="5" borderId="4" xfId="0" applyFont="1" applyFill="1" applyBorder="1" applyAlignment="1"/>
    <xf numFmtId="0" fontId="7" fillId="5" borderId="4" xfId="0" applyFont="1" applyFill="1" applyBorder="1"/>
    <xf numFmtId="0" fontId="7" fillId="3" borderId="4" xfId="0" applyFont="1" applyFill="1" applyBorder="1" applyAlignment="1">
      <alignment horizontal="center"/>
    </xf>
    <xf numFmtId="0" fontId="7" fillId="3" borderId="4" xfId="0" applyFont="1" applyFill="1" applyBorder="1"/>
    <xf numFmtId="0" fontId="3" fillId="3" borderId="4" xfId="0" applyFont="1" applyFill="1" applyBorder="1"/>
    <xf numFmtId="0" fontId="7" fillId="3" borderId="4" xfId="0" applyFont="1" applyFill="1" applyBorder="1" applyAlignment="1">
      <alignment wrapText="1"/>
    </xf>
    <xf numFmtId="0" fontId="0" fillId="5" borderId="4" xfId="0" applyFont="1" applyFill="1" applyBorder="1"/>
    <xf numFmtId="0" fontId="0" fillId="0" borderId="0" xfId="0" applyFont="1"/>
    <xf numFmtId="1" fontId="0" fillId="0" borderId="0" xfId="0" applyNumberFormat="1"/>
    <xf numFmtId="164" fontId="1" fillId="3" borderId="4" xfId="0" applyNumberFormat="1" applyFont="1" applyFill="1" applyBorder="1" applyAlignment="1">
      <alignment horizontal="center"/>
    </xf>
    <xf numFmtId="0" fontId="8" fillId="3" borderId="4" xfId="0" applyFont="1" applyFill="1" applyBorder="1"/>
    <xf numFmtId="1" fontId="2" fillId="5" borderId="4" xfId="0" applyNumberFormat="1" applyFont="1" applyFill="1" applyBorder="1" applyAlignment="1">
      <alignment horizont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 applyProtection="1">
      <alignment vertical="center" wrapText="1"/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Alignment="1" applyProtection="1">
      <alignment vertical="center" wrapText="1"/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11" fillId="2" borderId="0" xfId="0" applyFont="1" applyFill="1" applyAlignment="1">
      <alignment vertical="center"/>
    </xf>
    <xf numFmtId="0" fontId="11" fillId="4" borderId="1" xfId="0" applyFont="1" applyFill="1" applyBorder="1" applyAlignment="1" applyProtection="1">
      <alignment vertical="center" wrapText="1"/>
      <protection locked="0"/>
    </xf>
    <xf numFmtId="0" fontId="11" fillId="4" borderId="2" xfId="0" applyFont="1" applyFill="1" applyBorder="1" applyAlignment="1" applyProtection="1">
      <alignment vertical="center" wrapText="1"/>
      <protection locked="0"/>
    </xf>
    <xf numFmtId="0" fontId="11" fillId="4" borderId="2" xfId="0" applyFont="1" applyFill="1" applyBorder="1" applyAlignment="1" applyProtection="1">
      <alignment horizontal="left" vertical="center" wrapText="1"/>
      <protection locked="0"/>
    </xf>
    <xf numFmtId="0" fontId="11" fillId="4" borderId="3" xfId="0" applyFont="1" applyFill="1" applyBorder="1" applyAlignment="1" applyProtection="1">
      <alignment vertical="center" wrapText="1"/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vertical="center"/>
    </xf>
    <xf numFmtId="0" fontId="11" fillId="2" borderId="0" xfId="0" applyFont="1" applyFill="1" applyBorder="1" applyAlignment="1" applyProtection="1">
      <alignment vertical="center"/>
    </xf>
    <xf numFmtId="0" fontId="12" fillId="2" borderId="1" xfId="0" applyFont="1" applyFill="1" applyBorder="1" applyAlignment="1" applyProtection="1">
      <alignment vertical="center" wrapText="1"/>
    </xf>
    <xf numFmtId="0" fontId="12" fillId="2" borderId="2" xfId="0" applyFont="1" applyFill="1" applyBorder="1" applyAlignment="1" applyProtection="1">
      <alignment vertical="center" wrapText="1"/>
    </xf>
    <xf numFmtId="0" fontId="12" fillId="2" borderId="3" xfId="0" applyFont="1" applyFill="1" applyBorder="1" applyAlignment="1" applyProtection="1">
      <alignment vertical="center" wrapText="1"/>
    </xf>
    <xf numFmtId="0" fontId="0" fillId="0" borderId="0" xfId="0" applyFill="1"/>
    <xf numFmtId="0" fontId="12" fillId="2" borderId="0" xfId="0" applyFont="1" applyFill="1" applyBorder="1" applyAlignment="1" applyProtection="1"/>
    <xf numFmtId="0" fontId="10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Alignment="1">
      <alignment vertical="center"/>
    </xf>
    <xf numFmtId="0" fontId="12" fillId="2" borderId="7" xfId="0" applyFont="1" applyFill="1" applyBorder="1" applyAlignment="1" applyProtection="1">
      <alignment horizontal="center" vertical="center"/>
    </xf>
    <xf numFmtId="0" fontId="12" fillId="3" borderId="7" xfId="0" applyFont="1" applyFill="1" applyBorder="1" applyAlignment="1" applyProtection="1">
      <alignment horizontal="center" vertical="center"/>
      <protection locked="0"/>
    </xf>
    <xf numFmtId="0" fontId="9" fillId="2" borderId="0" xfId="0" applyNumberFormat="1" applyFont="1" applyFill="1" applyAlignment="1">
      <alignment horizontal="center" vertical="center"/>
    </xf>
    <xf numFmtId="0" fontId="9" fillId="2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Alignment="1" applyProtection="1">
      <alignment vertical="center" wrapText="1"/>
      <protection locked="0"/>
    </xf>
    <xf numFmtId="0" fontId="9" fillId="2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NumberFormat="1" applyFont="1" applyFill="1" applyAlignment="1" applyProtection="1">
      <alignment vertical="center"/>
      <protection locked="0"/>
    </xf>
    <xf numFmtId="0" fontId="9" fillId="2" borderId="0" xfId="0" applyNumberFormat="1" applyFont="1" applyFill="1" applyBorder="1" applyAlignment="1" applyProtection="1">
      <alignment vertical="center"/>
      <protection locked="0"/>
    </xf>
    <xf numFmtId="0" fontId="9" fillId="2" borderId="0" xfId="0" applyNumberFormat="1" applyFont="1" applyFill="1" applyAlignment="1" applyProtection="1">
      <alignment horizontal="center" vertical="center"/>
      <protection locked="0"/>
    </xf>
    <xf numFmtId="0" fontId="13" fillId="2" borderId="5" xfId="0" applyFont="1" applyFill="1" applyBorder="1" applyAlignment="1" applyProtection="1">
      <alignment horizontal="center" vertical="center"/>
    </xf>
    <xf numFmtId="0" fontId="13" fillId="2" borderId="6" xfId="0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FF505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7.jpg@01D66A6C.6753415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15</xdr:col>
      <xdr:colOff>304800</xdr:colOff>
      <xdr:row>21</xdr:row>
      <xdr:rowOff>83820</xdr:rowOff>
    </xdr:to>
    <xdr:pic>
      <xdr:nvPicPr>
        <xdr:cNvPr id="3" name="Picture 7" descr="cid:image007.jpg@01D66A6C.6753415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880"/>
          <a:ext cx="9448800" cy="3741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14</xdr:col>
      <xdr:colOff>99060</xdr:colOff>
      <xdr:row>39</xdr:row>
      <xdr:rowOff>91440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880"/>
          <a:ext cx="8862060" cy="7040880"/>
        </a:xfrm>
        <a:prstGeom prst="rect">
          <a:avLst/>
        </a:prstGeom>
        <a:solidFill>
          <a:schemeClr val="accent4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241300</xdr:colOff>
      <xdr:row>12</xdr:row>
      <xdr:rowOff>6350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84150"/>
          <a:ext cx="5727700" cy="20320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609599</xdr:colOff>
      <xdr:row>1</xdr:row>
      <xdr:rowOff>0</xdr:rowOff>
    </xdr:from>
    <xdr:to>
      <xdr:col>17</xdr:col>
      <xdr:colOff>523424</xdr:colOff>
      <xdr:row>20</xdr:row>
      <xdr:rowOff>88900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599" y="184150"/>
          <a:ext cx="10277025" cy="35877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14</xdr:col>
      <xdr:colOff>327660</xdr:colOff>
      <xdr:row>18</xdr:row>
      <xdr:rowOff>129540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880"/>
          <a:ext cx="8862060" cy="3238500"/>
        </a:xfrm>
        <a:prstGeom prst="rect">
          <a:avLst/>
        </a:prstGeom>
        <a:solidFill>
          <a:schemeClr val="accent4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</xdr:row>
          <xdr:rowOff>9525</xdr:rowOff>
        </xdr:from>
        <xdr:to>
          <xdr:col>3</xdr:col>
          <xdr:colOff>133350</xdr:colOff>
          <xdr:row>14</xdr:row>
          <xdr:rowOff>0</xdr:rowOff>
        </xdr:to>
        <xdr:sp macro="" textlink="">
          <xdr:nvSpPr>
            <xdr:cNvPr id="1039" name="Screening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5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3</xdr:col>
          <xdr:colOff>123825</xdr:colOff>
          <xdr:row>3</xdr:row>
          <xdr:rowOff>9525</xdr:rowOff>
        </xdr:to>
        <xdr:sp macro="" textlink="">
          <xdr:nvSpPr>
            <xdr:cNvPr id="1045" name="Reset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5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66675</xdr:rowOff>
        </xdr:from>
        <xdr:to>
          <xdr:col>25</xdr:col>
          <xdr:colOff>409575</xdr:colOff>
          <xdr:row>6</xdr:row>
          <xdr:rowOff>9525</xdr:rowOff>
        </xdr:to>
        <xdr:sp macro="" textlink="">
          <xdr:nvSpPr>
            <xdr:cNvPr id="6148" name="ComboBox21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8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66675</xdr:rowOff>
        </xdr:from>
        <xdr:to>
          <xdr:col>10</xdr:col>
          <xdr:colOff>114300</xdr:colOff>
          <xdr:row>13</xdr:row>
          <xdr:rowOff>66675</xdr:rowOff>
        </xdr:to>
        <xdr:sp macro="" textlink="">
          <xdr:nvSpPr>
            <xdr:cNvPr id="6149" name="ComboBox22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8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142875</xdr:rowOff>
        </xdr:from>
        <xdr:to>
          <xdr:col>6</xdr:col>
          <xdr:colOff>409575</xdr:colOff>
          <xdr:row>24</xdr:row>
          <xdr:rowOff>66675</xdr:rowOff>
        </xdr:to>
        <xdr:sp macro="" textlink="">
          <xdr:nvSpPr>
            <xdr:cNvPr id="6150" name="ComboBox23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8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7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6.emf"/><Relationship Id="rId4" Type="http://schemas.openxmlformats.org/officeDocument/2006/relationships/control" Target="../activeX/activeX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9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.xml"/><Relationship Id="rId5" Type="http://schemas.openxmlformats.org/officeDocument/2006/relationships/image" Target="../media/image8.emf"/><Relationship Id="rId4" Type="http://schemas.openxmlformats.org/officeDocument/2006/relationships/control" Target="../activeX/activeX3.xml"/><Relationship Id="rId9" Type="http://schemas.openxmlformats.org/officeDocument/2006/relationships/image" Target="../media/image10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E26" sqref="E26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Q10"/>
  <sheetViews>
    <sheetView topLeftCell="D27" zoomScale="130" zoomScaleNormal="130" workbookViewId="0">
      <selection activeCell="I46" sqref="I46"/>
    </sheetView>
  </sheetViews>
  <sheetFormatPr defaultRowHeight="15" x14ac:dyDescent="0.25"/>
  <cols>
    <col min="1" max="1" width="12.140625" customWidth="1"/>
  </cols>
  <sheetData>
    <row r="10" spans="17:17" x14ac:dyDescent="0.25">
      <c r="Q10" s="40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"/>
  <sheetViews>
    <sheetView workbookViewId="0">
      <selection activeCell="I33" sqref="I3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workbookViewId="0">
      <selection activeCell="H29" sqref="H29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"/>
  <sheetViews>
    <sheetView workbookViewId="0">
      <selection activeCell="H30" sqref="H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B1:I19"/>
  <sheetViews>
    <sheetView tabSelected="1" zoomScaleNormal="100" workbookViewId="0">
      <selection activeCell="C8" sqref="C8"/>
    </sheetView>
  </sheetViews>
  <sheetFormatPr defaultColWidth="8.85546875" defaultRowHeight="21.6" customHeight="1" x14ac:dyDescent="0.25"/>
  <cols>
    <col min="1" max="1" width="8.85546875" style="5"/>
    <col min="2" max="2" width="59" style="29" customWidth="1"/>
    <col min="3" max="3" width="61.42578125" style="29" customWidth="1"/>
    <col min="4" max="4" width="5.85546875" style="24" customWidth="1"/>
    <col min="5" max="5" width="7.5703125" style="46" hidden="1" customWidth="1"/>
    <col min="6" max="6" width="8.5703125" style="47" hidden="1" customWidth="1"/>
    <col min="7" max="7" width="8.85546875" style="21" customWidth="1"/>
    <col min="8" max="9" width="8.85546875" style="21"/>
    <col min="10" max="16384" width="8.85546875" style="5"/>
  </cols>
  <sheetData>
    <row r="1" spans="2:9" ht="24" customHeight="1" thickBot="1" x14ac:dyDescent="0.3">
      <c r="B1" s="54" t="s">
        <v>60</v>
      </c>
      <c r="C1" s="55"/>
    </row>
    <row r="2" spans="2:9" ht="23.1" customHeight="1" x14ac:dyDescent="0.25"/>
    <row r="3" spans="2:9" ht="23.1" customHeight="1" x14ac:dyDescent="0.25">
      <c r="B3" s="35" t="s">
        <v>0</v>
      </c>
      <c r="C3" s="36"/>
      <c r="D3" s="25"/>
    </row>
    <row r="4" spans="2:9" ht="23.1" customHeight="1" x14ac:dyDescent="0.2">
      <c r="B4" s="41" t="s">
        <v>1</v>
      </c>
      <c r="C4" s="41" t="s">
        <v>59</v>
      </c>
      <c r="D4" s="25"/>
    </row>
    <row r="5" spans="2:9" ht="23.1" customHeight="1" thickBot="1" x14ac:dyDescent="0.3">
      <c r="B5" s="36"/>
      <c r="C5" s="36"/>
      <c r="D5" s="25"/>
    </row>
    <row r="6" spans="2:9" s="6" customFormat="1" ht="23.1" customHeight="1" x14ac:dyDescent="0.25">
      <c r="B6" s="37" t="s">
        <v>28</v>
      </c>
      <c r="C6" s="30" t="s">
        <v>6</v>
      </c>
      <c r="D6" s="26"/>
      <c r="E6" s="48">
        <f>VLOOKUP(C6,Activity_containment,2,FALSE)</f>
        <v>2</v>
      </c>
      <c r="F6" s="49">
        <f>E6</f>
        <v>2</v>
      </c>
      <c r="G6" s="22"/>
      <c r="H6" s="22"/>
      <c r="I6" s="22"/>
    </row>
    <row r="7" spans="2:9" s="6" customFormat="1" ht="23.1" customHeight="1" x14ac:dyDescent="0.25">
      <c r="B7" s="38" t="s">
        <v>30</v>
      </c>
      <c r="C7" s="31" t="s">
        <v>54</v>
      </c>
      <c r="D7" s="26"/>
      <c r="E7" s="48">
        <f>VLOOKUP(C7,Activity_type,2,FALSE)</f>
        <v>5</v>
      </c>
      <c r="F7" s="49">
        <f>E7</f>
        <v>5</v>
      </c>
      <c r="G7" s="22"/>
      <c r="H7" s="22"/>
      <c r="I7" s="22"/>
    </row>
    <row r="8" spans="2:9" s="6" customFormat="1" ht="23.1" customHeight="1" x14ac:dyDescent="0.25">
      <c r="B8" s="38" t="s">
        <v>36</v>
      </c>
      <c r="C8" s="31" t="s">
        <v>39</v>
      </c>
      <c r="D8" s="26"/>
      <c r="E8" s="48">
        <f>VLOOKUP(C8,Night_operation,2,FALSE)</f>
        <v>0</v>
      </c>
      <c r="F8" s="49">
        <f>E8</f>
        <v>0</v>
      </c>
      <c r="G8" s="22"/>
      <c r="H8" s="22"/>
      <c r="I8" s="22"/>
    </row>
    <row r="9" spans="2:9" s="6" customFormat="1" ht="23.1" customHeight="1" x14ac:dyDescent="0.25">
      <c r="B9" s="38" t="s">
        <v>35</v>
      </c>
      <c r="C9" s="31" t="s">
        <v>33</v>
      </c>
      <c r="D9" s="26"/>
      <c r="E9" s="48">
        <f>VLOOKUP(C9,Operation_size,2,FALSE)</f>
        <v>3</v>
      </c>
      <c r="F9" s="49"/>
      <c r="G9" s="22"/>
      <c r="H9" s="22"/>
      <c r="I9" s="22"/>
    </row>
    <row r="10" spans="2:9" s="6" customFormat="1" ht="23.1" customHeight="1" x14ac:dyDescent="0.25">
      <c r="B10" s="38" t="s">
        <v>63</v>
      </c>
      <c r="C10" s="32">
        <v>180</v>
      </c>
      <c r="D10" s="26"/>
      <c r="E10" s="48">
        <f>1*(60-20*LOG(distance_r))</f>
        <v>14.894549897933878</v>
      </c>
      <c r="F10" s="49">
        <f>0.5*E10</f>
        <v>7.447274948966939</v>
      </c>
      <c r="G10" s="22"/>
      <c r="H10" s="22"/>
      <c r="I10" s="22"/>
    </row>
    <row r="11" spans="2:9" s="6" customFormat="1" ht="23.1" customHeight="1" x14ac:dyDescent="0.25">
      <c r="B11" s="38" t="s">
        <v>64</v>
      </c>
      <c r="C11" s="31" t="s">
        <v>19</v>
      </c>
      <c r="D11" s="26"/>
      <c r="E11" s="48">
        <f>VLOOKUP(C11,Rec_location,2,FALSE)</f>
        <v>10</v>
      </c>
      <c r="F11" s="49"/>
      <c r="G11" s="22"/>
      <c r="H11" s="22"/>
      <c r="I11" s="22"/>
    </row>
    <row r="12" spans="2:9" s="6" customFormat="1" ht="23.1" customHeight="1" thickBot="1" x14ac:dyDescent="0.3">
      <c r="B12" s="39" t="s">
        <v>65</v>
      </c>
      <c r="C12" s="33" t="s">
        <v>27</v>
      </c>
      <c r="D12" s="26"/>
      <c r="E12" s="48">
        <f>VLOOKUP(C12,Rec_disto_mainsource,2,FALSE)</f>
        <v>10</v>
      </c>
      <c r="F12" s="49"/>
      <c r="G12" s="22"/>
      <c r="H12" s="22"/>
      <c r="I12" s="22"/>
    </row>
    <row r="13" spans="2:9" ht="23.1" customHeight="1" x14ac:dyDescent="0.25">
      <c r="B13" s="36"/>
      <c r="C13" s="34"/>
      <c r="D13" s="27"/>
      <c r="E13" s="50">
        <f>SUM(E6:E12)</f>
        <v>44.894549897933878</v>
      </c>
      <c r="F13" s="51">
        <f>SUM(F6,F7,F8,F9,F10)</f>
        <v>14.447274948966939</v>
      </c>
      <c r="G13" s="23"/>
      <c r="H13" s="23"/>
      <c r="I13" s="23"/>
    </row>
    <row r="14" spans="2:9" ht="23.1" customHeight="1" x14ac:dyDescent="0.25">
      <c r="B14" s="35" t="s">
        <v>58</v>
      </c>
      <c r="C14" s="34"/>
      <c r="D14" s="28"/>
      <c r="E14" s="50"/>
      <c r="F14" s="52"/>
      <c r="G14" s="42"/>
      <c r="H14" s="23"/>
      <c r="I14" s="23"/>
    </row>
    <row r="15" spans="2:9" ht="23.1" customHeight="1" thickBot="1" x14ac:dyDescent="0.3">
      <c r="B15" s="36"/>
      <c r="C15" s="34"/>
      <c r="D15" s="28"/>
      <c r="E15" s="53"/>
      <c r="F15" s="51"/>
      <c r="G15" s="23"/>
      <c r="H15" s="23"/>
      <c r="I15" s="23"/>
    </row>
    <row r="16" spans="2:9" ht="23.1" customHeight="1" thickBot="1" x14ac:dyDescent="0.3">
      <c r="B16" s="44" t="s">
        <v>29</v>
      </c>
      <c r="C16" s="45" t="s">
        <v>69</v>
      </c>
      <c r="D16" s="28"/>
      <c r="E16" s="53"/>
      <c r="F16" s="51"/>
      <c r="G16" s="23"/>
      <c r="H16" s="23"/>
      <c r="I16" s="23"/>
    </row>
    <row r="18" spans="2:2" ht="21.6" customHeight="1" x14ac:dyDescent="0.25">
      <c r="B18" s="43" t="s">
        <v>61</v>
      </c>
    </row>
    <row r="19" spans="2:2" ht="21.6" customHeight="1" x14ac:dyDescent="0.25">
      <c r="B19" s="43" t="s">
        <v>66</v>
      </c>
    </row>
  </sheetData>
  <sheetProtection algorithmName="SHA-512" hashValue="00nZQFoTmYkz7ZBYmCct4N6eaD0tPAw6HuVpTAhDV8HdfCEI1ruvda2l/4b/tmEXXhh9zNaSEBm+Ch/1p/FzaQ==" saltValue="Wt/GhEx7n24vupvRYiAGAA==" spinCount="100000" sheet="1" objects="1" scenarios="1"/>
  <mergeCells count="1">
    <mergeCell ref="B1:C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5" r:id="rId4" name="Reset">
          <controlPr defaultSize="0" autoLine="0" r:id="rId5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3</xdr:col>
                <xdr:colOff>123825</xdr:colOff>
                <xdr:row>3</xdr:row>
                <xdr:rowOff>9525</xdr:rowOff>
              </to>
            </anchor>
          </controlPr>
        </control>
      </mc:Choice>
      <mc:Fallback>
        <control shapeId="1045" r:id="rId4" name="Reset"/>
      </mc:Fallback>
    </mc:AlternateContent>
    <mc:AlternateContent xmlns:mc="http://schemas.openxmlformats.org/markup-compatibility/2006">
      <mc:Choice Requires="x14">
        <control shapeId="1039" r:id="rId6" name="Screening">
          <controlPr defaultSize="0" print="0" autoFill="0" autoLine="0" r:id="rId7">
            <anchor moveWithCells="1">
              <from>
                <xdr:col>2</xdr:col>
                <xdr:colOff>9525</xdr:colOff>
                <xdr:row>13</xdr:row>
                <xdr:rowOff>9525</xdr:rowOff>
              </from>
              <to>
                <xdr:col>3</xdr:col>
                <xdr:colOff>133350</xdr:colOff>
                <xdr:row>14</xdr:row>
                <xdr:rowOff>0</xdr:rowOff>
              </to>
            </anchor>
          </controlPr>
        </control>
      </mc:Choice>
      <mc:Fallback>
        <control shapeId="1039" r:id="rId6" name="Screening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500-000000000000}">
          <x14:formula1>
            <xm:f>ValidationLists!$B$47:$B$50</xm:f>
          </x14:formula1>
          <xm:sqref>C12</xm:sqref>
        </x14:dataValidation>
        <x14:dataValidation type="list" allowBlank="1" showInputMessage="1" showErrorMessage="1" xr:uid="{00000000-0002-0000-0500-000001000000}">
          <x14:formula1>
            <xm:f>ValidationLists!$B$41:$B$44</xm:f>
          </x14:formula1>
          <xm:sqref>C11</xm:sqref>
        </x14:dataValidation>
        <x14:dataValidation type="list" allowBlank="1" showInputMessage="1" showErrorMessage="1" xr:uid="{00000000-0002-0000-0500-000002000000}">
          <x14:formula1>
            <xm:f>ValidationLists!$B$32:$B$34</xm:f>
          </x14:formula1>
          <xm:sqref>C9</xm:sqref>
        </x14:dataValidation>
        <x14:dataValidation type="list" allowBlank="1" showInputMessage="1" showErrorMessage="1" xr:uid="{00000000-0002-0000-0500-000003000000}">
          <x14:formula1>
            <xm:f>ValidationLists!$B$53:$B$55</xm:f>
          </x14:formula1>
          <xm:sqref>C8</xm:sqref>
        </x14:dataValidation>
        <x14:dataValidation type="list" showDropDown="1" xr:uid="{00000000-0002-0000-0500-000004000000}">
          <x14:formula1>
            <xm:f>ValidationLists!$B$38:$B$39</xm:f>
          </x14:formula1>
          <xm:sqref>C10</xm:sqref>
        </x14:dataValidation>
        <x14:dataValidation type="list" allowBlank="1" showInputMessage="1" showErrorMessage="1" xr:uid="{00000000-0002-0000-0500-000005000000}">
          <x14:formula1>
            <xm:f>ValidationLists!$B$10:$B$30</xm:f>
          </x14:formula1>
          <xm:sqref>C7</xm:sqref>
        </x14:dataValidation>
        <x14:dataValidation type="list" allowBlank="1" showInputMessage="1" showErrorMessage="1" xr:uid="{00000000-0002-0000-0500-000006000000}">
          <x14:formula1>
            <xm:f>ValidationLists!$B$3:$B$7</xm:f>
          </x14:formula1>
          <xm:sqref>C6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2" sqref="L32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B1"/>
  <sheetViews>
    <sheetView workbookViewId="0">
      <selection activeCell="A2" sqref="A2"/>
    </sheetView>
  </sheetViews>
  <sheetFormatPr defaultRowHeight="15" x14ac:dyDescent="0.25"/>
  <cols>
    <col min="1" max="1" width="17.140625" customWidth="1"/>
    <col min="2" max="2" width="73.5703125" customWidth="1"/>
  </cols>
  <sheetData>
    <row r="1" spans="1:2" x14ac:dyDescent="0.25">
      <c r="A1" t="s">
        <v>55</v>
      </c>
      <c r="B1" t="s">
        <v>56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>
    <pageSetUpPr fitToPage="1"/>
  </sheetPr>
  <dimension ref="B1:D55"/>
  <sheetViews>
    <sheetView zoomScale="80" zoomScaleNormal="80" workbookViewId="0">
      <selection activeCell="L32" sqref="L32"/>
    </sheetView>
  </sheetViews>
  <sheetFormatPr defaultRowHeight="15" x14ac:dyDescent="0.25"/>
  <cols>
    <col min="2" max="2" width="72" style="16" customWidth="1"/>
    <col min="4" max="4" width="8.85546875" style="17"/>
  </cols>
  <sheetData>
    <row r="1" spans="2:3" x14ac:dyDescent="0.25">
      <c r="B1" s="8" t="s">
        <v>2</v>
      </c>
      <c r="C1" s="1" t="s">
        <v>3</v>
      </c>
    </row>
    <row r="2" spans="2:3" x14ac:dyDescent="0.25">
      <c r="B2" s="9" t="s">
        <v>4</v>
      </c>
      <c r="C2" s="2"/>
    </row>
    <row r="3" spans="2:3" x14ac:dyDescent="0.25">
      <c r="B3" s="7" t="s">
        <v>5</v>
      </c>
      <c r="C3" s="2">
        <v>1</v>
      </c>
    </row>
    <row r="4" spans="2:3" x14ac:dyDescent="0.25">
      <c r="B4" s="7" t="s">
        <v>6</v>
      </c>
      <c r="C4" s="2">
        <v>2</v>
      </c>
    </row>
    <row r="5" spans="2:3" x14ac:dyDescent="0.25">
      <c r="B5" s="7" t="s">
        <v>7</v>
      </c>
      <c r="C5" s="2">
        <v>6</v>
      </c>
    </row>
    <row r="6" spans="2:3" x14ac:dyDescent="0.25">
      <c r="B6" s="7" t="s">
        <v>8</v>
      </c>
      <c r="C6" s="2">
        <v>8</v>
      </c>
    </row>
    <row r="7" spans="2:3" x14ac:dyDescent="0.25">
      <c r="B7" s="7" t="s">
        <v>9</v>
      </c>
      <c r="C7" s="2">
        <v>12</v>
      </c>
    </row>
    <row r="8" spans="2:3" x14ac:dyDescent="0.25">
      <c r="B8" s="7"/>
      <c r="C8" s="2"/>
    </row>
    <row r="9" spans="2:3" x14ac:dyDescent="0.25">
      <c r="B9" s="10" t="s">
        <v>10</v>
      </c>
      <c r="C9" s="2"/>
    </row>
    <row r="10" spans="2:3" x14ac:dyDescent="0.25">
      <c r="B10" s="7" t="s">
        <v>52</v>
      </c>
      <c r="C10" s="20">
        <v>11</v>
      </c>
    </row>
    <row r="11" spans="2:3" x14ac:dyDescent="0.25">
      <c r="B11" s="7" t="s">
        <v>40</v>
      </c>
      <c r="C11" s="20">
        <v>1</v>
      </c>
    </row>
    <row r="12" spans="2:3" x14ac:dyDescent="0.25">
      <c r="B12" s="7" t="s">
        <v>12</v>
      </c>
      <c r="C12" s="20">
        <v>8</v>
      </c>
    </row>
    <row r="13" spans="2:3" x14ac:dyDescent="0.25">
      <c r="B13" s="7" t="s">
        <v>67</v>
      </c>
      <c r="C13" s="20">
        <v>5</v>
      </c>
    </row>
    <row r="14" spans="2:3" x14ac:dyDescent="0.25">
      <c r="B14" s="7" t="s">
        <v>68</v>
      </c>
      <c r="C14" s="20">
        <v>13</v>
      </c>
    </row>
    <row r="15" spans="2:3" x14ac:dyDescent="0.25">
      <c r="B15" s="7" t="s">
        <v>14</v>
      </c>
      <c r="C15" s="20">
        <v>20</v>
      </c>
    </row>
    <row r="16" spans="2:3" x14ac:dyDescent="0.25">
      <c r="B16" s="7" t="s">
        <v>41</v>
      </c>
      <c r="C16" s="20">
        <v>9</v>
      </c>
    </row>
    <row r="17" spans="2:3" x14ac:dyDescent="0.25">
      <c r="B17" s="7" t="s">
        <v>42</v>
      </c>
      <c r="C17" s="20">
        <v>7</v>
      </c>
    </row>
    <row r="18" spans="2:3" x14ac:dyDescent="0.25">
      <c r="B18" s="7" t="s">
        <v>44</v>
      </c>
      <c r="C18" s="20">
        <v>20</v>
      </c>
    </row>
    <row r="19" spans="2:3" x14ac:dyDescent="0.25">
      <c r="B19" s="7" t="s">
        <v>53</v>
      </c>
      <c r="C19" s="20">
        <v>16</v>
      </c>
    </row>
    <row r="20" spans="2:3" x14ac:dyDescent="0.25">
      <c r="B20" s="7" t="s">
        <v>43</v>
      </c>
      <c r="C20" s="20">
        <v>5</v>
      </c>
    </row>
    <row r="21" spans="2:3" x14ac:dyDescent="0.25">
      <c r="B21" s="7" t="s">
        <v>62</v>
      </c>
      <c r="C21" s="20">
        <v>16</v>
      </c>
    </row>
    <row r="22" spans="2:3" x14ac:dyDescent="0.25">
      <c r="B22" s="7" t="s">
        <v>11</v>
      </c>
      <c r="C22" s="20">
        <v>4</v>
      </c>
    </row>
    <row r="23" spans="2:3" x14ac:dyDescent="0.25">
      <c r="B23" s="7" t="s">
        <v>57</v>
      </c>
      <c r="C23" s="20">
        <v>11</v>
      </c>
    </row>
    <row r="24" spans="2:3" x14ac:dyDescent="0.25">
      <c r="B24" s="7" t="s">
        <v>15</v>
      </c>
      <c r="C24" s="20">
        <v>20</v>
      </c>
    </row>
    <row r="25" spans="2:3" x14ac:dyDescent="0.25">
      <c r="B25" s="7" t="s">
        <v>13</v>
      </c>
      <c r="C25" s="20">
        <v>13</v>
      </c>
    </row>
    <row r="26" spans="2:3" x14ac:dyDescent="0.25">
      <c r="B26" s="7" t="s">
        <v>54</v>
      </c>
      <c r="C26" s="20">
        <v>5</v>
      </c>
    </row>
    <row r="27" spans="2:3" x14ac:dyDescent="0.25">
      <c r="B27" s="7" t="s">
        <v>46</v>
      </c>
      <c r="C27" s="20">
        <v>15</v>
      </c>
    </row>
    <row r="28" spans="2:3" x14ac:dyDescent="0.25">
      <c r="B28" s="7" t="s">
        <v>51</v>
      </c>
      <c r="C28" s="20">
        <v>20</v>
      </c>
    </row>
    <row r="29" spans="2:3" x14ac:dyDescent="0.25">
      <c r="B29" s="7" t="s">
        <v>47</v>
      </c>
      <c r="C29" s="20">
        <v>18</v>
      </c>
    </row>
    <row r="30" spans="2:3" x14ac:dyDescent="0.25">
      <c r="B30" s="7" t="s">
        <v>45</v>
      </c>
      <c r="C30" s="20">
        <v>4</v>
      </c>
    </row>
    <row r="31" spans="2:3" x14ac:dyDescent="0.25">
      <c r="B31" s="10" t="s">
        <v>31</v>
      </c>
      <c r="C31" s="2"/>
    </row>
    <row r="32" spans="2:3" x14ac:dyDescent="0.25">
      <c r="B32" s="7" t="s">
        <v>32</v>
      </c>
      <c r="C32" s="2">
        <v>0</v>
      </c>
    </row>
    <row r="33" spans="2:3" x14ac:dyDescent="0.25">
      <c r="B33" s="7" t="s">
        <v>33</v>
      </c>
      <c r="C33" s="2">
        <v>3</v>
      </c>
    </row>
    <row r="34" spans="2:3" x14ac:dyDescent="0.25">
      <c r="B34" s="7" t="s">
        <v>34</v>
      </c>
      <c r="C34" s="2">
        <v>6</v>
      </c>
    </row>
    <row r="36" spans="2:3" x14ac:dyDescent="0.25">
      <c r="B36" s="11" t="s">
        <v>16</v>
      </c>
      <c r="C36" s="3" t="s">
        <v>3</v>
      </c>
    </row>
    <row r="37" spans="2:3" x14ac:dyDescent="0.25">
      <c r="B37" s="12" t="s">
        <v>17</v>
      </c>
      <c r="C37" s="4"/>
    </row>
    <row r="38" spans="2:3" x14ac:dyDescent="0.25">
      <c r="B38" s="13" t="s">
        <v>49</v>
      </c>
      <c r="C38" s="18">
        <f>60-20*LOG(distance_r)</f>
        <v>14.894549897933878</v>
      </c>
    </row>
    <row r="39" spans="2:3" x14ac:dyDescent="0.25">
      <c r="B39" s="19" t="s">
        <v>50</v>
      </c>
      <c r="C39" s="4"/>
    </row>
    <row r="40" spans="2:3" x14ac:dyDescent="0.25">
      <c r="B40" s="12" t="s">
        <v>18</v>
      </c>
      <c r="C40" s="4"/>
    </row>
    <row r="41" spans="2:3" x14ac:dyDescent="0.25">
      <c r="B41" s="13" t="s">
        <v>19</v>
      </c>
      <c r="C41" s="4">
        <v>10</v>
      </c>
    </row>
    <row r="42" spans="2:3" x14ac:dyDescent="0.25">
      <c r="B42" s="13" t="s">
        <v>20</v>
      </c>
      <c r="C42" s="4">
        <v>8</v>
      </c>
    </row>
    <row r="43" spans="2:3" x14ac:dyDescent="0.25">
      <c r="B43" s="13" t="s">
        <v>21</v>
      </c>
      <c r="C43" s="4">
        <v>5</v>
      </c>
    </row>
    <row r="44" spans="2:3" x14ac:dyDescent="0.25">
      <c r="B44" s="13" t="s">
        <v>22</v>
      </c>
      <c r="C44" s="4">
        <v>3</v>
      </c>
    </row>
    <row r="45" spans="2:3" x14ac:dyDescent="0.25">
      <c r="B45" s="13"/>
      <c r="C45" s="4"/>
    </row>
    <row r="46" spans="2:3" ht="30" x14ac:dyDescent="0.25">
      <c r="B46" s="14" t="s">
        <v>23</v>
      </c>
      <c r="C46" s="4"/>
    </row>
    <row r="47" spans="2:3" x14ac:dyDescent="0.25">
      <c r="B47" s="13" t="s">
        <v>24</v>
      </c>
      <c r="C47" s="4">
        <v>2</v>
      </c>
    </row>
    <row r="48" spans="2:3" x14ac:dyDescent="0.25">
      <c r="B48" s="13" t="s">
        <v>25</v>
      </c>
      <c r="C48" s="4">
        <v>4</v>
      </c>
    </row>
    <row r="49" spans="2:3" x14ac:dyDescent="0.25">
      <c r="B49" s="13" t="s">
        <v>26</v>
      </c>
      <c r="C49" s="4">
        <v>7</v>
      </c>
    </row>
    <row r="50" spans="2:3" x14ac:dyDescent="0.25">
      <c r="B50" s="13" t="s">
        <v>27</v>
      </c>
      <c r="C50" s="4">
        <v>10</v>
      </c>
    </row>
    <row r="52" spans="2:3" x14ac:dyDescent="0.25">
      <c r="B52" s="10" t="s">
        <v>37</v>
      </c>
      <c r="C52" s="1" t="s">
        <v>3</v>
      </c>
    </row>
    <row r="53" spans="2:3" x14ac:dyDescent="0.25">
      <c r="B53" s="15" t="s">
        <v>38</v>
      </c>
      <c r="C53" s="2">
        <v>10</v>
      </c>
    </row>
    <row r="54" spans="2:3" x14ac:dyDescent="0.25">
      <c r="B54" s="15" t="s">
        <v>48</v>
      </c>
      <c r="C54" s="2">
        <v>3</v>
      </c>
    </row>
    <row r="55" spans="2:3" x14ac:dyDescent="0.25">
      <c r="B55" s="15" t="s">
        <v>39</v>
      </c>
      <c r="C55" s="2">
        <v>0</v>
      </c>
    </row>
  </sheetData>
  <sortState xmlns:xlrd2="http://schemas.microsoft.com/office/spreadsheetml/2017/richdata2" ref="B13:C28">
    <sortCondition ref="B13"/>
  </sortState>
  <pageMargins left="0.7" right="0.7" top="0.75" bottom="0.75" header="0.3" footer="0.3"/>
  <pageSetup paperSize="9" scale="93" orientation="portrait" r:id="rId1"/>
  <drawing r:id="rId2"/>
  <legacyDrawing r:id="rId3"/>
  <controls>
    <mc:AlternateContent xmlns:mc="http://schemas.openxmlformats.org/markup-compatibility/2006">
      <mc:Choice Requires="x14">
        <control shapeId="6150" r:id="rId4" name="ComboBox23">
          <controlPr autoLine="0" autoPict="0" r:id="rId5">
            <anchor moveWithCells="1">
              <from>
                <xdr:col>4</xdr:col>
                <xdr:colOff>0</xdr:colOff>
                <xdr:row>19</xdr:row>
                <xdr:rowOff>142875</xdr:rowOff>
              </from>
              <to>
                <xdr:col>6</xdr:col>
                <xdr:colOff>409575</xdr:colOff>
                <xdr:row>24</xdr:row>
                <xdr:rowOff>66675</xdr:rowOff>
              </to>
            </anchor>
          </controlPr>
        </control>
      </mc:Choice>
      <mc:Fallback>
        <control shapeId="6150" r:id="rId4" name="ComboBox23"/>
      </mc:Fallback>
    </mc:AlternateContent>
    <mc:AlternateContent xmlns:mc="http://schemas.openxmlformats.org/markup-compatibility/2006">
      <mc:Choice Requires="x14">
        <control shapeId="6148" r:id="rId6" name="ComboBox21">
          <controlPr defaultSize="0" autoLine="0" autoPict="0" linkedCell="#REF!" listFillRange="B3:B7" r:id="rId7">
            <anchor moveWithCells="1">
              <from>
                <xdr:col>4</xdr:col>
                <xdr:colOff>0</xdr:colOff>
                <xdr:row>2</xdr:row>
                <xdr:rowOff>66675</xdr:rowOff>
              </from>
              <to>
                <xdr:col>25</xdr:col>
                <xdr:colOff>409575</xdr:colOff>
                <xdr:row>6</xdr:row>
                <xdr:rowOff>9525</xdr:rowOff>
              </to>
            </anchor>
          </controlPr>
        </control>
      </mc:Choice>
      <mc:Fallback>
        <control shapeId="6148" r:id="rId6" name="ComboBox21"/>
      </mc:Fallback>
    </mc:AlternateContent>
    <mc:AlternateContent xmlns:mc="http://schemas.openxmlformats.org/markup-compatibility/2006">
      <mc:Choice Requires="x14">
        <control shapeId="6149" r:id="rId8" name="ComboBox22">
          <controlPr defaultSize="0" autoLine="0" autoPict="0" linkedCell="#REF!" listFillRange="B10:B31" r:id="rId9">
            <anchor moveWithCells="1">
              <from>
                <xdr:col>4</xdr:col>
                <xdr:colOff>0</xdr:colOff>
                <xdr:row>8</xdr:row>
                <xdr:rowOff>66675</xdr:rowOff>
              </from>
              <to>
                <xdr:col>10</xdr:col>
                <xdr:colOff>114300</xdr:colOff>
                <xdr:row>13</xdr:row>
                <xdr:rowOff>66675</xdr:rowOff>
              </to>
            </anchor>
          </controlPr>
        </control>
      </mc:Choice>
      <mc:Fallback>
        <control shapeId="6149" r:id="rId8" name="ComboBox22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REGU-408-2750875</_dlc_DocId>
    <_dlc_DocIdUrl xmlns="9be56660-2c31-41ef-bc00-23e72f632f2a">
      <Url>https://cyfoethnaturiolcymru.sharepoint.com/teams/Regulatory/Permitting/_layouts/15/DocIdRedir.aspx?ID=REGU-408-2750875</Url>
      <Description>REGU-408-2750875</Description>
    </_dlc_DocIdUrl>
    <Welsh_x0020_Local_x0020_Authority xmlns="859f7ad6-93f6-4205-b62b-a17f28acbbac">Wrexham CBC</Welsh_x0020_Local_x0020_Authority>
    <Document_x0020_Date xmlns="859f7ad6-93f6-4205-b62b-a17f28acbbac">2023-09-04T23:00:00+00:00</Document_x0020_Date>
    <Site_x0020_Name xmlns="859f7ad6-93f6-4205-b62b-a17f28acbbac">Burton Meadows Farm</Site_x0020_Name>
    <Post_x0020_code xmlns="859f7ad6-93f6-4205-b62b-a17f28acbbac">LL12 0AS</Post_x0020_code>
    <Disclosure_x0020_Status xmlns="859f7ad6-93f6-4205-b62b-a17f28acbbac">Public register</Disclosure_x0020_Status>
    <Customer_x0020_Name xmlns="859f7ad6-93f6-4205-b62b-a17f28acbbac">Paul Billington</Customer_x0020_Name>
    <Environment_x0020_Sub_x0020_Folder xmlns="859f7ad6-93f6-4205-b62b-a17f28acbbac">Licence variation</Environment_x0020_Sub_x0020_Folder>
    <License_x002f_Activity_x0020_Type xmlns="859f7ad6-93f6-4205-b62b-a17f28acbbac">3. EPR Regulated Industry</License_x002f_Activity_x0020_Type>
    <Facility_x0020_Address xmlns="859f7ad6-93f6-4205-b62b-a17f28acbbac">Burton Meadows Farm, Llyndir Lane, Burton, Wrexham</Facility_x0020_Address>
    <Internal_x002f_External xmlns="859f7ad6-93f6-4205-b62b-a17f28acbbac">Internal document</Internal_x002f_External>
    <Document_x0020_Type xmlns="859f7ad6-93f6-4205-b62b-a17f28acbbac">Form/Proforma</Document_x0020_Type>
    <Process_x0020_Type xmlns="859f7ad6-93f6-4205-b62b-a17f28acbbac">Application</Process_x0020_Type>
    <TaxCatchAll xmlns="859f7ad6-93f6-4205-b62b-a17f28acbbac" xsi:nil="true"/>
    <Addressee xmlns="859f7ad6-93f6-4205-b62b-a17f28acbbac" xsi:nil="true"/>
    <lcf76f155ced4ddcb4097134ff3c332f xmlns="7300053d-1c5f-4e78-b9e3-ee8c32344bce" xsi:nil="true"/>
    <Surrendered_x002f_Expired xmlns="859f7ad6-93f6-4205-b62b-a17f28acbbac" xsi:nil="true"/>
    <Surrendered_x002f_Expired_x0020_Date xmlns="859f7ad6-93f6-4205-b62b-a17f28acbbac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1835F94F37DF2F4886E523D454ACB445" ma:contentTypeVersion="773" ma:contentTypeDescription="Permitting &amp; Compliance Excel Document" ma:contentTypeScope="" ma:versionID="ee618499187ff36984f5f86b01bf8887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7300053d-1c5f-4e78-b9e3-ee8c32344bce" targetNamespace="http://schemas.microsoft.com/office/2006/metadata/properties" ma:root="true" ma:fieldsID="91c89791baa257fae17ccd3d8eea2025" ns2:_="" ns4:_="" ns5:_="" ns6:_="">
    <xsd:import namespace="859f7ad6-93f6-4205-b62b-a17f28acbbac"/>
    <xsd:import namespace="005db27c-c37f-4c3b-898d-3fee1249b087"/>
    <xsd:import namespace="9be56660-2c31-41ef-bc00-23e72f632f2a"/>
    <xsd:import namespace="7300053d-1c5f-4e78-b9e3-ee8c32344bc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F2E268-76E7-4309-8E45-155A37E4C88B}"/>
</file>

<file path=customXml/itemProps2.xml><?xml version="1.0" encoding="utf-8"?>
<ds:datastoreItem xmlns:ds="http://schemas.openxmlformats.org/officeDocument/2006/customXml" ds:itemID="{C4812159-DE01-4315-9437-932DE607B3A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EE276D-3024-421D-8E00-4EA3FFF9341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A1ABE92-AEF6-4C4C-90F1-E6686DF14C04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be56660-2c31-41ef-bc00-23e72f632f2a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6579559E-C7AF-4867-9266-DE5950D8EF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12</vt:i4>
      </vt:variant>
    </vt:vector>
  </HeadingPairs>
  <TitlesOfParts>
    <vt:vector size="19" baseType="lpstr">
      <vt:lpstr>README 1</vt:lpstr>
      <vt:lpstr>README 2</vt:lpstr>
      <vt:lpstr>Power generation backup</vt:lpstr>
      <vt:lpstr>Waste SML</vt:lpstr>
      <vt:lpstr>DfR</vt:lpstr>
      <vt:lpstr>Tool</vt:lpstr>
      <vt:lpstr>Comments </vt:lpstr>
      <vt:lpstr>Activity_containment</vt:lpstr>
      <vt:lpstr>Activity_type</vt:lpstr>
      <vt:lpstr>distance_r</vt:lpstr>
      <vt:lpstr>Nearest_rec_dist</vt:lpstr>
      <vt:lpstr>Night_operation</vt:lpstr>
      <vt:lpstr>'README 2'!OLE_LINK1</vt:lpstr>
      <vt:lpstr>Operation_size</vt:lpstr>
      <vt:lpstr>Tool!Print_Area</vt:lpstr>
      <vt:lpstr>ValidationLists!Print_Area</vt:lpstr>
      <vt:lpstr>Rec_disto_mainsource</vt:lpstr>
      <vt:lpstr>Rec_location</vt:lpstr>
      <vt:lpstr>Thermal_input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Bailey, Louise</cp:lastModifiedBy>
  <cp:lastPrinted>2018-07-26T16:04:01Z</cp:lastPrinted>
  <dcterms:created xsi:type="dcterms:W3CDTF">2017-03-01T17:19:52Z</dcterms:created>
  <dcterms:modified xsi:type="dcterms:W3CDTF">2023-08-25T08:38:34Z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0x01010067EB80C5FE939D4A9B3D8BA62129B7F50202001835F94F37DF2F4886E523D454ACB445</vt:lpwstr>
  </property>
  <property fmtid="{D5CDD505-2E9C-101B-9397-08002B2CF9AE}" pid="3" name="_dlc_DocIdItemGuid">
    <vt:lpwstr>3c06a8cd-df63-4d5b-9d8c-a499261b4dd2</vt:lpwstr>
  </property>
  <property fmtid="{D5CDD505-2E9C-101B-9397-08002B2CF9AE}" pid="4" name="Welsh Local Authority">
    <vt:lpwstr>Wrexham CBC</vt:lpwstr>
  </property>
  <property fmtid="{D5CDD505-2E9C-101B-9397-08002B2CF9AE}" pid="5" name="Site Name">
    <vt:lpwstr>Burton Meadows Farm</vt:lpwstr>
  </property>
  <property fmtid="{D5CDD505-2E9C-101B-9397-08002B2CF9AE}" pid="6" name="Post code">
    <vt:lpwstr>LL12 0AS</vt:lpwstr>
  </property>
  <property fmtid="{D5CDD505-2E9C-101B-9397-08002B2CF9AE}" pid="7" name="Customer Name">
    <vt:lpwstr>Paul Billington</vt:lpwstr>
  </property>
  <property fmtid="{D5CDD505-2E9C-101B-9397-08002B2CF9AE}" pid="8" name="Facility Address">
    <vt:lpwstr>Burton Meadows Farm, Llyndir Lane, Burton, Wrexham</vt:lpwstr>
  </property>
  <property fmtid="{D5CDD505-2E9C-101B-9397-08002B2CF9AE}" pid="9" name="License/Activity Type">
    <vt:lpwstr>3. EPR Regulated Industry</vt:lpwstr>
  </property>
</Properties>
</file>