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3644/"/>
    </mc:Choice>
  </mc:AlternateContent>
  <xr:revisionPtr revIDLastSave="0" documentId="13_ncr:1_{BFB6FBEB-6E95-4C48-B23D-CBC577B397B3}" xr6:coauthVersionLast="47" xr6:coauthVersionMax="47" xr10:uidLastSave="{00000000-0000-0000-0000-000000000000}"/>
  <bookViews>
    <workbookView xWindow="-108" yWindow="-108" windowWidth="23256" windowHeight="12576" tabRatio="870" xr2:uid="{00000000-000D-0000-FFFF-FFFF00000000}"/>
  </bookViews>
  <sheets>
    <sheet name="secanim widnes" sheetId="1" r:id="rId1"/>
    <sheet name="croda goole" sheetId="21" r:id="rId2"/>
    <sheet name="croda widnes" sheetId="27" r:id="rId3"/>
    <sheet name="Maelor foods" sheetId="28" r:id="rId4"/>
    <sheet name="Encirc elton" sheetId="30" r:id="rId5"/>
    <sheet name="Additions" sheetId="20" r:id="rId6"/>
    <sheet name="Ratios" sheetId="1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30" l="1"/>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K22" i="30"/>
  <c r="V20" i="30"/>
  <c r="U20" i="30"/>
  <c r="T20" i="30"/>
  <c r="S20" i="30"/>
  <c r="R20" i="30"/>
  <c r="Q20" i="30"/>
  <c r="P20" i="30"/>
  <c r="O20" i="30"/>
  <c r="N20" i="30"/>
  <c r="M20" i="30"/>
  <c r="L20" i="30"/>
  <c r="K20" i="30"/>
  <c r="J20" i="30"/>
  <c r="V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L20" i="28"/>
  <c r="K20" i="28"/>
  <c r="J20"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K20" i="27"/>
  <c r="J20"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T6" i="19" l="1"/>
  <c r="T20" i="19" s="1"/>
  <c r="N58" i="2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D8" i="19"/>
  <c r="D22" i="19" s="1"/>
  <c r="L8" i="19"/>
  <c r="L22" i="19" s="1"/>
  <c r="T8" i="19"/>
  <c r="T22" i="19" s="1"/>
  <c r="O4" i="20"/>
  <c r="P4" i="19"/>
  <c r="P18" i="19" s="1"/>
  <c r="G6" i="20"/>
  <c r="H6" i="19"/>
  <c r="H20" i="19" s="1"/>
  <c r="O6" i="20"/>
  <c r="P6" i="19"/>
  <c r="P20" i="19" s="1"/>
  <c r="G4" i="20"/>
  <c r="H4" i="19"/>
  <c r="H18" i="19" s="1"/>
  <c r="G12" i="19"/>
  <c r="G26" i="19" s="1"/>
  <c r="O12" i="19"/>
  <c r="O26" i="19" s="1"/>
  <c r="D59" i="28"/>
  <c r="E17" i="28"/>
  <c r="E21" i="28"/>
  <c r="E23" i="28" s="1"/>
  <c r="E24" i="28" s="1"/>
  <c r="L59" i="28"/>
  <c r="M17" i="28"/>
  <c r="M21" i="28"/>
  <c r="M23" i="28" s="1"/>
  <c r="M24" i="28" s="1"/>
  <c r="T59" i="28"/>
  <c r="U17" i="28"/>
  <c r="U19" i="28" s="1"/>
  <c r="U21" i="28"/>
  <c r="U23" i="28" s="1"/>
  <c r="U24" i="28" s="1"/>
  <c r="I4" i="20"/>
  <c r="J4" i="19"/>
  <c r="J18" i="19" s="1"/>
  <c r="I59" i="21"/>
  <c r="J17" i="21"/>
  <c r="J19" i="21" s="1"/>
  <c r="J21" i="21"/>
  <c r="P12" i="19"/>
  <c r="P26" i="19" s="1"/>
  <c r="R9" i="19"/>
  <c r="R23" i="19" s="1"/>
  <c r="F5" i="20"/>
  <c r="G5" i="19"/>
  <c r="G19" i="19" s="1"/>
  <c r="N5" i="20"/>
  <c r="O5" i="19"/>
  <c r="O19" i="19" s="1"/>
  <c r="Q4" i="20"/>
  <c r="R4" i="19"/>
  <c r="R18" i="19" s="1"/>
  <c r="Q59" i="21"/>
  <c r="R21" i="21"/>
  <c r="R23" i="21" s="1"/>
  <c r="R24" i="21" s="1"/>
  <c r="R17" i="21"/>
  <c r="H12" i="19"/>
  <c r="H26" i="19" s="1"/>
  <c r="J4" i="20"/>
  <c r="K4" i="19"/>
  <c r="K18" i="19" s="1"/>
  <c r="U63" i="21"/>
  <c r="N63" i="21"/>
  <c r="F63" i="21"/>
  <c r="P59" i="21"/>
  <c r="P64" i="21" s="1"/>
  <c r="P65" i="21" s="1"/>
  <c r="Q21" i="21"/>
  <c r="Q23" i="21" s="1"/>
  <c r="Q24" i="21" s="1"/>
  <c r="Q17" i="21"/>
  <c r="I17" i="21"/>
  <c r="I19" i="21" s="1"/>
  <c r="I20" i="21" s="1"/>
  <c r="I21" i="2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R59" i="27"/>
  <c r="S17" i="27"/>
  <c r="S19" i="27" s="1"/>
  <c r="J59" i="28"/>
  <c r="K17" i="28"/>
  <c r="K19" i="28" s="1"/>
  <c r="K21" i="28"/>
  <c r="R59" i="28"/>
  <c r="S17" i="28"/>
  <c r="S21" i="28"/>
  <c r="S23" i="28" s="1"/>
  <c r="S24" i="28" s="1"/>
  <c r="H59" i="30"/>
  <c r="I17" i="30"/>
  <c r="I19" i="30" s="1"/>
  <c r="I20" i="30" s="1"/>
  <c r="I21" i="30"/>
  <c r="Q17" i="30"/>
  <c r="Q19" i="30" s="1"/>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C59" i="28"/>
  <c r="D21" i="28"/>
  <c r="D23" i="28" s="1"/>
  <c r="D24" i="28" s="1"/>
  <c r="D17" i="28"/>
  <c r="D19" i="28" s="1"/>
  <c r="D20" i="28" s="1"/>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K24" i="30" s="1"/>
  <c r="O59" i="21"/>
  <c r="O64" i="21" s="1"/>
  <c r="O65" i="21" s="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M59" i="28"/>
  <c r="N17" i="28"/>
  <c r="N19" i="28" s="1"/>
  <c r="N21" i="28"/>
  <c r="U59" i="28"/>
  <c r="V17" i="28"/>
  <c r="V21" i="28"/>
  <c r="C59" i="30"/>
  <c r="D17" i="30"/>
  <c r="D19" i="30" s="1"/>
  <c r="D20" i="30" s="1"/>
  <c r="D21" i="30"/>
  <c r="D23" i="30" s="1"/>
  <c r="D24" i="30" s="1"/>
  <c r="K59" i="30"/>
  <c r="L17" i="30"/>
  <c r="L19" i="30" s="1"/>
  <c r="L21" i="30"/>
  <c r="S59" i="30"/>
  <c r="T17" i="30"/>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23" i="21" s="1"/>
  <c r="G24" i="21" s="1"/>
  <c r="G17" i="21"/>
  <c r="F59" i="28"/>
  <c r="G17" i="28"/>
  <c r="G19" i="28" s="1"/>
  <c r="G20" i="28" s="1"/>
  <c r="G21" i="28"/>
  <c r="G23" i="28" s="1"/>
  <c r="G24" i="28" s="1"/>
  <c r="N59" i="28"/>
  <c r="O17" i="28"/>
  <c r="O19" i="28" s="1"/>
  <c r="O21" i="28"/>
  <c r="D59" i="30"/>
  <c r="E17" i="30"/>
  <c r="E21" i="30"/>
  <c r="E23" i="30" s="1"/>
  <c r="E24" i="30" s="1"/>
  <c r="L59" i="30"/>
  <c r="M17" i="30"/>
  <c r="M19"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P17" i="27"/>
  <c r="P19" i="27" s="1"/>
  <c r="H21" i="28"/>
  <c r="H23" i="28" s="1"/>
  <c r="H24" i="28" s="1"/>
  <c r="H17" i="28"/>
  <c r="P21" i="28"/>
  <c r="P17" i="28"/>
  <c r="P19" i="28" s="1"/>
  <c r="E59" i="30"/>
  <c r="F21" i="30"/>
  <c r="F17" i="30"/>
  <c r="F19" i="30" s="1"/>
  <c r="F20" i="30" s="1"/>
  <c r="M59" i="30"/>
  <c r="N21" i="30"/>
  <c r="N17" i="30"/>
  <c r="U59" i="30"/>
  <c r="V21" i="30"/>
  <c r="V23" i="30" s="1"/>
  <c r="V24"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U17" i="21"/>
  <c r="U19" i="21" s="1"/>
  <c r="U21" i="21"/>
  <c r="U23" i="21" s="1"/>
  <c r="U24" i="21" s="1"/>
  <c r="M17" i="21"/>
  <c r="M21" i="21"/>
  <c r="E17" i="21"/>
  <c r="E21" i="21"/>
  <c r="E23" i="21" s="1"/>
  <c r="E24" i="21" s="1"/>
  <c r="I17" i="27"/>
  <c r="I19" i="27" s="1"/>
  <c r="I20" i="27" s="1"/>
  <c r="Q17" i="27"/>
  <c r="I21" i="28"/>
  <c r="I23" i="28" s="1"/>
  <c r="I24" i="28" s="1"/>
  <c r="I17" i="28"/>
  <c r="Q21" i="28"/>
  <c r="Q23" i="28" s="1"/>
  <c r="Q24" i="28" s="1"/>
  <c r="Q17" i="28"/>
  <c r="Q19" i="28" s="1"/>
  <c r="G21" i="30"/>
  <c r="G17" i="30"/>
  <c r="O21" i="30"/>
  <c r="O23" i="30" s="1"/>
  <c r="O24"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Q59" i="27"/>
  <c r="R17" i="27"/>
  <c r="I59" i="28"/>
  <c r="J17" i="28"/>
  <c r="J19" i="28" s="1"/>
  <c r="J21" i="28"/>
  <c r="J23" i="28" s="1"/>
  <c r="J24" i="28" s="1"/>
  <c r="Q59" i="28"/>
  <c r="R21" i="28"/>
  <c r="R23" i="28" s="1"/>
  <c r="R24" i="28" s="1"/>
  <c r="R17" i="28"/>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1"/>
  <c r="C21" i="21"/>
  <c r="C17" i="21"/>
  <c r="C19" i="21" s="1"/>
  <c r="C20" i="21" s="1"/>
  <c r="S58" i="21"/>
  <c r="S61" i="21" s="1"/>
  <c r="C58" i="21"/>
  <c r="C61" i="21" s="1"/>
  <c r="C64" i="21" s="1"/>
  <c r="C65" i="21" s="1"/>
  <c r="K58" i="21"/>
  <c r="K61" i="21" s="1"/>
  <c r="K64" i="21" s="1"/>
  <c r="K65" i="21" s="1"/>
  <c r="I21" i="27"/>
  <c r="I23" i="27" s="1"/>
  <c r="I24" i="27" s="1"/>
  <c r="Q21" i="27"/>
  <c r="R58" i="21"/>
  <c r="R61" i="21" s="1"/>
  <c r="R64" i="21" s="1"/>
  <c r="R65" i="21" s="1"/>
  <c r="O57" i="21"/>
  <c r="A43" i="21"/>
  <c r="J58" i="21"/>
  <c r="J61" i="21" s="1"/>
  <c r="E19" i="21"/>
  <c r="E20" i="21" s="1"/>
  <c r="G21" i="27"/>
  <c r="G23" i="27" s="1"/>
  <c r="G24" i="27" s="1"/>
  <c r="O21" i="27"/>
  <c r="O23" i="27" s="1"/>
  <c r="O24" i="27" s="1"/>
  <c r="D58" i="30"/>
  <c r="D61" i="30" s="1"/>
  <c r="L58" i="30"/>
  <c r="L61" i="30" s="1"/>
  <c r="H21" i="27"/>
  <c r="H23" i="27" s="1"/>
  <c r="H24" i="27" s="1"/>
  <c r="P21" i="27"/>
  <c r="J58" i="27"/>
  <c r="J61" i="27" s="1"/>
  <c r="J64" i="27" s="1"/>
  <c r="J65" i="27" s="1"/>
  <c r="R58" i="27"/>
  <c r="R61" i="27" s="1"/>
  <c r="R64" i="27" s="1"/>
  <c r="R65" i="27" s="1"/>
  <c r="R58" i="28"/>
  <c r="R61" i="28" s="1"/>
  <c r="R64" i="28" s="1"/>
  <c r="R65" i="28" s="1"/>
  <c r="D19" i="27"/>
  <c r="D20" i="27" s="1"/>
  <c r="L21" i="27"/>
  <c r="L23" i="27" s="1"/>
  <c r="L24" i="27" s="1"/>
  <c r="T21" i="27"/>
  <c r="P58" i="21"/>
  <c r="P61" i="21" s="1"/>
  <c r="H58" i="21"/>
  <c r="H61" i="21" s="1"/>
  <c r="R57" i="21"/>
  <c r="I23" i="30"/>
  <c r="I24" i="30" s="1"/>
  <c r="Q23" i="30"/>
  <c r="Q24" i="30" s="1"/>
  <c r="U23" i="30"/>
  <c r="U24" i="30" s="1"/>
  <c r="J58" i="28"/>
  <c r="J61" i="28" s="1"/>
  <c r="J64" i="28" s="1"/>
  <c r="J65" i="28" s="1"/>
  <c r="T58" i="30"/>
  <c r="T61" i="30" s="1"/>
  <c r="D58" i="27"/>
  <c r="D61" i="27" s="1"/>
  <c r="D64" i="27" s="1"/>
  <c r="L58" i="27"/>
  <c r="L61" i="27" s="1"/>
  <c r="T58" i="27"/>
  <c r="T61" i="27" s="1"/>
  <c r="T64" i="27" s="1"/>
  <c r="T65" i="27" s="1"/>
  <c r="J58" i="30"/>
  <c r="J61" i="30" s="1"/>
  <c r="J64" i="30" s="1"/>
  <c r="J65" i="30" s="1"/>
  <c r="R58" i="30"/>
  <c r="R61" i="30" s="1"/>
  <c r="R64" i="30" s="1"/>
  <c r="R65" i="30" s="1"/>
  <c r="P57" i="30"/>
  <c r="J57" i="21"/>
  <c r="H59" i="21"/>
  <c r="R21" i="27"/>
  <c r="R23" i="27" s="1"/>
  <c r="R24" i="27" s="1"/>
  <c r="E58" i="27"/>
  <c r="E61" i="27" s="1"/>
  <c r="E64" i="27" s="1"/>
  <c r="M58" i="27"/>
  <c r="M61" i="27" s="1"/>
  <c r="U58" i="27"/>
  <c r="U61" i="27" s="1"/>
  <c r="F58" i="30"/>
  <c r="F61" i="30" s="1"/>
  <c r="N58" i="30"/>
  <c r="N61" i="30" s="1"/>
  <c r="G59" i="21"/>
  <c r="F58" i="27"/>
  <c r="F61" i="27" s="1"/>
  <c r="N58" i="27"/>
  <c r="N61" i="27" s="1"/>
  <c r="C58" i="28"/>
  <c r="C61" i="28" s="1"/>
  <c r="K58" i="28"/>
  <c r="K61" i="28" s="1"/>
  <c r="K64" i="28" s="1"/>
  <c r="K65" i="28" s="1"/>
  <c r="S58" i="28"/>
  <c r="S61" i="28" s="1"/>
  <c r="L23" i="30"/>
  <c r="L24" i="30" s="1"/>
  <c r="G58" i="30"/>
  <c r="G61" i="30" s="1"/>
  <c r="O58" i="30"/>
  <c r="O61" i="30" s="1"/>
  <c r="Q57" i="30"/>
  <c r="G58" i="27"/>
  <c r="G61" i="27" s="1"/>
  <c r="T58" i="28"/>
  <c r="T61" i="28" s="1"/>
  <c r="T64" i="28" s="1"/>
  <c r="T65" i="28" s="1"/>
  <c r="H58" i="30"/>
  <c r="H61" i="30" s="1"/>
  <c r="N59" i="30"/>
  <c r="K19" i="21"/>
  <c r="Q57" i="21"/>
  <c r="B58" i="21"/>
  <c r="B61" i="21" s="1"/>
  <c r="H58" i="27"/>
  <c r="H61" i="27" s="1"/>
  <c r="P58" i="27"/>
  <c r="P61" i="27" s="1"/>
  <c r="F57" i="27"/>
  <c r="E58" i="28"/>
  <c r="E61" i="28" s="1"/>
  <c r="M58" i="28"/>
  <c r="M61" i="28" s="1"/>
  <c r="U58" i="28"/>
  <c r="U61" i="28" s="1"/>
  <c r="I58" i="30"/>
  <c r="I61" i="30" s="1"/>
  <c r="Q58" i="30"/>
  <c r="Q61" i="30" s="1"/>
  <c r="Q64" i="30" s="1"/>
  <c r="Q65" i="30" s="1"/>
  <c r="P59" i="30"/>
  <c r="O58" i="27"/>
  <c r="O61" i="27" s="1"/>
  <c r="A38" i="21"/>
  <c r="I58" i="27"/>
  <c r="I61" i="27" s="1"/>
  <c r="Q58" i="27"/>
  <c r="Q61" i="27" s="1"/>
  <c r="H57" i="27"/>
  <c r="F59" i="27"/>
  <c r="O23" i="28"/>
  <c r="O24" i="28" s="1"/>
  <c r="F58" i="28"/>
  <c r="F61" i="28" s="1"/>
  <c r="N58" i="28"/>
  <c r="N61" i="28" s="1"/>
  <c r="F57" i="30"/>
  <c r="L58" i="28"/>
  <c r="L61" i="28" s="1"/>
  <c r="P19" i="21"/>
  <c r="P23" i="27"/>
  <c r="P24" i="27" s="1"/>
  <c r="N57" i="27"/>
  <c r="H59" i="27"/>
  <c r="G58" i="28"/>
  <c r="G61" i="28" s="1"/>
  <c r="O58" i="28"/>
  <c r="O61" i="28" s="1"/>
  <c r="F57" i="28"/>
  <c r="C58" i="30"/>
  <c r="C61" i="30" s="1"/>
  <c r="K58" i="30"/>
  <c r="K61" i="30" s="1"/>
  <c r="K64" i="30" s="1"/>
  <c r="K65" i="30" s="1"/>
  <c r="S58" i="30"/>
  <c r="S61" i="30" s="1"/>
  <c r="H57" i="30"/>
  <c r="D58" i="28"/>
  <c r="D61" i="28" s="1"/>
  <c r="D64" i="28" s="1"/>
  <c r="P58" i="30"/>
  <c r="P61" i="30" s="1"/>
  <c r="Q58" i="21"/>
  <c r="Q61" i="21" s="1"/>
  <c r="Q64" i="21" s="1"/>
  <c r="Q65" i="21" s="1"/>
  <c r="I58" i="21"/>
  <c r="I61" i="21" s="1"/>
  <c r="C58" i="27"/>
  <c r="C61" i="27" s="1"/>
  <c r="K58" i="27"/>
  <c r="K61" i="27" s="1"/>
  <c r="K64" i="27" s="1"/>
  <c r="K65" i="27" s="1"/>
  <c r="S58" i="27"/>
  <c r="S61" i="27" s="1"/>
  <c r="S64" i="27" s="1"/>
  <c r="S65" i="27" s="1"/>
  <c r="P57" i="27"/>
  <c r="N59" i="27"/>
  <c r="H58" i="28"/>
  <c r="H61" i="28" s="1"/>
  <c r="P58" i="28"/>
  <c r="P61" i="28" s="1"/>
  <c r="N57" i="28"/>
  <c r="D64" i="30"/>
  <c r="D65" i="30" s="1"/>
  <c r="I57" i="30"/>
  <c r="M19" i="21"/>
  <c r="G57" i="21"/>
  <c r="P59" i="27"/>
  <c r="I58" i="28"/>
  <c r="I61" i="28" s="1"/>
  <c r="I64" i="28" s="1"/>
  <c r="I65" i="28" s="1"/>
  <c r="Q58" i="28"/>
  <c r="Q61" i="28" s="1"/>
  <c r="Q64" i="28" s="1"/>
  <c r="Q65" i="28" s="1"/>
  <c r="P23" i="28"/>
  <c r="P24" i="28" s="1"/>
  <c r="E58" i="30"/>
  <c r="E61" i="30" s="1"/>
  <c r="M58" i="30"/>
  <c r="M61" i="30" s="1"/>
  <c r="U58" i="30"/>
  <c r="U61" i="30" s="1"/>
  <c r="N57" i="30"/>
  <c r="F59" i="30"/>
  <c r="B58" i="30"/>
  <c r="B61" i="30" s="1"/>
  <c r="B58" i="27"/>
  <c r="B61" i="27" s="1"/>
  <c r="B58" i="28"/>
  <c r="B61" i="28" s="1"/>
  <c r="D5" i="20"/>
  <c r="D6" i="20"/>
  <c r="D4" i="20"/>
  <c r="E7" i="20"/>
  <c r="D7" i="20"/>
  <c r="E6" i="20"/>
  <c r="E5" i="20"/>
  <c r="E4" i="20"/>
  <c r="H64" i="30"/>
  <c r="H65"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N19" i="30"/>
  <c r="F23" i="30"/>
  <c r="F24" i="30" s="1"/>
  <c r="N23" i="30"/>
  <c r="N24" i="30" s="1"/>
  <c r="B63" i="30"/>
  <c r="J63" i="30"/>
  <c r="R63" i="30"/>
  <c r="G19" i="30"/>
  <c r="G20" i="30" s="1"/>
  <c r="A32" i="30"/>
  <c r="A34" i="30"/>
  <c r="A40" i="30"/>
  <c r="A42" i="30"/>
  <c r="A48" i="30"/>
  <c r="A50" i="30"/>
  <c r="C63" i="30"/>
  <c r="K63" i="30"/>
  <c r="S63" i="30"/>
  <c r="P19" i="30"/>
  <c r="D63" i="30"/>
  <c r="L63" i="30"/>
  <c r="T63" i="30"/>
  <c r="H63" i="30"/>
  <c r="E63" i="30"/>
  <c r="M63" i="30"/>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L23" i="21"/>
  <c r="L24" i="21" s="1"/>
  <c r="N23" i="21"/>
  <c r="N24" i="21" s="1"/>
  <c r="A33" i="21"/>
  <c r="A37" i="21"/>
  <c r="A41" i="21"/>
  <c r="A45" i="21"/>
  <c r="A49" i="21"/>
  <c r="E58" i="21"/>
  <c r="E61" i="21" s="1"/>
  <c r="M58" i="21"/>
  <c r="M61" i="21" s="1"/>
  <c r="U58" i="21"/>
  <c r="U61" i="21" s="1"/>
  <c r="U64" i="21" s="1"/>
  <c r="S19" i="21"/>
  <c r="I23" i="21"/>
  <c r="I24" i="21" s="1"/>
  <c r="M23" i="21"/>
  <c r="M24" i="21" s="1"/>
  <c r="C57" i="21"/>
  <c r="K57" i="21"/>
  <c r="S57" i="21"/>
  <c r="G19" i="21"/>
  <c r="G20" i="21" s="1"/>
  <c r="Q19" i="21"/>
  <c r="J23" i="21"/>
  <c r="J24" i="21" s="1"/>
  <c r="L19" i="2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8" l="1"/>
  <c r="E65" i="27"/>
  <c r="D65" i="27"/>
  <c r="D65" i="21"/>
  <c r="C23" i="21"/>
  <c r="C24" i="21" s="1"/>
  <c r="T64" i="21"/>
  <c r="T65" i="21" s="1"/>
  <c r="N66" i="21"/>
  <c r="N65" i="21"/>
  <c r="U66" i="21"/>
  <c r="U65" i="21"/>
  <c r="I64" i="30"/>
  <c r="I65" i="30" s="1"/>
  <c r="T64" i="30"/>
  <c r="T65" i="30" s="1"/>
  <c r="L64" i="28"/>
  <c r="L65" i="28" s="1"/>
  <c r="U64" i="30"/>
  <c r="L64" i="30"/>
  <c r="L65" i="30" s="1"/>
  <c r="Q64" i="27"/>
  <c r="Q65" i="27" s="1"/>
  <c r="E64" i="30"/>
  <c r="E65" i="30" s="1"/>
  <c r="C64" i="27"/>
  <c r="C65" i="27" s="1"/>
  <c r="C64" i="30"/>
  <c r="C65" i="30" s="1"/>
  <c r="I64" i="27"/>
  <c r="I65" i="27" s="1"/>
  <c r="G64" i="30"/>
  <c r="G65" i="30" s="1"/>
  <c r="B64" i="30"/>
  <c r="B65" i="30" s="1"/>
  <c r="M64" i="28"/>
  <c r="M65" i="28" s="1"/>
  <c r="S64" i="28"/>
  <c r="S65" i="28" s="1"/>
  <c r="P64" i="27"/>
  <c r="P65" i="27" s="1"/>
  <c r="G64" i="21"/>
  <c r="S64" i="21"/>
  <c r="E64" i="21"/>
  <c r="F64" i="21"/>
  <c r="N64" i="28"/>
  <c r="J64" i="21"/>
  <c r="F64" i="28"/>
  <c r="S64" i="30"/>
  <c r="F64" i="30"/>
  <c r="H64" i="21"/>
  <c r="H65" i="21" s="1"/>
  <c r="H64" i="28"/>
  <c r="G64" i="28"/>
  <c r="E64" i="28"/>
  <c r="M64" i="27"/>
  <c r="H64" i="27"/>
  <c r="O66" i="21"/>
  <c r="M64" i="30"/>
  <c r="C64" i="28"/>
  <c r="L64" i="27"/>
  <c r="M64" i="21"/>
  <c r="M65" i="21" s="1"/>
  <c r="P64" i="28"/>
  <c r="I64" i="21"/>
  <c r="U64" i="28"/>
  <c r="U64" i="27"/>
  <c r="S66" i="27"/>
  <c r="D66" i="30"/>
  <c r="Q66" i="30"/>
  <c r="B64" i="28"/>
  <c r="B64" i="27"/>
  <c r="B64" i="21"/>
  <c r="O64" i="27"/>
  <c r="O64" i="28"/>
  <c r="N64" i="27"/>
  <c r="N64" i="30"/>
  <c r="L66" i="30"/>
  <c r="J66" i="28"/>
  <c r="P64" i="30"/>
  <c r="Q66" i="21"/>
  <c r="P66" i="21"/>
  <c r="K66" i="27"/>
  <c r="R66" i="27"/>
  <c r="C66" i="27"/>
  <c r="J66" i="27"/>
  <c r="G64" i="27"/>
  <c r="J66" i="30"/>
  <c r="F64" i="27"/>
  <c r="T66" i="27"/>
  <c r="T66" i="21"/>
  <c r="H66" i="30"/>
  <c r="E66" i="30"/>
  <c r="L66" i="21"/>
  <c r="L66" i="28"/>
  <c r="R66" i="28"/>
  <c r="S64" i="1"/>
  <c r="D66" i="27"/>
  <c r="R66" i="30"/>
  <c r="R64" i="1"/>
  <c r="Q64" i="1"/>
  <c r="U64" i="1"/>
  <c r="P64" i="1"/>
  <c r="P65" i="1" s="1"/>
  <c r="E66" i="27"/>
  <c r="O64" i="30"/>
  <c r="K66" i="30"/>
  <c r="I66" i="30"/>
  <c r="T66" i="28"/>
  <c r="D66" i="28"/>
  <c r="M66" i="28"/>
  <c r="Q66" i="28"/>
  <c r="I66" i="28"/>
  <c r="S66" i="28"/>
  <c r="K66" i="28"/>
  <c r="Q66" i="27"/>
  <c r="I66" i="27"/>
  <c r="P66" i="27"/>
  <c r="K66" i="21"/>
  <c r="C66" i="21"/>
  <c r="D66" i="21"/>
  <c r="R66" i="21"/>
  <c r="N64" i="1"/>
  <c r="M64" i="1"/>
  <c r="T64" i="1"/>
  <c r="L64" i="1"/>
  <c r="L65" i="1" s="1"/>
  <c r="J64" i="1"/>
  <c r="K64" i="1"/>
  <c r="K65" i="1" s="1"/>
  <c r="O64" i="1"/>
  <c r="C64" i="1"/>
  <c r="I64" i="1"/>
  <c r="H64" i="1"/>
  <c r="G64" i="1"/>
  <c r="F64" i="1"/>
  <c r="F65" i="1" s="1"/>
  <c r="E64" i="1"/>
  <c r="D64" i="1"/>
  <c r="B64" i="1"/>
  <c r="D63" i="1"/>
  <c r="L63" i="1"/>
  <c r="F63" i="1"/>
  <c r="R63" i="1"/>
  <c r="J63" i="1"/>
  <c r="Q63" i="1"/>
  <c r="I63" i="1"/>
  <c r="C63" i="1"/>
  <c r="K63" i="1"/>
  <c r="P63" i="1"/>
  <c r="H63" i="1"/>
  <c r="T63" i="1"/>
  <c r="T66" i="1" s="1"/>
  <c r="S63" i="1"/>
  <c r="O63" i="1"/>
  <c r="G63" i="1"/>
  <c r="N63" i="1"/>
  <c r="E63" i="1"/>
  <c r="B63" i="1"/>
  <c r="U63" i="1"/>
  <c r="M63" i="1"/>
  <c r="D65" i="1" l="1"/>
  <c r="E65" i="1"/>
  <c r="H65" i="1"/>
  <c r="J65" i="1"/>
  <c r="U65" i="1"/>
  <c r="Q65" i="1"/>
  <c r="R65" i="1"/>
  <c r="G65" i="1"/>
  <c r="M65" i="1"/>
  <c r="I65" i="1"/>
  <c r="N65" i="1"/>
  <c r="C65" i="1"/>
  <c r="S65" i="1"/>
  <c r="T65" i="1"/>
  <c r="B65" i="1"/>
  <c r="O65" i="1"/>
  <c r="N66" i="30"/>
  <c r="N65" i="30"/>
  <c r="N66" i="27"/>
  <c r="N65" i="27"/>
  <c r="M66" i="30"/>
  <c r="M65" i="30"/>
  <c r="L66" i="27"/>
  <c r="L65" i="27"/>
  <c r="O66" i="28"/>
  <c r="O65" i="28"/>
  <c r="U66" i="27"/>
  <c r="U65" i="27"/>
  <c r="S66" i="30"/>
  <c r="S65" i="30"/>
  <c r="O66" i="27"/>
  <c r="O65" i="27"/>
  <c r="U66" i="28"/>
  <c r="U65" i="28"/>
  <c r="S66" i="21"/>
  <c r="S65" i="21"/>
  <c r="C66" i="30"/>
  <c r="Q66" i="1"/>
  <c r="O66" i="30"/>
  <c r="O65" i="30"/>
  <c r="M66" i="21"/>
  <c r="I66" i="21"/>
  <c r="I65" i="21"/>
  <c r="M66" i="27"/>
  <c r="M65" i="27"/>
  <c r="J66" i="21"/>
  <c r="J65" i="21"/>
  <c r="H66" i="21"/>
  <c r="T66" i="30"/>
  <c r="P66" i="30"/>
  <c r="P65" i="30"/>
  <c r="P66" i="28"/>
  <c r="P65" i="28"/>
  <c r="N66" i="28"/>
  <c r="N65" i="28"/>
  <c r="U66" i="30"/>
  <c r="U65" i="30"/>
  <c r="G66" i="30"/>
  <c r="G66" i="27"/>
  <c r="G65" i="27"/>
  <c r="F66" i="21"/>
  <c r="F65" i="21"/>
  <c r="H66" i="28"/>
  <c r="H65" i="28"/>
  <c r="E66" i="21"/>
  <c r="E65" i="21"/>
  <c r="C66" i="28"/>
  <c r="C65" i="28"/>
  <c r="E66" i="28"/>
  <c r="E65" i="28"/>
  <c r="G66" i="28"/>
  <c r="G65" i="28"/>
  <c r="F66" i="30"/>
  <c r="F65" i="30"/>
  <c r="G66" i="21"/>
  <c r="G65" i="21"/>
  <c r="F66" i="27"/>
  <c r="F65" i="27"/>
  <c r="H66" i="27"/>
  <c r="H65" i="27"/>
  <c r="F66" i="28"/>
  <c r="F65" i="28"/>
  <c r="B66" i="30"/>
  <c r="B66" i="27"/>
  <c r="B65" i="27"/>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<sst xmlns="http://schemas.openxmlformats.org/spreadsheetml/2006/main" count="1126" uniqueCount="180">
  <si>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</si>
  <si>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</si>
  <si>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</si>
  <si>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</si>
  <si>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</si>
  <si>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</si>
  <si>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</si>
  <si>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</si>
  <si>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</si>
  <si>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</si>
  <si>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</si>
  <si>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</si>
  <si>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</si>
  <si>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</si>
  <si>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</si>
  <si>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</si>
  <si>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</si>
  <si>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</si>
  <si>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</si>
  <si>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</si>
  <si>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</si>
  <si>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</si>
  <si>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</si>
  <si>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</si>
  <si>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</si>
  <si>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</si>
  <si>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</si>
  <si>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</si>
  <si>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</si>
  <si>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</si>
  <si>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</si>
  <si>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</si>
  <si>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</si>
  <si>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</si>
  <si>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</si>
  <si>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</si>
  <si>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</si>
  <si>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</si>
  <si>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</si>
  <si>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</si>
  <si>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</si>
  <si>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</si>
  <si>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</si>
  <si>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</si>
  <si>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</si>
  <si>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</si>
  <si>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</si>
  <si>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</si>
  <si>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</si>
  <si>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</si>
  <si>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</si>
  <si>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</si>
  <si>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</si>
  <si>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</si>
  <si>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</si>
  <si>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</si>
  <si>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</si>
  <si>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</si>
  <si>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</si>
  <si>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</si>
  <si>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</si>
  <si>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</si>
  <si>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</si>
  <si>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</si>
  <si>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</si>
  <si>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</si>
  <si>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</si>
  <si>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</si>
  <si>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</si>
  <si>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</si>
  <si>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</si>
  <si>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</si>
  <si>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</si>
  <si>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</si>
  <si>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</si>
  <si>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</si>
  <si>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</si>
  <si>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</si>
  <si>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</si>
  <si>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</si>
  <si>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</si>
  <si>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</si>
  <si>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</si>
  <si>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</si>
  <si>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</si>
  <si>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</si>
  <si>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</si>
  <si>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</si>
  <si>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</si>
  <si>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</si>
  <si>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</si>
  <si>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</si>
  <si>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</si>
  <si>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</si>
  <si>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</si>
  <si>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</si>
  <si>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</si>
  <si>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</si>
  <si>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</si>
  <si>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</si>
  <si>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</si>
  <si>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</si>
  <si>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</si>
  <si>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</si>
  <si>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</si>
  <si>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</si>
  <si>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</si>
  <si>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</si>
  <si>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</si>
  <si>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</si>
  <si>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</si>
  <si>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</si>
  <si>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</si>
  <si>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</si>
  <si>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</si>
  <si>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</si>
  <si>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</si>
  <si>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</si>
  <si>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</si>
  <si>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</si>
  <si>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</si>
  <si>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</si>
  <si>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</si>
  <si>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</si>
  <si>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</si>
  <si>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</si>
  <si>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</si>
  <si>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</si>
  <si>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</si>
  <si>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</si>
  <si>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</si>
  <si>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</si>
  <si>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</si>
  <si>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</si>
  <si>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</si>
  <si>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</si>
  <si>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</si>
  <si>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</si>
  <si>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</si>
  <si>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</si>
  <si>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</si>
  <si>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</si>
  <si>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</si>
  <si>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</si>
  <si>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</si>
  <si>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</si>
  <si>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</si>
  <si>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</si>
  <si>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</si>
  <si>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</si>
  <si>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</si>
  <si>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</si>
  <si>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</si>
  <si>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</si>
  <si>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</si>
  <si>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</si>
  <si>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</si>
  <si>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</si>
  <si>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</si>
  <si>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</si>
  <si>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PAN-023644</t>
  </si>
  <si>
    <t>EPR/FB3606GC</t>
  </si>
  <si>
    <t>Agrispread Ltd</t>
  </si>
  <si>
    <t>Dolennion Farm, Worthenbury, LL13 0AN</t>
  </si>
  <si>
    <t>Owen clee</t>
  </si>
  <si>
    <t>Secanim,
Widnes</t>
  </si>
  <si>
    <t>Croda Goole</t>
  </si>
  <si>
    <t>Croda Widnes</t>
  </si>
  <si>
    <t>Maelor Foods</t>
  </si>
  <si>
    <t>Encirc</t>
  </si>
  <si>
    <t>02 02 04</t>
  </si>
  <si>
    <t>07 07 12</t>
  </si>
  <si>
    <t>02 03 05</t>
  </si>
  <si>
    <t>02 07 05</t>
  </si>
  <si>
    <t>PL1</t>
  </si>
  <si>
    <t>PL2</t>
  </si>
  <si>
    <t>PL3</t>
  </si>
  <si>
    <t>PL4</t>
  </si>
  <si>
    <t>PL5</t>
  </si>
  <si>
    <t>PL7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</si>
</sst>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1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360F44E4-7249-415F-8D5E-41D249F9A162}" name="Crop" dataDxfId="173"/>
    <tableColumn id="2" xr3:uid="{55E07717-B4EC-4E8A-B9A9-34F3CF85E32D}" name="P Offtake" dataDxfId="172"/>
    <tableColumn id="3" xr3:uid="{7B25FA52-8104-4FE3-AED4-B53CBFDF89B2}" name="K Offtake" dataDxfId="171"/>
    <tableColumn id="4" xr3:uid="{0DBAE461-2D09-43C8-9342-3980D552AE4D}" name="Order" dataDxfId="170"/>
    <tableColumn id="5" xr3:uid="{52CACE7B-0CBA-46FC-9F24-02CBD6100239}" name="Lime pH requirement" dataDxfId="169"/>
    <tableColumn id="6" xr3:uid="{F1432630-9B16-4266-8147-CE754A715307}" name="Column1" dataDxfId="1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7E96A84B-948F-445F-BD6E-30CC8E6E6DD1}" name="Crop" dataDxfId="131"/>
    <tableColumn id="2" xr3:uid="{12657DDB-F680-47DE-ABB1-8675D5F91E41}" name="P Offtake" dataDxfId="130"/>
    <tableColumn id="3" xr3:uid="{DEB99109-D325-4F98-8A71-E70C03433437}" name="K Offtake" dataDxfId="129"/>
    <tableColumn id="4" xr3:uid="{E96A561F-7E7F-4FB3-97AA-0B35D8C8E93A}" name="Order" dataDxfId="128"/>
    <tableColumn id="5" xr3:uid="{181DD475-0A71-4C52-AF1A-8BFF46F5A827}" name="Lime pH requirement" dataDxfId="127"/>
    <tableColumn id="6" xr3:uid="{AC3FA7E8-D76B-43A3-B715-04446DFF63C6}" name="Column1" dataDxfId="12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1579FCC-3D9F-49AD-888D-5D79B801F6AE}" name="Crop" dataDxfId="47"/>
    <tableColumn id="2" xr3:uid="{05C08116-56D5-4CC6-A649-B06AF891B931}" name="P Offtake" dataDxfId="46"/>
    <tableColumn id="3" xr3:uid="{59CDE959-192B-4757-9203-A0F691CF0F96}" name="K Offtake" dataDxfId="45"/>
    <tableColumn id="4" xr3:uid="{9FB8E4F7-B91F-4CE0-AF39-D4895D0ECF2F}" name="Order" dataDxfId="44"/>
    <tableColumn id="5" xr3:uid="{688FF2A4-D7C6-4425-A915-A9ADD700A9EE}" name="Lime pH requirement" dataDxfId="43"/>
    <tableColumn id="6" xr3:uid="{05FC5CFF-3D81-4B5F-87C7-2364076F2714}" name="Column1" dataDxfId="4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973D7FFB-D248-4199-9B2E-B3C6CC09D382}" name="Crop" dataDxfId="5"/>
    <tableColumn id="2" xr3:uid="{7F2A3986-EC86-4CF9-BD10-791170BA6682}" name="P Offtake" dataDxfId="4"/>
    <tableColumn id="3" xr3:uid="{D6129C35-9DC6-42E5-AE3F-EA3A083168E6}" name="K Offtake" dataDxfId="3"/>
    <tableColumn id="4" xr3:uid="{C1CC42B5-564A-4DE7-B817-B7D686FE9A11}" name="Order" dataDxfId="2"/>
    <tableColumn id="5" xr3:uid="{620F3ABD-564C-411A-8DEA-CE1A34F9FC36}" name="Lime pH requirement" dataDxfId="1"/>
    <tableColumn id="6" xr3:uid="{76C9BC4F-4FF3-4AFB-8E7B-16DC0CC3E97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J12" sqref="J12"/>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0" t="s">
        <v>41</v>
      </c>
      <c r="B1" s="120"/>
      <c r="C1" s="136" t="s">
        <v>160</v>
      </c>
      <c r="D1" s="137"/>
      <c r="E1" s="93" t="s">
        <v>45</v>
      </c>
      <c r="F1" s="96">
        <v>16</v>
      </c>
      <c r="G1" s="121" t="s">
        <v>43</v>
      </c>
      <c r="H1" s="122"/>
      <c r="I1" s="96">
        <v>6.01</v>
      </c>
      <c r="J1" s="120" t="s">
        <v>153</v>
      </c>
      <c r="K1" s="120"/>
      <c r="L1" s="96">
        <v>648</v>
      </c>
      <c r="AB1" s="18"/>
      <c r="AC1" s="18"/>
      <c r="AD1" s="30" t="s">
        <v>126</v>
      </c>
      <c r="AE1" s="17"/>
      <c r="AF1" s="17"/>
      <c r="AG1" s="18"/>
      <c r="AH1" s="18"/>
      <c r="AI1" s="40" t="s">
        <v>79</v>
      </c>
      <c r="AJ1" s="41" t="s">
        <v>94</v>
      </c>
      <c r="AK1" s="42" t="s">
        <v>95</v>
      </c>
      <c r="AL1" s="43" t="s">
        <v>125</v>
      </c>
      <c r="AM1" s="43" t="s">
        <v>131</v>
      </c>
      <c r="AN1" s="43" t="s">
        <v>111</v>
      </c>
    </row>
    <row r="2" spans="1:40" x14ac:dyDescent="0.25">
      <c r="A2" s="120" t="s">
        <v>87</v>
      </c>
      <c r="B2" s="120"/>
      <c r="C2" s="134" t="s">
        <v>161</v>
      </c>
      <c r="D2" s="135"/>
      <c r="E2" s="93" t="s">
        <v>109</v>
      </c>
      <c r="F2" s="96" t="s">
        <v>170</v>
      </c>
      <c r="G2" s="139" t="s">
        <v>110</v>
      </c>
      <c r="H2" s="140"/>
      <c r="I2" s="96">
        <v>1818</v>
      </c>
      <c r="J2" s="120" t="s">
        <v>158</v>
      </c>
      <c r="K2" s="120"/>
      <c r="L2" s="96">
        <v>0.3</v>
      </c>
      <c r="AB2" s="30" t="s">
        <v>56</v>
      </c>
      <c r="AC2" s="17"/>
      <c r="AD2" s="30" t="s">
        <v>70</v>
      </c>
      <c r="AE2" s="17"/>
      <c r="AF2" s="17"/>
      <c r="AG2" s="44" t="s">
        <v>76</v>
      </c>
      <c r="AH2" s="18"/>
      <c r="AI2" s="45" t="s">
        <v>126</v>
      </c>
      <c r="AJ2" s="46">
        <v>0</v>
      </c>
      <c r="AK2" s="47">
        <v>0</v>
      </c>
      <c r="AL2" s="10">
        <v>0</v>
      </c>
      <c r="AM2" s="11">
        <v>0</v>
      </c>
      <c r="AN2" s="11">
        <v>0</v>
      </c>
    </row>
    <row r="3" spans="1:40" x14ac:dyDescent="0.25">
      <c r="A3" s="121" t="s">
        <v>42</v>
      </c>
      <c r="B3" s="122"/>
      <c r="C3" s="134" t="s">
        <v>162</v>
      </c>
      <c r="D3" s="135"/>
      <c r="E3" s="93" t="s">
        <v>108</v>
      </c>
      <c r="F3" s="31" t="s">
        <v>78</v>
      </c>
      <c r="G3" s="120" t="s">
        <v>159</v>
      </c>
      <c r="H3" s="120"/>
      <c r="I3" s="96">
        <v>12720</v>
      </c>
      <c r="J3" s="121" t="s">
        <v>154</v>
      </c>
      <c r="K3" s="122"/>
      <c r="L3" s="96">
        <f>(L1/(L2*10000))*100</f>
        <v>21.6</v>
      </c>
      <c r="AB3" s="30" t="s">
        <v>57</v>
      </c>
      <c r="AC3" s="17"/>
      <c r="AD3" s="30" t="s">
        <v>71</v>
      </c>
      <c r="AE3" s="17"/>
      <c r="AF3" s="17"/>
      <c r="AG3" s="44" t="s">
        <v>77</v>
      </c>
      <c r="AH3" s="18"/>
      <c r="AI3" s="48" t="s">
        <v>113</v>
      </c>
      <c r="AJ3" s="49">
        <v>1.7</v>
      </c>
      <c r="AK3" s="50">
        <v>6</v>
      </c>
      <c r="AL3" s="51">
        <v>1</v>
      </c>
      <c r="AM3" s="11">
        <v>6.2</v>
      </c>
      <c r="AN3" s="11" t="s">
        <v>112</v>
      </c>
    </row>
    <row r="4" spans="1:40" ht="26.4" x14ac:dyDescent="0.25">
      <c r="A4" s="120" t="s">
        <v>0</v>
      </c>
      <c r="B4" s="120"/>
      <c r="C4" s="136" t="s">
        <v>163</v>
      </c>
      <c r="D4" s="137"/>
      <c r="E4" s="94" t="s">
        <v>1</v>
      </c>
      <c r="F4" s="119" t="s">
        <v>165</v>
      </c>
      <c r="G4" s="120"/>
      <c r="H4" s="120"/>
      <c r="I4" s="96"/>
      <c r="J4" s="121"/>
      <c r="K4" s="122"/>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0" t="s">
        <v>47</v>
      </c>
      <c r="B5" s="120"/>
      <c r="C5" s="138" t="s">
        <v>164</v>
      </c>
      <c r="D5" s="138"/>
      <c r="E5" s="94"/>
      <c r="F5" s="95"/>
      <c r="G5" s="120"/>
      <c r="H5" s="120"/>
      <c r="I5" s="96"/>
      <c r="J5" s="121"/>
      <c r="K5" s="122"/>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0" t="s">
        <v>2</v>
      </c>
      <c r="B8" s="120"/>
      <c r="C8" s="15" t="s">
        <v>174</v>
      </c>
      <c r="D8" s="15" t="s">
        <v>175</v>
      </c>
      <c r="E8" s="15" t="s">
        <v>176</v>
      </c>
      <c r="F8" s="15" t="s">
        <v>177</v>
      </c>
      <c r="G8" s="15" t="s">
        <v>178</v>
      </c>
      <c r="H8" s="15" t="s">
        <v>179</v>
      </c>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0" t="s">
        <v>3</v>
      </c>
      <c r="B9" s="120"/>
      <c r="C9" s="15">
        <v>1</v>
      </c>
      <c r="D9" s="15">
        <v>1</v>
      </c>
      <c r="E9" s="15">
        <v>1</v>
      </c>
      <c r="F9" s="15">
        <v>1</v>
      </c>
      <c r="G9" s="15">
        <v>1</v>
      </c>
      <c r="H9" s="15">
        <v>1</v>
      </c>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0" t="s">
        <v>4</v>
      </c>
      <c r="B10" s="120"/>
      <c r="C10" s="15">
        <v>5.8</v>
      </c>
      <c r="D10" s="15">
        <v>5.8</v>
      </c>
      <c r="E10" s="15">
        <v>5.8</v>
      </c>
      <c r="F10" s="15">
        <v>6.2</v>
      </c>
      <c r="G10" s="15">
        <v>6.4</v>
      </c>
      <c r="H10" s="15">
        <v>5.6</v>
      </c>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0" t="s">
        <v>5</v>
      </c>
      <c r="B11" s="120"/>
      <c r="C11" s="15">
        <v>1</v>
      </c>
      <c r="D11" s="15">
        <v>1</v>
      </c>
      <c r="E11" s="15">
        <v>1</v>
      </c>
      <c r="F11" s="15">
        <v>3</v>
      </c>
      <c r="G11" s="15">
        <v>0</v>
      </c>
      <c r="H11" s="15">
        <v>2</v>
      </c>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0" t="s">
        <v>6</v>
      </c>
      <c r="B12" s="120"/>
      <c r="C12" s="15">
        <v>0</v>
      </c>
      <c r="D12" s="15">
        <v>1</v>
      </c>
      <c r="E12" s="15">
        <v>1</v>
      </c>
      <c r="F12" s="15">
        <v>0</v>
      </c>
      <c r="G12" s="15">
        <v>0</v>
      </c>
      <c r="H12" s="15">
        <v>3</v>
      </c>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0" t="s">
        <v>7</v>
      </c>
      <c r="B13" s="120"/>
      <c r="C13" s="15">
        <v>2</v>
      </c>
      <c r="D13" s="15">
        <v>2</v>
      </c>
      <c r="E13" s="15">
        <v>2</v>
      </c>
      <c r="F13" s="15">
        <v>5</v>
      </c>
      <c r="G13" s="15">
        <v>1</v>
      </c>
      <c r="H13" s="15">
        <v>3</v>
      </c>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2" t="s">
        <v>8</v>
      </c>
      <c r="B14" s="132"/>
      <c r="C14" s="100" t="s">
        <v>68</v>
      </c>
      <c r="D14" s="100" t="s">
        <v>68</v>
      </c>
      <c r="E14" s="100" t="s">
        <v>68</v>
      </c>
      <c r="F14" s="100" t="s">
        <v>68</v>
      </c>
      <c r="G14" s="100" t="s">
        <v>68</v>
      </c>
      <c r="H14" s="100" t="s">
        <v>68</v>
      </c>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1" t="s">
        <v>9</v>
      </c>
      <c r="B15" s="131"/>
      <c r="C15" s="15">
        <v>6</v>
      </c>
      <c r="D15" s="15">
        <v>6</v>
      </c>
      <c r="E15" s="15">
        <v>6</v>
      </c>
      <c r="F15" s="15">
        <v>6</v>
      </c>
      <c r="G15" s="15">
        <v>6</v>
      </c>
      <c r="H15" s="15">
        <v>6</v>
      </c>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3" t="s">
        <v>44</v>
      </c>
      <c r="B16" s="133"/>
      <c r="C16" s="101" t="s">
        <v>72</v>
      </c>
      <c r="D16" s="101" t="s">
        <v>72</v>
      </c>
      <c r="E16" s="101" t="s">
        <v>72</v>
      </c>
      <c r="F16" s="101" t="s">
        <v>72</v>
      </c>
      <c r="G16" s="101" t="s">
        <v>72</v>
      </c>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3" t="s">
        <v>69</v>
      </c>
      <c r="B17" s="124"/>
      <c r="C17" s="28">
        <f>(VLOOKUP(C$14,$AI2:$AK26,2,FALSE))*C$15</f>
        <v>51</v>
      </c>
      <c r="D17" s="28">
        <f t="shared" ref="D17:V17" si="0">(VLOOKUP(D$14,$AI2:$AK26,2,FALSE))*D$15</f>
        <v>51</v>
      </c>
      <c r="E17" s="28">
        <f t="shared" si="0"/>
        <v>51</v>
      </c>
      <c r="F17" s="28">
        <f t="shared" si="0"/>
        <v>51</v>
      </c>
      <c r="G17" s="28">
        <f t="shared" si="0"/>
        <v>51</v>
      </c>
      <c r="H17" s="28">
        <f t="shared" si="0"/>
        <v>51</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48.912849999999992</v>
      </c>
      <c r="D18" s="16">
        <f>$D32</f>
        <v>48.912849999999992</v>
      </c>
      <c r="E18" s="16">
        <f>$D33</f>
        <v>48.912849999999992</v>
      </c>
      <c r="F18" s="16">
        <f>$D34</f>
        <v>48.912849999999992</v>
      </c>
      <c r="G18" s="16">
        <f>$D35</f>
        <v>48.912849999999992</v>
      </c>
      <c r="H18" s="16">
        <f>$D36</f>
        <v>48.912849999999992</v>
      </c>
      <c r="I18" s="16">
        <f>$D37</f>
        <v>48.912849999999992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-2.0871500000000083</v>
      </c>
      <c r="D19" s="16">
        <f t="shared" ref="D19:V19" si="1">D18-D17</f>
        <v>-2.0871500000000083</v>
      </c>
      <c r="E19" s="16">
        <f t="shared" si="1"/>
        <v>-2.0871500000000083</v>
      </c>
      <c r="F19" s="16">
        <f t="shared" si="1"/>
        <v>-2.0871500000000083</v>
      </c>
      <c r="G19" s="16">
        <f t="shared" si="1"/>
        <v>-2.0871500000000083</v>
      </c>
      <c r="H19" s="16">
        <f t="shared" si="1"/>
        <v>-2.0871500000000083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e">
        <f>IF($B37="","",IF(I$19&gt;=0,"INCREASE","DECREASE"))</f>
        <v>#N/A</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15.725250000000003</v>
      </c>
      <c r="D22" s="16">
        <f>$E32</f>
        <v>15.725250000000003</v>
      </c>
      <c r="E22" s="16">
        <f>$E33</f>
        <v>15.725250000000003</v>
      </c>
      <c r="F22" s="16">
        <f>$E34</f>
        <v>15.725250000000003</v>
      </c>
      <c r="G22" s="16">
        <f>$E35</f>
        <v>15.725250000000003</v>
      </c>
      <c r="H22" s="16">
        <f>$E36</f>
        <v>15.725250000000003</v>
      </c>
      <c r="I22" s="16">
        <f>$E37</f>
        <v>15.725250000000003</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-56.274749999999997</v>
      </c>
      <c r="D23" s="16">
        <f t="shared" ref="D23:V23" si="3">D22-D21</f>
        <v>-56.274749999999997</v>
      </c>
      <c r="E23" s="16">
        <f t="shared" si="3"/>
        <v>-56.274749999999997</v>
      </c>
      <c r="F23" s="16">
        <f t="shared" si="3"/>
        <v>-56.274749999999997</v>
      </c>
      <c r="G23" s="16">
        <f t="shared" si="3"/>
        <v>-56.274749999999997</v>
      </c>
      <c r="H23" s="16">
        <f t="shared" si="3"/>
        <v>-56.274749999999997</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t="s">
        <v>54</v>
      </c>
      <c r="S27" s="107" t="s">
        <v>54</v>
      </c>
      <c r="T27" s="107" t="s">
        <v>54</v>
      </c>
      <c r="U27" s="107" t="s">
        <v>54</v>
      </c>
    </row>
    <row r="28" spans="1:40" s="57" customFormat="1" x14ac:dyDescent="0.3">
      <c r="A28" s="108"/>
      <c r="B28" s="24">
        <v>5.12</v>
      </c>
      <c r="C28" s="15">
        <v>0.3</v>
      </c>
      <c r="D28" s="15">
        <v>854</v>
      </c>
      <c r="E28" s="15">
        <v>522</v>
      </c>
      <c r="F28" s="15">
        <v>62.9</v>
      </c>
      <c r="G28" s="15">
        <v>2.34</v>
      </c>
      <c r="H28" s="15">
        <v>53.9</v>
      </c>
      <c r="I28" s="15">
        <v>3.21</v>
      </c>
      <c r="J28" s="15">
        <v>4.9000000000000002E-2</v>
      </c>
      <c r="K28" s="15">
        <v>0.05</v>
      </c>
      <c r="L28" s="15">
        <v>0.78</v>
      </c>
      <c r="M28" s="15">
        <v>0.93400000000000005</v>
      </c>
      <c r="N28" s="15"/>
      <c r="O28" s="15"/>
      <c r="P28" s="15">
        <v>1527</v>
      </c>
      <c r="Q28" s="15">
        <v>894</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PL1</v>
      </c>
      <c r="B31" s="15">
        <v>25</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48.912849999999992</v>
      </c>
      <c r="E31" s="77">
        <f>(IF(E$27="%w/w SAR",((E$28*10)*$B31),IF(E$27="%w/w DM",(((E$28*10)*($B$28/100))*$B31),IF(E$27="kg/t SAR",(E$28*$B31),IF(E$27="kg/t DM",((E$28*($B$28/100))*$B31),IF(E$27="mg/kg SAR",((E$28*0.001)*$B31),IF(E$27="mg/kg DM",(((E$28*0.001)*($B$28/100))*$B31),"0")))))))*1.205</f>
        <v>15.725250000000003</v>
      </c>
      <c r="F31" s="77">
        <f>(IF(F$27="%w/w SAR",((F$28*10)*$B31),IF(F$27="%w/w DM",(((F$28*10)*($B$28/100))*$B31),IF(F$27="kg/t SAR",(F$28*$B31),IF(F$27="kg/t DM",((F$28*($B$28/100))*$B31),IF(F$27="mg/kg SAR",((F$28*0.001)*$B31),IF(F$27="mg/kg DM",(((F$28*0.001)*($B$28/100))*$B31),"0")))))))*1.658</f>
        <v>2.607205</v>
      </c>
      <c r="G31" s="77">
        <f t="shared" ref="G31:P31" si="5">IF(G$27="%w/w SAR",((G$28*10)*$B31),IF(G$27="%w/w DM",(((G$28*10)*($B$28/100))*$B31),IF(G$27="kg/t SAR",(G$28*$B31),IF(G$27="kg/t DM",((G$28*($B$28/100))*$B31),IF(G$27="mg/kg SAR",((G$28*0.001)*$B31),IF(G$27="mg/kg DM",(((G$28*0.001)*($B$28/100))*$B31),0))))))</f>
        <v>5.8500000000000003E-2</v>
      </c>
      <c r="H31" s="77">
        <f t="shared" si="5"/>
        <v>1.3474999999999999</v>
      </c>
      <c r="I31" s="77">
        <f t="shared" si="5"/>
        <v>8.0250000000000002E-2</v>
      </c>
      <c r="J31" s="77">
        <f t="shared" si="5"/>
        <v>1.2250000000000002E-3</v>
      </c>
      <c r="K31" s="77">
        <f t="shared" si="5"/>
        <v>1.25E-3</v>
      </c>
      <c r="L31" s="77">
        <f t="shared" si="5"/>
        <v>1.9500000000000003E-2</v>
      </c>
      <c r="M31" s="77">
        <f t="shared" si="5"/>
        <v>2.3350000000000003E-2</v>
      </c>
      <c r="N31" s="77">
        <f t="shared" si="5"/>
        <v>0</v>
      </c>
      <c r="O31" s="77">
        <f t="shared" si="5"/>
        <v>0</v>
      </c>
      <c r="P31" s="77">
        <f t="shared" si="5"/>
        <v>38.175000000000004</v>
      </c>
      <c r="Q31" s="77">
        <f>(IF(Q$27="%w/w SAR",((Q$28*10)*$B31),IF(Q$27="%w/w DM",(((Q$28*10)*($B$28/100))*$B31),IF(Q$27="kg/t SAR",(Q$28*$B31),IF(Q$27="kg/t DM",((Q$28*($B$28/100))*$B31),IF(Q$27="mg/kg SAR",((Q$28*0.001)*$B31),IF(Q$27="mg/kg DM",(((Q$28*0.001)*($B$28/100))*$B31),0)))))))*2.5</f>
        <v>55.875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PL2</v>
      </c>
      <c r="B32" s="15">
        <v>25</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48.912849999999992</v>
      </c>
      <c r="E32" s="77">
        <f t="shared" ref="E32:E50" si="8">(IF(E$27="%w/w SAR",((E$28*10)*$B32),IF(E$27="%w/w DM",(((E$28*10)*($B$28/100))*$B32),IF(E$27="kg/t SAR",(E$28*$B32),IF(E$27="kg/t DM",((E$28*($B$28/100))*$B32),IF(E$27="mg/kg SAR",((E$28*0.001)*$B32),IF(E$27="mg/kg DM",(((E$28*0.001)*($B$28/100))*$B32),"0")))))))*1.205</f>
        <v>15.725250000000003</v>
      </c>
      <c r="F32" s="77">
        <f t="shared" ref="F32:F50" si="9">(IF(F$27="%w/w SAR",((F$28*10)*$B32),IF(F$27="%w/w DM",(((F$28*10)*($B$28/100))*$B32),IF(F$27="kg/t SAR",(F$28*$B32),IF(F$27="kg/t DM",((F$28*($B$28/100))*$B32),IF(F$27="mg/kg SAR",((F$28*0.001)*$B32),IF(F$27="mg/kg DM",(((F$28*0.001)*($B$28/100))*$B32),"0")))))))*1.658</f>
        <v>2.607205</v>
      </c>
      <c r="G32" s="77">
        <f t="shared" ref="G32:P50" si="10">IF(G$27="%w/w SAR",((G$28*10)*$B32),IF(G$27="%w/w DM",(((G$28*10)*($B$28/100))*$B32),IF(G$27="kg/t SAR",(G$28*$B32),IF(G$27="kg/t DM",((G$28*($B$28/100))*$B32),IF(G$27="mg/kg SAR",((G$28*0.001)*$B32),IF(G$27="mg/kg DM",(((G$28*0.001)*($B$28/100))*$B32),0))))))</f>
        <v>5.8500000000000003E-2</v>
      </c>
      <c r="H32" s="77">
        <f t="shared" si="10"/>
        <v>1.3474999999999999</v>
      </c>
      <c r="I32" s="77">
        <f t="shared" si="10"/>
        <v>8.0250000000000002E-2</v>
      </c>
      <c r="J32" s="77">
        <f t="shared" si="10"/>
        <v>1.2250000000000002E-3</v>
      </c>
      <c r="K32" s="77">
        <f t="shared" si="10"/>
        <v>1.25E-3</v>
      </c>
      <c r="L32" s="77">
        <f t="shared" si="10"/>
        <v>1.9500000000000003E-2</v>
      </c>
      <c r="M32" s="77">
        <f t="shared" si="10"/>
        <v>2.3350000000000003E-2</v>
      </c>
      <c r="N32" s="77">
        <f t="shared" si="10"/>
        <v>0</v>
      </c>
      <c r="O32" s="77">
        <f t="shared" si="10"/>
        <v>0</v>
      </c>
      <c r="P32" s="77">
        <f t="shared" si="10"/>
        <v>38.175000000000004</v>
      </c>
      <c r="Q32" s="77">
        <f t="shared" ref="Q32:Q50" si="11">(IF(Q$27="%w/w SAR",((Q$28*10)*$B32),IF(Q$27="%w/w DM",(((Q$28*10)*($B$28/100))*$B32),IF(Q$27="kg/t SAR",(Q$28*$B32),IF(Q$27="kg/t DM",((Q$28*($B$28/100))*$B32),IF(Q$27="mg/kg SAR",((Q$28*0.001)*$B32),IF(Q$27="mg/kg DM",(((Q$28*0.001)*($B$28/100))*$B32),0)))))))*2.5</f>
        <v>55.875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t="str">
        <f>E8</f>
        <v>PL3</v>
      </c>
      <c r="B33" s="15">
        <v>25</v>
      </c>
      <c r="C33" s="77">
        <f t="shared" si="6"/>
        <v>75</v>
      </c>
      <c r="D33" s="77">
        <f t="shared" si="7"/>
        <v>48.912849999999992</v>
      </c>
      <c r="E33" s="77">
        <f t="shared" si="8"/>
        <v>15.725250000000003</v>
      </c>
      <c r="F33" s="77">
        <f t="shared" si="9"/>
        <v>2.607205</v>
      </c>
      <c r="G33" s="77">
        <f t="shared" si="10"/>
        <v>5.8500000000000003E-2</v>
      </c>
      <c r="H33" s="77">
        <f t="shared" si="10"/>
        <v>1.3474999999999999</v>
      </c>
      <c r="I33" s="77">
        <f t="shared" si="10"/>
        <v>8.0250000000000002E-2</v>
      </c>
      <c r="J33" s="77">
        <f t="shared" si="10"/>
        <v>1.2250000000000002E-3</v>
      </c>
      <c r="K33" s="77">
        <f t="shared" si="10"/>
        <v>1.25E-3</v>
      </c>
      <c r="L33" s="77">
        <f t="shared" si="10"/>
        <v>1.9500000000000003E-2</v>
      </c>
      <c r="M33" s="77">
        <f t="shared" si="10"/>
        <v>2.3350000000000003E-2</v>
      </c>
      <c r="N33" s="77">
        <f t="shared" si="10"/>
        <v>0</v>
      </c>
      <c r="O33" s="77">
        <f t="shared" si="10"/>
        <v>0</v>
      </c>
      <c r="P33" s="77">
        <f t="shared" si="10"/>
        <v>38.175000000000004</v>
      </c>
      <c r="Q33" s="77">
        <f t="shared" si="11"/>
        <v>55.875</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t="str">
        <f>F8</f>
        <v>PL4</v>
      </c>
      <c r="B34" s="15">
        <v>25</v>
      </c>
      <c r="C34" s="77">
        <f t="shared" si="6"/>
        <v>75</v>
      </c>
      <c r="D34" s="77">
        <f t="shared" si="7"/>
        <v>48.912849999999992</v>
      </c>
      <c r="E34" s="77">
        <f t="shared" si="8"/>
        <v>15.725250000000003</v>
      </c>
      <c r="F34" s="77">
        <f t="shared" si="9"/>
        <v>2.607205</v>
      </c>
      <c r="G34" s="77">
        <f t="shared" si="10"/>
        <v>5.8500000000000003E-2</v>
      </c>
      <c r="H34" s="77">
        <f t="shared" si="10"/>
        <v>1.3474999999999999</v>
      </c>
      <c r="I34" s="77">
        <f t="shared" si="10"/>
        <v>8.0250000000000002E-2</v>
      </c>
      <c r="J34" s="77">
        <f t="shared" si="10"/>
        <v>1.2250000000000002E-3</v>
      </c>
      <c r="K34" s="77">
        <f t="shared" si="10"/>
        <v>1.25E-3</v>
      </c>
      <c r="L34" s="77">
        <f t="shared" si="10"/>
        <v>1.9500000000000003E-2</v>
      </c>
      <c r="M34" s="77">
        <f t="shared" si="10"/>
        <v>2.3350000000000003E-2</v>
      </c>
      <c r="N34" s="77">
        <f t="shared" si="10"/>
        <v>0</v>
      </c>
      <c r="O34" s="77">
        <f t="shared" si="10"/>
        <v>0</v>
      </c>
      <c r="P34" s="77">
        <f t="shared" si="10"/>
        <v>38.175000000000004</v>
      </c>
      <c r="Q34" s="77">
        <f t="shared" si="11"/>
        <v>55.875</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t="str">
        <f>G8</f>
        <v>PL5</v>
      </c>
      <c r="B35" s="15">
        <v>25</v>
      </c>
      <c r="C35" s="77">
        <f t="shared" si="6"/>
        <v>75</v>
      </c>
      <c r="D35" s="77">
        <f t="shared" si="7"/>
        <v>48.912849999999992</v>
      </c>
      <c r="E35" s="77">
        <f t="shared" si="8"/>
        <v>15.725250000000003</v>
      </c>
      <c r="F35" s="77">
        <f t="shared" si="9"/>
        <v>2.607205</v>
      </c>
      <c r="G35" s="77">
        <f t="shared" si="10"/>
        <v>5.8500000000000003E-2</v>
      </c>
      <c r="H35" s="77">
        <f t="shared" si="10"/>
        <v>1.3474999999999999</v>
      </c>
      <c r="I35" s="77">
        <f t="shared" si="10"/>
        <v>8.0250000000000002E-2</v>
      </c>
      <c r="J35" s="77">
        <f t="shared" si="10"/>
        <v>1.2250000000000002E-3</v>
      </c>
      <c r="K35" s="77">
        <f t="shared" si="10"/>
        <v>1.25E-3</v>
      </c>
      <c r="L35" s="77">
        <f t="shared" si="10"/>
        <v>1.9500000000000003E-2</v>
      </c>
      <c r="M35" s="77">
        <f t="shared" si="10"/>
        <v>2.3350000000000003E-2</v>
      </c>
      <c r="N35" s="77">
        <f t="shared" si="10"/>
        <v>0</v>
      </c>
      <c r="O35" s="77">
        <f t="shared" si="10"/>
        <v>0</v>
      </c>
      <c r="P35" s="77">
        <f t="shared" si="10"/>
        <v>38.175000000000004</v>
      </c>
      <c r="Q35" s="77">
        <f t="shared" si="11"/>
        <v>55.875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t="str">
        <f>H8</f>
        <v>PL7</v>
      </c>
      <c r="B36" s="15">
        <v>25</v>
      </c>
      <c r="C36" s="77">
        <f t="shared" si="6"/>
        <v>75</v>
      </c>
      <c r="D36" s="77">
        <f t="shared" si="7"/>
        <v>48.912849999999992</v>
      </c>
      <c r="E36" s="77">
        <f t="shared" si="8"/>
        <v>15.725250000000003</v>
      </c>
      <c r="F36" s="77">
        <f t="shared" si="9"/>
        <v>2.607205</v>
      </c>
      <c r="G36" s="77">
        <f t="shared" si="10"/>
        <v>5.8500000000000003E-2</v>
      </c>
      <c r="H36" s="77">
        <f t="shared" si="10"/>
        <v>1.3474999999999999</v>
      </c>
      <c r="I36" s="77">
        <f t="shared" si="10"/>
        <v>8.0250000000000002E-2</v>
      </c>
      <c r="J36" s="77">
        <f t="shared" si="10"/>
        <v>1.2250000000000002E-3</v>
      </c>
      <c r="K36" s="77">
        <f t="shared" si="10"/>
        <v>1.25E-3</v>
      </c>
      <c r="L36" s="77">
        <f t="shared" si="10"/>
        <v>1.9500000000000003E-2</v>
      </c>
      <c r="M36" s="77">
        <f t="shared" si="10"/>
        <v>2.3350000000000003E-2</v>
      </c>
      <c r="N36" s="77">
        <f t="shared" si="10"/>
        <v>0</v>
      </c>
      <c r="O36" s="77">
        <f t="shared" si="10"/>
        <v>0</v>
      </c>
      <c r="P36" s="77">
        <f t="shared" si="10"/>
        <v>38.175000000000004</v>
      </c>
      <c r="Q36" s="77">
        <f t="shared" si="11"/>
        <v>55.875</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f>I8</f>
        <v>0</v>
      </c>
      <c r="B37" s="15">
        <v>25</v>
      </c>
      <c r="C37" s="77">
        <f t="shared" si="6"/>
        <v>75</v>
      </c>
      <c r="D37" s="77">
        <f t="shared" si="7"/>
        <v>48.912849999999992</v>
      </c>
      <c r="E37" s="77">
        <f t="shared" si="8"/>
        <v>15.725250000000003</v>
      </c>
      <c r="F37" s="77">
        <f t="shared" si="9"/>
        <v>2.607205</v>
      </c>
      <c r="G37" s="77">
        <f t="shared" si="10"/>
        <v>5.8500000000000003E-2</v>
      </c>
      <c r="H37" s="77">
        <f t="shared" si="10"/>
        <v>1.3474999999999999</v>
      </c>
      <c r="I37" s="77">
        <f t="shared" si="10"/>
        <v>8.0250000000000002E-2</v>
      </c>
      <c r="J37" s="77">
        <f t="shared" si="10"/>
        <v>1.2250000000000002E-3</v>
      </c>
      <c r="K37" s="77">
        <f t="shared" si="10"/>
        <v>1.25E-3</v>
      </c>
      <c r="L37" s="77">
        <f t="shared" si="10"/>
        <v>1.9500000000000003E-2</v>
      </c>
      <c r="M37" s="77">
        <f t="shared" si="10"/>
        <v>2.3350000000000003E-2</v>
      </c>
      <c r="N37" s="77">
        <f t="shared" si="10"/>
        <v>0</v>
      </c>
      <c r="O37" s="77">
        <f t="shared" si="10"/>
        <v>0</v>
      </c>
      <c r="P37" s="77">
        <f t="shared" si="10"/>
        <v>38.175000000000004</v>
      </c>
      <c r="Q37" s="77">
        <f t="shared" si="11"/>
        <v>55.875</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PL1</v>
      </c>
      <c r="C57" s="8" t="str">
        <f t="shared" ref="C57:U57" si="13">D8</f>
        <v>PL2</v>
      </c>
      <c r="D57" s="8" t="str">
        <f t="shared" si="13"/>
        <v>PL3</v>
      </c>
      <c r="E57" s="8" t="str">
        <f t="shared" si="13"/>
        <v>PL4</v>
      </c>
      <c r="F57" s="8" t="str">
        <f t="shared" si="13"/>
        <v>PL5</v>
      </c>
      <c r="G57" s="8" t="str">
        <f t="shared" si="13"/>
        <v>PL7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 xml:space="preserve"> I Arable</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6.7</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5.8</v>
      </c>
      <c r="C60" s="76">
        <f t="shared" ref="C60:U60" si="14">D10</f>
        <v>5.8</v>
      </c>
      <c r="D60" s="76">
        <f t="shared" si="14"/>
        <v>5.8</v>
      </c>
      <c r="E60" s="76">
        <f t="shared" si="14"/>
        <v>6.2</v>
      </c>
      <c r="F60" s="76">
        <f t="shared" si="14"/>
        <v>6.4</v>
      </c>
      <c r="G60" s="76">
        <f>H10</f>
        <v>5.6</v>
      </c>
      <c r="H60" s="76">
        <f>I10</f>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v>
      </c>
      <c r="C62" s="77">
        <f>B32</f>
        <v>25</v>
      </c>
      <c r="D62" s="77">
        <f>B33</f>
        <v>25</v>
      </c>
      <c r="E62" s="77">
        <f>B34</f>
        <v>25</v>
      </c>
      <c r="F62" s="77">
        <f>B35</f>
        <v>25</v>
      </c>
      <c r="G62" s="77">
        <f>B36</f>
        <v>25</v>
      </c>
      <c r="H62" s="77">
        <f>B37</f>
        <v>25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7.2000000000000028</v>
      </c>
      <c r="C64" s="77">
        <f t="shared" ref="C64:U64" si="17">(C59-C60)*C61</f>
        <v>7.2000000000000028</v>
      </c>
      <c r="D64" s="77">
        <f t="shared" si="17"/>
        <v>7.2000000000000028</v>
      </c>
      <c r="E64" s="77">
        <f t="shared" si="17"/>
        <v>4</v>
      </c>
      <c r="F64" s="77">
        <f t="shared" si="17"/>
        <v>2.3999999999999986</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-7.2000000000000028</v>
      </c>
      <c r="C65" s="77">
        <f t="shared" ref="C65:U65" si="18">C63-C64</f>
        <v>-7.2000000000000028</v>
      </c>
      <c r="D65" s="77">
        <f t="shared" si="18"/>
        <v>-7.2000000000000028</v>
      </c>
      <c r="E65" s="77">
        <f t="shared" si="18"/>
        <v>-4</v>
      </c>
      <c r="F65" s="77">
        <f t="shared" si="18"/>
        <v>-2.3999999999999986</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209" priority="43" operator="equal">
      <formula>"DECREASE"</formula>
    </cfRule>
    <cfRule type="cellIs" dxfId="208" priority="44" operator="equal">
      <formula>"INCREASE"</formula>
    </cfRule>
  </conditionalFormatting>
  <conditionalFormatting sqref="B62:U66 B31:B50">
    <cfRule type="cellIs" dxfId="207" priority="42" operator="greaterThan">
      <formula>$B$51</formula>
    </cfRule>
  </conditionalFormatting>
  <conditionalFormatting sqref="C31:C50">
    <cfRule type="cellIs" dxfId="206" priority="41" operator="greaterThan">
      <formula>$C$51</formula>
    </cfRule>
  </conditionalFormatting>
  <conditionalFormatting sqref="C18:V18">
    <cfRule type="cellIs" dxfId="205" priority="37" operator="equal">
      <formula>0</formula>
    </cfRule>
  </conditionalFormatting>
  <conditionalFormatting sqref="C17:V17">
    <cfRule type="cellIs" dxfId="204" priority="35" operator="equal">
      <formula>0</formula>
    </cfRule>
  </conditionalFormatting>
  <conditionalFormatting sqref="C19:V19">
    <cfRule type="cellIs" dxfId="203" priority="34"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7" operator="greaterThan">
      <formula>$K$51</formula>
    </cfRule>
  </conditionalFormatting>
  <conditionalFormatting sqref="L31:L50">
    <cfRule type="cellIs" dxfId="198" priority="26" operator="greaterThan">
      <formula>$L$51</formula>
    </cfRule>
  </conditionalFormatting>
  <conditionalFormatting sqref="M31:M50">
    <cfRule type="cellIs" dxfId="197" priority="25" operator="greaterThan">
      <formula>$M$51</formula>
    </cfRule>
  </conditionalFormatting>
  <conditionalFormatting sqref="P31:P50">
    <cfRule type="cellIs" dxfId="196" priority="24" operator="greaterThan">
      <formula>$P$51</formula>
    </cfRule>
  </conditionalFormatting>
  <conditionalFormatting sqref="R31:R50">
    <cfRule type="cellIs" dxfId="195" priority="23" operator="greaterThan">
      <formula>$R$51</formula>
    </cfRule>
  </conditionalFormatting>
  <conditionalFormatting sqref="S31:S50">
    <cfRule type="cellIs" dxfId="194" priority="22" operator="greaterThan">
      <formula>$S$51</formula>
    </cfRule>
  </conditionalFormatting>
  <conditionalFormatting sqref="T31:T50">
    <cfRule type="cellIs" dxfId="193" priority="21" operator="greaterThan">
      <formula>$T$51</formula>
    </cfRule>
  </conditionalFormatting>
  <conditionalFormatting sqref="U31:U50">
    <cfRule type="cellIs" dxfId="192" priority="20" operator="greaterThan">
      <formula>$U$51</formula>
    </cfRule>
  </conditionalFormatting>
  <conditionalFormatting sqref="C22:V22">
    <cfRule type="cellIs" dxfId="191" priority="18" operator="equal">
      <formula>0</formula>
    </cfRule>
  </conditionalFormatting>
  <conditionalFormatting sqref="C24:V24">
    <cfRule type="cellIs" dxfId="190" priority="16" operator="equal">
      <formula>"DECREASE"</formula>
    </cfRule>
    <cfRule type="cellIs" dxfId="189" priority="17" operator="equal">
      <formula>"INCREASE"</formula>
    </cfRule>
  </conditionalFormatting>
  <conditionalFormatting sqref="C23:V23">
    <cfRule type="cellIs" dxfId="188" priority="15" operator="equal">
      <formula>0</formula>
    </cfRule>
  </conditionalFormatting>
  <conditionalFormatting sqref="I1">
    <cfRule type="cellIs" dxfId="187" priority="11" operator="between">
      <formula>0.1</formula>
      <formula>5</formula>
    </cfRule>
  </conditionalFormatting>
  <conditionalFormatting sqref="I2">
    <cfRule type="cellIs" dxfId="186" priority="10" operator="greaterThan">
      <formula>5000.1</formula>
    </cfRule>
  </conditionalFormatting>
  <conditionalFormatting sqref="I3">
    <cfRule type="cellIs" dxfId="185" priority="9" operator="greaterThan">
      <formula>40000.01</formula>
    </cfRule>
  </conditionalFormatting>
  <conditionalFormatting sqref="C21:V21">
    <cfRule type="cellIs" dxfId="184" priority="8" operator="equal">
      <formula>0</formula>
    </cfRule>
  </conditionalFormatting>
  <conditionalFormatting sqref="B66:U66">
    <cfRule type="cellIs" dxfId="183" priority="4" operator="equal">
      <formula>"UNDER"</formula>
    </cfRule>
    <cfRule type="cellIs" dxfId="182" priority="5" operator="equal">
      <formula>"OVER"</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3" zoomScale="90" zoomScaleNormal="90" workbookViewId="0">
      <selection activeCell="L3" sqref="L3"/>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'secanim widnes'!C1:D1</f>
        <v>PAN-023644</v>
      </c>
      <c r="D1" s="142"/>
      <c r="E1" s="93" t="s">
        <v>45</v>
      </c>
      <c r="F1" s="39">
        <f>'secanim widnes'!F1</f>
        <v>16</v>
      </c>
      <c r="G1" s="121" t="s">
        <v>43</v>
      </c>
      <c r="H1" s="122"/>
      <c r="I1" s="118">
        <v>7.08</v>
      </c>
      <c r="J1" s="120" t="s">
        <v>153</v>
      </c>
      <c r="K1" s="120"/>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'secanim widnes'!C2:D2</f>
        <v>EPR/FB3606GC</v>
      </c>
      <c r="D2" s="144"/>
      <c r="E2" s="93" t="s">
        <v>109</v>
      </c>
      <c r="F2" s="96" t="s">
        <v>171</v>
      </c>
      <c r="G2" s="139" t="s">
        <v>110</v>
      </c>
      <c r="H2" s="140"/>
      <c r="I2" s="118">
        <v>2012</v>
      </c>
      <c r="J2" s="120" t="s">
        <v>158</v>
      </c>
      <c r="K2" s="120"/>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'secanim widnes'!C3:D3</f>
        <v>Agrispread Ltd</v>
      </c>
      <c r="D3" s="144"/>
      <c r="E3" s="93" t="s">
        <v>108</v>
      </c>
      <c r="F3" s="31" t="s">
        <v>78</v>
      </c>
      <c r="G3" s="120" t="s">
        <v>159</v>
      </c>
      <c r="H3" s="120"/>
      <c r="I3" s="118"/>
      <c r="J3" s="121" t="s">
        <v>154</v>
      </c>
      <c r="K3" s="122"/>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'secanim widnes'!C4:D4</f>
        <v>Dolennion Farm, Worthenbury, LL13 0AN</v>
      </c>
      <c r="D4" s="142"/>
      <c r="E4" s="94" t="s">
        <v>1</v>
      </c>
      <c r="F4" s="96" t="s">
        <v>166</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'secanim widnes'!C5:D5</f>
        <v>Owen clee</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t="str">
        <f>'secanim widnes'!C8</f>
        <v>PL1</v>
      </c>
      <c r="D8" s="60" t="str">
        <f>'secanim widnes'!D8</f>
        <v>PL2</v>
      </c>
      <c r="E8" s="60" t="str">
        <f>'secanim widnes'!E8</f>
        <v>PL3</v>
      </c>
      <c r="F8" s="60" t="str">
        <f>'secanim widnes'!F8</f>
        <v>PL4</v>
      </c>
      <c r="G8" s="60" t="str">
        <f>'secanim widnes'!G8</f>
        <v>PL5</v>
      </c>
      <c r="H8" s="60" t="str">
        <f>'secanim widnes'!H8</f>
        <v>PL7</v>
      </c>
      <c r="I8" s="60">
        <f>'secanim widnes'!I8</f>
        <v>0</v>
      </c>
      <c r="J8" s="60">
        <f>'secanim widnes'!J8</f>
        <v>0</v>
      </c>
      <c r="K8" s="60">
        <f>'secanim widnes'!K8</f>
        <v>0</v>
      </c>
      <c r="L8" s="60">
        <f>'secanim widnes'!L8</f>
        <v>0</v>
      </c>
      <c r="M8" s="60">
        <f>'secanim widnes'!M8</f>
        <v>0</v>
      </c>
      <c r="N8" s="60">
        <f>'secanim widnes'!N8</f>
        <v>0</v>
      </c>
      <c r="O8" s="60">
        <f>'secanim widnes'!O8</f>
        <v>0</v>
      </c>
      <c r="P8" s="60">
        <f>'secanim widnes'!P8</f>
        <v>0</v>
      </c>
      <c r="Q8" s="60">
        <f>'secanim widnes'!Q8</f>
        <v>0</v>
      </c>
      <c r="R8" s="60">
        <f>'secanim widnes'!R8</f>
        <v>0</v>
      </c>
      <c r="S8" s="60">
        <f>'secanim widnes'!S8</f>
        <v>0</v>
      </c>
      <c r="T8" s="60">
        <f>'secanim widnes'!T8</f>
        <v>0</v>
      </c>
      <c r="U8" s="60">
        <f>'secanim widnes'!U8</f>
        <v>0</v>
      </c>
      <c r="V8" s="60">
        <f>'secanim widnes'!V8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'secanim widnes'!C9</f>
        <v>1</v>
      </c>
      <c r="D9" s="60">
        <f>'secanim widnes'!D9</f>
        <v>1</v>
      </c>
      <c r="E9" s="60">
        <f>'secanim widnes'!E9</f>
        <v>1</v>
      </c>
      <c r="F9" s="60">
        <f>'secanim widnes'!F9</f>
        <v>1</v>
      </c>
      <c r="G9" s="60">
        <f>'secanim widnes'!G9</f>
        <v>1</v>
      </c>
      <c r="H9" s="60">
        <f>'secanim widnes'!H9</f>
        <v>1</v>
      </c>
      <c r="I9" s="60">
        <f>'secanim widnes'!I9</f>
        <v>0</v>
      </c>
      <c r="J9" s="60">
        <f>'secanim widnes'!J9</f>
        <v>0</v>
      </c>
      <c r="K9" s="60">
        <f>'secanim widnes'!K9</f>
        <v>0</v>
      </c>
      <c r="L9" s="60">
        <f>'secanim widnes'!L9</f>
        <v>0</v>
      </c>
      <c r="M9" s="60">
        <f>'secanim widnes'!M9</f>
        <v>0</v>
      </c>
      <c r="N9" s="60">
        <f>'secanim widnes'!N9</f>
        <v>0</v>
      </c>
      <c r="O9" s="60">
        <f>'secanim widnes'!O9</f>
        <v>0</v>
      </c>
      <c r="P9" s="60">
        <f>'secanim widnes'!P9</f>
        <v>0</v>
      </c>
      <c r="Q9" s="60">
        <f>'secanim widnes'!Q9</f>
        <v>0</v>
      </c>
      <c r="R9" s="60">
        <f>'secanim widnes'!R9</f>
        <v>0</v>
      </c>
      <c r="S9" s="60">
        <f>'secanim widnes'!S9</f>
        <v>0</v>
      </c>
      <c r="T9" s="60">
        <f>'secanim widnes'!T9</f>
        <v>0</v>
      </c>
      <c r="U9" s="60">
        <f>'secanim widnes'!U9</f>
        <v>0</v>
      </c>
      <c r="V9" s="60">
        <f>'secanim widnes'!V9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'secanim widnes'!C10</f>
        <v>5.8</v>
      </c>
      <c r="D10" s="60">
        <f>'secanim widnes'!D10</f>
        <v>5.8</v>
      </c>
      <c r="E10" s="60">
        <f>'secanim widnes'!E10</f>
        <v>5.8</v>
      </c>
      <c r="F10" s="60">
        <f>'secanim widnes'!F10</f>
        <v>6.2</v>
      </c>
      <c r="G10" s="60">
        <f>'secanim widnes'!G10</f>
        <v>6.4</v>
      </c>
      <c r="H10" s="60">
        <f>'secanim widnes'!H10</f>
        <v>5.6</v>
      </c>
      <c r="I10" s="60">
        <f>'secanim widnes'!I10</f>
        <v>0</v>
      </c>
      <c r="J10" s="60">
        <f>'secanim widnes'!J10</f>
        <v>0</v>
      </c>
      <c r="K10" s="60">
        <f>'secanim widnes'!K10</f>
        <v>0</v>
      </c>
      <c r="L10" s="60">
        <f>'secanim widnes'!L10</f>
        <v>0</v>
      </c>
      <c r="M10" s="60">
        <f>'secanim widnes'!M10</f>
        <v>0</v>
      </c>
      <c r="N10" s="60">
        <f>'secanim widnes'!N10</f>
        <v>0</v>
      </c>
      <c r="O10" s="60">
        <f>'secanim widnes'!O10</f>
        <v>0</v>
      </c>
      <c r="P10" s="60">
        <f>'secanim widnes'!P10</f>
        <v>0</v>
      </c>
      <c r="Q10" s="60">
        <f>'secanim widnes'!Q10</f>
        <v>0</v>
      </c>
      <c r="R10" s="60">
        <f>'secanim widnes'!R10</f>
        <v>0</v>
      </c>
      <c r="S10" s="60">
        <f>'secanim widnes'!S10</f>
        <v>0</v>
      </c>
      <c r="T10" s="60">
        <f>'secanim widnes'!T10</f>
        <v>0</v>
      </c>
      <c r="U10" s="60">
        <f>'secanim widnes'!U10</f>
        <v>0</v>
      </c>
      <c r="V10" s="60">
        <f>'secanim widnes'!V10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'secanim widnes'!C11</f>
        <v>1</v>
      </c>
      <c r="D11" s="60">
        <f>'secanim widnes'!D11</f>
        <v>1</v>
      </c>
      <c r="E11" s="60">
        <f>'secanim widnes'!E11</f>
        <v>1</v>
      </c>
      <c r="F11" s="60">
        <f>'secanim widnes'!F11</f>
        <v>3</v>
      </c>
      <c r="G11" s="60">
        <f>'secanim widnes'!G11</f>
        <v>0</v>
      </c>
      <c r="H11" s="60">
        <f>'secanim widnes'!H11</f>
        <v>2</v>
      </c>
      <c r="I11" s="60">
        <f>'secanim widnes'!I11</f>
        <v>0</v>
      </c>
      <c r="J11" s="60">
        <f>'secanim widnes'!J11</f>
        <v>0</v>
      </c>
      <c r="K11" s="60">
        <f>'secanim widnes'!K11</f>
        <v>0</v>
      </c>
      <c r="L11" s="60">
        <f>'secanim widnes'!L11</f>
        <v>0</v>
      </c>
      <c r="M11" s="60">
        <f>'secanim widnes'!M11</f>
        <v>0</v>
      </c>
      <c r="N11" s="60">
        <f>'secanim widnes'!N11</f>
        <v>0</v>
      </c>
      <c r="O11" s="60">
        <f>'secanim widnes'!O11</f>
        <v>0</v>
      </c>
      <c r="P11" s="60">
        <f>'secanim widnes'!P11</f>
        <v>0</v>
      </c>
      <c r="Q11" s="60">
        <f>'secanim widnes'!Q11</f>
        <v>0</v>
      </c>
      <c r="R11" s="60">
        <f>'secanim widnes'!R11</f>
        <v>0</v>
      </c>
      <c r="S11" s="60">
        <f>'secanim widnes'!S11</f>
        <v>0</v>
      </c>
      <c r="T11" s="60">
        <f>'secanim widnes'!T11</f>
        <v>0</v>
      </c>
      <c r="U11" s="60">
        <f>'secanim widnes'!U11</f>
        <v>0</v>
      </c>
      <c r="V11" s="60">
        <f>'secanim widnes'!V11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'secanim widnes'!C12</f>
        <v>0</v>
      </c>
      <c r="D12" s="60">
        <f>'secanim widnes'!D12</f>
        <v>1</v>
      </c>
      <c r="E12" s="60">
        <f>'secanim widnes'!E12</f>
        <v>1</v>
      </c>
      <c r="F12" s="60">
        <f>'secanim widnes'!F12</f>
        <v>0</v>
      </c>
      <c r="G12" s="60">
        <f>'secanim widnes'!G12</f>
        <v>0</v>
      </c>
      <c r="H12" s="60">
        <f>'secanim widnes'!H12</f>
        <v>3</v>
      </c>
      <c r="I12" s="60">
        <f>'secanim widnes'!I12</f>
        <v>0</v>
      </c>
      <c r="J12" s="60">
        <f>'secanim widnes'!J12</f>
        <v>0</v>
      </c>
      <c r="K12" s="60">
        <f>'secanim widnes'!K12</f>
        <v>0</v>
      </c>
      <c r="L12" s="60">
        <f>'secanim widnes'!L12</f>
        <v>0</v>
      </c>
      <c r="M12" s="60">
        <f>'secanim widnes'!M12</f>
        <v>0</v>
      </c>
      <c r="N12" s="60">
        <f>'secanim widnes'!N12</f>
        <v>0</v>
      </c>
      <c r="O12" s="60">
        <f>'secanim widnes'!O12</f>
        <v>0</v>
      </c>
      <c r="P12" s="60">
        <f>'secanim widnes'!P12</f>
        <v>0</v>
      </c>
      <c r="Q12" s="60">
        <f>'secanim widnes'!Q12</f>
        <v>0</v>
      </c>
      <c r="R12" s="60">
        <f>'secanim widnes'!R12</f>
        <v>0</v>
      </c>
      <c r="S12" s="60">
        <f>'secanim widnes'!S12</f>
        <v>0</v>
      </c>
      <c r="T12" s="60">
        <f>'secanim widnes'!T12</f>
        <v>0</v>
      </c>
      <c r="U12" s="60">
        <f>'secanim widnes'!U12</f>
        <v>0</v>
      </c>
      <c r="V12" s="60">
        <f>'secanim widnes'!V12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'secanim widnes'!C13</f>
        <v>2</v>
      </c>
      <c r="D13" s="60">
        <f>'secanim widnes'!D13</f>
        <v>2</v>
      </c>
      <c r="E13" s="60">
        <f>'secanim widnes'!E13</f>
        <v>2</v>
      </c>
      <c r="F13" s="60">
        <f>'secanim widnes'!F13</f>
        <v>5</v>
      </c>
      <c r="G13" s="60">
        <f>'secanim widnes'!G13</f>
        <v>1</v>
      </c>
      <c r="H13" s="60">
        <f>'secanim widnes'!H13</f>
        <v>3</v>
      </c>
      <c r="I13" s="60">
        <f>'secanim widnes'!I13</f>
        <v>0</v>
      </c>
      <c r="J13" s="60">
        <f>'secanim widnes'!J13</f>
        <v>0</v>
      </c>
      <c r="K13" s="60">
        <f>'secanim widnes'!K13</f>
        <v>0</v>
      </c>
      <c r="L13" s="60">
        <f>'secanim widnes'!L13</f>
        <v>0</v>
      </c>
      <c r="M13" s="60">
        <f>'secanim widnes'!M13</f>
        <v>0</v>
      </c>
      <c r="N13" s="60">
        <f>'secanim widnes'!N13</f>
        <v>0</v>
      </c>
      <c r="O13" s="60">
        <f>'secanim widnes'!O13</f>
        <v>0</v>
      </c>
      <c r="P13" s="60">
        <f>'secanim widnes'!P13</f>
        <v>0</v>
      </c>
      <c r="Q13" s="60">
        <f>'secanim widnes'!Q13</f>
        <v>0</v>
      </c>
      <c r="R13" s="60">
        <f>'secanim widnes'!R13</f>
        <v>0</v>
      </c>
      <c r="S13" s="60">
        <f>'secanim widnes'!S13</f>
        <v>0</v>
      </c>
      <c r="T13" s="60">
        <f>'secanim widnes'!T13</f>
        <v>0</v>
      </c>
      <c r="U13" s="60">
        <f>'secanim widnes'!U13</f>
        <v>0</v>
      </c>
      <c r="V13" s="60">
        <f>'secanim widnes'!V13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'secanim widnes'!C14</f>
        <v>Spring wheat/barley</v>
      </c>
      <c r="D14" s="102" t="str">
        <f>'secanim widnes'!D14</f>
        <v>Spring wheat/barley</v>
      </c>
      <c r="E14" s="102" t="str">
        <f>'secanim widnes'!E14</f>
        <v>Spring wheat/barley</v>
      </c>
      <c r="F14" s="102" t="str">
        <f>'secanim widnes'!F14</f>
        <v>Spring wheat/barley</v>
      </c>
      <c r="G14" s="102" t="str">
        <f>'secanim widnes'!G14</f>
        <v>Spring wheat/barley</v>
      </c>
      <c r="H14" s="102" t="str">
        <f>'secanim widnes'!H14</f>
        <v>Spring wheat/barley</v>
      </c>
      <c r="I14" s="102">
        <f>'secanim widnes'!I14</f>
        <v>0</v>
      </c>
      <c r="J14" s="102">
        <f>'secanim widnes'!J14</f>
        <v>0</v>
      </c>
      <c r="K14" s="102">
        <f>'secanim widnes'!K14</f>
        <v>0</v>
      </c>
      <c r="L14" s="102">
        <f>'secanim widnes'!L14</f>
        <v>0</v>
      </c>
      <c r="M14" s="102">
        <f>'secanim widnes'!M14</f>
        <v>0</v>
      </c>
      <c r="N14" s="102">
        <f>'secanim widnes'!N14</f>
        <v>0</v>
      </c>
      <c r="O14" s="102">
        <f>'secanim widnes'!O14</f>
        <v>0</v>
      </c>
      <c r="P14" s="102">
        <f>'secanim widnes'!P14</f>
        <v>0</v>
      </c>
      <c r="Q14" s="102">
        <f>'secanim widnes'!Q14</f>
        <v>0</v>
      </c>
      <c r="R14" s="102">
        <f>'secanim widnes'!R14</f>
        <v>0</v>
      </c>
      <c r="S14" s="102">
        <f>'secanim widnes'!S14</f>
        <v>0</v>
      </c>
      <c r="T14" s="102">
        <f>'secanim widnes'!T14</f>
        <v>0</v>
      </c>
      <c r="U14" s="102">
        <f>'secanim widnes'!U14</f>
        <v>0</v>
      </c>
      <c r="V14" s="102">
        <f>'secanim widnes'!V14</f>
        <v>0</v>
      </c>
      <c r="AD14" s="30" t="s">
        <v>138</v>
      </c>
      <c r="AE14" s="30">
        <v>6</v>
      </c>
      <c r="AI14" s="53" t="s">
        <v>119</v>
      </c>
      <c r="AJ14" s="54">
        <v>0.8</v>
      </c>
      <c r="AK14" s="55">
        <v>1.7</v>
      </c>
      <c r="AL14" s="11">
        <v>12</v>
      </c>
      <c r="AM14" s="11">
        <v>6.7</v>
      </c>
      <c r="AN14" s="11" t="s">
        <v>135</v>
      </c>
    </row>
    <row r="15" spans="1:41" x14ac:dyDescent="0.25">
      <c r="A15" s="131" t="s">
        <v>9</v>
      </c>
      <c r="B15" s="131"/>
      <c r="C15" s="60">
        <f>'secanim widnes'!C15</f>
        <v>6</v>
      </c>
      <c r="D15" s="60">
        <f>'secanim widnes'!D15</f>
        <v>6</v>
      </c>
      <c r="E15" s="60">
        <f>'secanim widnes'!E15</f>
        <v>6</v>
      </c>
      <c r="F15" s="60">
        <f>'secanim widnes'!F15</f>
        <v>6</v>
      </c>
      <c r="G15" s="60">
        <f>'secanim widnes'!G15</f>
        <v>6</v>
      </c>
      <c r="H15" s="60">
        <f>'secanim widnes'!H15</f>
        <v>6</v>
      </c>
      <c r="I15" s="60">
        <f>'secanim widnes'!I15</f>
        <v>0</v>
      </c>
      <c r="J15" s="60">
        <f>'secanim widnes'!J15</f>
        <v>0</v>
      </c>
      <c r="K15" s="60">
        <f>'secanim widnes'!K15</f>
        <v>0</v>
      </c>
      <c r="L15" s="60">
        <f>'secanim widnes'!L15</f>
        <v>0</v>
      </c>
      <c r="M15" s="60">
        <f>'secanim widnes'!M15</f>
        <v>0</v>
      </c>
      <c r="N15" s="60">
        <f>'secanim widnes'!N15</f>
        <v>0</v>
      </c>
      <c r="O15" s="60">
        <f>'secanim widnes'!O15</f>
        <v>0</v>
      </c>
      <c r="P15" s="60">
        <f>'secanim widnes'!P15</f>
        <v>0</v>
      </c>
      <c r="Q15" s="60">
        <f>'secanim widnes'!Q15</f>
        <v>0</v>
      </c>
      <c r="R15" s="60">
        <f>'secanim widnes'!R15</f>
        <v>0</v>
      </c>
      <c r="S15" s="60">
        <f>'secanim widnes'!S15</f>
        <v>0</v>
      </c>
      <c r="T15" s="60">
        <f>'secanim widnes'!T15</f>
        <v>0</v>
      </c>
      <c r="U15" s="60">
        <f>'secanim widnes'!U15</f>
        <v>0</v>
      </c>
      <c r="V15" s="60">
        <f>'secanim widnes'!V15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'secanim widnes'!C16</f>
        <v>Medium/Clay</v>
      </c>
      <c r="D16" s="103" t="str">
        <f>'secanim widnes'!D16</f>
        <v>Medium/Clay</v>
      </c>
      <c r="E16" s="103" t="str">
        <f>'secanim widnes'!E16</f>
        <v>Medium/Clay</v>
      </c>
      <c r="F16" s="103" t="str">
        <f>'secanim widnes'!F16</f>
        <v>Medium/Clay</v>
      </c>
      <c r="G16" s="103" t="str">
        <f>'secanim widnes'!G16</f>
        <v>Medium/Clay</v>
      </c>
      <c r="H16" s="103">
        <f>'secanim widnes'!H16</f>
        <v>0</v>
      </c>
      <c r="I16" s="103">
        <f>'secanim widnes'!I16</f>
        <v>0</v>
      </c>
      <c r="J16" s="103">
        <f>'secanim widnes'!J16</f>
        <v>0</v>
      </c>
      <c r="K16" s="103">
        <f>'secanim widnes'!K16</f>
        <v>0</v>
      </c>
      <c r="L16" s="103">
        <f>'secanim widnes'!L16</f>
        <v>0</v>
      </c>
      <c r="M16" s="103">
        <f>'secanim widnes'!M16</f>
        <v>0</v>
      </c>
      <c r="N16" s="103">
        <f>'secanim widnes'!N16</f>
        <v>0</v>
      </c>
      <c r="O16" s="103">
        <f>'secanim widnes'!O16</f>
        <v>0</v>
      </c>
      <c r="P16" s="103">
        <f>'secanim widnes'!P16</f>
        <v>0</v>
      </c>
      <c r="Q16" s="103">
        <f>'secanim widnes'!Q16</f>
        <v>0</v>
      </c>
      <c r="R16" s="103">
        <f>'secanim widnes'!R16</f>
        <v>0</v>
      </c>
      <c r="S16" s="103">
        <f>'secanim widnes'!S16</f>
        <v>0</v>
      </c>
      <c r="T16" s="103">
        <f>'secanim widnes'!T16</f>
        <v>0</v>
      </c>
      <c r="U16" s="103">
        <f>'secanim widnes'!U16</f>
        <v>0</v>
      </c>
      <c r="V16" s="103">
        <f>'secanim widnes'!V16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51</v>
      </c>
      <c r="D17" s="28">
        <f t="shared" ref="D17:V17" si="0">(VLOOKUP(D$14,$AI2:$AK26,2,FALSE))*D$15</f>
        <v>51</v>
      </c>
      <c r="E17" s="28">
        <f t="shared" si="0"/>
        <v>51</v>
      </c>
      <c r="F17" s="28">
        <f t="shared" si="0"/>
        <v>51</v>
      </c>
      <c r="G17" s="28">
        <f t="shared" si="0"/>
        <v>51</v>
      </c>
      <c r="H17" s="28">
        <f t="shared" si="0"/>
        <v>51</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45.008986</v>
      </c>
      <c r="D18" s="16">
        <f>$D32</f>
        <v>45.008986</v>
      </c>
      <c r="E18" s="16">
        <f>$D33</f>
        <v>45.008986</v>
      </c>
      <c r="F18" s="16">
        <f>$D34</f>
        <v>45.008986</v>
      </c>
      <c r="G18" s="16">
        <f>$D35</f>
        <v>45.008986</v>
      </c>
      <c r="H18" s="16">
        <f>$D36</f>
        <v>45.008986</v>
      </c>
      <c r="I18" s="16">
        <f>$D37</f>
        <v>45.008986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-5.9910139999999998</v>
      </c>
      <c r="D19" s="16">
        <f t="shared" ref="D19:V19" si="1">D18-D17</f>
        <v>-5.9910139999999998</v>
      </c>
      <c r="E19" s="16">
        <f t="shared" si="1"/>
        <v>-5.9910139999999998</v>
      </c>
      <c r="F19" s="16">
        <f t="shared" si="1"/>
        <v>-5.9910139999999998</v>
      </c>
      <c r="G19" s="16">
        <f t="shared" si="1"/>
        <v>-5.9910139999999998</v>
      </c>
      <c r="H19" s="16">
        <f t="shared" si="1"/>
        <v>-5.9910139999999998</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e">
        <f>IF($B37="","",IF(I$19&gt;=0,"INCREASE","DECREASE"))</f>
        <v>#N/A</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7.6457250000000014</v>
      </c>
      <c r="D22" s="16">
        <f>$E32</f>
        <v>7.6457250000000014</v>
      </c>
      <c r="E22" s="16">
        <f>$E33</f>
        <v>7.6457250000000014</v>
      </c>
      <c r="F22" s="16">
        <f>$E34</f>
        <v>7.6457250000000014</v>
      </c>
      <c r="G22" s="16">
        <f>$E35</f>
        <v>7.6457250000000014</v>
      </c>
      <c r="H22" s="16">
        <f>$E36</f>
        <v>7.6457250000000014</v>
      </c>
      <c r="I22" s="16">
        <f>$E37</f>
        <v>7.6457250000000014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-64.354275000000001</v>
      </c>
      <c r="D23" s="16">
        <f t="shared" ref="D23:V23" si="3">D22-D21</f>
        <v>-64.354275000000001</v>
      </c>
      <c r="E23" s="16">
        <f t="shared" si="3"/>
        <v>-64.354275000000001</v>
      </c>
      <c r="F23" s="16">
        <f t="shared" si="3"/>
        <v>-64.354275000000001</v>
      </c>
      <c r="G23" s="16">
        <f t="shared" si="3"/>
        <v>-64.354275000000001</v>
      </c>
      <c r="H23" s="16">
        <f t="shared" si="3"/>
        <v>-64.354275000000001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PL1</v>
      </c>
      <c r="B31" s="15">
        <v>94</v>
      </c>
      <c r="C31" s="77">
        <f>IF(C$27="%w/w SAR",((C$28*10)*$B31),IF(C$27="%w/w DM",(((C$28*10)*($B$28/100))*$B31),IF(C$27="kg/t SAR",(C$28*$B31),IF(C$27="kg/t DM",((C$28*($B$28/100))*$B31),IF(C$27="mg/kg SAR",((C$28*0.001)*$B31),IF(C$27="mg/kg DM",(((C$28*0.001)*($B$28/100))*$B31),0))))))</f>
        <v>65.800000000000011</v>
      </c>
      <c r="D31" s="77">
        <f>(IF(D$27="%w/w SAR",((D$28*10)*$B31),IF(D$27="%w/w DM",(((D$28*10)*($B$28/100))*$B31),IF(D$27="kg/t SAR",(D$28*$B31),IF(D$27="kg/t DM",((D$28*($B$28/100))*$B31),IF(D$27="mg/kg SAR",((D$28*0.001)*$B31),IF(D$27="mg/kg DM",(((D$28*0.001)*($B$28/100))*$B31),"0")))))))*2.291</f>
        <v>45.008986</v>
      </c>
      <c r="E31" s="77">
        <f>(IF(E$27="%w/w SAR",((E$28*10)*$B31),IF(E$27="%w/w DM",(((E$28*10)*($B$28/100))*$B31),IF(E$27="kg/t SAR",(E$28*$B31),IF(E$27="kg/t DM",((E$28*($B$28/100))*$B31),IF(E$27="mg/kg SAR",((E$28*0.001)*$B31),IF(E$27="mg/kg DM",(((E$28*0.001)*($B$28/100))*$B31),"0")))))))*1.205</f>
        <v>7.6457250000000014</v>
      </c>
      <c r="F31" s="77">
        <f>(IF(F$27="%w/w SAR",((F$28*10)*$B31),IF(F$27="%w/w DM",(((F$28*10)*($B$28/100))*$B31),IF(F$27="kg/t SAR",(F$28*$B31),IF(F$27="kg/t DM",((F$28*($B$28/100))*$B31),IF(F$27="mg/kg SAR",((F$28*0.001)*$B31),IF(F$27="mg/kg DM",(((F$28*0.001)*($B$28/100))*$B31),"0")))))))*1.658</f>
        <v>3.9430556000000001</v>
      </c>
      <c r="G31" s="77">
        <f t="shared" ref="G31:P46" si="5">IF(G$27="%w/w SAR",((G$28*10)*$B31),IF(G$27="%w/w DM",(((G$28*10)*($B$28/100))*$B31),IF(G$27="kg/t SAR",(G$28*$B31),IF(G$27="kg/t DM",((G$28*($B$28/100))*$B31),IF(G$27="mg/kg SAR",((G$28*0.001)*$B31),IF(G$27="mg/kg DM",(((G$28*0.001)*($B$28/100))*$B31),0))))))</f>
        <v>4.4179999999999997E-2</v>
      </c>
      <c r="H31" s="77">
        <f t="shared" si="5"/>
        <v>0.66645999999999994</v>
      </c>
      <c r="I31" s="77">
        <f t="shared" si="5"/>
        <v>4.7E-2</v>
      </c>
      <c r="J31" s="77">
        <f t="shared" si="5"/>
        <v>9.4000000000000008E-4</v>
      </c>
      <c r="K31" s="77">
        <f t="shared" si="5"/>
        <v>4.7000000000000002E-3</v>
      </c>
      <c r="L31" s="77">
        <f t="shared" si="5"/>
        <v>2.162E-2</v>
      </c>
      <c r="M31" s="77">
        <f t="shared" si="5"/>
        <v>0.188</v>
      </c>
      <c r="N31" s="77">
        <f t="shared" si="5"/>
        <v>0</v>
      </c>
      <c r="O31" s="77">
        <f t="shared" si="5"/>
        <v>0</v>
      </c>
      <c r="P31" s="77">
        <f t="shared" si="5"/>
        <v>264.98599999999999</v>
      </c>
      <c r="Q31" s="77">
        <f>(IF(Q$27="%w/w SAR",((Q$28*10)*$B31),IF(Q$27="%w/w DM",(((Q$28*10)*($B$28/100))*$B31),IF(Q$27="kg/t SAR",(Q$28*$B31),IF(Q$27="kg/t DM",((Q$28*($B$28/100))*$B31),IF(Q$27="mg/kg SAR",((Q$28*0.001)*$B31),IF(Q$27="mg/kg DM",(((Q$28*0.001)*($B$28/100))*$B31),0)))))))*2.5</f>
        <v>299.625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PL2</v>
      </c>
      <c r="B32" s="15">
        <v>94</v>
      </c>
      <c r="C32" s="77">
        <f t="shared" ref="C32:C50" si="6">IF(C$27="%w/w SAR",((C$28*10)*$B32),IF(C$27="%w/w DM",(((C$28*10)*($B$28/100))*$B32),IF(C$27="kg/t SAR",(C$28*$B32),IF(C$27="kg/t DM",((C$28*($B$28/100))*$B32),IF(C$27="mg/kg SAR",((C$28*0.001)*$B32),IF(C$27="mg/kg DM",(((C$28*0.001)*($B$28/100))*$B32),0))))))</f>
        <v>65.800000000000011</v>
      </c>
      <c r="D32" s="77">
        <f t="shared" ref="D32:D50" si="7">(IF(D$27="%w/w SAR",((D$28*10)*$B32),IF(D$27="%w/w DM",(((D$28*10)*($B$28/100))*$B32),IF(D$27="kg/t SAR",(D$28*$B32),IF(D$27="kg/t DM",((D$28*($B$28/100))*$B32),IF(D$27="mg/kg SAR",((D$28*0.001)*$B32),IF(D$27="mg/kg DM",(((D$28*0.001)*($B$28/100))*$B32),"0")))))))*2.291</f>
        <v>45.008986</v>
      </c>
      <c r="E32" s="77">
        <f t="shared" ref="E32:E50" si="8">(IF(E$27="%w/w SAR",((E$28*10)*$B32),IF(E$27="%w/w DM",(((E$28*10)*($B$28/100))*$B32),IF(E$27="kg/t SAR",(E$28*$B32),IF(E$27="kg/t DM",((E$28*($B$28/100))*$B32),IF(E$27="mg/kg SAR",((E$28*0.001)*$B32),IF(E$27="mg/kg DM",(((E$28*0.001)*($B$28/100))*$B32),"0")))))))*1.205</f>
        <v>7.6457250000000014</v>
      </c>
      <c r="F32" s="77">
        <f t="shared" ref="F32:F50" si="9">(IF(F$27="%w/w SAR",((F$28*10)*$B32),IF(F$27="%w/w DM",(((F$28*10)*($B$28/100))*$B32),IF(F$27="kg/t SAR",(F$28*$B32),IF(F$27="kg/t DM",((F$28*($B$28/100))*$B32),IF(F$27="mg/kg SAR",((F$28*0.001)*$B32),IF(F$27="mg/kg DM",(((F$28*0.001)*($B$28/100))*$B32),"0")))))))*1.658</f>
        <v>3.9430556000000001</v>
      </c>
      <c r="G32" s="77">
        <f t="shared" si="5"/>
        <v>4.4179999999999997E-2</v>
      </c>
      <c r="H32" s="77">
        <f t="shared" si="5"/>
        <v>0.66645999999999994</v>
      </c>
      <c r="I32" s="77">
        <f t="shared" si="5"/>
        <v>4.7E-2</v>
      </c>
      <c r="J32" s="77">
        <f t="shared" si="5"/>
        <v>9.4000000000000008E-4</v>
      </c>
      <c r="K32" s="77">
        <f t="shared" si="5"/>
        <v>4.7000000000000002E-3</v>
      </c>
      <c r="L32" s="77">
        <f t="shared" si="5"/>
        <v>2.162E-2</v>
      </c>
      <c r="M32" s="77">
        <f t="shared" si="5"/>
        <v>0.188</v>
      </c>
      <c r="N32" s="77">
        <f t="shared" si="5"/>
        <v>0</v>
      </c>
      <c r="O32" s="77">
        <f t="shared" si="5"/>
        <v>0</v>
      </c>
      <c r="P32" s="77">
        <f t="shared" si="5"/>
        <v>264.98599999999999</v>
      </c>
      <c r="Q32" s="77">
        <f t="shared" ref="Q32:Q50" si="10">(IF(Q$27="%w/w SAR",((Q$28*10)*$B32),IF(Q$27="%w/w DM",(((Q$28*10)*($B$28/100))*$B32),IF(Q$27="kg/t SAR",(Q$28*$B32),IF(Q$27="kg/t DM",((Q$28*($B$28/100))*$B32),IF(Q$27="mg/kg SAR",((Q$28*0.001)*$B32),IF(Q$27="mg/kg DM",(((Q$28*0.001)*($B$28/100))*$B32),0)))))))*2.5</f>
        <v>299.625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PL3</v>
      </c>
      <c r="B33" s="15">
        <v>94</v>
      </c>
      <c r="C33" s="77">
        <f t="shared" si="6"/>
        <v>65.800000000000011</v>
      </c>
      <c r="D33" s="77">
        <f t="shared" si="7"/>
        <v>45.008986</v>
      </c>
      <c r="E33" s="77">
        <f t="shared" si="8"/>
        <v>7.6457250000000014</v>
      </c>
      <c r="F33" s="77">
        <f t="shared" si="9"/>
        <v>3.9430556000000001</v>
      </c>
      <c r="G33" s="77">
        <f t="shared" si="5"/>
        <v>4.4179999999999997E-2</v>
      </c>
      <c r="H33" s="77">
        <f t="shared" si="5"/>
        <v>0.66645999999999994</v>
      </c>
      <c r="I33" s="77">
        <f t="shared" si="5"/>
        <v>4.7E-2</v>
      </c>
      <c r="J33" s="77">
        <f t="shared" si="5"/>
        <v>9.4000000000000008E-4</v>
      </c>
      <c r="K33" s="77">
        <f t="shared" si="5"/>
        <v>4.7000000000000002E-3</v>
      </c>
      <c r="L33" s="77">
        <f t="shared" si="5"/>
        <v>2.162E-2</v>
      </c>
      <c r="M33" s="77">
        <f t="shared" si="5"/>
        <v>0.188</v>
      </c>
      <c r="N33" s="77">
        <f t="shared" si="5"/>
        <v>0</v>
      </c>
      <c r="O33" s="77">
        <f t="shared" si="5"/>
        <v>0</v>
      </c>
      <c r="P33" s="77">
        <f t="shared" si="5"/>
        <v>264.98599999999999</v>
      </c>
      <c r="Q33" s="77">
        <f t="shared" si="10"/>
        <v>299.625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PL4</v>
      </c>
      <c r="B34" s="15">
        <v>94</v>
      </c>
      <c r="C34" s="77">
        <f t="shared" si="6"/>
        <v>65.800000000000011</v>
      </c>
      <c r="D34" s="77">
        <f t="shared" si="7"/>
        <v>45.008986</v>
      </c>
      <c r="E34" s="77">
        <f t="shared" si="8"/>
        <v>7.6457250000000014</v>
      </c>
      <c r="F34" s="77">
        <f t="shared" si="9"/>
        <v>3.9430556000000001</v>
      </c>
      <c r="G34" s="77">
        <f t="shared" si="5"/>
        <v>4.4179999999999997E-2</v>
      </c>
      <c r="H34" s="77">
        <f t="shared" si="5"/>
        <v>0.66645999999999994</v>
      </c>
      <c r="I34" s="77">
        <f t="shared" si="5"/>
        <v>4.7E-2</v>
      </c>
      <c r="J34" s="77">
        <f t="shared" si="5"/>
        <v>9.4000000000000008E-4</v>
      </c>
      <c r="K34" s="77">
        <f t="shared" si="5"/>
        <v>4.7000000000000002E-3</v>
      </c>
      <c r="L34" s="77">
        <f t="shared" si="5"/>
        <v>2.162E-2</v>
      </c>
      <c r="M34" s="77">
        <f t="shared" si="5"/>
        <v>0.188</v>
      </c>
      <c r="N34" s="77">
        <f t="shared" si="5"/>
        <v>0</v>
      </c>
      <c r="O34" s="77">
        <f t="shared" si="5"/>
        <v>0</v>
      </c>
      <c r="P34" s="77">
        <f t="shared" si="5"/>
        <v>264.98599999999999</v>
      </c>
      <c r="Q34" s="77">
        <f t="shared" si="10"/>
        <v>299.625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PL5</v>
      </c>
      <c r="B35" s="15">
        <v>94</v>
      </c>
      <c r="C35" s="77">
        <f t="shared" si="6"/>
        <v>65.800000000000011</v>
      </c>
      <c r="D35" s="77">
        <f t="shared" si="7"/>
        <v>45.008986</v>
      </c>
      <c r="E35" s="77">
        <f t="shared" si="8"/>
        <v>7.6457250000000014</v>
      </c>
      <c r="F35" s="77">
        <f t="shared" si="9"/>
        <v>3.9430556000000001</v>
      </c>
      <c r="G35" s="77">
        <f t="shared" si="5"/>
        <v>4.4179999999999997E-2</v>
      </c>
      <c r="H35" s="77">
        <f t="shared" si="5"/>
        <v>0.66645999999999994</v>
      </c>
      <c r="I35" s="77">
        <f t="shared" si="5"/>
        <v>4.7E-2</v>
      </c>
      <c r="J35" s="77">
        <f t="shared" si="5"/>
        <v>9.4000000000000008E-4</v>
      </c>
      <c r="K35" s="77">
        <f t="shared" si="5"/>
        <v>4.7000000000000002E-3</v>
      </c>
      <c r="L35" s="77">
        <f t="shared" si="5"/>
        <v>2.162E-2</v>
      </c>
      <c r="M35" s="77">
        <f t="shared" si="5"/>
        <v>0.188</v>
      </c>
      <c r="N35" s="77">
        <f t="shared" si="5"/>
        <v>0</v>
      </c>
      <c r="O35" s="77">
        <f t="shared" si="5"/>
        <v>0</v>
      </c>
      <c r="P35" s="77">
        <f t="shared" si="5"/>
        <v>264.98599999999999</v>
      </c>
      <c r="Q35" s="77">
        <f t="shared" si="10"/>
        <v>299.625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PL7</v>
      </c>
      <c r="B36" s="15">
        <v>94</v>
      </c>
      <c r="C36" s="77">
        <f t="shared" si="6"/>
        <v>65.800000000000011</v>
      </c>
      <c r="D36" s="77">
        <f t="shared" si="7"/>
        <v>45.008986</v>
      </c>
      <c r="E36" s="77">
        <f t="shared" si="8"/>
        <v>7.6457250000000014</v>
      </c>
      <c r="F36" s="77">
        <f t="shared" si="9"/>
        <v>3.9430556000000001</v>
      </c>
      <c r="G36" s="77">
        <f t="shared" si="5"/>
        <v>4.4179999999999997E-2</v>
      </c>
      <c r="H36" s="77">
        <f t="shared" si="5"/>
        <v>0.66645999999999994</v>
      </c>
      <c r="I36" s="77">
        <f t="shared" si="5"/>
        <v>4.7E-2</v>
      </c>
      <c r="J36" s="77">
        <f t="shared" si="5"/>
        <v>9.4000000000000008E-4</v>
      </c>
      <c r="K36" s="77">
        <f t="shared" si="5"/>
        <v>4.7000000000000002E-3</v>
      </c>
      <c r="L36" s="77">
        <f t="shared" si="5"/>
        <v>2.162E-2</v>
      </c>
      <c r="M36" s="77">
        <f t="shared" si="5"/>
        <v>0.188</v>
      </c>
      <c r="N36" s="77">
        <f t="shared" si="5"/>
        <v>0</v>
      </c>
      <c r="O36" s="77">
        <f t="shared" si="5"/>
        <v>0</v>
      </c>
      <c r="P36" s="77">
        <f t="shared" si="5"/>
        <v>264.98599999999999</v>
      </c>
      <c r="Q36" s="77">
        <f t="shared" si="10"/>
        <v>299.625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v>94</v>
      </c>
      <c r="C37" s="77">
        <f t="shared" si="6"/>
        <v>65.800000000000011</v>
      </c>
      <c r="D37" s="77">
        <f t="shared" si="7"/>
        <v>45.008986</v>
      </c>
      <c r="E37" s="77">
        <f t="shared" si="8"/>
        <v>7.6457250000000014</v>
      </c>
      <c r="F37" s="77">
        <f t="shared" si="9"/>
        <v>3.9430556000000001</v>
      </c>
      <c r="G37" s="77">
        <f t="shared" si="5"/>
        <v>4.4179999999999997E-2</v>
      </c>
      <c r="H37" s="77">
        <f t="shared" si="5"/>
        <v>0.66645999999999994</v>
      </c>
      <c r="I37" s="77">
        <f t="shared" si="5"/>
        <v>4.7E-2</v>
      </c>
      <c r="J37" s="77">
        <f t="shared" si="5"/>
        <v>9.4000000000000008E-4</v>
      </c>
      <c r="K37" s="77">
        <f t="shared" si="5"/>
        <v>4.7000000000000002E-3</v>
      </c>
      <c r="L37" s="77">
        <f t="shared" si="5"/>
        <v>2.162E-2</v>
      </c>
      <c r="M37" s="77">
        <f t="shared" si="5"/>
        <v>0.188</v>
      </c>
      <c r="N37" s="77">
        <f t="shared" si="5"/>
        <v>0</v>
      </c>
      <c r="O37" s="77">
        <f t="shared" si="5"/>
        <v>0</v>
      </c>
      <c r="P37" s="77">
        <f t="shared" si="5"/>
        <v>264.98599999999999</v>
      </c>
      <c r="Q37" s="77">
        <f t="shared" si="10"/>
        <v>299.625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PL1</v>
      </c>
      <c r="C57" s="8" t="str">
        <f t="shared" ref="C57:U57" si="13">D8</f>
        <v>PL2</v>
      </c>
      <c r="D57" s="8" t="str">
        <f t="shared" si="13"/>
        <v>PL3</v>
      </c>
      <c r="E57" s="8" t="str">
        <f t="shared" si="13"/>
        <v>PL4</v>
      </c>
      <c r="F57" s="8" t="str">
        <f t="shared" si="13"/>
        <v>PL5</v>
      </c>
      <c r="G57" s="8" t="str">
        <f t="shared" si="13"/>
        <v>PL7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0 I Arable</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5.8</v>
      </c>
      <c r="C60" s="76">
        <f t="shared" ref="C60:U60" si="14">D10</f>
        <v>5.8</v>
      </c>
      <c r="D60" s="76">
        <f t="shared" si="14"/>
        <v>5.8</v>
      </c>
      <c r="E60" s="76">
        <f t="shared" si="14"/>
        <v>6.2</v>
      </c>
      <c r="F60" s="76">
        <f t="shared" si="14"/>
        <v>6.4</v>
      </c>
      <c r="G60" s="76">
        <f t="shared" si="14"/>
        <v>5.6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94</v>
      </c>
      <c r="C62" s="77">
        <f>B32</f>
        <v>94</v>
      </c>
      <c r="D62" s="77">
        <f>B33</f>
        <v>94</v>
      </c>
      <c r="E62" s="77">
        <f>B34</f>
        <v>94</v>
      </c>
      <c r="F62" s="77">
        <f>B35</f>
        <v>94</v>
      </c>
      <c r="G62" s="77">
        <f>B36</f>
        <v>94</v>
      </c>
      <c r="H62" s="77">
        <f>B37</f>
        <v>94</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7.2000000000000028</v>
      </c>
      <c r="C64" s="77">
        <f t="shared" ref="C64:U64" si="17">(C59-C60)*C61</f>
        <v>7.2000000000000028</v>
      </c>
      <c r="D64" s="77">
        <f t="shared" si="17"/>
        <v>7.2000000000000028</v>
      </c>
      <c r="E64" s="77">
        <f t="shared" si="17"/>
        <v>4</v>
      </c>
      <c r="F64" s="77">
        <f t="shared" si="17"/>
        <v>2.3999999999999986</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-7.2000000000000028</v>
      </c>
      <c r="C65" s="77">
        <f t="shared" ref="C65:U65" si="18">C63-C64</f>
        <v>-7.2000000000000028</v>
      </c>
      <c r="D65" s="77">
        <f t="shared" si="18"/>
        <v>-7.2000000000000028</v>
      </c>
      <c r="E65" s="77">
        <f t="shared" si="18"/>
        <v>-4</v>
      </c>
      <c r="F65" s="77">
        <f t="shared" si="18"/>
        <v>-2.3999999999999986</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0" zoomScale="90" zoomScaleNormal="90" workbookViewId="0">
      <selection activeCell="B32" sqref="B32"/>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'secanim widnes'!C1:D1</f>
        <v>PAN-023644</v>
      </c>
      <c r="D1" s="142"/>
      <c r="E1" s="93" t="s">
        <v>45</v>
      </c>
      <c r="F1" s="39">
        <f>'secanim widnes'!F1</f>
        <v>16</v>
      </c>
      <c r="G1" s="121" t="s">
        <v>43</v>
      </c>
      <c r="H1" s="122"/>
      <c r="I1" s="118">
        <v>6.8</v>
      </c>
      <c r="J1" s="120" t="s">
        <v>153</v>
      </c>
      <c r="K1" s="120"/>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'secanim widnes'!C2:D2</f>
        <v>EPR/FB3606GC</v>
      </c>
      <c r="D2" s="144"/>
      <c r="E2" s="93" t="s">
        <v>109</v>
      </c>
      <c r="F2" s="96" t="s">
        <v>172</v>
      </c>
      <c r="G2" s="139" t="s">
        <v>110</v>
      </c>
      <c r="H2" s="140"/>
      <c r="I2" s="118">
        <v>351</v>
      </c>
      <c r="J2" s="120" t="s">
        <v>158</v>
      </c>
      <c r="K2" s="120"/>
      <c r="L2" s="97">
        <v>0.11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'secanim widnes'!C3:D3</f>
        <v>Agrispread Ltd</v>
      </c>
      <c r="D3" s="144"/>
      <c r="E3" s="93" t="s">
        <v>108</v>
      </c>
      <c r="F3" s="31" t="s">
        <v>78</v>
      </c>
      <c r="G3" s="120" t="s">
        <v>159</v>
      </c>
      <c r="H3" s="120"/>
      <c r="I3" s="118"/>
      <c r="J3" s="121" t="s">
        <v>154</v>
      </c>
      <c r="K3" s="122"/>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'secanim widnes'!C4:D4</f>
        <v>Dolennion Farm, Worthenbury, LL13 0AN</v>
      </c>
      <c r="D4" s="142"/>
      <c r="E4" s="94" t="s">
        <v>1</v>
      </c>
      <c r="F4" s="96" t="s">
        <v>167</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'secanim widnes'!C5:D5</f>
        <v>Owen clee</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t="str">
        <f>'secanim widnes'!C8</f>
        <v>PL1</v>
      </c>
      <c r="D8" s="60" t="str">
        <f>'secanim widnes'!D8</f>
        <v>PL2</v>
      </c>
      <c r="E8" s="60" t="str">
        <f>'secanim widnes'!E8</f>
        <v>PL3</v>
      </c>
      <c r="F8" s="60" t="str">
        <f>'secanim widnes'!F8</f>
        <v>PL4</v>
      </c>
      <c r="G8" s="60" t="str">
        <f>'secanim widnes'!G8</f>
        <v>PL5</v>
      </c>
      <c r="H8" s="60" t="str">
        <f>'secanim widnes'!H8</f>
        <v>PL7</v>
      </c>
      <c r="I8" s="60">
        <f>'secanim widnes'!I8</f>
        <v>0</v>
      </c>
      <c r="J8" s="60">
        <f>'secanim widnes'!J8</f>
        <v>0</v>
      </c>
      <c r="K8" s="60">
        <f>'secanim widnes'!K8</f>
        <v>0</v>
      </c>
      <c r="L8" s="60">
        <f>'secanim widnes'!L8</f>
        <v>0</v>
      </c>
      <c r="M8" s="60">
        <f>'secanim widnes'!M8</f>
        <v>0</v>
      </c>
      <c r="N8" s="60">
        <f>'secanim widnes'!N8</f>
        <v>0</v>
      </c>
      <c r="O8" s="60">
        <f>'secanim widnes'!O8</f>
        <v>0</v>
      </c>
      <c r="P8" s="60">
        <f>'secanim widnes'!P8</f>
        <v>0</v>
      </c>
      <c r="Q8" s="60">
        <f>'secanim widnes'!Q8</f>
        <v>0</v>
      </c>
      <c r="R8" s="60">
        <f>'secanim widnes'!R8</f>
        <v>0</v>
      </c>
      <c r="S8" s="60">
        <f>'secanim widnes'!S8</f>
        <v>0</v>
      </c>
      <c r="T8" s="60">
        <f>'secanim widnes'!T8</f>
        <v>0</v>
      </c>
      <c r="U8" s="60">
        <f>'secanim widnes'!U8</f>
        <v>0</v>
      </c>
      <c r="V8" s="60">
        <f>'secanim widnes'!V8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'secanim widnes'!C9</f>
        <v>1</v>
      </c>
      <c r="D9" s="60">
        <f>'secanim widnes'!D9</f>
        <v>1</v>
      </c>
      <c r="E9" s="60">
        <f>'secanim widnes'!E9</f>
        <v>1</v>
      </c>
      <c r="F9" s="60">
        <f>'secanim widnes'!F9</f>
        <v>1</v>
      </c>
      <c r="G9" s="60">
        <f>'secanim widnes'!G9</f>
        <v>1</v>
      </c>
      <c r="H9" s="60">
        <f>'secanim widnes'!H9</f>
        <v>1</v>
      </c>
      <c r="I9" s="60">
        <f>'secanim widnes'!I9</f>
        <v>0</v>
      </c>
      <c r="J9" s="60">
        <f>'secanim widnes'!J9</f>
        <v>0</v>
      </c>
      <c r="K9" s="60">
        <f>'secanim widnes'!K9</f>
        <v>0</v>
      </c>
      <c r="L9" s="60">
        <f>'secanim widnes'!L9</f>
        <v>0</v>
      </c>
      <c r="M9" s="60">
        <f>'secanim widnes'!M9</f>
        <v>0</v>
      </c>
      <c r="N9" s="60">
        <f>'secanim widnes'!N9</f>
        <v>0</v>
      </c>
      <c r="O9" s="60">
        <f>'secanim widnes'!O9</f>
        <v>0</v>
      </c>
      <c r="P9" s="60">
        <f>'secanim widnes'!P9</f>
        <v>0</v>
      </c>
      <c r="Q9" s="60">
        <f>'secanim widnes'!Q9</f>
        <v>0</v>
      </c>
      <c r="R9" s="60">
        <f>'secanim widnes'!R9</f>
        <v>0</v>
      </c>
      <c r="S9" s="60">
        <f>'secanim widnes'!S9</f>
        <v>0</v>
      </c>
      <c r="T9" s="60">
        <f>'secanim widnes'!T9</f>
        <v>0</v>
      </c>
      <c r="U9" s="60">
        <f>'secanim widnes'!U9</f>
        <v>0</v>
      </c>
      <c r="V9" s="60">
        <f>'secanim widnes'!V9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'secanim widnes'!C10</f>
        <v>5.8</v>
      </c>
      <c r="D10" s="60">
        <f>'secanim widnes'!D10</f>
        <v>5.8</v>
      </c>
      <c r="E10" s="60">
        <f>'secanim widnes'!E10</f>
        <v>5.8</v>
      </c>
      <c r="F10" s="60">
        <f>'secanim widnes'!F10</f>
        <v>6.2</v>
      </c>
      <c r="G10" s="60">
        <f>'secanim widnes'!G10</f>
        <v>6.4</v>
      </c>
      <c r="H10" s="60">
        <f>'secanim widnes'!H10</f>
        <v>5.6</v>
      </c>
      <c r="I10" s="60">
        <f>'secanim widnes'!I10</f>
        <v>0</v>
      </c>
      <c r="J10" s="60">
        <f>'secanim widnes'!J10</f>
        <v>0</v>
      </c>
      <c r="K10" s="60">
        <f>'secanim widnes'!K10</f>
        <v>0</v>
      </c>
      <c r="L10" s="60">
        <f>'secanim widnes'!L10</f>
        <v>0</v>
      </c>
      <c r="M10" s="60">
        <f>'secanim widnes'!M10</f>
        <v>0</v>
      </c>
      <c r="N10" s="60">
        <f>'secanim widnes'!N10</f>
        <v>0</v>
      </c>
      <c r="O10" s="60">
        <f>'secanim widnes'!O10</f>
        <v>0</v>
      </c>
      <c r="P10" s="60">
        <f>'secanim widnes'!P10</f>
        <v>0</v>
      </c>
      <c r="Q10" s="60">
        <f>'secanim widnes'!Q10</f>
        <v>0</v>
      </c>
      <c r="R10" s="60">
        <f>'secanim widnes'!R10</f>
        <v>0</v>
      </c>
      <c r="S10" s="60">
        <f>'secanim widnes'!S10</f>
        <v>0</v>
      </c>
      <c r="T10" s="60">
        <f>'secanim widnes'!T10</f>
        <v>0</v>
      </c>
      <c r="U10" s="60">
        <f>'secanim widnes'!U10</f>
        <v>0</v>
      </c>
      <c r="V10" s="60">
        <f>'secanim widnes'!V10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'secanim widnes'!C11</f>
        <v>1</v>
      </c>
      <c r="D11" s="60">
        <f>'secanim widnes'!D11</f>
        <v>1</v>
      </c>
      <c r="E11" s="60">
        <f>'secanim widnes'!E11</f>
        <v>1</v>
      </c>
      <c r="F11" s="60">
        <f>'secanim widnes'!F11</f>
        <v>3</v>
      </c>
      <c r="G11" s="60">
        <f>'secanim widnes'!G11</f>
        <v>0</v>
      </c>
      <c r="H11" s="60">
        <f>'secanim widnes'!H11</f>
        <v>2</v>
      </c>
      <c r="I11" s="60">
        <f>'secanim widnes'!I11</f>
        <v>0</v>
      </c>
      <c r="J11" s="60">
        <f>'secanim widnes'!J11</f>
        <v>0</v>
      </c>
      <c r="K11" s="60">
        <f>'secanim widnes'!K11</f>
        <v>0</v>
      </c>
      <c r="L11" s="60">
        <f>'secanim widnes'!L11</f>
        <v>0</v>
      </c>
      <c r="M11" s="60">
        <f>'secanim widnes'!M11</f>
        <v>0</v>
      </c>
      <c r="N11" s="60">
        <f>'secanim widnes'!N11</f>
        <v>0</v>
      </c>
      <c r="O11" s="60">
        <f>'secanim widnes'!O11</f>
        <v>0</v>
      </c>
      <c r="P11" s="60">
        <f>'secanim widnes'!P11</f>
        <v>0</v>
      </c>
      <c r="Q11" s="60">
        <f>'secanim widnes'!Q11</f>
        <v>0</v>
      </c>
      <c r="R11" s="60">
        <f>'secanim widnes'!R11</f>
        <v>0</v>
      </c>
      <c r="S11" s="60">
        <f>'secanim widnes'!S11</f>
        <v>0</v>
      </c>
      <c r="T11" s="60">
        <f>'secanim widnes'!T11</f>
        <v>0</v>
      </c>
      <c r="U11" s="60">
        <f>'secanim widnes'!U11</f>
        <v>0</v>
      </c>
      <c r="V11" s="60">
        <f>'secanim widnes'!V11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'secanim widnes'!C12</f>
        <v>0</v>
      </c>
      <c r="D12" s="60">
        <f>'secanim widnes'!D12</f>
        <v>1</v>
      </c>
      <c r="E12" s="60">
        <f>'secanim widnes'!E12</f>
        <v>1</v>
      </c>
      <c r="F12" s="60">
        <f>'secanim widnes'!F12</f>
        <v>0</v>
      </c>
      <c r="G12" s="60">
        <f>'secanim widnes'!G12</f>
        <v>0</v>
      </c>
      <c r="H12" s="60">
        <f>'secanim widnes'!H12</f>
        <v>3</v>
      </c>
      <c r="I12" s="60">
        <f>'secanim widnes'!I12</f>
        <v>0</v>
      </c>
      <c r="J12" s="60">
        <f>'secanim widnes'!J12</f>
        <v>0</v>
      </c>
      <c r="K12" s="60">
        <f>'secanim widnes'!K12</f>
        <v>0</v>
      </c>
      <c r="L12" s="60">
        <f>'secanim widnes'!L12</f>
        <v>0</v>
      </c>
      <c r="M12" s="60">
        <f>'secanim widnes'!M12</f>
        <v>0</v>
      </c>
      <c r="N12" s="60">
        <f>'secanim widnes'!N12</f>
        <v>0</v>
      </c>
      <c r="O12" s="60">
        <f>'secanim widnes'!O12</f>
        <v>0</v>
      </c>
      <c r="P12" s="60">
        <f>'secanim widnes'!P12</f>
        <v>0</v>
      </c>
      <c r="Q12" s="60">
        <f>'secanim widnes'!Q12</f>
        <v>0</v>
      </c>
      <c r="R12" s="60">
        <f>'secanim widnes'!R12</f>
        <v>0</v>
      </c>
      <c r="S12" s="60">
        <f>'secanim widnes'!S12</f>
        <v>0</v>
      </c>
      <c r="T12" s="60">
        <f>'secanim widnes'!T12</f>
        <v>0</v>
      </c>
      <c r="U12" s="60">
        <f>'secanim widnes'!U12</f>
        <v>0</v>
      </c>
      <c r="V12" s="60">
        <f>'secanim widnes'!V12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'secanim widnes'!C13</f>
        <v>2</v>
      </c>
      <c r="D13" s="60">
        <f>'secanim widnes'!D13</f>
        <v>2</v>
      </c>
      <c r="E13" s="60">
        <f>'secanim widnes'!E13</f>
        <v>2</v>
      </c>
      <c r="F13" s="60">
        <f>'secanim widnes'!F13</f>
        <v>5</v>
      </c>
      <c r="G13" s="60">
        <f>'secanim widnes'!G13</f>
        <v>1</v>
      </c>
      <c r="H13" s="60">
        <f>'secanim widnes'!H13</f>
        <v>3</v>
      </c>
      <c r="I13" s="60">
        <f>'secanim widnes'!I13</f>
        <v>0</v>
      </c>
      <c r="J13" s="60">
        <f>'secanim widnes'!J13</f>
        <v>0</v>
      </c>
      <c r="K13" s="60">
        <f>'secanim widnes'!K13</f>
        <v>0</v>
      </c>
      <c r="L13" s="60">
        <f>'secanim widnes'!L13</f>
        <v>0</v>
      </c>
      <c r="M13" s="60">
        <f>'secanim widnes'!M13</f>
        <v>0</v>
      </c>
      <c r="N13" s="60">
        <f>'secanim widnes'!N13</f>
        <v>0</v>
      </c>
      <c r="O13" s="60">
        <f>'secanim widnes'!O13</f>
        <v>0</v>
      </c>
      <c r="P13" s="60">
        <f>'secanim widnes'!P13</f>
        <v>0</v>
      </c>
      <c r="Q13" s="60">
        <f>'secanim widnes'!Q13</f>
        <v>0</v>
      </c>
      <c r="R13" s="60">
        <f>'secanim widnes'!R13</f>
        <v>0</v>
      </c>
      <c r="S13" s="60">
        <f>'secanim widnes'!S13</f>
        <v>0</v>
      </c>
      <c r="T13" s="60">
        <f>'secanim widnes'!T13</f>
        <v>0</v>
      </c>
      <c r="U13" s="60">
        <f>'secanim widnes'!U13</f>
        <v>0</v>
      </c>
      <c r="V13" s="60">
        <f>'secanim widnes'!V13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'secanim widnes'!C14</f>
        <v>Spring wheat/barley</v>
      </c>
      <c r="D14" s="102" t="str">
        <f>'secanim widnes'!D14</f>
        <v>Spring wheat/barley</v>
      </c>
      <c r="E14" s="102" t="str">
        <f>'secanim widnes'!E14</f>
        <v>Spring wheat/barley</v>
      </c>
      <c r="F14" s="102" t="str">
        <f>'secanim widnes'!F14</f>
        <v>Spring wheat/barley</v>
      </c>
      <c r="G14" s="102" t="str">
        <f>'secanim widnes'!G14</f>
        <v>Spring wheat/barley</v>
      </c>
      <c r="H14" s="102" t="str">
        <f>'secanim widnes'!H14</f>
        <v>Spring wheat/barley</v>
      </c>
      <c r="I14" s="102">
        <f>'secanim widnes'!I14</f>
        <v>0</v>
      </c>
      <c r="J14" s="102">
        <f>'secanim widnes'!J14</f>
        <v>0</v>
      </c>
      <c r="K14" s="102">
        <f>'secanim widnes'!K14</f>
        <v>0</v>
      </c>
      <c r="L14" s="102">
        <f>'secanim widnes'!L14</f>
        <v>0</v>
      </c>
      <c r="M14" s="102">
        <f>'secanim widnes'!M14</f>
        <v>0</v>
      </c>
      <c r="N14" s="102">
        <f>'secanim widnes'!N14</f>
        <v>0</v>
      </c>
      <c r="O14" s="102">
        <f>'secanim widnes'!O14</f>
        <v>0</v>
      </c>
      <c r="P14" s="102">
        <f>'secanim widnes'!P14</f>
        <v>0</v>
      </c>
      <c r="Q14" s="102">
        <f>'secanim widnes'!Q14</f>
        <v>0</v>
      </c>
      <c r="R14" s="102">
        <f>'secanim widnes'!R14</f>
        <v>0</v>
      </c>
      <c r="S14" s="102">
        <f>'secanim widnes'!S14</f>
        <v>0</v>
      </c>
      <c r="T14" s="102">
        <f>'secanim widnes'!T14</f>
        <v>0</v>
      </c>
      <c r="U14" s="102">
        <f>'secanim widnes'!U14</f>
        <v>0</v>
      </c>
      <c r="V14" s="102">
        <f>'secanim widnes'!V14</f>
        <v>0</v>
      </c>
      <c r="AD14" s="30" t="s">
        <v>138</v>
      </c>
      <c r="AE14" s="30">
        <v>6</v>
      </c>
      <c r="AI14" s="53" t="s">
        <v>119</v>
      </c>
      <c r="AJ14" s="54">
        <v>0.8</v>
      </c>
      <c r="AK14" s="55">
        <v>1.7</v>
      </c>
      <c r="AL14" s="11">
        <v>12</v>
      </c>
      <c r="AM14" s="11">
        <v>6.7</v>
      </c>
      <c r="AN14" s="11" t="s">
        <v>135</v>
      </c>
    </row>
    <row r="15" spans="1:41" x14ac:dyDescent="0.25">
      <c r="A15" s="131" t="s">
        <v>9</v>
      </c>
      <c r="B15" s="131"/>
      <c r="C15" s="60">
        <f>'secanim widnes'!C15</f>
        <v>6</v>
      </c>
      <c r="D15" s="60">
        <f>'secanim widnes'!D15</f>
        <v>6</v>
      </c>
      <c r="E15" s="60">
        <f>'secanim widnes'!E15</f>
        <v>6</v>
      </c>
      <c r="F15" s="60">
        <f>'secanim widnes'!F15</f>
        <v>6</v>
      </c>
      <c r="G15" s="60">
        <f>'secanim widnes'!G15</f>
        <v>6</v>
      </c>
      <c r="H15" s="60">
        <f>'secanim widnes'!H15</f>
        <v>6</v>
      </c>
      <c r="I15" s="60">
        <f>'secanim widnes'!I15</f>
        <v>0</v>
      </c>
      <c r="J15" s="60">
        <f>'secanim widnes'!J15</f>
        <v>0</v>
      </c>
      <c r="K15" s="60">
        <f>'secanim widnes'!K15</f>
        <v>0</v>
      </c>
      <c r="L15" s="60">
        <f>'secanim widnes'!L15</f>
        <v>0</v>
      </c>
      <c r="M15" s="60">
        <f>'secanim widnes'!M15</f>
        <v>0</v>
      </c>
      <c r="N15" s="60">
        <f>'secanim widnes'!N15</f>
        <v>0</v>
      </c>
      <c r="O15" s="60">
        <f>'secanim widnes'!O15</f>
        <v>0</v>
      </c>
      <c r="P15" s="60">
        <f>'secanim widnes'!P15</f>
        <v>0</v>
      </c>
      <c r="Q15" s="60">
        <f>'secanim widnes'!Q15</f>
        <v>0</v>
      </c>
      <c r="R15" s="60">
        <f>'secanim widnes'!R15</f>
        <v>0</v>
      </c>
      <c r="S15" s="60">
        <f>'secanim widnes'!S15</f>
        <v>0</v>
      </c>
      <c r="T15" s="60">
        <f>'secanim widnes'!T15</f>
        <v>0</v>
      </c>
      <c r="U15" s="60">
        <f>'secanim widnes'!U15</f>
        <v>0</v>
      </c>
      <c r="V15" s="60">
        <f>'secanim widnes'!V15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'secanim widnes'!C16</f>
        <v>Medium/Clay</v>
      </c>
      <c r="D16" s="103" t="str">
        <f>'secanim widnes'!D16</f>
        <v>Medium/Clay</v>
      </c>
      <c r="E16" s="103" t="str">
        <f>'secanim widnes'!E16</f>
        <v>Medium/Clay</v>
      </c>
      <c r="F16" s="103" t="str">
        <f>'secanim widnes'!F16</f>
        <v>Medium/Clay</v>
      </c>
      <c r="G16" s="103" t="str">
        <f>'secanim widnes'!G16</f>
        <v>Medium/Clay</v>
      </c>
      <c r="H16" s="103">
        <f>'secanim widnes'!H16</f>
        <v>0</v>
      </c>
      <c r="I16" s="103">
        <f>'secanim widnes'!I16</f>
        <v>0</v>
      </c>
      <c r="J16" s="103">
        <f>'secanim widnes'!J16</f>
        <v>0</v>
      </c>
      <c r="K16" s="103">
        <f>'secanim widnes'!K16</f>
        <v>0</v>
      </c>
      <c r="L16" s="103">
        <f>'secanim widnes'!L16</f>
        <v>0</v>
      </c>
      <c r="M16" s="103">
        <f>'secanim widnes'!M16</f>
        <v>0</v>
      </c>
      <c r="N16" s="103">
        <f>'secanim widnes'!N16</f>
        <v>0</v>
      </c>
      <c r="O16" s="103">
        <f>'secanim widnes'!O16</f>
        <v>0</v>
      </c>
      <c r="P16" s="103">
        <f>'secanim widnes'!P16</f>
        <v>0</v>
      </c>
      <c r="Q16" s="103">
        <f>'secanim widnes'!Q16</f>
        <v>0</v>
      </c>
      <c r="R16" s="103">
        <f>'secanim widnes'!R16</f>
        <v>0</v>
      </c>
      <c r="S16" s="103">
        <f>'secanim widnes'!S16</f>
        <v>0</v>
      </c>
      <c r="T16" s="103">
        <f>'secanim widnes'!T16</f>
        <v>0</v>
      </c>
      <c r="U16" s="103">
        <f>'secanim widnes'!U16</f>
        <v>0</v>
      </c>
      <c r="V16" s="103">
        <f>'secanim widnes'!V16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51</v>
      </c>
      <c r="D17" s="28">
        <f t="shared" ref="D17:V17" si="0">(VLOOKUP(D$14,$AI2:$AK26,2,FALSE))*D$15</f>
        <v>51</v>
      </c>
      <c r="E17" s="28">
        <f t="shared" si="0"/>
        <v>51</v>
      </c>
      <c r="F17" s="28">
        <f t="shared" si="0"/>
        <v>51</v>
      </c>
      <c r="G17" s="28">
        <f t="shared" si="0"/>
        <v>51</v>
      </c>
      <c r="H17" s="28">
        <f t="shared" si="0"/>
        <v>51</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50.275995000000002</v>
      </c>
      <c r="D18" s="16">
        <f>$D32</f>
        <v>50.275995000000002</v>
      </c>
      <c r="E18" s="16">
        <f>$D33</f>
        <v>50.275995000000002</v>
      </c>
      <c r="F18" s="16">
        <f>$D34</f>
        <v>50.275995000000002</v>
      </c>
      <c r="G18" s="16">
        <f>$D35</f>
        <v>50.275995000000002</v>
      </c>
      <c r="H18" s="16">
        <f>$D36</f>
        <v>50.275995000000002</v>
      </c>
      <c r="I18" s="16">
        <f>$D37</f>
        <v>50.275995000000002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-0.72400499999999823</v>
      </c>
      <c r="D19" s="16">
        <f t="shared" ref="D19:V19" si="1">D18-D17</f>
        <v>-0.72400499999999823</v>
      </c>
      <c r="E19" s="16">
        <f t="shared" si="1"/>
        <v>-0.72400499999999823</v>
      </c>
      <c r="F19" s="16">
        <f t="shared" si="1"/>
        <v>-0.72400499999999823</v>
      </c>
      <c r="G19" s="16">
        <f t="shared" si="1"/>
        <v>-0.72400499999999823</v>
      </c>
      <c r="H19" s="16">
        <f t="shared" si="1"/>
        <v>-0.72400499999999823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e">
        <f>IF($B37="","",IF(I$19&gt;=0,"INCREASE","DECREASE"))</f>
        <v>#N/A</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72</v>
      </c>
      <c r="D21" s="28">
        <f t="shared" ref="D21:V21" si="2">(VLOOKUP(D$14,$AI2:$AK24,3,FALSE))*D$15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14.9527245</v>
      </c>
      <c r="D22" s="16">
        <f>$E32</f>
        <v>14.9527245</v>
      </c>
      <c r="E22" s="16">
        <f>$E33</f>
        <v>14.9527245</v>
      </c>
      <c r="F22" s="16">
        <f>$E34</f>
        <v>14.9527245</v>
      </c>
      <c r="G22" s="16">
        <f>$E35</f>
        <v>14.9527245</v>
      </c>
      <c r="H22" s="16">
        <f>$E36</f>
        <v>14.9527245</v>
      </c>
      <c r="I22" s="16">
        <f>$E37</f>
        <v>14.9527245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-57.047275499999998</v>
      </c>
      <c r="D23" s="16">
        <f t="shared" ref="D23:V23" si="3">D22-D21</f>
        <v>-57.047275499999998</v>
      </c>
      <c r="E23" s="16">
        <f t="shared" si="3"/>
        <v>-57.047275499999998</v>
      </c>
      <c r="F23" s="16">
        <f t="shared" si="3"/>
        <v>-57.047275499999998</v>
      </c>
      <c r="G23" s="16">
        <f t="shared" si="3"/>
        <v>-57.047275499999998</v>
      </c>
      <c r="H23" s="16">
        <f t="shared" si="3"/>
        <v>-57.047275499999998</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PL1</v>
      </c>
      <c r="B31" s="15">
        <v>133</v>
      </c>
      <c r="C31" s="77">
        <f>IF(C$27="%w/w SAR",((C$28*10)*$B31),IF(C$27="%w/w DM",(((C$28*10)*($B$28/100))*$B31),IF(C$27="kg/t SAR",(C$28*$B31),IF(C$27="kg/t DM",((C$28*($B$28/100))*$B31),IF(C$27="mg/kg SAR",((C$28*0.001)*$B31),IF(C$27="mg/kg DM",(((C$28*0.001)*($B$28/100))*$B31),0))))))</f>
        <v>146.30000000000001</v>
      </c>
      <c r="D31" s="77">
        <f>(IF(D$27="%w/w SAR",((D$28*10)*$B31),IF(D$27="%w/w DM",(((D$28*10)*($B$28/100))*$B31),IF(D$27="kg/t SAR",(D$28*$B31),IF(D$27="kg/t DM",((D$28*($B$28/100))*$B31),IF(D$27="mg/kg SAR",((D$28*0.001)*$B31),IF(D$27="mg/kg DM",(((D$28*0.001)*($B$28/100))*$B31),"0")))))))*2.291</f>
        <v>50.275995000000002</v>
      </c>
      <c r="E31" s="77">
        <f>(IF(E$27="%w/w SAR",((E$28*10)*$B31),IF(E$27="%w/w DM",(((E$28*10)*($B$28/100))*$B31),IF(E$27="kg/t SAR",(E$28*$B31),IF(E$27="kg/t DM",((E$28*($B$28/100))*$B31),IF(E$27="mg/kg SAR",((E$28*0.001)*$B31),IF(E$27="mg/kg DM",(((E$28*0.001)*($B$28/100))*$B31),"0")))))))*1.205</f>
        <v>14.9527245</v>
      </c>
      <c r="F31" s="77">
        <f>(IF(F$27="%w/w SAR",((F$28*10)*$B31),IF(F$27="%w/w DM",(((F$28*10)*($B$28/100))*$B31),IF(F$27="kg/t SAR",(F$28*$B31),IF(F$27="kg/t DM",((F$28*($B$28/100))*$B31),IF(F$27="mg/kg SAR",((F$28*0.001)*$B31),IF(F$27="mg/kg DM",(((F$28*0.001)*($B$28/100))*$B31),"0")))))))*1.658</f>
        <v>17.619068600000002</v>
      </c>
      <c r="G31" s="77">
        <f t="shared" ref="G31:P46" si="5">IF(G$27="%w/w SAR",((G$28*10)*$B31),IF(G$27="%w/w DM",(((G$28*10)*($B$28/100))*$B31),IF(G$27="kg/t SAR",(G$28*$B31),IF(G$27="kg/t DM",((G$28*($B$28/100))*$B31),IF(G$27="mg/kg SAR",((G$28*0.001)*$B31),IF(G$27="mg/kg DM",(((G$28*0.001)*($B$28/100))*$B31),0))))))</f>
        <v>9.0972000000000011E-2</v>
      </c>
      <c r="H31" s="77">
        <f t="shared" si="5"/>
        <v>0.50407000000000002</v>
      </c>
      <c r="I31" s="77">
        <f t="shared" si="5"/>
        <v>6.6500000000000004E-2</v>
      </c>
      <c r="J31" s="77">
        <f t="shared" si="5"/>
        <v>1.33E-3</v>
      </c>
      <c r="K31" s="77">
        <f t="shared" si="5"/>
        <v>6.6500000000000005E-3</v>
      </c>
      <c r="L31" s="77">
        <f t="shared" si="5"/>
        <v>2.6600000000000002E-2</v>
      </c>
      <c r="M31" s="77">
        <f t="shared" si="5"/>
        <v>3.0058000000000001E-2</v>
      </c>
      <c r="N31" s="77">
        <f t="shared" si="5"/>
        <v>0</v>
      </c>
      <c r="O31" s="77">
        <f t="shared" si="5"/>
        <v>0</v>
      </c>
      <c r="P31" s="77">
        <f t="shared" si="5"/>
        <v>44.688000000000002</v>
      </c>
      <c r="Q31" s="77">
        <f>(IF(Q$27="%w/w SAR",((Q$28*10)*$B31),IF(Q$27="%w/w DM",(((Q$28*10)*($B$28/100))*$B31),IF(Q$27="kg/t SAR",(Q$28*$B31),IF(Q$27="kg/t DM",((Q$28*($B$28/100))*$B31),IF(Q$27="mg/kg SAR",((Q$28*0.001)*$B31),IF(Q$27="mg/kg DM",(((Q$28*0.001)*($B$28/100))*$B31),0)))))))*2.5</f>
        <v>64.837500000000006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PL2</v>
      </c>
      <c r="B32" s="15">
        <v>133</v>
      </c>
      <c r="C32" s="77">
        <f t="shared" ref="C32:C50" si="6">IF(C$27="%w/w SAR",((C$28*10)*$B32),IF(C$27="%w/w DM",(((C$28*10)*($B$28/100))*$B32),IF(C$27="kg/t SAR",(C$28*$B32),IF(C$27="kg/t DM",((C$28*($B$28/100))*$B32),IF(C$27="mg/kg SAR",((C$28*0.001)*$B32),IF(C$27="mg/kg DM",(((C$28*0.001)*($B$28/100))*$B32),0))))))</f>
        <v>146.30000000000001</v>
      </c>
      <c r="D32" s="77">
        <f t="shared" ref="D32:D50" si="7">(IF(D$27="%w/w SAR",((D$28*10)*$B32),IF(D$27="%w/w DM",(((D$28*10)*($B$28/100))*$B32),IF(D$27="kg/t SAR",(D$28*$B32),IF(D$27="kg/t DM",((D$28*($B$28/100))*$B32),IF(D$27="mg/kg SAR",((D$28*0.001)*$B32),IF(D$27="mg/kg DM",(((D$28*0.001)*($B$28/100))*$B32),"0")))))))*2.291</f>
        <v>50.275995000000002</v>
      </c>
      <c r="E32" s="77">
        <f t="shared" ref="E32:E50" si="8">(IF(E$27="%w/w SAR",((E$28*10)*$B32),IF(E$27="%w/w DM",(((E$28*10)*($B$28/100))*$B32),IF(E$27="kg/t SAR",(E$28*$B32),IF(E$27="kg/t DM",((E$28*($B$28/100))*$B32),IF(E$27="mg/kg SAR",((E$28*0.001)*$B32),IF(E$27="mg/kg DM",(((E$28*0.001)*($B$28/100))*$B32),"0")))))))*1.205</f>
        <v>14.9527245</v>
      </c>
      <c r="F32" s="77">
        <f t="shared" ref="F32:F50" si="9">(IF(F$27="%w/w SAR",((F$28*10)*$B32),IF(F$27="%w/w DM",(((F$28*10)*($B$28/100))*$B32),IF(F$27="kg/t SAR",(F$28*$B32),IF(F$27="kg/t DM",((F$28*($B$28/100))*$B32),IF(F$27="mg/kg SAR",((F$28*0.001)*$B32),IF(F$27="mg/kg DM",(((F$28*0.001)*($B$28/100))*$B32),"0")))))))*1.658</f>
        <v>17.619068600000002</v>
      </c>
      <c r="G32" s="77">
        <f t="shared" si="5"/>
        <v>9.0972000000000011E-2</v>
      </c>
      <c r="H32" s="77">
        <f t="shared" si="5"/>
        <v>0.50407000000000002</v>
      </c>
      <c r="I32" s="77">
        <f t="shared" si="5"/>
        <v>6.6500000000000004E-2</v>
      </c>
      <c r="J32" s="77">
        <f t="shared" si="5"/>
        <v>1.33E-3</v>
      </c>
      <c r="K32" s="77">
        <f t="shared" si="5"/>
        <v>6.6500000000000005E-3</v>
      </c>
      <c r="L32" s="77">
        <f t="shared" si="5"/>
        <v>2.6600000000000002E-2</v>
      </c>
      <c r="M32" s="77">
        <f t="shared" si="5"/>
        <v>3.0058000000000001E-2</v>
      </c>
      <c r="N32" s="77">
        <f t="shared" si="5"/>
        <v>0</v>
      </c>
      <c r="O32" s="77">
        <f t="shared" si="5"/>
        <v>0</v>
      </c>
      <c r="P32" s="77">
        <f t="shared" si="5"/>
        <v>44.688000000000002</v>
      </c>
      <c r="Q32" s="77">
        <f t="shared" ref="Q32:Q50" si="10">(IF(Q$27="%w/w SAR",((Q$28*10)*$B32),IF(Q$27="%w/w DM",(((Q$28*10)*($B$28/100))*$B32),IF(Q$27="kg/t SAR",(Q$28*$B32),IF(Q$27="kg/t DM",((Q$28*($B$28/100))*$B32),IF(Q$27="mg/kg SAR",((Q$28*0.001)*$B32),IF(Q$27="mg/kg DM",(((Q$28*0.001)*($B$28/100))*$B32),0)))))))*2.5</f>
        <v>64.837500000000006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PL3</v>
      </c>
      <c r="B33" s="15">
        <v>133</v>
      </c>
      <c r="C33" s="77">
        <f t="shared" si="6"/>
        <v>146.30000000000001</v>
      </c>
      <c r="D33" s="77">
        <f t="shared" si="7"/>
        <v>50.275995000000002</v>
      </c>
      <c r="E33" s="77">
        <f t="shared" si="8"/>
        <v>14.9527245</v>
      </c>
      <c r="F33" s="77">
        <f t="shared" si="9"/>
        <v>17.619068600000002</v>
      </c>
      <c r="G33" s="77">
        <f t="shared" si="5"/>
        <v>9.0972000000000011E-2</v>
      </c>
      <c r="H33" s="77">
        <f t="shared" si="5"/>
        <v>0.50407000000000002</v>
      </c>
      <c r="I33" s="77">
        <f t="shared" si="5"/>
        <v>6.6500000000000004E-2</v>
      </c>
      <c r="J33" s="77">
        <f t="shared" si="5"/>
        <v>1.33E-3</v>
      </c>
      <c r="K33" s="77">
        <f t="shared" si="5"/>
        <v>6.6500000000000005E-3</v>
      </c>
      <c r="L33" s="77">
        <f t="shared" si="5"/>
        <v>2.6600000000000002E-2</v>
      </c>
      <c r="M33" s="77">
        <f t="shared" si="5"/>
        <v>3.0058000000000001E-2</v>
      </c>
      <c r="N33" s="77">
        <f t="shared" si="5"/>
        <v>0</v>
      </c>
      <c r="O33" s="77">
        <f t="shared" si="5"/>
        <v>0</v>
      </c>
      <c r="P33" s="77">
        <f t="shared" si="5"/>
        <v>44.688000000000002</v>
      </c>
      <c r="Q33" s="77">
        <f t="shared" si="10"/>
        <v>64.837500000000006</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PL4</v>
      </c>
      <c r="B34" s="15">
        <v>133</v>
      </c>
      <c r="C34" s="77">
        <f t="shared" si="6"/>
        <v>146.30000000000001</v>
      </c>
      <c r="D34" s="77">
        <f t="shared" si="7"/>
        <v>50.275995000000002</v>
      </c>
      <c r="E34" s="77">
        <f t="shared" si="8"/>
        <v>14.9527245</v>
      </c>
      <c r="F34" s="77">
        <f t="shared" si="9"/>
        <v>17.619068600000002</v>
      </c>
      <c r="G34" s="77">
        <f t="shared" si="5"/>
        <v>9.0972000000000011E-2</v>
      </c>
      <c r="H34" s="77">
        <f t="shared" si="5"/>
        <v>0.50407000000000002</v>
      </c>
      <c r="I34" s="77">
        <f t="shared" si="5"/>
        <v>6.6500000000000004E-2</v>
      </c>
      <c r="J34" s="77">
        <f t="shared" si="5"/>
        <v>1.33E-3</v>
      </c>
      <c r="K34" s="77">
        <f t="shared" si="5"/>
        <v>6.6500000000000005E-3</v>
      </c>
      <c r="L34" s="77">
        <f t="shared" si="5"/>
        <v>2.6600000000000002E-2</v>
      </c>
      <c r="M34" s="77">
        <f t="shared" si="5"/>
        <v>3.0058000000000001E-2</v>
      </c>
      <c r="N34" s="77">
        <f t="shared" si="5"/>
        <v>0</v>
      </c>
      <c r="O34" s="77">
        <f t="shared" si="5"/>
        <v>0</v>
      </c>
      <c r="P34" s="77">
        <f t="shared" si="5"/>
        <v>44.688000000000002</v>
      </c>
      <c r="Q34" s="77">
        <f t="shared" si="10"/>
        <v>64.837500000000006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PL5</v>
      </c>
      <c r="B35" s="15">
        <v>133</v>
      </c>
      <c r="C35" s="77">
        <f t="shared" si="6"/>
        <v>146.30000000000001</v>
      </c>
      <c r="D35" s="77">
        <f t="shared" si="7"/>
        <v>50.275995000000002</v>
      </c>
      <c r="E35" s="77">
        <f t="shared" si="8"/>
        <v>14.9527245</v>
      </c>
      <c r="F35" s="77">
        <f t="shared" si="9"/>
        <v>17.619068600000002</v>
      </c>
      <c r="G35" s="77">
        <f t="shared" si="5"/>
        <v>9.0972000000000011E-2</v>
      </c>
      <c r="H35" s="77">
        <f t="shared" si="5"/>
        <v>0.50407000000000002</v>
      </c>
      <c r="I35" s="77">
        <f t="shared" si="5"/>
        <v>6.6500000000000004E-2</v>
      </c>
      <c r="J35" s="77">
        <f t="shared" si="5"/>
        <v>1.33E-3</v>
      </c>
      <c r="K35" s="77">
        <f t="shared" si="5"/>
        <v>6.6500000000000005E-3</v>
      </c>
      <c r="L35" s="77">
        <f t="shared" si="5"/>
        <v>2.6600000000000002E-2</v>
      </c>
      <c r="M35" s="77">
        <f t="shared" si="5"/>
        <v>3.0058000000000001E-2</v>
      </c>
      <c r="N35" s="77">
        <f t="shared" si="5"/>
        <v>0</v>
      </c>
      <c r="O35" s="77">
        <f t="shared" si="5"/>
        <v>0</v>
      </c>
      <c r="P35" s="77">
        <f t="shared" si="5"/>
        <v>44.688000000000002</v>
      </c>
      <c r="Q35" s="77">
        <f t="shared" si="10"/>
        <v>64.837500000000006</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PL7</v>
      </c>
      <c r="B36" s="15">
        <v>133</v>
      </c>
      <c r="C36" s="77">
        <f t="shared" si="6"/>
        <v>146.30000000000001</v>
      </c>
      <c r="D36" s="77">
        <f t="shared" si="7"/>
        <v>50.275995000000002</v>
      </c>
      <c r="E36" s="77">
        <f t="shared" si="8"/>
        <v>14.9527245</v>
      </c>
      <c r="F36" s="77">
        <f t="shared" si="9"/>
        <v>17.619068600000002</v>
      </c>
      <c r="G36" s="77">
        <f t="shared" si="5"/>
        <v>9.0972000000000011E-2</v>
      </c>
      <c r="H36" s="77">
        <f t="shared" si="5"/>
        <v>0.50407000000000002</v>
      </c>
      <c r="I36" s="77">
        <f t="shared" si="5"/>
        <v>6.6500000000000004E-2</v>
      </c>
      <c r="J36" s="77">
        <f t="shared" si="5"/>
        <v>1.33E-3</v>
      </c>
      <c r="K36" s="77">
        <f t="shared" si="5"/>
        <v>6.6500000000000005E-3</v>
      </c>
      <c r="L36" s="77">
        <f t="shared" si="5"/>
        <v>2.6600000000000002E-2</v>
      </c>
      <c r="M36" s="77">
        <f t="shared" si="5"/>
        <v>3.0058000000000001E-2</v>
      </c>
      <c r="N36" s="77">
        <f t="shared" si="5"/>
        <v>0</v>
      </c>
      <c r="O36" s="77">
        <f t="shared" si="5"/>
        <v>0</v>
      </c>
      <c r="P36" s="77">
        <f t="shared" si="5"/>
        <v>44.688000000000002</v>
      </c>
      <c r="Q36" s="77">
        <f t="shared" si="10"/>
        <v>64.837500000000006</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v>133</v>
      </c>
      <c r="C37" s="77">
        <f t="shared" si="6"/>
        <v>146.30000000000001</v>
      </c>
      <c r="D37" s="77">
        <f t="shared" si="7"/>
        <v>50.275995000000002</v>
      </c>
      <c r="E37" s="77">
        <f t="shared" si="8"/>
        <v>14.9527245</v>
      </c>
      <c r="F37" s="77">
        <f t="shared" si="9"/>
        <v>17.619068600000002</v>
      </c>
      <c r="G37" s="77">
        <f t="shared" si="5"/>
        <v>9.0972000000000011E-2</v>
      </c>
      <c r="H37" s="77">
        <f t="shared" si="5"/>
        <v>0.50407000000000002</v>
      </c>
      <c r="I37" s="77">
        <f t="shared" si="5"/>
        <v>6.6500000000000004E-2</v>
      </c>
      <c r="J37" s="77">
        <f t="shared" si="5"/>
        <v>1.33E-3</v>
      </c>
      <c r="K37" s="77">
        <f t="shared" si="5"/>
        <v>6.6500000000000005E-3</v>
      </c>
      <c r="L37" s="77">
        <f t="shared" si="5"/>
        <v>2.6600000000000002E-2</v>
      </c>
      <c r="M37" s="77">
        <f t="shared" si="5"/>
        <v>3.0058000000000001E-2</v>
      </c>
      <c r="N37" s="77">
        <f t="shared" si="5"/>
        <v>0</v>
      </c>
      <c r="O37" s="77">
        <f t="shared" si="5"/>
        <v>0</v>
      </c>
      <c r="P37" s="77">
        <f t="shared" si="5"/>
        <v>44.688000000000002</v>
      </c>
      <c r="Q37" s="77">
        <f t="shared" si="10"/>
        <v>64.837500000000006</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PL1</v>
      </c>
      <c r="C57" s="8" t="str">
        <f t="shared" ref="C57:U57" si="13">D8</f>
        <v>PL2</v>
      </c>
      <c r="D57" s="8" t="str">
        <f t="shared" si="13"/>
        <v>PL3</v>
      </c>
      <c r="E57" s="8" t="str">
        <f t="shared" si="13"/>
        <v>PL4</v>
      </c>
      <c r="F57" s="8" t="str">
        <f t="shared" si="13"/>
        <v>PL5</v>
      </c>
      <c r="G57" s="8" t="str">
        <f t="shared" si="13"/>
        <v>PL7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0 I Arable</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5.8</v>
      </c>
      <c r="C60" s="76">
        <f t="shared" ref="C60:U60" si="14">D10</f>
        <v>5.8</v>
      </c>
      <c r="D60" s="76">
        <f t="shared" si="14"/>
        <v>5.8</v>
      </c>
      <c r="E60" s="76">
        <f t="shared" si="14"/>
        <v>6.2</v>
      </c>
      <c r="F60" s="76">
        <f t="shared" si="14"/>
        <v>6.4</v>
      </c>
      <c r="G60" s="76">
        <f t="shared" si="14"/>
        <v>5.6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133</v>
      </c>
      <c r="C62" s="77">
        <f>B32</f>
        <v>133</v>
      </c>
      <c r="D62" s="77">
        <f>B33</f>
        <v>133</v>
      </c>
      <c r="E62" s="77">
        <f>B34</f>
        <v>133</v>
      </c>
      <c r="F62" s="77">
        <f>B35</f>
        <v>133</v>
      </c>
      <c r="G62" s="77">
        <f>B36</f>
        <v>133</v>
      </c>
      <c r="H62" s="77">
        <f>B37</f>
        <v>133</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7.2000000000000028</v>
      </c>
      <c r="C64" s="77">
        <f t="shared" ref="C64:U64" si="17">(C59-C60)*C61</f>
        <v>7.2000000000000028</v>
      </c>
      <c r="D64" s="77">
        <f t="shared" si="17"/>
        <v>7.2000000000000028</v>
      </c>
      <c r="E64" s="77">
        <f t="shared" si="17"/>
        <v>4</v>
      </c>
      <c r="F64" s="77">
        <f t="shared" si="17"/>
        <v>2.3999999999999986</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-7.2000000000000028</v>
      </c>
      <c r="C65" s="77">
        <f t="shared" ref="C65:U65" si="18">C63-C64</f>
        <v>-7.2000000000000028</v>
      </c>
      <c r="D65" s="77">
        <f t="shared" si="18"/>
        <v>-7.2000000000000028</v>
      </c>
      <c r="E65" s="77">
        <f t="shared" si="18"/>
        <v>-4</v>
      </c>
      <c r="F65" s="77">
        <f t="shared" si="18"/>
        <v>-2.3999999999999986</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H8" sqref="H8:H16"/>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0" t="s">
        <v>41</v>
      </c>
      <c r="B1" s="120"/>
      <c r="C1" s="141" t="str">
        <f>'secanim widnes'!C1:D1</f>
        <v>PAN-023644</v>
      </c>
      <c r="D1" s="142"/>
      <c r="E1" s="93" t="s">
        <v>45</v>
      </c>
      <c r="F1" s="39">
        <f>'secanim widnes'!F1</f>
        <v>16</v>
      </c>
      <c r="G1" s="121" t="s">
        <v>43</v>
      </c>
      <c r="H1" s="122"/>
      <c r="I1" s="118">
        <v>7.13</v>
      </c>
      <c r="J1" s="120" t="s">
        <v>153</v>
      </c>
      <c r="K1" s="120"/>
      <c r="L1" s="97">
        <v>669</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'secanim widnes'!C2:D2</f>
        <v>EPR/FB3606GC</v>
      </c>
      <c r="D2" s="144"/>
      <c r="E2" s="93" t="s">
        <v>109</v>
      </c>
      <c r="F2" s="96" t="s">
        <v>170</v>
      </c>
      <c r="G2" s="139" t="s">
        <v>110</v>
      </c>
      <c r="H2" s="140"/>
      <c r="I2" s="118">
        <v>1253</v>
      </c>
      <c r="J2" s="120" t="s">
        <v>158</v>
      </c>
      <c r="K2" s="120"/>
      <c r="L2" s="97">
        <v>0.18</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'secanim widnes'!C3:D3</f>
        <v>Agrispread Ltd</v>
      </c>
      <c r="D3" s="144"/>
      <c r="E3" s="93" t="s">
        <v>108</v>
      </c>
      <c r="F3" s="31" t="s">
        <v>78</v>
      </c>
      <c r="G3" s="120" t="s">
        <v>159</v>
      </c>
      <c r="H3" s="120"/>
      <c r="I3" s="118">
        <v>1300</v>
      </c>
      <c r="J3" s="121" t="s">
        <v>154</v>
      </c>
      <c r="K3" s="122"/>
      <c r="L3" s="97">
        <f>(L1/(L2*10000))*100</f>
        <v>37.166666666666664</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'secanim widnes'!C4:D4</f>
        <v>Dolennion Farm, Worthenbury, LL13 0AN</v>
      </c>
      <c r="D4" s="142"/>
      <c r="E4" s="94" t="s">
        <v>1</v>
      </c>
      <c r="F4" s="96" t="s">
        <v>168</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'secanim widnes'!C5:D5</f>
        <v>Owen clee</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t="str">
        <f>'secanim widnes'!C8</f>
        <v>PL1</v>
      </c>
      <c r="D8" s="60" t="str">
        <f>'secanim widnes'!D8</f>
        <v>PL2</v>
      </c>
      <c r="E8" s="60" t="str">
        <f>'secanim widnes'!E8</f>
        <v>PL3</v>
      </c>
      <c r="F8" s="60" t="str">
        <f>'secanim widnes'!F8</f>
        <v>PL4</v>
      </c>
      <c r="G8" s="60" t="str">
        <f>'secanim widnes'!G8</f>
        <v>PL5</v>
      </c>
      <c r="H8" s="60" t="str">
        <f>'secanim widnes'!H8</f>
        <v>PL7</v>
      </c>
      <c r="I8" s="60">
        <f>'secanim widnes'!I8</f>
        <v>0</v>
      </c>
      <c r="J8" s="60">
        <f>'secanim widnes'!J8</f>
        <v>0</v>
      </c>
      <c r="K8" s="60">
        <f>'secanim widnes'!K8</f>
        <v>0</v>
      </c>
      <c r="L8" s="60">
        <f>'secanim widnes'!L8</f>
        <v>0</v>
      </c>
      <c r="M8" s="60">
        <f>'secanim widnes'!M8</f>
        <v>0</v>
      </c>
      <c r="N8" s="60">
        <f>'secanim widnes'!N8</f>
        <v>0</v>
      </c>
      <c r="O8" s="60">
        <f>'secanim widnes'!O8</f>
        <v>0</v>
      </c>
      <c r="P8" s="60">
        <f>'secanim widnes'!P8</f>
        <v>0</v>
      </c>
      <c r="Q8" s="60">
        <f>'secanim widnes'!Q8</f>
        <v>0</v>
      </c>
      <c r="R8" s="60">
        <f>'secanim widnes'!R8</f>
        <v>0</v>
      </c>
      <c r="S8" s="60">
        <f>'secanim widnes'!S8</f>
        <v>0</v>
      </c>
      <c r="T8" s="60">
        <f>'secanim widnes'!T8</f>
        <v>0</v>
      </c>
      <c r="U8" s="60">
        <f>'secanim widnes'!U8</f>
        <v>0</v>
      </c>
      <c r="V8" s="60">
        <f>'secanim widnes'!V8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'secanim widnes'!C9</f>
        <v>1</v>
      </c>
      <c r="D9" s="60">
        <f>'secanim widnes'!D9</f>
        <v>1</v>
      </c>
      <c r="E9" s="60">
        <f>'secanim widnes'!E9</f>
        <v>1</v>
      </c>
      <c r="F9" s="60">
        <f>'secanim widnes'!F9</f>
        <v>1</v>
      </c>
      <c r="G9" s="60">
        <f>'secanim widnes'!G9</f>
        <v>1</v>
      </c>
      <c r="H9" s="60">
        <f>'secanim widnes'!H9</f>
        <v>1</v>
      </c>
      <c r="I9" s="60">
        <f>'secanim widnes'!I9</f>
        <v>0</v>
      </c>
      <c r="J9" s="60">
        <f>'secanim widnes'!J9</f>
        <v>0</v>
      </c>
      <c r="K9" s="60">
        <f>'secanim widnes'!K9</f>
        <v>0</v>
      </c>
      <c r="L9" s="60">
        <f>'secanim widnes'!L9</f>
        <v>0</v>
      </c>
      <c r="M9" s="60">
        <f>'secanim widnes'!M9</f>
        <v>0</v>
      </c>
      <c r="N9" s="60">
        <f>'secanim widnes'!N9</f>
        <v>0</v>
      </c>
      <c r="O9" s="60">
        <f>'secanim widnes'!O9</f>
        <v>0</v>
      </c>
      <c r="P9" s="60">
        <f>'secanim widnes'!P9</f>
        <v>0</v>
      </c>
      <c r="Q9" s="60">
        <f>'secanim widnes'!Q9</f>
        <v>0</v>
      </c>
      <c r="R9" s="60">
        <f>'secanim widnes'!R9</f>
        <v>0</v>
      </c>
      <c r="S9" s="60">
        <f>'secanim widnes'!S9</f>
        <v>0</v>
      </c>
      <c r="T9" s="60">
        <f>'secanim widnes'!T9</f>
        <v>0</v>
      </c>
      <c r="U9" s="60">
        <f>'secanim widnes'!U9</f>
        <v>0</v>
      </c>
      <c r="V9" s="60">
        <f>'secanim widnes'!V9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'secanim widnes'!C10</f>
        <v>5.8</v>
      </c>
      <c r="D10" s="60">
        <f>'secanim widnes'!D10</f>
        <v>5.8</v>
      </c>
      <c r="E10" s="60">
        <f>'secanim widnes'!E10</f>
        <v>5.8</v>
      </c>
      <c r="F10" s="60">
        <f>'secanim widnes'!F10</f>
        <v>6.2</v>
      </c>
      <c r="G10" s="60">
        <f>'secanim widnes'!G10</f>
        <v>6.4</v>
      </c>
      <c r="H10" s="60">
        <f>'secanim widnes'!H10</f>
        <v>5.6</v>
      </c>
      <c r="I10" s="60">
        <f>'secanim widnes'!I10</f>
        <v>0</v>
      </c>
      <c r="J10" s="60">
        <f>'secanim widnes'!J10</f>
        <v>0</v>
      </c>
      <c r="K10" s="60">
        <f>'secanim widnes'!K10</f>
        <v>0</v>
      </c>
      <c r="L10" s="60">
        <f>'secanim widnes'!L10</f>
        <v>0</v>
      </c>
      <c r="M10" s="60">
        <f>'secanim widnes'!M10</f>
        <v>0</v>
      </c>
      <c r="N10" s="60">
        <f>'secanim widnes'!N10</f>
        <v>0</v>
      </c>
      <c r="O10" s="60">
        <f>'secanim widnes'!O10</f>
        <v>0</v>
      </c>
      <c r="P10" s="60">
        <f>'secanim widnes'!P10</f>
        <v>0</v>
      </c>
      <c r="Q10" s="60">
        <f>'secanim widnes'!Q10</f>
        <v>0</v>
      </c>
      <c r="R10" s="60">
        <f>'secanim widnes'!R10</f>
        <v>0</v>
      </c>
      <c r="S10" s="60">
        <f>'secanim widnes'!S10</f>
        <v>0</v>
      </c>
      <c r="T10" s="60">
        <f>'secanim widnes'!T10</f>
        <v>0</v>
      </c>
      <c r="U10" s="60">
        <f>'secanim widnes'!U10</f>
        <v>0</v>
      </c>
      <c r="V10" s="60">
        <f>'secanim widnes'!V10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'secanim widnes'!C11</f>
        <v>1</v>
      </c>
      <c r="D11" s="60">
        <f>'secanim widnes'!D11</f>
        <v>1</v>
      </c>
      <c r="E11" s="60">
        <f>'secanim widnes'!E11</f>
        <v>1</v>
      </c>
      <c r="F11" s="60">
        <f>'secanim widnes'!F11</f>
        <v>3</v>
      </c>
      <c r="G11" s="60">
        <f>'secanim widnes'!G11</f>
        <v>0</v>
      </c>
      <c r="H11" s="60">
        <f>'secanim widnes'!H11</f>
        <v>2</v>
      </c>
      <c r="I11" s="60">
        <f>'secanim widnes'!I11</f>
        <v>0</v>
      </c>
      <c r="J11" s="60">
        <f>'secanim widnes'!J11</f>
        <v>0</v>
      </c>
      <c r="K11" s="60">
        <f>'secanim widnes'!K11</f>
        <v>0</v>
      </c>
      <c r="L11" s="60">
        <f>'secanim widnes'!L11</f>
        <v>0</v>
      </c>
      <c r="M11" s="60">
        <f>'secanim widnes'!M11</f>
        <v>0</v>
      </c>
      <c r="N11" s="60">
        <f>'secanim widnes'!N11</f>
        <v>0</v>
      </c>
      <c r="O11" s="60">
        <f>'secanim widnes'!O11</f>
        <v>0</v>
      </c>
      <c r="P11" s="60">
        <f>'secanim widnes'!P11</f>
        <v>0</v>
      </c>
      <c r="Q11" s="60">
        <f>'secanim widnes'!Q11</f>
        <v>0</v>
      </c>
      <c r="R11" s="60">
        <f>'secanim widnes'!R11</f>
        <v>0</v>
      </c>
      <c r="S11" s="60">
        <f>'secanim widnes'!S11</f>
        <v>0</v>
      </c>
      <c r="T11" s="60">
        <f>'secanim widnes'!T11</f>
        <v>0</v>
      </c>
      <c r="U11" s="60">
        <f>'secanim widnes'!U11</f>
        <v>0</v>
      </c>
      <c r="V11" s="60">
        <f>'secanim widnes'!V11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'secanim widnes'!C12</f>
        <v>0</v>
      </c>
      <c r="D12" s="60">
        <f>'secanim widnes'!D12</f>
        <v>1</v>
      </c>
      <c r="E12" s="60">
        <f>'secanim widnes'!E12</f>
        <v>1</v>
      </c>
      <c r="F12" s="60">
        <f>'secanim widnes'!F12</f>
        <v>0</v>
      </c>
      <c r="G12" s="60">
        <f>'secanim widnes'!G12</f>
        <v>0</v>
      </c>
      <c r="H12" s="60">
        <f>'secanim widnes'!H12</f>
        <v>3</v>
      </c>
      <c r="I12" s="60">
        <f>'secanim widnes'!I12</f>
        <v>0</v>
      </c>
      <c r="J12" s="60">
        <f>'secanim widnes'!J12</f>
        <v>0</v>
      </c>
      <c r="K12" s="60">
        <f>'secanim widnes'!K12</f>
        <v>0</v>
      </c>
      <c r="L12" s="60">
        <f>'secanim widnes'!L12</f>
        <v>0</v>
      </c>
      <c r="M12" s="60">
        <f>'secanim widnes'!M12</f>
        <v>0</v>
      </c>
      <c r="N12" s="60">
        <f>'secanim widnes'!N12</f>
        <v>0</v>
      </c>
      <c r="O12" s="60">
        <f>'secanim widnes'!O12</f>
        <v>0</v>
      </c>
      <c r="P12" s="60">
        <f>'secanim widnes'!P12</f>
        <v>0</v>
      </c>
      <c r="Q12" s="60">
        <f>'secanim widnes'!Q12</f>
        <v>0</v>
      </c>
      <c r="R12" s="60">
        <f>'secanim widnes'!R12</f>
        <v>0</v>
      </c>
      <c r="S12" s="60">
        <f>'secanim widnes'!S12</f>
        <v>0</v>
      </c>
      <c r="T12" s="60">
        <f>'secanim widnes'!T12</f>
        <v>0</v>
      </c>
      <c r="U12" s="60">
        <f>'secanim widnes'!U12</f>
        <v>0</v>
      </c>
      <c r="V12" s="60">
        <f>'secanim widnes'!V12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'secanim widnes'!C13</f>
        <v>2</v>
      </c>
      <c r="D13" s="60">
        <f>'secanim widnes'!D13</f>
        <v>2</v>
      </c>
      <c r="E13" s="60">
        <f>'secanim widnes'!E13</f>
        <v>2</v>
      </c>
      <c r="F13" s="60">
        <f>'secanim widnes'!F13</f>
        <v>5</v>
      </c>
      <c r="G13" s="60">
        <f>'secanim widnes'!G13</f>
        <v>1</v>
      </c>
      <c r="H13" s="60">
        <f>'secanim widnes'!H13</f>
        <v>3</v>
      </c>
      <c r="I13" s="60">
        <f>'secanim widnes'!I13</f>
        <v>0</v>
      </c>
      <c r="J13" s="60">
        <f>'secanim widnes'!J13</f>
        <v>0</v>
      </c>
      <c r="K13" s="60">
        <f>'secanim widnes'!K13</f>
        <v>0</v>
      </c>
      <c r="L13" s="60">
        <f>'secanim widnes'!L13</f>
        <v>0</v>
      </c>
      <c r="M13" s="60">
        <f>'secanim widnes'!M13</f>
        <v>0</v>
      </c>
      <c r="N13" s="60">
        <f>'secanim widnes'!N13</f>
        <v>0</v>
      </c>
      <c r="O13" s="60">
        <f>'secanim widnes'!O13</f>
        <v>0</v>
      </c>
      <c r="P13" s="60">
        <f>'secanim widnes'!P13</f>
        <v>0</v>
      </c>
      <c r="Q13" s="60">
        <f>'secanim widnes'!Q13</f>
        <v>0</v>
      </c>
      <c r="R13" s="60">
        <f>'secanim widnes'!R13</f>
        <v>0</v>
      </c>
      <c r="S13" s="60">
        <f>'secanim widnes'!S13</f>
        <v>0</v>
      </c>
      <c r="T13" s="60">
        <f>'secanim widnes'!T13</f>
        <v>0</v>
      </c>
      <c r="U13" s="60">
        <f>'secanim widnes'!U13</f>
        <v>0</v>
      </c>
      <c r="V13" s="60">
        <f>'secanim widnes'!V13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'secanim widnes'!C14</f>
        <v>Spring wheat/barley</v>
      </c>
      <c r="D14" s="102" t="str">
        <f>'secanim widnes'!D14</f>
        <v>Spring wheat/barley</v>
      </c>
      <c r="E14" s="102" t="str">
        <f>'secanim widnes'!E14</f>
        <v>Spring wheat/barley</v>
      </c>
      <c r="F14" s="102" t="str">
        <f>'secanim widnes'!F14</f>
        <v>Spring wheat/barley</v>
      </c>
      <c r="G14" s="102" t="str">
        <f>'secanim widnes'!G14</f>
        <v>Spring wheat/barley</v>
      </c>
      <c r="H14" s="102" t="str">
        <f>'secanim widnes'!H14</f>
        <v>Spring wheat/barley</v>
      </c>
      <c r="I14" s="102">
        <f>'secanim widnes'!I14</f>
        <v>0</v>
      </c>
      <c r="J14" s="102">
        <f>'secanim widnes'!J14</f>
        <v>0</v>
      </c>
      <c r="K14" s="102">
        <f>'secanim widnes'!K14</f>
        <v>0</v>
      </c>
      <c r="L14" s="102">
        <f>'secanim widnes'!L14</f>
        <v>0</v>
      </c>
      <c r="M14" s="102">
        <f>'secanim widnes'!M14</f>
        <v>0</v>
      </c>
      <c r="N14" s="102">
        <f>'secanim widnes'!N14</f>
        <v>0</v>
      </c>
      <c r="O14" s="102">
        <f>'secanim widnes'!O14</f>
        <v>0</v>
      </c>
      <c r="P14" s="102">
        <f>'secanim widnes'!P14</f>
        <v>0</v>
      </c>
      <c r="Q14" s="102">
        <f>'secanim widnes'!Q14</f>
        <v>0</v>
      </c>
      <c r="R14" s="102">
        <f>'secanim widnes'!R14</f>
        <v>0</v>
      </c>
      <c r="S14" s="102">
        <f>'secanim widnes'!S14</f>
        <v>0</v>
      </c>
      <c r="T14" s="102">
        <f>'secanim widnes'!T14</f>
        <v>0</v>
      </c>
      <c r="U14" s="102">
        <f>'secanim widnes'!U14</f>
        <v>0</v>
      </c>
      <c r="V14" s="102">
        <f>'secanim widnes'!V14</f>
        <v>0</v>
      </c>
      <c r="AD14" s="30" t="s">
        <v>138</v>
      </c>
      <c r="AE14" s="30">
        <v>6</v>
      </c>
      <c r="AI14" s="53" t="s">
        <v>119</v>
      </c>
      <c r="AJ14" s="54">
        <v>0.8</v>
      </c>
      <c r="AK14" s="55">
        <v>1.7</v>
      </c>
      <c r="AL14" s="11">
        <v>12</v>
      </c>
      <c r="AM14" s="11">
        <v>6.7</v>
      </c>
      <c r="AN14" s="11" t="s">
        <v>135</v>
      </c>
    </row>
    <row r="15" spans="1:41" x14ac:dyDescent="0.25">
      <c r="A15" s="131" t="s">
        <v>9</v>
      </c>
      <c r="B15" s="131"/>
      <c r="C15" s="60">
        <f>'secanim widnes'!C15</f>
        <v>6</v>
      </c>
      <c r="D15" s="60">
        <f>'secanim widnes'!D15</f>
        <v>6</v>
      </c>
      <c r="E15" s="60">
        <f>'secanim widnes'!E15</f>
        <v>6</v>
      </c>
      <c r="F15" s="60">
        <f>'secanim widnes'!F15</f>
        <v>6</v>
      </c>
      <c r="G15" s="60">
        <f>'secanim widnes'!G15</f>
        <v>6</v>
      </c>
      <c r="H15" s="60">
        <f>'secanim widnes'!H15</f>
        <v>6</v>
      </c>
      <c r="I15" s="60">
        <f>'secanim widnes'!I15</f>
        <v>0</v>
      </c>
      <c r="J15" s="60">
        <f>'secanim widnes'!J15</f>
        <v>0</v>
      </c>
      <c r="K15" s="60">
        <f>'secanim widnes'!K15</f>
        <v>0</v>
      </c>
      <c r="L15" s="60">
        <f>'secanim widnes'!L15</f>
        <v>0</v>
      </c>
      <c r="M15" s="60">
        <f>'secanim widnes'!M15</f>
        <v>0</v>
      </c>
      <c r="N15" s="60">
        <f>'secanim widnes'!N15</f>
        <v>0</v>
      </c>
      <c r="O15" s="60">
        <f>'secanim widnes'!O15</f>
        <v>0</v>
      </c>
      <c r="P15" s="60">
        <f>'secanim widnes'!P15</f>
        <v>0</v>
      </c>
      <c r="Q15" s="60">
        <f>'secanim widnes'!Q15</f>
        <v>0</v>
      </c>
      <c r="R15" s="60">
        <f>'secanim widnes'!R15</f>
        <v>0</v>
      </c>
      <c r="S15" s="60">
        <f>'secanim widnes'!S15</f>
        <v>0</v>
      </c>
      <c r="T15" s="60">
        <f>'secanim widnes'!T15</f>
        <v>0</v>
      </c>
      <c r="U15" s="60">
        <f>'secanim widnes'!U15</f>
        <v>0</v>
      </c>
      <c r="V15" s="60">
        <f>'secanim widnes'!V15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'secanim widnes'!C16</f>
        <v>Medium/Clay</v>
      </c>
      <c r="D16" s="103" t="str">
        <f>'secanim widnes'!D16</f>
        <v>Medium/Clay</v>
      </c>
      <c r="E16" s="103" t="str">
        <f>'secanim widnes'!E16</f>
        <v>Medium/Clay</v>
      </c>
      <c r="F16" s="103" t="str">
        <f>'secanim widnes'!F16</f>
        <v>Medium/Clay</v>
      </c>
      <c r="G16" s="103" t="str">
        <f>'secanim widnes'!G16</f>
        <v>Medium/Clay</v>
      </c>
      <c r="H16" s="103">
        <f>'secanim widnes'!H16</f>
        <v>0</v>
      </c>
      <c r="I16" s="103">
        <f>'secanim widnes'!I16</f>
        <v>0</v>
      </c>
      <c r="J16" s="103">
        <f>'secanim widnes'!J16</f>
        <v>0</v>
      </c>
      <c r="K16" s="103">
        <f>'secanim widnes'!K16</f>
        <v>0</v>
      </c>
      <c r="L16" s="103">
        <f>'secanim widnes'!L16</f>
        <v>0</v>
      </c>
      <c r="M16" s="103">
        <f>'secanim widnes'!M16</f>
        <v>0</v>
      </c>
      <c r="N16" s="103">
        <f>'secanim widnes'!N16</f>
        <v>0</v>
      </c>
      <c r="O16" s="103">
        <f>'secanim widnes'!O16</f>
        <v>0</v>
      </c>
      <c r="P16" s="103">
        <f>'secanim widnes'!P16</f>
        <v>0</v>
      </c>
      <c r="Q16" s="103">
        <f>'secanim widnes'!Q16</f>
        <v>0</v>
      </c>
      <c r="R16" s="103">
        <f>'secanim widnes'!R16</f>
        <v>0</v>
      </c>
      <c r="S16" s="103">
        <f>'secanim widnes'!S16</f>
        <v>0</v>
      </c>
      <c r="T16" s="103">
        <f>'secanim widnes'!T16</f>
        <v>0</v>
      </c>
      <c r="U16" s="103">
        <f>'secanim widnes'!U16</f>
        <v>0</v>
      </c>
      <c r="V16" s="103">
        <f>'secanim widnes'!V16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51</v>
      </c>
      <c r="D17" s="28">
        <f t="shared" ref="D17:V17" si="0">(VLOOKUP(D$14,$AI2:$AK26,2,FALSE))*D$15</f>
        <v>51</v>
      </c>
      <c r="E17" s="28">
        <f t="shared" si="0"/>
        <v>51</v>
      </c>
      <c r="F17" s="28">
        <f t="shared" si="0"/>
        <v>51</v>
      </c>
      <c r="G17" s="28">
        <f t="shared" si="0"/>
        <v>51</v>
      </c>
      <c r="H17" s="28">
        <f t="shared" si="0"/>
        <v>51</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1.8326625399999998</v>
      </c>
      <c r="D18" s="16">
        <f>$D32</f>
        <v>1.8326625399999998</v>
      </c>
      <c r="E18" s="16">
        <f>$D33</f>
        <v>1.8326625399999998</v>
      </c>
      <c r="F18" s="16">
        <f>$D34</f>
        <v>1.8326625399999998</v>
      </c>
      <c r="G18" s="16">
        <f>$D35</f>
        <v>1.8326625399999998</v>
      </c>
      <c r="H18" s="16">
        <f>$D36</f>
        <v>1.8326625399999998</v>
      </c>
      <c r="I18" s="16">
        <f>$D37</f>
        <v>1.8326625399999998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-49.167337459999999</v>
      </c>
      <c r="D19" s="16">
        <f t="shared" ref="D19:V19" si="1">D18-D17</f>
        <v>-49.167337459999999</v>
      </c>
      <c r="E19" s="16">
        <f t="shared" si="1"/>
        <v>-49.167337459999999</v>
      </c>
      <c r="F19" s="16">
        <f t="shared" si="1"/>
        <v>-49.167337459999999</v>
      </c>
      <c r="G19" s="16">
        <f t="shared" si="1"/>
        <v>-49.167337459999999</v>
      </c>
      <c r="H19" s="16">
        <f t="shared" si="1"/>
        <v>-49.167337459999999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e">
        <f>IF($B37="","",IF(I$19&gt;=0,"INCREASE","DECREASE"))</f>
        <v>#N/A</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9.741220000000002</v>
      </c>
      <c r="D22" s="16">
        <f>$E32</f>
        <v>9.741220000000002</v>
      </c>
      <c r="E22" s="16">
        <f>$E33</f>
        <v>9.741220000000002</v>
      </c>
      <c r="F22" s="16">
        <f>$E34</f>
        <v>9.741220000000002</v>
      </c>
      <c r="G22" s="16">
        <f>$E35</f>
        <v>9.741220000000002</v>
      </c>
      <c r="H22" s="16">
        <f>$E36</f>
        <v>9.741220000000002</v>
      </c>
      <c r="I22" s="16">
        <f>$E37</f>
        <v>9.741220000000002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-62.258780000000002</v>
      </c>
      <c r="D23" s="16">
        <f t="shared" ref="D23:V23" si="3">D22-D21</f>
        <v>-62.258780000000002</v>
      </c>
      <c r="E23" s="16">
        <f t="shared" si="3"/>
        <v>-62.258780000000002</v>
      </c>
      <c r="F23" s="16">
        <f t="shared" si="3"/>
        <v>-62.258780000000002</v>
      </c>
      <c r="G23" s="16">
        <f t="shared" si="3"/>
        <v>-62.258780000000002</v>
      </c>
      <c r="H23" s="16">
        <f t="shared" si="3"/>
        <v>-62.258780000000002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2.67</v>
      </c>
      <c r="C28" s="15">
        <v>0.18</v>
      </c>
      <c r="D28" s="15">
        <v>8.51</v>
      </c>
      <c r="E28" s="15">
        <v>86</v>
      </c>
      <c r="F28" s="15">
        <v>66.8</v>
      </c>
      <c r="G28" s="15">
        <v>0.2</v>
      </c>
      <c r="H28" s="15">
        <v>0.58799999999999997</v>
      </c>
      <c r="I28" s="15">
        <v>0.5</v>
      </c>
      <c r="J28" s="15">
        <v>0.01</v>
      </c>
      <c r="K28" s="23">
        <v>0.05</v>
      </c>
      <c r="L28" s="15">
        <v>0.2</v>
      </c>
      <c r="M28" s="15">
        <v>0.2</v>
      </c>
      <c r="N28" s="15"/>
      <c r="O28" s="15"/>
      <c r="P28" s="15">
        <v>449</v>
      </c>
      <c r="Q28" s="15">
        <v>23.1</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PL1</v>
      </c>
      <c r="B31" s="15">
        <v>94</v>
      </c>
      <c r="C31" s="77">
        <f>IF(C$27="%w/w SAR",((C$28*10)*$B31),IF(C$27="%w/w DM",(((C$28*10)*($B$28/100))*$B31),IF(C$27="kg/t SAR",(C$28*$B31),IF(C$27="kg/t DM",((C$28*($B$28/100))*$B31),IF(C$27="mg/kg SAR",((C$28*0.001)*$B31),IF(C$27="mg/kg DM",(((C$28*0.001)*($B$28/100))*$B31),0))))))</f>
        <v>169.2</v>
      </c>
      <c r="D31" s="77">
        <f>(IF(D$27="%w/w SAR",((D$28*10)*$B31),IF(D$27="%w/w DM",(((D$28*10)*($B$28/100))*$B31),IF(D$27="kg/t SAR",(D$28*$B31),IF(D$27="kg/t DM",((D$28*($B$28/100))*$B31),IF(D$27="mg/kg SAR",((D$28*0.001)*$B31),IF(D$27="mg/kg DM",(((D$28*0.001)*($B$28/100))*$B31),"0")))))))*2.291</f>
        <v>1.8326625399999998</v>
      </c>
      <c r="E31" s="77">
        <f>(IF(E$27="%w/w SAR",((E$28*10)*$B31),IF(E$27="%w/w DM",(((E$28*10)*($B$28/100))*$B31),IF(E$27="kg/t SAR",(E$28*$B31),IF(E$27="kg/t DM",((E$28*($B$28/100))*$B31),IF(E$27="mg/kg SAR",((E$28*0.001)*$B31),IF(E$27="mg/kg DM",(((E$28*0.001)*($B$28/100))*$B31),"0")))))))*1.205</f>
        <v>9.741220000000002</v>
      </c>
      <c r="F31" s="77">
        <f>(IF(F$27="%w/w SAR",((F$28*10)*$B31),IF(F$27="%w/w DM",(((F$28*10)*($B$28/100))*$B31),IF(F$27="kg/t SAR",(F$28*$B31),IF(F$27="kg/t DM",((F$28*($B$28/100))*$B31),IF(F$27="mg/kg SAR",((F$28*0.001)*$B31),IF(F$27="mg/kg DM",(((F$28*0.001)*($B$28/100))*$B31),"0")))))))*1.658</f>
        <v>10.410913599999999</v>
      </c>
      <c r="G31" s="77">
        <f t="shared" ref="G31:P46" si="5">IF(G$27="%w/w SAR",((G$28*10)*$B31),IF(G$27="%w/w DM",(((G$28*10)*($B$28/100))*$B31),IF(G$27="kg/t SAR",(G$28*$B31),IF(G$27="kg/t DM",((G$28*($B$28/100))*$B31),IF(G$27="mg/kg SAR",((G$28*0.001)*$B31),IF(G$27="mg/kg DM",(((G$28*0.001)*($B$28/100))*$B31),0))))))</f>
        <v>1.8800000000000001E-2</v>
      </c>
      <c r="H31" s="77">
        <f t="shared" si="5"/>
        <v>5.5272000000000002E-2</v>
      </c>
      <c r="I31" s="77">
        <f t="shared" si="5"/>
        <v>4.7E-2</v>
      </c>
      <c r="J31" s="77">
        <f t="shared" si="5"/>
        <v>9.4000000000000008E-4</v>
      </c>
      <c r="K31" s="77">
        <f t="shared" si="5"/>
        <v>4.7000000000000002E-3</v>
      </c>
      <c r="L31" s="77">
        <f t="shared" si="5"/>
        <v>1.8800000000000001E-2</v>
      </c>
      <c r="M31" s="77">
        <f t="shared" si="5"/>
        <v>1.8800000000000001E-2</v>
      </c>
      <c r="N31" s="77">
        <f t="shared" si="5"/>
        <v>0</v>
      </c>
      <c r="O31" s="77">
        <f t="shared" si="5"/>
        <v>0</v>
      </c>
      <c r="P31" s="77">
        <f t="shared" si="5"/>
        <v>42.206000000000003</v>
      </c>
      <c r="Q31" s="77">
        <f>(IF(Q$27="%w/w SAR",((Q$28*10)*$B31),IF(Q$27="%w/w DM",(((Q$28*10)*($B$28/100))*$B31),IF(Q$27="kg/t SAR",(Q$28*$B31),IF(Q$27="kg/t DM",((Q$28*($B$28/100))*$B31),IF(Q$27="mg/kg SAR",((Q$28*0.001)*$B31),IF(Q$27="mg/kg DM",(((Q$28*0.001)*($B$28/100))*$B31),0)))))))*2.5</f>
        <v>5.4285000000000005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PL2</v>
      </c>
      <c r="B32" s="15">
        <v>94</v>
      </c>
      <c r="C32" s="77">
        <f t="shared" ref="C32:C50" si="6">IF(C$27="%w/w SAR",((C$28*10)*$B32),IF(C$27="%w/w DM",(((C$28*10)*($B$28/100))*$B32),IF(C$27="kg/t SAR",(C$28*$B32),IF(C$27="kg/t DM",((C$28*($B$28/100))*$B32),IF(C$27="mg/kg SAR",((C$28*0.001)*$B32),IF(C$27="mg/kg DM",(((C$28*0.001)*($B$28/100))*$B32),0))))))</f>
        <v>169.2</v>
      </c>
      <c r="D32" s="77">
        <f t="shared" ref="D32:D50" si="7">(IF(D$27="%w/w SAR",((D$28*10)*$B32),IF(D$27="%w/w DM",(((D$28*10)*($B$28/100))*$B32),IF(D$27="kg/t SAR",(D$28*$B32),IF(D$27="kg/t DM",((D$28*($B$28/100))*$B32),IF(D$27="mg/kg SAR",((D$28*0.001)*$B32),IF(D$27="mg/kg DM",(((D$28*0.001)*($B$28/100))*$B32),"0")))))))*2.291</f>
        <v>1.8326625399999998</v>
      </c>
      <c r="E32" s="77">
        <f t="shared" ref="E32:E50" si="8">(IF(E$27="%w/w SAR",((E$28*10)*$B32),IF(E$27="%w/w DM",(((E$28*10)*($B$28/100))*$B32),IF(E$27="kg/t SAR",(E$28*$B32),IF(E$27="kg/t DM",((E$28*($B$28/100))*$B32),IF(E$27="mg/kg SAR",((E$28*0.001)*$B32),IF(E$27="mg/kg DM",(((E$28*0.001)*($B$28/100))*$B32),"0")))))))*1.205</f>
        <v>9.741220000000002</v>
      </c>
      <c r="F32" s="77">
        <f t="shared" ref="F32:F50" si="9">(IF(F$27="%w/w SAR",((F$28*10)*$B32),IF(F$27="%w/w DM",(((F$28*10)*($B$28/100))*$B32),IF(F$27="kg/t SAR",(F$28*$B32),IF(F$27="kg/t DM",((F$28*($B$28/100))*$B32),IF(F$27="mg/kg SAR",((F$28*0.001)*$B32),IF(F$27="mg/kg DM",(((F$28*0.001)*($B$28/100))*$B32),"0")))))))*1.658</f>
        <v>10.410913599999999</v>
      </c>
      <c r="G32" s="77">
        <f t="shared" si="5"/>
        <v>1.8800000000000001E-2</v>
      </c>
      <c r="H32" s="77">
        <f t="shared" si="5"/>
        <v>5.5272000000000002E-2</v>
      </c>
      <c r="I32" s="77">
        <f t="shared" si="5"/>
        <v>4.7E-2</v>
      </c>
      <c r="J32" s="77">
        <f t="shared" si="5"/>
        <v>9.4000000000000008E-4</v>
      </c>
      <c r="K32" s="77">
        <f t="shared" si="5"/>
        <v>4.7000000000000002E-3</v>
      </c>
      <c r="L32" s="77">
        <f t="shared" si="5"/>
        <v>1.8800000000000001E-2</v>
      </c>
      <c r="M32" s="77">
        <f t="shared" si="5"/>
        <v>1.8800000000000001E-2</v>
      </c>
      <c r="N32" s="77">
        <f t="shared" si="5"/>
        <v>0</v>
      </c>
      <c r="O32" s="77">
        <f t="shared" si="5"/>
        <v>0</v>
      </c>
      <c r="P32" s="77">
        <f t="shared" si="5"/>
        <v>42.206000000000003</v>
      </c>
      <c r="Q32" s="77">
        <f t="shared" ref="Q32:Q50" si="10">(IF(Q$27="%w/w SAR",((Q$28*10)*$B32),IF(Q$27="%w/w DM",(((Q$28*10)*($B$28/100))*$B32),IF(Q$27="kg/t SAR",(Q$28*$B32),IF(Q$27="kg/t DM",((Q$28*($B$28/100))*$B32),IF(Q$27="mg/kg SAR",((Q$28*0.001)*$B32),IF(Q$27="mg/kg DM",(((Q$28*0.001)*($B$28/100))*$B32),0)))))))*2.5</f>
        <v>5.4285000000000005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PL3</v>
      </c>
      <c r="B33" s="15">
        <v>94</v>
      </c>
      <c r="C33" s="77">
        <f t="shared" si="6"/>
        <v>169.2</v>
      </c>
      <c r="D33" s="77">
        <f t="shared" si="7"/>
        <v>1.8326625399999998</v>
      </c>
      <c r="E33" s="77">
        <f t="shared" si="8"/>
        <v>9.741220000000002</v>
      </c>
      <c r="F33" s="77">
        <f t="shared" si="9"/>
        <v>10.410913599999999</v>
      </c>
      <c r="G33" s="77">
        <f t="shared" si="5"/>
        <v>1.8800000000000001E-2</v>
      </c>
      <c r="H33" s="77">
        <f t="shared" si="5"/>
        <v>5.5272000000000002E-2</v>
      </c>
      <c r="I33" s="77">
        <f t="shared" si="5"/>
        <v>4.7E-2</v>
      </c>
      <c r="J33" s="77">
        <f t="shared" si="5"/>
        <v>9.4000000000000008E-4</v>
      </c>
      <c r="K33" s="77">
        <f t="shared" si="5"/>
        <v>4.7000000000000002E-3</v>
      </c>
      <c r="L33" s="77">
        <f t="shared" si="5"/>
        <v>1.8800000000000001E-2</v>
      </c>
      <c r="M33" s="77">
        <f t="shared" si="5"/>
        <v>1.8800000000000001E-2</v>
      </c>
      <c r="N33" s="77">
        <f t="shared" si="5"/>
        <v>0</v>
      </c>
      <c r="O33" s="77">
        <f t="shared" si="5"/>
        <v>0</v>
      </c>
      <c r="P33" s="77">
        <f t="shared" si="5"/>
        <v>42.206000000000003</v>
      </c>
      <c r="Q33" s="77">
        <f t="shared" si="10"/>
        <v>5.4285000000000005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PL4</v>
      </c>
      <c r="B34" s="15">
        <v>94</v>
      </c>
      <c r="C34" s="77">
        <f t="shared" si="6"/>
        <v>169.2</v>
      </c>
      <c r="D34" s="77">
        <f t="shared" si="7"/>
        <v>1.8326625399999998</v>
      </c>
      <c r="E34" s="77">
        <f t="shared" si="8"/>
        <v>9.741220000000002</v>
      </c>
      <c r="F34" s="77">
        <f t="shared" si="9"/>
        <v>10.410913599999999</v>
      </c>
      <c r="G34" s="77">
        <f t="shared" si="5"/>
        <v>1.8800000000000001E-2</v>
      </c>
      <c r="H34" s="77">
        <f t="shared" si="5"/>
        <v>5.5272000000000002E-2</v>
      </c>
      <c r="I34" s="77">
        <f t="shared" si="5"/>
        <v>4.7E-2</v>
      </c>
      <c r="J34" s="77">
        <f t="shared" si="5"/>
        <v>9.4000000000000008E-4</v>
      </c>
      <c r="K34" s="77">
        <f t="shared" si="5"/>
        <v>4.7000000000000002E-3</v>
      </c>
      <c r="L34" s="77">
        <f t="shared" si="5"/>
        <v>1.8800000000000001E-2</v>
      </c>
      <c r="M34" s="77">
        <f t="shared" si="5"/>
        <v>1.8800000000000001E-2</v>
      </c>
      <c r="N34" s="77">
        <f t="shared" si="5"/>
        <v>0</v>
      </c>
      <c r="O34" s="77">
        <f t="shared" si="5"/>
        <v>0</v>
      </c>
      <c r="P34" s="77">
        <f t="shared" si="5"/>
        <v>42.206000000000003</v>
      </c>
      <c r="Q34" s="77">
        <f t="shared" si="10"/>
        <v>5.4285000000000005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PL5</v>
      </c>
      <c r="B35" s="15">
        <v>94</v>
      </c>
      <c r="C35" s="77">
        <f t="shared" si="6"/>
        <v>169.2</v>
      </c>
      <c r="D35" s="77">
        <f t="shared" si="7"/>
        <v>1.8326625399999998</v>
      </c>
      <c r="E35" s="77">
        <f t="shared" si="8"/>
        <v>9.741220000000002</v>
      </c>
      <c r="F35" s="77">
        <f t="shared" si="9"/>
        <v>10.410913599999999</v>
      </c>
      <c r="G35" s="77">
        <f t="shared" si="5"/>
        <v>1.8800000000000001E-2</v>
      </c>
      <c r="H35" s="77">
        <f t="shared" si="5"/>
        <v>5.5272000000000002E-2</v>
      </c>
      <c r="I35" s="77">
        <f t="shared" si="5"/>
        <v>4.7E-2</v>
      </c>
      <c r="J35" s="77">
        <f t="shared" si="5"/>
        <v>9.4000000000000008E-4</v>
      </c>
      <c r="K35" s="77">
        <f t="shared" si="5"/>
        <v>4.7000000000000002E-3</v>
      </c>
      <c r="L35" s="77">
        <f t="shared" si="5"/>
        <v>1.8800000000000001E-2</v>
      </c>
      <c r="M35" s="77">
        <f t="shared" si="5"/>
        <v>1.8800000000000001E-2</v>
      </c>
      <c r="N35" s="77">
        <f t="shared" si="5"/>
        <v>0</v>
      </c>
      <c r="O35" s="77">
        <f t="shared" si="5"/>
        <v>0</v>
      </c>
      <c r="P35" s="77">
        <f t="shared" si="5"/>
        <v>42.206000000000003</v>
      </c>
      <c r="Q35" s="77">
        <f t="shared" si="10"/>
        <v>5.4285000000000005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PL7</v>
      </c>
      <c r="B36" s="15">
        <v>94</v>
      </c>
      <c r="C36" s="77">
        <f t="shared" si="6"/>
        <v>169.2</v>
      </c>
      <c r="D36" s="77">
        <f t="shared" si="7"/>
        <v>1.8326625399999998</v>
      </c>
      <c r="E36" s="77">
        <f t="shared" si="8"/>
        <v>9.741220000000002</v>
      </c>
      <c r="F36" s="77">
        <f t="shared" si="9"/>
        <v>10.410913599999999</v>
      </c>
      <c r="G36" s="77">
        <f t="shared" si="5"/>
        <v>1.8800000000000001E-2</v>
      </c>
      <c r="H36" s="77">
        <f t="shared" si="5"/>
        <v>5.5272000000000002E-2</v>
      </c>
      <c r="I36" s="77">
        <f t="shared" si="5"/>
        <v>4.7E-2</v>
      </c>
      <c r="J36" s="77">
        <f t="shared" si="5"/>
        <v>9.4000000000000008E-4</v>
      </c>
      <c r="K36" s="77">
        <f t="shared" si="5"/>
        <v>4.7000000000000002E-3</v>
      </c>
      <c r="L36" s="77">
        <f t="shared" si="5"/>
        <v>1.8800000000000001E-2</v>
      </c>
      <c r="M36" s="77">
        <f t="shared" si="5"/>
        <v>1.8800000000000001E-2</v>
      </c>
      <c r="N36" s="77">
        <f t="shared" si="5"/>
        <v>0</v>
      </c>
      <c r="O36" s="77">
        <f t="shared" si="5"/>
        <v>0</v>
      </c>
      <c r="P36" s="77">
        <f t="shared" si="5"/>
        <v>42.206000000000003</v>
      </c>
      <c r="Q36" s="77">
        <f t="shared" si="10"/>
        <v>5.4285000000000005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v>94</v>
      </c>
      <c r="C37" s="77">
        <f t="shared" si="6"/>
        <v>169.2</v>
      </c>
      <c r="D37" s="77">
        <f t="shared" si="7"/>
        <v>1.8326625399999998</v>
      </c>
      <c r="E37" s="77">
        <f t="shared" si="8"/>
        <v>9.741220000000002</v>
      </c>
      <c r="F37" s="77">
        <f t="shared" si="9"/>
        <v>10.410913599999999</v>
      </c>
      <c r="G37" s="77">
        <f t="shared" si="5"/>
        <v>1.8800000000000001E-2</v>
      </c>
      <c r="H37" s="77">
        <f t="shared" si="5"/>
        <v>5.5272000000000002E-2</v>
      </c>
      <c r="I37" s="77">
        <f t="shared" si="5"/>
        <v>4.7E-2</v>
      </c>
      <c r="J37" s="77">
        <f t="shared" si="5"/>
        <v>9.4000000000000008E-4</v>
      </c>
      <c r="K37" s="77">
        <f t="shared" si="5"/>
        <v>4.7000000000000002E-3</v>
      </c>
      <c r="L37" s="77">
        <f t="shared" si="5"/>
        <v>1.8800000000000001E-2</v>
      </c>
      <c r="M37" s="77">
        <f t="shared" si="5"/>
        <v>1.8800000000000001E-2</v>
      </c>
      <c r="N37" s="77">
        <f t="shared" si="5"/>
        <v>0</v>
      </c>
      <c r="O37" s="77">
        <f t="shared" si="5"/>
        <v>0</v>
      </c>
      <c r="P37" s="77">
        <f t="shared" si="5"/>
        <v>42.206000000000003</v>
      </c>
      <c r="Q37" s="77">
        <f t="shared" si="10"/>
        <v>5.4285000000000005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PL1</v>
      </c>
      <c r="C57" s="8" t="str">
        <f t="shared" ref="C57:U57" si="13">D8</f>
        <v>PL2</v>
      </c>
      <c r="D57" s="8" t="str">
        <f t="shared" si="13"/>
        <v>PL3</v>
      </c>
      <c r="E57" s="8" t="str">
        <f t="shared" si="13"/>
        <v>PL4</v>
      </c>
      <c r="F57" s="8" t="str">
        <f t="shared" si="13"/>
        <v>PL5</v>
      </c>
      <c r="G57" s="8" t="str">
        <f t="shared" si="13"/>
        <v>PL7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0 I Arable</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5.8</v>
      </c>
      <c r="C60" s="76">
        <f t="shared" ref="C60:U60" si="14">D10</f>
        <v>5.8</v>
      </c>
      <c r="D60" s="76">
        <f t="shared" si="14"/>
        <v>5.8</v>
      </c>
      <c r="E60" s="76">
        <f t="shared" si="14"/>
        <v>6.2</v>
      </c>
      <c r="F60" s="76">
        <f t="shared" si="14"/>
        <v>6.4</v>
      </c>
      <c r="G60" s="76">
        <f t="shared" si="14"/>
        <v>5.6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94</v>
      </c>
      <c r="C62" s="77">
        <f>B32</f>
        <v>94</v>
      </c>
      <c r="D62" s="77">
        <f>B33</f>
        <v>94</v>
      </c>
      <c r="E62" s="77">
        <f>B34</f>
        <v>94</v>
      </c>
      <c r="F62" s="77">
        <f>B35</f>
        <v>94</v>
      </c>
      <c r="G62" s="77">
        <f>B36</f>
        <v>94</v>
      </c>
      <c r="H62" s="77">
        <f>B37</f>
        <v>94</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7.2000000000000028</v>
      </c>
      <c r="C64" s="77">
        <f t="shared" ref="C64:U64" si="17">(C59-C60)*C61</f>
        <v>7.2000000000000028</v>
      </c>
      <c r="D64" s="77">
        <f t="shared" si="17"/>
        <v>7.2000000000000028</v>
      </c>
      <c r="E64" s="77">
        <f t="shared" si="17"/>
        <v>4</v>
      </c>
      <c r="F64" s="77">
        <f t="shared" si="17"/>
        <v>2.3999999999999986</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-7.2000000000000028</v>
      </c>
      <c r="C65" s="77">
        <f t="shared" ref="C65:U65" si="18">C63-C64</f>
        <v>-7.2000000000000028</v>
      </c>
      <c r="D65" s="77">
        <f t="shared" si="18"/>
        <v>-7.2000000000000028</v>
      </c>
      <c r="E65" s="77">
        <f t="shared" si="18"/>
        <v>-4</v>
      </c>
      <c r="F65" s="77">
        <f t="shared" si="18"/>
        <v>-2.3999999999999986</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T24" sqref="T24"/>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0" t="s">
        <v>41</v>
      </c>
      <c r="B1" s="120"/>
      <c r="C1" s="141" t="str">
        <f>'secanim widnes'!C1:D1</f>
        <v>PAN-023644</v>
      </c>
      <c r="D1" s="142"/>
      <c r="E1" s="93" t="s">
        <v>45</v>
      </c>
      <c r="F1" s="39">
        <f>'secanim widnes'!F1</f>
        <v>16</v>
      </c>
      <c r="G1" s="121" t="s">
        <v>43</v>
      </c>
      <c r="H1" s="122"/>
      <c r="I1" s="118">
        <v>7.01</v>
      </c>
      <c r="J1" s="120" t="s">
        <v>153</v>
      </c>
      <c r="K1" s="120"/>
      <c r="L1" s="97">
        <v>3165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'secanim widnes'!C2:D2</f>
        <v>EPR/FB3606GC</v>
      </c>
      <c r="D2" s="144"/>
      <c r="E2" s="93" t="s">
        <v>109</v>
      </c>
      <c r="F2" s="96" t="s">
        <v>173</v>
      </c>
      <c r="G2" s="139" t="s">
        <v>110</v>
      </c>
      <c r="H2" s="140"/>
      <c r="I2" s="118">
        <v>508</v>
      </c>
      <c r="J2" s="120" t="s">
        <v>158</v>
      </c>
      <c r="K2" s="120"/>
      <c r="L2" s="97">
        <v>7.45</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'secanim widnes'!C3:D3</f>
        <v>Agrispread Ltd</v>
      </c>
      <c r="D3" s="144"/>
      <c r="E3" s="93" t="s">
        <v>108</v>
      </c>
      <c r="F3" s="31" t="s">
        <v>78</v>
      </c>
      <c r="G3" s="120" t="s">
        <v>159</v>
      </c>
      <c r="H3" s="120"/>
      <c r="I3" s="118"/>
      <c r="J3" s="121" t="s">
        <v>154</v>
      </c>
      <c r="K3" s="122"/>
      <c r="L3" s="97">
        <f>(L1/(L2*10000))*100</f>
        <v>4.2483221476510069</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'secanim widnes'!C4:D4</f>
        <v>Dolennion Farm, Worthenbury, LL13 0AN</v>
      </c>
      <c r="D4" s="142"/>
      <c r="E4" s="94" t="s">
        <v>1</v>
      </c>
      <c r="F4" s="96" t="s">
        <v>169</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'secanim widnes'!C5:D5</f>
        <v>Owen clee</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t="str">
        <f>'secanim widnes'!C8</f>
        <v>PL1</v>
      </c>
      <c r="D8" s="60" t="str">
        <f>'secanim widnes'!D8</f>
        <v>PL2</v>
      </c>
      <c r="E8" s="60" t="str">
        <f>'secanim widnes'!E8</f>
        <v>PL3</v>
      </c>
      <c r="F8" s="60" t="str">
        <f>'secanim widnes'!F8</f>
        <v>PL4</v>
      </c>
      <c r="G8" s="60" t="str">
        <f>'secanim widnes'!G8</f>
        <v>PL5</v>
      </c>
      <c r="H8" s="60" t="str">
        <f>'secanim widnes'!H8</f>
        <v>PL7</v>
      </c>
      <c r="I8" s="60">
        <f>'secanim widnes'!I8</f>
        <v>0</v>
      </c>
      <c r="J8" s="60">
        <f>'secanim widnes'!J8</f>
        <v>0</v>
      </c>
      <c r="K8" s="60">
        <f>'secanim widnes'!K8</f>
        <v>0</v>
      </c>
      <c r="L8" s="60">
        <f>'secanim widnes'!L8</f>
        <v>0</v>
      </c>
      <c r="M8" s="60">
        <f>'secanim widnes'!M8</f>
        <v>0</v>
      </c>
      <c r="N8" s="60">
        <f>'secanim widnes'!N8</f>
        <v>0</v>
      </c>
      <c r="O8" s="60">
        <f>'secanim widnes'!O8</f>
        <v>0</v>
      </c>
      <c r="P8" s="60">
        <f>'secanim widnes'!P8</f>
        <v>0</v>
      </c>
      <c r="Q8" s="60">
        <f>'secanim widnes'!Q8</f>
        <v>0</v>
      </c>
      <c r="R8" s="60">
        <f>'secanim widnes'!R8</f>
        <v>0</v>
      </c>
      <c r="S8" s="60">
        <f>'secanim widnes'!S8</f>
        <v>0</v>
      </c>
      <c r="T8" s="60">
        <f>'secanim widnes'!T8</f>
        <v>0</v>
      </c>
      <c r="U8" s="60">
        <f>'secanim widnes'!U8</f>
        <v>0</v>
      </c>
      <c r="V8" s="60">
        <f>'secanim widnes'!V8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f>'secanim widnes'!C9</f>
        <v>1</v>
      </c>
      <c r="D9" s="60">
        <f>'secanim widnes'!D9</f>
        <v>1</v>
      </c>
      <c r="E9" s="60">
        <f>'secanim widnes'!E9</f>
        <v>1</v>
      </c>
      <c r="F9" s="60">
        <f>'secanim widnes'!F9</f>
        <v>1</v>
      </c>
      <c r="G9" s="60">
        <f>'secanim widnes'!G9</f>
        <v>1</v>
      </c>
      <c r="H9" s="60">
        <f>'secanim widnes'!H9</f>
        <v>1</v>
      </c>
      <c r="I9" s="60">
        <f>'secanim widnes'!I9</f>
        <v>0</v>
      </c>
      <c r="J9" s="60">
        <f>'secanim widnes'!J9</f>
        <v>0</v>
      </c>
      <c r="K9" s="60">
        <f>'secanim widnes'!K9</f>
        <v>0</v>
      </c>
      <c r="L9" s="60">
        <f>'secanim widnes'!L9</f>
        <v>0</v>
      </c>
      <c r="M9" s="60">
        <f>'secanim widnes'!M9</f>
        <v>0</v>
      </c>
      <c r="N9" s="60">
        <f>'secanim widnes'!N9</f>
        <v>0</v>
      </c>
      <c r="O9" s="60">
        <f>'secanim widnes'!O9</f>
        <v>0</v>
      </c>
      <c r="P9" s="60">
        <f>'secanim widnes'!P9</f>
        <v>0</v>
      </c>
      <c r="Q9" s="60">
        <f>'secanim widnes'!Q9</f>
        <v>0</v>
      </c>
      <c r="R9" s="60">
        <f>'secanim widnes'!R9</f>
        <v>0</v>
      </c>
      <c r="S9" s="60">
        <f>'secanim widnes'!S9</f>
        <v>0</v>
      </c>
      <c r="T9" s="60">
        <f>'secanim widnes'!T9</f>
        <v>0</v>
      </c>
      <c r="U9" s="60">
        <f>'secanim widnes'!U9</f>
        <v>0</v>
      </c>
      <c r="V9" s="60">
        <f>'secanim widnes'!V9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'secanim widnes'!C10</f>
        <v>5.8</v>
      </c>
      <c r="D10" s="60">
        <f>'secanim widnes'!D10</f>
        <v>5.8</v>
      </c>
      <c r="E10" s="60">
        <f>'secanim widnes'!E10</f>
        <v>5.8</v>
      </c>
      <c r="F10" s="60">
        <f>'secanim widnes'!F10</f>
        <v>6.2</v>
      </c>
      <c r="G10" s="60">
        <f>'secanim widnes'!G10</f>
        <v>6.4</v>
      </c>
      <c r="H10" s="60">
        <f>'secanim widnes'!H10</f>
        <v>5.6</v>
      </c>
      <c r="I10" s="60">
        <f>'secanim widnes'!I10</f>
        <v>0</v>
      </c>
      <c r="J10" s="60">
        <f>'secanim widnes'!J10</f>
        <v>0</v>
      </c>
      <c r="K10" s="60">
        <f>'secanim widnes'!K10</f>
        <v>0</v>
      </c>
      <c r="L10" s="60">
        <f>'secanim widnes'!L10</f>
        <v>0</v>
      </c>
      <c r="M10" s="60">
        <f>'secanim widnes'!M10</f>
        <v>0</v>
      </c>
      <c r="N10" s="60">
        <f>'secanim widnes'!N10</f>
        <v>0</v>
      </c>
      <c r="O10" s="60">
        <f>'secanim widnes'!O10</f>
        <v>0</v>
      </c>
      <c r="P10" s="60">
        <f>'secanim widnes'!P10</f>
        <v>0</v>
      </c>
      <c r="Q10" s="60">
        <f>'secanim widnes'!Q10</f>
        <v>0</v>
      </c>
      <c r="R10" s="60">
        <f>'secanim widnes'!R10</f>
        <v>0</v>
      </c>
      <c r="S10" s="60">
        <f>'secanim widnes'!S10</f>
        <v>0</v>
      </c>
      <c r="T10" s="60">
        <f>'secanim widnes'!T10</f>
        <v>0</v>
      </c>
      <c r="U10" s="60">
        <f>'secanim widnes'!U10</f>
        <v>0</v>
      </c>
      <c r="V10" s="60">
        <f>'secanim widnes'!V10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'secanim widnes'!C11</f>
        <v>1</v>
      </c>
      <c r="D11" s="60">
        <f>'secanim widnes'!D11</f>
        <v>1</v>
      </c>
      <c r="E11" s="60">
        <f>'secanim widnes'!E11</f>
        <v>1</v>
      </c>
      <c r="F11" s="60">
        <f>'secanim widnes'!F11</f>
        <v>3</v>
      </c>
      <c r="G11" s="60">
        <f>'secanim widnes'!G11</f>
        <v>0</v>
      </c>
      <c r="H11" s="60">
        <f>'secanim widnes'!H11</f>
        <v>2</v>
      </c>
      <c r="I11" s="60">
        <f>'secanim widnes'!I11</f>
        <v>0</v>
      </c>
      <c r="J11" s="60">
        <f>'secanim widnes'!J11</f>
        <v>0</v>
      </c>
      <c r="K11" s="60">
        <f>'secanim widnes'!K11</f>
        <v>0</v>
      </c>
      <c r="L11" s="60">
        <f>'secanim widnes'!L11</f>
        <v>0</v>
      </c>
      <c r="M11" s="60">
        <f>'secanim widnes'!M11</f>
        <v>0</v>
      </c>
      <c r="N11" s="60">
        <f>'secanim widnes'!N11</f>
        <v>0</v>
      </c>
      <c r="O11" s="60">
        <f>'secanim widnes'!O11</f>
        <v>0</v>
      </c>
      <c r="P11" s="60">
        <f>'secanim widnes'!P11</f>
        <v>0</v>
      </c>
      <c r="Q11" s="60">
        <f>'secanim widnes'!Q11</f>
        <v>0</v>
      </c>
      <c r="R11" s="60">
        <f>'secanim widnes'!R11</f>
        <v>0</v>
      </c>
      <c r="S11" s="60">
        <f>'secanim widnes'!S11</f>
        <v>0</v>
      </c>
      <c r="T11" s="60">
        <f>'secanim widnes'!T11</f>
        <v>0</v>
      </c>
      <c r="U11" s="60">
        <f>'secanim widnes'!U11</f>
        <v>0</v>
      </c>
      <c r="V11" s="60">
        <f>'secanim widnes'!V11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'secanim widnes'!C12</f>
        <v>0</v>
      </c>
      <c r="D12" s="60">
        <f>'secanim widnes'!D12</f>
        <v>1</v>
      </c>
      <c r="E12" s="60">
        <f>'secanim widnes'!E12</f>
        <v>1</v>
      </c>
      <c r="F12" s="60">
        <f>'secanim widnes'!F12</f>
        <v>0</v>
      </c>
      <c r="G12" s="60">
        <f>'secanim widnes'!G12</f>
        <v>0</v>
      </c>
      <c r="H12" s="60">
        <f>'secanim widnes'!H12</f>
        <v>3</v>
      </c>
      <c r="I12" s="60">
        <f>'secanim widnes'!I12</f>
        <v>0</v>
      </c>
      <c r="J12" s="60">
        <f>'secanim widnes'!J12</f>
        <v>0</v>
      </c>
      <c r="K12" s="60">
        <f>'secanim widnes'!K12</f>
        <v>0</v>
      </c>
      <c r="L12" s="60">
        <f>'secanim widnes'!L12</f>
        <v>0</v>
      </c>
      <c r="M12" s="60">
        <f>'secanim widnes'!M12</f>
        <v>0</v>
      </c>
      <c r="N12" s="60">
        <f>'secanim widnes'!N12</f>
        <v>0</v>
      </c>
      <c r="O12" s="60">
        <f>'secanim widnes'!O12</f>
        <v>0</v>
      </c>
      <c r="P12" s="60">
        <f>'secanim widnes'!P12</f>
        <v>0</v>
      </c>
      <c r="Q12" s="60">
        <f>'secanim widnes'!Q12</f>
        <v>0</v>
      </c>
      <c r="R12" s="60">
        <f>'secanim widnes'!R12</f>
        <v>0</v>
      </c>
      <c r="S12" s="60">
        <f>'secanim widnes'!S12</f>
        <v>0</v>
      </c>
      <c r="T12" s="60">
        <f>'secanim widnes'!T12</f>
        <v>0</v>
      </c>
      <c r="U12" s="60">
        <f>'secanim widnes'!U12</f>
        <v>0</v>
      </c>
      <c r="V12" s="60">
        <f>'secanim widnes'!V12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'secanim widnes'!C13</f>
        <v>2</v>
      </c>
      <c r="D13" s="60">
        <f>'secanim widnes'!D13</f>
        <v>2</v>
      </c>
      <c r="E13" s="60">
        <f>'secanim widnes'!E13</f>
        <v>2</v>
      </c>
      <c r="F13" s="60">
        <f>'secanim widnes'!F13</f>
        <v>5</v>
      </c>
      <c r="G13" s="60">
        <f>'secanim widnes'!G13</f>
        <v>1</v>
      </c>
      <c r="H13" s="60">
        <f>'secanim widnes'!H13</f>
        <v>3</v>
      </c>
      <c r="I13" s="60">
        <f>'secanim widnes'!I13</f>
        <v>0</v>
      </c>
      <c r="J13" s="60">
        <f>'secanim widnes'!J13</f>
        <v>0</v>
      </c>
      <c r="K13" s="60">
        <f>'secanim widnes'!K13</f>
        <v>0</v>
      </c>
      <c r="L13" s="60">
        <f>'secanim widnes'!L13</f>
        <v>0</v>
      </c>
      <c r="M13" s="60">
        <f>'secanim widnes'!M13</f>
        <v>0</v>
      </c>
      <c r="N13" s="60">
        <f>'secanim widnes'!N13</f>
        <v>0</v>
      </c>
      <c r="O13" s="60">
        <f>'secanim widnes'!O13</f>
        <v>0</v>
      </c>
      <c r="P13" s="60">
        <f>'secanim widnes'!P13</f>
        <v>0</v>
      </c>
      <c r="Q13" s="60">
        <f>'secanim widnes'!Q13</f>
        <v>0</v>
      </c>
      <c r="R13" s="60">
        <f>'secanim widnes'!R13</f>
        <v>0</v>
      </c>
      <c r="S13" s="60">
        <f>'secanim widnes'!S13</f>
        <v>0</v>
      </c>
      <c r="T13" s="60">
        <f>'secanim widnes'!T13</f>
        <v>0</v>
      </c>
      <c r="U13" s="60">
        <f>'secanim widnes'!U13</f>
        <v>0</v>
      </c>
      <c r="V13" s="60">
        <f>'secanim widnes'!V13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'secanim widnes'!C14</f>
        <v>Spring wheat/barley</v>
      </c>
      <c r="D14" s="102" t="str">
        <f>'secanim widnes'!D14</f>
        <v>Spring wheat/barley</v>
      </c>
      <c r="E14" s="102" t="str">
        <f>'secanim widnes'!E14</f>
        <v>Spring wheat/barley</v>
      </c>
      <c r="F14" s="102" t="str">
        <f>'secanim widnes'!F14</f>
        <v>Spring wheat/barley</v>
      </c>
      <c r="G14" s="102" t="str">
        <f>'secanim widnes'!G14</f>
        <v>Spring wheat/barley</v>
      </c>
      <c r="H14" s="102" t="str">
        <f>'secanim widnes'!H14</f>
        <v>Spring wheat/barley</v>
      </c>
      <c r="I14" s="102">
        <f>'secanim widnes'!I14</f>
        <v>0</v>
      </c>
      <c r="J14" s="102">
        <f>'secanim widnes'!J14</f>
        <v>0</v>
      </c>
      <c r="K14" s="102">
        <f>'secanim widnes'!K14</f>
        <v>0</v>
      </c>
      <c r="L14" s="102">
        <f>'secanim widnes'!L14</f>
        <v>0</v>
      </c>
      <c r="M14" s="102">
        <f>'secanim widnes'!M14</f>
        <v>0</v>
      </c>
      <c r="N14" s="102">
        <f>'secanim widnes'!N14</f>
        <v>0</v>
      </c>
      <c r="O14" s="102">
        <f>'secanim widnes'!O14</f>
        <v>0</v>
      </c>
      <c r="P14" s="102">
        <f>'secanim widnes'!P14</f>
        <v>0</v>
      </c>
      <c r="Q14" s="102">
        <f>'secanim widnes'!Q14</f>
        <v>0</v>
      </c>
      <c r="R14" s="102">
        <f>'secanim widnes'!R14</f>
        <v>0</v>
      </c>
      <c r="S14" s="102">
        <f>'secanim widnes'!S14</f>
        <v>0</v>
      </c>
      <c r="T14" s="102">
        <f>'secanim widnes'!T14</f>
        <v>0</v>
      </c>
      <c r="U14" s="102">
        <f>'secanim widnes'!U14</f>
        <v>0</v>
      </c>
      <c r="V14" s="102">
        <f>'secanim widnes'!V14</f>
        <v>0</v>
      </c>
      <c r="AD14" s="30" t="s">
        <v>138</v>
      </c>
      <c r="AE14" s="30">
        <v>6</v>
      </c>
      <c r="AI14" s="53" t="s">
        <v>119</v>
      </c>
      <c r="AJ14" s="54">
        <v>0.8</v>
      </c>
      <c r="AK14" s="55">
        <v>1.7</v>
      </c>
      <c r="AL14" s="11">
        <v>12</v>
      </c>
      <c r="AM14" s="11">
        <v>6.7</v>
      </c>
      <c r="AN14" s="11" t="s">
        <v>135</v>
      </c>
    </row>
    <row r="15" spans="1:41" x14ac:dyDescent="0.25">
      <c r="A15" s="131" t="s">
        <v>9</v>
      </c>
      <c r="B15" s="131"/>
      <c r="C15" s="60">
        <f>'secanim widnes'!C15</f>
        <v>6</v>
      </c>
      <c r="D15" s="60">
        <f>'secanim widnes'!D15</f>
        <v>6</v>
      </c>
      <c r="E15" s="60">
        <f>'secanim widnes'!E15</f>
        <v>6</v>
      </c>
      <c r="F15" s="60">
        <f>'secanim widnes'!F15</f>
        <v>6</v>
      </c>
      <c r="G15" s="60">
        <f>'secanim widnes'!G15</f>
        <v>6</v>
      </c>
      <c r="H15" s="60">
        <f>'secanim widnes'!H15</f>
        <v>6</v>
      </c>
      <c r="I15" s="60">
        <f>'secanim widnes'!I15</f>
        <v>0</v>
      </c>
      <c r="J15" s="60">
        <f>'secanim widnes'!J15</f>
        <v>0</v>
      </c>
      <c r="K15" s="60">
        <f>'secanim widnes'!K15</f>
        <v>0</v>
      </c>
      <c r="L15" s="60">
        <f>'secanim widnes'!L15</f>
        <v>0</v>
      </c>
      <c r="M15" s="60">
        <f>'secanim widnes'!M15</f>
        <v>0</v>
      </c>
      <c r="N15" s="60">
        <f>'secanim widnes'!N15</f>
        <v>0</v>
      </c>
      <c r="O15" s="60">
        <f>'secanim widnes'!O15</f>
        <v>0</v>
      </c>
      <c r="P15" s="60">
        <f>'secanim widnes'!P15</f>
        <v>0</v>
      </c>
      <c r="Q15" s="60">
        <f>'secanim widnes'!Q15</f>
        <v>0</v>
      </c>
      <c r="R15" s="60">
        <f>'secanim widnes'!R15</f>
        <v>0</v>
      </c>
      <c r="S15" s="60">
        <f>'secanim widnes'!S15</f>
        <v>0</v>
      </c>
      <c r="T15" s="60">
        <f>'secanim widnes'!T15</f>
        <v>0</v>
      </c>
      <c r="U15" s="60">
        <f>'secanim widnes'!U15</f>
        <v>0</v>
      </c>
      <c r="V15" s="60">
        <f>'secanim widnes'!V15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'secanim widnes'!C16</f>
        <v>Medium/Clay</v>
      </c>
      <c r="D16" s="103" t="str">
        <f>'secanim widnes'!D16</f>
        <v>Medium/Clay</v>
      </c>
      <c r="E16" s="103" t="str">
        <f>'secanim widnes'!E16</f>
        <v>Medium/Clay</v>
      </c>
      <c r="F16" s="103" t="str">
        <f>'secanim widnes'!F16</f>
        <v>Medium/Clay</v>
      </c>
      <c r="G16" s="103" t="str">
        <f>'secanim widnes'!G16</f>
        <v>Medium/Clay</v>
      </c>
      <c r="H16" s="103">
        <f>'secanim widnes'!H16</f>
        <v>0</v>
      </c>
      <c r="I16" s="103">
        <f>'secanim widnes'!I16</f>
        <v>0</v>
      </c>
      <c r="J16" s="103">
        <f>'secanim widnes'!J16</f>
        <v>0</v>
      </c>
      <c r="K16" s="103">
        <f>'secanim widnes'!K16</f>
        <v>0</v>
      </c>
      <c r="L16" s="103">
        <f>'secanim widnes'!L16</f>
        <v>0</v>
      </c>
      <c r="M16" s="103">
        <f>'secanim widnes'!M16</f>
        <v>0</v>
      </c>
      <c r="N16" s="103">
        <f>'secanim widnes'!N16</f>
        <v>0</v>
      </c>
      <c r="O16" s="103">
        <f>'secanim widnes'!O16</f>
        <v>0</v>
      </c>
      <c r="P16" s="103">
        <f>'secanim widnes'!P16</f>
        <v>0</v>
      </c>
      <c r="Q16" s="103">
        <f>'secanim widnes'!Q16</f>
        <v>0</v>
      </c>
      <c r="R16" s="103">
        <f>'secanim widnes'!R16</f>
        <v>0</v>
      </c>
      <c r="S16" s="103">
        <f>'secanim widnes'!S16</f>
        <v>0</v>
      </c>
      <c r="T16" s="103">
        <f>'secanim widnes'!T16</f>
        <v>0</v>
      </c>
      <c r="U16" s="103">
        <f>'secanim widnes'!U16</f>
        <v>0</v>
      </c>
      <c r="V16" s="103">
        <f>'secanim widnes'!V16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51</v>
      </c>
      <c r="D17" s="28">
        <f t="shared" ref="D17:V17" si="0">(VLOOKUP(D$14,$AI2:$AK26,2,FALSE))*D$15</f>
        <v>51</v>
      </c>
      <c r="E17" s="28">
        <f t="shared" si="0"/>
        <v>51</v>
      </c>
      <c r="F17" s="28">
        <f t="shared" si="0"/>
        <v>51</v>
      </c>
      <c r="G17" s="28">
        <f t="shared" si="0"/>
        <v>51</v>
      </c>
      <c r="H17" s="28">
        <f t="shared" si="0"/>
        <v>51</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48.291072599999993</v>
      </c>
      <c r="D18" s="16">
        <f>$D32</f>
        <v>48.291072599999993</v>
      </c>
      <c r="E18" s="16">
        <f>$D33</f>
        <v>48.291072599999993</v>
      </c>
      <c r="F18" s="16">
        <f>$D34</f>
        <v>48.291072599999993</v>
      </c>
      <c r="G18" s="16">
        <f>$D35</f>
        <v>48.291072599999993</v>
      </c>
      <c r="H18" s="16">
        <f>$D36</f>
        <v>48.291072599999993</v>
      </c>
      <c r="I18" s="16">
        <f>$D37</f>
        <v>48.291072599999993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-2.7089274000000074</v>
      </c>
      <c r="D19" s="16">
        <f t="shared" ref="D19:V19" si="1">D18-D17</f>
        <v>-2.7089274000000074</v>
      </c>
      <c r="E19" s="16">
        <f t="shared" si="1"/>
        <v>-2.7089274000000074</v>
      </c>
      <c r="F19" s="16">
        <f t="shared" si="1"/>
        <v>-2.7089274000000074</v>
      </c>
      <c r="G19" s="16">
        <f t="shared" si="1"/>
        <v>-2.7089274000000074</v>
      </c>
      <c r="H19" s="16">
        <f t="shared" si="1"/>
        <v>-2.7089274000000074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e">
        <f>IF($B37="","",IF(I$19&gt;=0,"INCREASE","DECREASE"))</f>
        <v>#N/A</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11.060688975</v>
      </c>
      <c r="D22" s="16">
        <f>$E32</f>
        <v>11.060688975</v>
      </c>
      <c r="E22" s="16">
        <f>$E33</f>
        <v>11.060688975</v>
      </c>
      <c r="F22" s="16">
        <f>$E34</f>
        <v>11.060688975</v>
      </c>
      <c r="G22" s="16">
        <f>$E35</f>
        <v>11.060688975</v>
      </c>
      <c r="H22" s="16">
        <f>$E36</f>
        <v>11.060688975</v>
      </c>
      <c r="I22" s="16">
        <f>$E37</f>
        <v>11.060688975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-60.939311025000002</v>
      </c>
      <c r="D23" s="16">
        <f t="shared" ref="D23:V23" si="3">D22-D21</f>
        <v>-60.939311025000002</v>
      </c>
      <c r="E23" s="16">
        <f t="shared" si="3"/>
        <v>-60.939311025000002</v>
      </c>
      <c r="F23" s="16">
        <f t="shared" si="3"/>
        <v>-60.939311025000002</v>
      </c>
      <c r="G23" s="16">
        <f t="shared" si="3"/>
        <v>-60.939311025000002</v>
      </c>
      <c r="H23" s="16">
        <f t="shared" si="3"/>
        <v>-60.939311025000002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55</v>
      </c>
      <c r="Q27" s="107" t="s">
        <v>55</v>
      </c>
      <c r="R27" s="107"/>
      <c r="S27" s="107"/>
      <c r="T27" s="107"/>
      <c r="U27" s="107"/>
    </row>
    <row r="28" spans="1:40" s="57" customFormat="1" x14ac:dyDescent="0.3">
      <c r="A28" s="108"/>
      <c r="B28" s="24">
        <v>8.17</v>
      </c>
      <c r="C28" s="15">
        <v>7.45</v>
      </c>
      <c r="D28" s="15">
        <v>1.72</v>
      </c>
      <c r="E28" s="15">
        <v>0.749</v>
      </c>
      <c r="F28" s="15">
        <v>0.252</v>
      </c>
      <c r="G28" s="15">
        <v>23.9</v>
      </c>
      <c r="H28" s="15">
        <v>177</v>
      </c>
      <c r="I28" s="15">
        <v>2.33</v>
      </c>
      <c r="J28" s="15">
        <v>0.1</v>
      </c>
      <c r="K28" s="15">
        <v>0.1</v>
      </c>
      <c r="L28" s="15">
        <v>16.3</v>
      </c>
      <c r="M28" s="15">
        <v>42.4</v>
      </c>
      <c r="N28" s="15"/>
      <c r="O28" s="15"/>
      <c r="P28" s="15">
        <v>1.06</v>
      </c>
      <c r="Q28" s="15">
        <v>1.86</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PL1</v>
      </c>
      <c r="B31" s="15">
        <v>15</v>
      </c>
      <c r="C31" s="77">
        <f>IF(C$27="%w/w SAR",((C$28*10)*$B31),IF(C$27="%w/w DM",(((C$28*10)*($B$28/100))*$B31),IF(C$27="kg/t SAR",(C$28*$B31),IF(C$27="kg/t DM",((C$28*($B$28/100))*$B31),IF(C$27="mg/kg SAR",((C$28*0.001)*$B31),IF(C$27="mg/kg DM",(((C$28*0.001)*($B$28/100))*$B31),0))))))</f>
        <v>91.299749999999989</v>
      </c>
      <c r="D31" s="77">
        <f>(IF(D$27="%w/w SAR",((D$28*10)*$B31),IF(D$27="%w/w DM",(((D$28*10)*($B$28/100))*$B31),IF(D$27="kg/t SAR",(D$28*$B31),IF(D$27="kg/t DM",((D$28*($B$28/100))*$B31),IF(D$27="mg/kg SAR",((D$28*0.001)*$B31),IF(D$27="mg/kg DM",(((D$28*0.001)*($B$28/100))*$B31),"0")))))))*2.291</f>
        <v>48.291072599999993</v>
      </c>
      <c r="E31" s="77">
        <f>(IF(E$27="%w/w SAR",((E$28*10)*$B31),IF(E$27="%w/w DM",(((E$28*10)*($B$28/100))*$B31),IF(E$27="kg/t SAR",(E$28*$B31),IF(E$27="kg/t DM",((E$28*($B$28/100))*$B31),IF(E$27="mg/kg SAR",((E$28*0.001)*$B31),IF(E$27="mg/kg DM",(((E$28*0.001)*($B$28/100))*$B31),"0")))))))*1.205</f>
        <v>11.060688975</v>
      </c>
      <c r="F31" s="77">
        <f>(IF(F$27="%w/w SAR",((F$28*10)*$B31),IF(F$27="%w/w DM",(((F$28*10)*($B$28/100))*$B31),IF(F$27="kg/t SAR",(F$28*$B31),IF(F$27="kg/t DM",((F$28*($B$28/100))*$B31),IF(F$27="mg/kg SAR",((F$28*0.001)*$B31),IF(F$27="mg/kg DM",(((F$28*0.001)*($B$28/100))*$B31),"0")))))))*1.658</f>
        <v>5.1203350799999994</v>
      </c>
      <c r="G31" s="77">
        <f t="shared" ref="G31:P46" si="5">IF(G$27="%w/w SAR",((G$28*10)*$B31),IF(G$27="%w/w DM",(((G$28*10)*($B$28/100))*$B31),IF(G$27="kg/t SAR",(G$28*$B31),IF(G$27="kg/t DM",((G$28*($B$28/100))*$B31),IF(G$27="mg/kg SAR",((G$28*0.001)*$B31),IF(G$27="mg/kg DM",(((G$28*0.001)*($B$28/100))*$B31),0))))))</f>
        <v>2.9289449999999995E-2</v>
      </c>
      <c r="H31" s="77">
        <f t="shared" si="5"/>
        <v>0.21691349999999998</v>
      </c>
      <c r="I31" s="77">
        <f t="shared" si="5"/>
        <v>2.855415E-3</v>
      </c>
      <c r="J31" s="77">
        <f t="shared" si="5"/>
        <v>1.2255E-4</v>
      </c>
      <c r="K31" s="77">
        <f t="shared" si="5"/>
        <v>1.2255E-4</v>
      </c>
      <c r="L31" s="77">
        <f t="shared" si="5"/>
        <v>1.9975650000000001E-2</v>
      </c>
      <c r="M31" s="77">
        <f t="shared" si="5"/>
        <v>5.1961199999999992E-2</v>
      </c>
      <c r="N31" s="77">
        <f t="shared" si="5"/>
        <v>0</v>
      </c>
      <c r="O31" s="77">
        <f t="shared" si="5"/>
        <v>0</v>
      </c>
      <c r="P31" s="77">
        <f t="shared" si="5"/>
        <v>1.2990300000000001E-3</v>
      </c>
      <c r="Q31" s="77">
        <f>(IF(Q$27="%w/w SAR",((Q$28*10)*$B31),IF(Q$27="%w/w DM",(((Q$28*10)*($B$28/100))*$B31),IF(Q$27="kg/t SAR",(Q$28*$B31),IF(Q$27="kg/t DM",((Q$28*($B$28/100))*$B31),IF(Q$27="mg/kg SAR",((Q$28*0.001)*$B31),IF(Q$27="mg/kg DM",(((Q$28*0.001)*($B$28/100))*$B31),0)))))))*2.5</f>
        <v>5.6985750000000009E-3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PL2</v>
      </c>
      <c r="B32" s="15">
        <v>15</v>
      </c>
      <c r="C32" s="77">
        <f t="shared" ref="C32:C50" si="6">IF(C$27="%w/w SAR",((C$28*10)*$B32),IF(C$27="%w/w DM",(((C$28*10)*($B$28/100))*$B32),IF(C$27="kg/t SAR",(C$28*$B32),IF(C$27="kg/t DM",((C$28*($B$28/100))*$B32),IF(C$27="mg/kg SAR",((C$28*0.001)*$B32),IF(C$27="mg/kg DM",(((C$28*0.001)*($B$28/100))*$B32),0))))))</f>
        <v>91.299749999999989</v>
      </c>
      <c r="D32" s="77">
        <f t="shared" ref="D32:D50" si="7">(IF(D$27="%w/w SAR",((D$28*10)*$B32),IF(D$27="%w/w DM",(((D$28*10)*($B$28/100))*$B32),IF(D$27="kg/t SAR",(D$28*$B32),IF(D$27="kg/t DM",((D$28*($B$28/100))*$B32),IF(D$27="mg/kg SAR",((D$28*0.001)*$B32),IF(D$27="mg/kg DM",(((D$28*0.001)*($B$28/100))*$B32),"0")))))))*2.291</f>
        <v>48.291072599999993</v>
      </c>
      <c r="E32" s="77">
        <f t="shared" ref="E32:E50" si="8">(IF(E$27="%w/w SAR",((E$28*10)*$B32),IF(E$27="%w/w DM",(((E$28*10)*($B$28/100))*$B32),IF(E$27="kg/t SAR",(E$28*$B32),IF(E$27="kg/t DM",((E$28*($B$28/100))*$B32),IF(E$27="mg/kg SAR",((E$28*0.001)*$B32),IF(E$27="mg/kg DM",(((E$28*0.001)*($B$28/100))*$B32),"0")))))))*1.205</f>
        <v>11.060688975</v>
      </c>
      <c r="F32" s="77">
        <f t="shared" ref="F32:F50" si="9">(IF(F$27="%w/w SAR",((F$28*10)*$B32),IF(F$27="%w/w DM",(((F$28*10)*($B$28/100))*$B32),IF(F$27="kg/t SAR",(F$28*$B32),IF(F$27="kg/t DM",((F$28*($B$28/100))*$B32),IF(F$27="mg/kg SAR",((F$28*0.001)*$B32),IF(F$27="mg/kg DM",(((F$28*0.001)*($B$28/100))*$B32),"0")))))))*1.658</f>
        <v>5.1203350799999994</v>
      </c>
      <c r="G32" s="77">
        <f t="shared" si="5"/>
        <v>2.9289449999999995E-2</v>
      </c>
      <c r="H32" s="77">
        <f t="shared" si="5"/>
        <v>0.21691349999999998</v>
      </c>
      <c r="I32" s="77">
        <f t="shared" si="5"/>
        <v>2.855415E-3</v>
      </c>
      <c r="J32" s="77">
        <f t="shared" si="5"/>
        <v>1.2255E-4</v>
      </c>
      <c r="K32" s="77">
        <f t="shared" si="5"/>
        <v>1.2255E-4</v>
      </c>
      <c r="L32" s="77">
        <f t="shared" si="5"/>
        <v>1.9975650000000001E-2</v>
      </c>
      <c r="M32" s="77">
        <f t="shared" si="5"/>
        <v>5.1961199999999992E-2</v>
      </c>
      <c r="N32" s="77">
        <f t="shared" si="5"/>
        <v>0</v>
      </c>
      <c r="O32" s="77">
        <f t="shared" si="5"/>
        <v>0</v>
      </c>
      <c r="P32" s="77">
        <f t="shared" si="5"/>
        <v>1.2990300000000001E-3</v>
      </c>
      <c r="Q32" s="77">
        <f t="shared" ref="Q32:Q50" si="10">(IF(Q$27="%w/w SAR",((Q$28*10)*$B32),IF(Q$27="%w/w DM",(((Q$28*10)*($B$28/100))*$B32),IF(Q$27="kg/t SAR",(Q$28*$B32),IF(Q$27="kg/t DM",((Q$28*($B$28/100))*$B32),IF(Q$27="mg/kg SAR",((Q$28*0.001)*$B32),IF(Q$27="mg/kg DM",(((Q$28*0.001)*($B$28/100))*$B32),0)))))))*2.5</f>
        <v>5.6985750000000009E-3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PL3</v>
      </c>
      <c r="B33" s="15">
        <v>15</v>
      </c>
      <c r="C33" s="77">
        <f t="shared" si="6"/>
        <v>91.299749999999989</v>
      </c>
      <c r="D33" s="77">
        <f t="shared" si="7"/>
        <v>48.291072599999993</v>
      </c>
      <c r="E33" s="77">
        <f t="shared" si="8"/>
        <v>11.060688975</v>
      </c>
      <c r="F33" s="77">
        <f t="shared" si="9"/>
        <v>5.1203350799999994</v>
      </c>
      <c r="G33" s="77">
        <f t="shared" si="5"/>
        <v>2.9289449999999995E-2</v>
      </c>
      <c r="H33" s="77">
        <f t="shared" si="5"/>
        <v>0.21691349999999998</v>
      </c>
      <c r="I33" s="77">
        <f t="shared" si="5"/>
        <v>2.855415E-3</v>
      </c>
      <c r="J33" s="77">
        <f t="shared" si="5"/>
        <v>1.2255E-4</v>
      </c>
      <c r="K33" s="77">
        <f t="shared" si="5"/>
        <v>1.2255E-4</v>
      </c>
      <c r="L33" s="77">
        <f t="shared" si="5"/>
        <v>1.9975650000000001E-2</v>
      </c>
      <c r="M33" s="77">
        <f t="shared" si="5"/>
        <v>5.1961199999999992E-2</v>
      </c>
      <c r="N33" s="77">
        <f t="shared" si="5"/>
        <v>0</v>
      </c>
      <c r="O33" s="77">
        <f t="shared" si="5"/>
        <v>0</v>
      </c>
      <c r="P33" s="77">
        <f t="shared" si="5"/>
        <v>1.2990300000000001E-3</v>
      </c>
      <c r="Q33" s="77">
        <f t="shared" si="10"/>
        <v>5.6985750000000009E-3</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PL4</v>
      </c>
      <c r="B34" s="15">
        <v>15</v>
      </c>
      <c r="C34" s="77">
        <f t="shared" si="6"/>
        <v>91.299749999999989</v>
      </c>
      <c r="D34" s="77">
        <f t="shared" si="7"/>
        <v>48.291072599999993</v>
      </c>
      <c r="E34" s="77">
        <f t="shared" si="8"/>
        <v>11.060688975</v>
      </c>
      <c r="F34" s="77">
        <f t="shared" si="9"/>
        <v>5.1203350799999994</v>
      </c>
      <c r="G34" s="77">
        <f t="shared" si="5"/>
        <v>2.9289449999999995E-2</v>
      </c>
      <c r="H34" s="77">
        <f t="shared" si="5"/>
        <v>0.21691349999999998</v>
      </c>
      <c r="I34" s="77">
        <f t="shared" si="5"/>
        <v>2.855415E-3</v>
      </c>
      <c r="J34" s="77">
        <f t="shared" si="5"/>
        <v>1.2255E-4</v>
      </c>
      <c r="K34" s="77">
        <f t="shared" si="5"/>
        <v>1.2255E-4</v>
      </c>
      <c r="L34" s="77">
        <f t="shared" si="5"/>
        <v>1.9975650000000001E-2</v>
      </c>
      <c r="M34" s="77">
        <f t="shared" si="5"/>
        <v>5.1961199999999992E-2</v>
      </c>
      <c r="N34" s="77">
        <f t="shared" si="5"/>
        <v>0</v>
      </c>
      <c r="O34" s="77">
        <f t="shared" si="5"/>
        <v>0</v>
      </c>
      <c r="P34" s="77">
        <f t="shared" si="5"/>
        <v>1.2990300000000001E-3</v>
      </c>
      <c r="Q34" s="77">
        <f t="shared" si="10"/>
        <v>5.6985750000000009E-3</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PL5</v>
      </c>
      <c r="B35" s="15">
        <v>15</v>
      </c>
      <c r="C35" s="77">
        <f t="shared" si="6"/>
        <v>91.299749999999989</v>
      </c>
      <c r="D35" s="77">
        <f t="shared" si="7"/>
        <v>48.291072599999993</v>
      </c>
      <c r="E35" s="77">
        <f t="shared" si="8"/>
        <v>11.060688975</v>
      </c>
      <c r="F35" s="77">
        <f t="shared" si="9"/>
        <v>5.1203350799999994</v>
      </c>
      <c r="G35" s="77">
        <f t="shared" si="5"/>
        <v>2.9289449999999995E-2</v>
      </c>
      <c r="H35" s="77">
        <f t="shared" si="5"/>
        <v>0.21691349999999998</v>
      </c>
      <c r="I35" s="77">
        <f t="shared" si="5"/>
        <v>2.855415E-3</v>
      </c>
      <c r="J35" s="77">
        <f t="shared" si="5"/>
        <v>1.2255E-4</v>
      </c>
      <c r="K35" s="77">
        <f t="shared" si="5"/>
        <v>1.2255E-4</v>
      </c>
      <c r="L35" s="77">
        <f t="shared" si="5"/>
        <v>1.9975650000000001E-2</v>
      </c>
      <c r="M35" s="77">
        <f t="shared" si="5"/>
        <v>5.1961199999999992E-2</v>
      </c>
      <c r="N35" s="77">
        <f t="shared" si="5"/>
        <v>0</v>
      </c>
      <c r="O35" s="77">
        <f t="shared" si="5"/>
        <v>0</v>
      </c>
      <c r="P35" s="77">
        <f t="shared" si="5"/>
        <v>1.2990300000000001E-3</v>
      </c>
      <c r="Q35" s="77">
        <f t="shared" si="10"/>
        <v>5.6985750000000009E-3</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PL7</v>
      </c>
      <c r="B36" s="15">
        <v>15</v>
      </c>
      <c r="C36" s="77">
        <f t="shared" si="6"/>
        <v>91.299749999999989</v>
      </c>
      <c r="D36" s="77">
        <f t="shared" si="7"/>
        <v>48.291072599999993</v>
      </c>
      <c r="E36" s="77">
        <f t="shared" si="8"/>
        <v>11.060688975</v>
      </c>
      <c r="F36" s="77">
        <f t="shared" si="9"/>
        <v>5.1203350799999994</v>
      </c>
      <c r="G36" s="77">
        <f t="shared" si="5"/>
        <v>2.9289449999999995E-2</v>
      </c>
      <c r="H36" s="77">
        <f t="shared" si="5"/>
        <v>0.21691349999999998</v>
      </c>
      <c r="I36" s="77">
        <f t="shared" si="5"/>
        <v>2.855415E-3</v>
      </c>
      <c r="J36" s="77">
        <f t="shared" si="5"/>
        <v>1.2255E-4</v>
      </c>
      <c r="K36" s="77">
        <f t="shared" si="5"/>
        <v>1.2255E-4</v>
      </c>
      <c r="L36" s="77">
        <f t="shared" si="5"/>
        <v>1.9975650000000001E-2</v>
      </c>
      <c r="M36" s="77">
        <f t="shared" si="5"/>
        <v>5.1961199999999992E-2</v>
      </c>
      <c r="N36" s="77">
        <f t="shared" si="5"/>
        <v>0</v>
      </c>
      <c r="O36" s="77">
        <f t="shared" si="5"/>
        <v>0</v>
      </c>
      <c r="P36" s="77">
        <f t="shared" si="5"/>
        <v>1.2990300000000001E-3</v>
      </c>
      <c r="Q36" s="77">
        <f t="shared" si="10"/>
        <v>5.6985750000000009E-3</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0</v>
      </c>
      <c r="B37" s="15">
        <v>15</v>
      </c>
      <c r="C37" s="77">
        <f t="shared" si="6"/>
        <v>91.299749999999989</v>
      </c>
      <c r="D37" s="77">
        <f t="shared" si="7"/>
        <v>48.291072599999993</v>
      </c>
      <c r="E37" s="77">
        <f t="shared" si="8"/>
        <v>11.060688975</v>
      </c>
      <c r="F37" s="77">
        <f t="shared" si="9"/>
        <v>5.1203350799999994</v>
      </c>
      <c r="G37" s="77">
        <f t="shared" si="5"/>
        <v>2.9289449999999995E-2</v>
      </c>
      <c r="H37" s="77">
        <f t="shared" si="5"/>
        <v>0.21691349999999998</v>
      </c>
      <c r="I37" s="77">
        <f t="shared" si="5"/>
        <v>2.855415E-3</v>
      </c>
      <c r="J37" s="77">
        <f t="shared" si="5"/>
        <v>1.2255E-4</v>
      </c>
      <c r="K37" s="77">
        <f t="shared" si="5"/>
        <v>1.2255E-4</v>
      </c>
      <c r="L37" s="77">
        <f t="shared" si="5"/>
        <v>1.9975650000000001E-2</v>
      </c>
      <c r="M37" s="77">
        <f t="shared" si="5"/>
        <v>5.1961199999999992E-2</v>
      </c>
      <c r="N37" s="77">
        <f t="shared" si="5"/>
        <v>0</v>
      </c>
      <c r="O37" s="77">
        <f t="shared" si="5"/>
        <v>0</v>
      </c>
      <c r="P37" s="77">
        <f t="shared" si="5"/>
        <v>1.2990300000000001E-3</v>
      </c>
      <c r="Q37" s="77">
        <f t="shared" si="10"/>
        <v>5.6985750000000009E-3</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PL1</v>
      </c>
      <c r="C57" s="8" t="str">
        <f t="shared" ref="C57:U57" si="13">D8</f>
        <v>PL2</v>
      </c>
      <c r="D57" s="8" t="str">
        <f t="shared" si="13"/>
        <v>PL3</v>
      </c>
      <c r="E57" s="8" t="str">
        <f t="shared" si="13"/>
        <v>PL4</v>
      </c>
      <c r="F57" s="8" t="str">
        <f t="shared" si="13"/>
        <v>PL5</v>
      </c>
      <c r="G57" s="8" t="str">
        <f t="shared" si="13"/>
        <v>PL7</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0 I Arable</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5.8</v>
      </c>
      <c r="C60" s="76">
        <f t="shared" ref="C60:U60" si="14">D10</f>
        <v>5.8</v>
      </c>
      <c r="D60" s="76">
        <f t="shared" si="14"/>
        <v>5.8</v>
      </c>
      <c r="E60" s="76">
        <f t="shared" si="14"/>
        <v>6.2</v>
      </c>
      <c r="F60" s="76">
        <f t="shared" si="14"/>
        <v>6.4</v>
      </c>
      <c r="G60" s="76">
        <f t="shared" si="14"/>
        <v>5.6</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15</v>
      </c>
      <c r="C62" s="77">
        <f>B32</f>
        <v>15</v>
      </c>
      <c r="D62" s="77">
        <f>B33</f>
        <v>15</v>
      </c>
      <c r="E62" s="77">
        <f>B34</f>
        <v>15</v>
      </c>
      <c r="F62" s="77">
        <f>B35</f>
        <v>15</v>
      </c>
      <c r="G62" s="77">
        <f>B36</f>
        <v>15</v>
      </c>
      <c r="H62" s="77">
        <f>B37</f>
        <v>15</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7.2000000000000028</v>
      </c>
      <c r="C64" s="77">
        <f t="shared" ref="C64:U64" si="17">(C59-C60)*C61</f>
        <v>7.2000000000000028</v>
      </c>
      <c r="D64" s="77">
        <f t="shared" si="17"/>
        <v>7.2000000000000028</v>
      </c>
      <c r="E64" s="77">
        <f t="shared" si="17"/>
        <v>4</v>
      </c>
      <c r="F64" s="77">
        <f t="shared" si="17"/>
        <v>2.3999999999999986</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-7.2000000000000028</v>
      </c>
      <c r="C65" s="77">
        <f t="shared" ref="C65:U65" si="18">C63-C64</f>
        <v>-7.2000000000000028</v>
      </c>
      <c r="D65" s="77">
        <f t="shared" si="18"/>
        <v>-7.2000000000000028</v>
      </c>
      <c r="E65" s="77">
        <f t="shared" si="18"/>
        <v>-4</v>
      </c>
      <c r="F65" s="77">
        <f t="shared" si="18"/>
        <v>-2.3999999999999986</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C17" sqref="C17"/>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5" t="s">
        <v>84</v>
      </c>
      <c r="B1" s="38" t="str">
        <f>'secanim widnes'!B29</f>
        <v>Application Rate</v>
      </c>
      <c r="C1" s="38" t="str">
        <f>'secanim widnes'!C29</f>
        <v>Nitrogen Addition</v>
      </c>
      <c r="D1" s="38" t="str">
        <f>'secanim widnes'!D29</f>
        <v>Phosphate Addition</v>
      </c>
      <c r="E1" s="38" t="str">
        <f>'secanim widnes'!E29</f>
        <v>Potash  Addition</v>
      </c>
      <c r="F1" s="38" t="str">
        <f>'secanim widnes'!F29</f>
        <v>Mg Oxide Addition</v>
      </c>
      <c r="G1" s="38" t="str">
        <f>'secanim widnes'!G29</f>
        <v>Copper Addition</v>
      </c>
      <c r="H1" s="38" t="str">
        <f>'secanim widnes'!H29</f>
        <v>Zinc Addition</v>
      </c>
      <c r="I1" s="38" t="str">
        <f>'secanim widnes'!I29</f>
        <v>Lead Addition</v>
      </c>
      <c r="J1" s="38" t="str">
        <f>'secanim widnes'!J29</f>
        <v>Cadmium Addition</v>
      </c>
      <c r="K1" s="38" t="str">
        <f>'secanim widnes'!K29</f>
        <v>Mercury Addition</v>
      </c>
      <c r="L1" s="38" t="str">
        <f>'secanim widnes'!L29</f>
        <v>Nickel Addition</v>
      </c>
      <c r="M1" s="38" t="str">
        <f>'secanim widnes'!M29</f>
        <v>Chromium Addition</v>
      </c>
      <c r="N1" s="38" t="str">
        <f>'secanim widnes'!N29</f>
        <v>Aluminium Addition</v>
      </c>
      <c r="O1" s="38" t="str">
        <f>'secanim widnes'!O29</f>
        <v>Iron Addition</v>
      </c>
      <c r="P1" s="38" t="str">
        <f>'secanim widnes'!P29</f>
        <v xml:space="preserve">Sodium Addition                 </v>
      </c>
      <c r="Q1" s="38" t="str">
        <f>'secanim widnes'!Q29</f>
        <v>SO3  Addition                             kg/ha</v>
      </c>
      <c r="R1" s="38" t="str">
        <f>'secanim widnes'!R29</f>
        <v xml:space="preserve">Selenium Addition </v>
      </c>
      <c r="S1" s="38" t="str">
        <f>'secanim widnes'!S29</f>
        <v xml:space="preserve">Arsenic  Addition  </v>
      </c>
      <c r="T1" s="38" t="str">
        <f>'secanim widnes'!T29</f>
        <v xml:space="preserve">Molybdenum Addition  </v>
      </c>
      <c r="U1" s="38" t="str">
        <f>'secanim widnes'!U29</f>
        <v xml:space="preserve">Fluoride Addition </v>
      </c>
    </row>
    <row r="2" spans="1:21" ht="26.4" x14ac:dyDescent="0.25">
      <c r="A2" s="145"/>
      <c r="B2" s="38" t="str">
        <f>'secanim widnes'!B30</f>
        <v>tonnes/ha</v>
      </c>
      <c r="C2" s="38" t="str">
        <f>'secanim widnes'!C30</f>
        <v>kg/ha</v>
      </c>
      <c r="D2" s="38" t="str">
        <f>'secanim widnes'!D30</f>
        <v>P2O5 
kg/ha</v>
      </c>
      <c r="E2" s="38" t="str">
        <f>'secanim widnes'!E30</f>
        <v>K2O 
kg/ha</v>
      </c>
      <c r="F2" s="38" t="str">
        <f>'secanim widnes'!F30</f>
        <v>MgO 
kg/ha</v>
      </c>
      <c r="G2" s="38" t="str">
        <f>'secanim widnes'!G30</f>
        <v>kg/ha</v>
      </c>
      <c r="H2" s="38" t="str">
        <f>'secanim widnes'!H30</f>
        <v>kg/ha</v>
      </c>
      <c r="I2" s="38" t="str">
        <f>'secanim widnes'!I30</f>
        <v>kg/ha</v>
      </c>
      <c r="J2" s="38" t="str">
        <f>'secanim widnes'!J30</f>
        <v>kg/ha</v>
      </c>
      <c r="K2" s="38" t="str">
        <f>'secanim widnes'!K30</f>
        <v>kg/ha</v>
      </c>
      <c r="L2" s="38" t="str">
        <f>'secanim widnes'!L30</f>
        <v>kg/ha</v>
      </c>
      <c r="M2" s="38" t="str">
        <f>'secanim widnes'!M30</f>
        <v>kg/ha</v>
      </c>
      <c r="N2" s="38" t="str">
        <f>'secanim widnes'!N30</f>
        <v>kg/ha</v>
      </c>
      <c r="O2" s="38" t="str">
        <f>'secanim widnes'!O30</f>
        <v>kg/ha</v>
      </c>
      <c r="P2" s="38" t="str">
        <f>'secanim widnes'!P30</f>
        <v>kg/ha</v>
      </c>
      <c r="Q2" s="38" t="str">
        <f>'secanim widnes'!Q30</f>
        <v>kg/ha</v>
      </c>
      <c r="R2" s="38" t="str">
        <f>'secanim widnes'!R30</f>
        <v>kg/ha</v>
      </c>
      <c r="S2" s="38" t="str">
        <f>'secanim widnes'!S30</f>
        <v>kg/ha</v>
      </c>
      <c r="T2" s="38" t="str">
        <f>'secanim widnes'!T30</f>
        <v>kg/ha</v>
      </c>
      <c r="U2" s="38" t="str">
        <f>'secanim widnes'!U30</f>
        <v>kg/ha</v>
      </c>
    </row>
    <row r="3" spans="1:21" x14ac:dyDescent="0.25">
      <c r="A3" s="36">
        <v>1</v>
      </c>
      <c r="B3" s="33">
        <f>'secanim widnes'!B31</f>
        <v>25</v>
      </c>
      <c r="C3" s="33">
        <f>'secanim widnes'!C31</f>
        <v>75</v>
      </c>
      <c r="D3" s="33">
        <f>'secanim widnes'!D31</f>
        <v>48.912849999999992</v>
      </c>
      <c r="E3" s="33">
        <f>'secanim widnes'!E31</f>
        <v>15.725250000000003</v>
      </c>
      <c r="F3" s="33">
        <f>'secanim widnes'!F31</f>
        <v>2.607205</v>
      </c>
      <c r="G3" s="33">
        <f>'secanim widnes'!G31</f>
        <v>5.8500000000000003E-2</v>
      </c>
      <c r="H3" s="33">
        <f>'secanim widnes'!H31</f>
        <v>1.3474999999999999</v>
      </c>
      <c r="I3" s="33">
        <f>'secanim widnes'!I31</f>
        <v>8.0250000000000002E-2</v>
      </c>
      <c r="J3" s="33">
        <f>'secanim widnes'!J31</f>
        <v>1.2250000000000002E-3</v>
      </c>
      <c r="K3" s="33">
        <f>'secanim widnes'!K31</f>
        <v>1.25E-3</v>
      </c>
      <c r="L3" s="33">
        <f>'secanim widnes'!L31</f>
        <v>1.9500000000000003E-2</v>
      </c>
      <c r="M3" s="33">
        <f>'secanim widnes'!M31</f>
        <v>2.3350000000000003E-2</v>
      </c>
      <c r="N3" s="33">
        <f>'secanim widnes'!N31</f>
        <v>0</v>
      </c>
      <c r="O3" s="33">
        <f>'secanim widnes'!O31</f>
        <v>0</v>
      </c>
      <c r="P3" s="33">
        <f>'secanim widnes'!P31</f>
        <v>38.175000000000004</v>
      </c>
      <c r="Q3" s="33">
        <f>'secanim widnes'!Q31</f>
        <v>55.875</v>
      </c>
      <c r="R3" s="33">
        <f>'secanim widnes'!R31</f>
        <v>0</v>
      </c>
      <c r="S3" s="33">
        <f>'secanim widnes'!S31</f>
        <v>0</v>
      </c>
      <c r="T3" s="33">
        <f>'secanim widnes'!T31</f>
        <v>0</v>
      </c>
      <c r="U3" s="33">
        <f>'secanim widnes'!U31</f>
        <v>0</v>
      </c>
    </row>
    <row r="4" spans="1:21" x14ac:dyDescent="0.25">
      <c r="A4" s="36">
        <v>2</v>
      </c>
      <c r="B4" s="33">
        <f>'croda goole'!B31</f>
        <v>94</v>
      </c>
      <c r="C4" s="33">
        <f>'croda goole'!C31</f>
        <v>65.800000000000011</v>
      </c>
      <c r="D4" s="33">
        <f>'croda goole'!D31</f>
        <v>45.008986</v>
      </c>
      <c r="E4" s="33">
        <f>'croda goole'!E31</f>
        <v>7.6457250000000014</v>
      </c>
      <c r="F4" s="33">
        <f>'croda goole'!F31</f>
        <v>3.9430556000000001</v>
      </c>
      <c r="G4" s="33">
        <f>'croda goole'!G31</f>
        <v>4.4179999999999997E-2</v>
      </c>
      <c r="H4" s="33">
        <f>'croda goole'!H31</f>
        <v>0.66645999999999994</v>
      </c>
      <c r="I4" s="33">
        <f>'croda goole'!I31</f>
        <v>4.7E-2</v>
      </c>
      <c r="J4" s="33">
        <f>'croda goole'!J31</f>
        <v>9.4000000000000008E-4</v>
      </c>
      <c r="K4" s="33">
        <f>'croda goole'!K31</f>
        <v>4.7000000000000002E-3</v>
      </c>
      <c r="L4" s="33">
        <f>'croda goole'!L31</f>
        <v>2.162E-2</v>
      </c>
      <c r="M4" s="33">
        <f>'croda goole'!M31</f>
        <v>0.188</v>
      </c>
      <c r="N4" s="33">
        <f>'croda goole'!N31</f>
        <v>0</v>
      </c>
      <c r="O4" s="33">
        <f>'croda goole'!O31</f>
        <v>0</v>
      </c>
      <c r="P4" s="33">
        <f>'croda goole'!P31</f>
        <v>264.98599999999999</v>
      </c>
      <c r="Q4" s="33">
        <f>'croda goole'!Q31</f>
        <v>299.625</v>
      </c>
      <c r="R4" s="33">
        <f>'croda goole'!R31</f>
        <v>0</v>
      </c>
      <c r="S4" s="33">
        <f>'croda goole'!S31</f>
        <v>0</v>
      </c>
      <c r="T4" s="33">
        <f>'croda goole'!T31</f>
        <v>0</v>
      </c>
      <c r="U4" s="33">
        <f>'croda goole'!U31</f>
        <v>0</v>
      </c>
    </row>
    <row r="5" spans="1:21" x14ac:dyDescent="0.25">
      <c r="A5" s="36">
        <v>3</v>
      </c>
      <c r="B5" s="33">
        <f>'croda widnes'!B31</f>
        <v>133</v>
      </c>
      <c r="C5" s="33">
        <f>'croda widnes'!C31</f>
        <v>146.30000000000001</v>
      </c>
      <c r="D5" s="33">
        <f>'croda widnes'!D31</f>
        <v>50.275995000000002</v>
      </c>
      <c r="E5" s="33">
        <f>'croda widnes'!E31</f>
        <v>14.9527245</v>
      </c>
      <c r="F5" s="33">
        <f>'croda widnes'!F31</f>
        <v>17.619068600000002</v>
      </c>
      <c r="G5" s="33">
        <f>'croda widnes'!G31</f>
        <v>9.0972000000000011E-2</v>
      </c>
      <c r="H5" s="33">
        <f>'croda widnes'!H31</f>
        <v>0.50407000000000002</v>
      </c>
      <c r="I5" s="33">
        <f>'croda widnes'!I31</f>
        <v>6.6500000000000004E-2</v>
      </c>
      <c r="J5" s="33">
        <f>'croda widnes'!J31</f>
        <v>1.33E-3</v>
      </c>
      <c r="K5" s="33">
        <f>'croda widnes'!K31</f>
        <v>6.6500000000000005E-3</v>
      </c>
      <c r="L5" s="33">
        <f>'croda widnes'!L31</f>
        <v>2.6600000000000002E-2</v>
      </c>
      <c r="M5" s="33">
        <f>'croda widnes'!M31</f>
        <v>3.0058000000000001E-2</v>
      </c>
      <c r="N5" s="33">
        <f>'croda widnes'!N31</f>
        <v>0</v>
      </c>
      <c r="O5" s="33">
        <f>'croda widnes'!O31</f>
        <v>0</v>
      </c>
      <c r="P5" s="33">
        <f>'croda widnes'!P31</f>
        <v>44.688000000000002</v>
      </c>
      <c r="Q5" s="33">
        <f>'croda widnes'!Q31</f>
        <v>64.837500000000006</v>
      </c>
      <c r="R5" s="33">
        <f>'croda widnes'!R31</f>
        <v>0</v>
      </c>
      <c r="S5" s="33">
        <f>'croda widnes'!S31</f>
        <v>0</v>
      </c>
      <c r="T5" s="33">
        <f>'croda widnes'!T31</f>
        <v>0</v>
      </c>
      <c r="U5" s="33">
        <f>'croda widnes'!U31</f>
        <v>0</v>
      </c>
    </row>
    <row r="6" spans="1:21" x14ac:dyDescent="0.25">
      <c r="A6" s="36">
        <v>4</v>
      </c>
      <c r="B6" s="33">
        <f>'Maelor foods'!B31</f>
        <v>94</v>
      </c>
      <c r="C6" s="33">
        <f>'Maelor foods'!C31</f>
        <v>169.2</v>
      </c>
      <c r="D6" s="33">
        <f>'Maelor foods'!D31</f>
        <v>1.8326625399999998</v>
      </c>
      <c r="E6" s="33">
        <f>'Maelor foods'!E31</f>
        <v>9.741220000000002</v>
      </c>
      <c r="F6" s="33">
        <f>'Maelor foods'!F31</f>
        <v>10.410913599999999</v>
      </c>
      <c r="G6" s="33">
        <f>'Maelor foods'!G31</f>
        <v>1.8800000000000001E-2</v>
      </c>
      <c r="H6" s="33">
        <f>'Maelor foods'!H31</f>
        <v>5.5272000000000002E-2</v>
      </c>
      <c r="I6" s="33">
        <f>'Maelor foods'!I31</f>
        <v>4.7E-2</v>
      </c>
      <c r="J6" s="33">
        <f>'Maelor foods'!J31</f>
        <v>9.4000000000000008E-4</v>
      </c>
      <c r="K6" s="33">
        <f>'Maelor foods'!K31</f>
        <v>4.7000000000000002E-3</v>
      </c>
      <c r="L6" s="33">
        <f>'Maelor foods'!L31</f>
        <v>1.8800000000000001E-2</v>
      </c>
      <c r="M6" s="33">
        <f>'Maelor foods'!M31</f>
        <v>1.8800000000000001E-2</v>
      </c>
      <c r="N6" s="33">
        <f>'Maelor foods'!N31</f>
        <v>0</v>
      </c>
      <c r="O6" s="33">
        <f>'Maelor foods'!O31</f>
        <v>0</v>
      </c>
      <c r="P6" s="33">
        <f>'Maelor foods'!P31</f>
        <v>42.206000000000003</v>
      </c>
      <c r="Q6" s="33">
        <f>'Maelor foods'!Q31</f>
        <v>5.4285000000000005</v>
      </c>
      <c r="R6" s="33">
        <f>'Maelor foods'!R31</f>
        <v>0</v>
      </c>
      <c r="S6" s="33">
        <f>'Maelor foods'!S31</f>
        <v>0</v>
      </c>
      <c r="T6" s="33">
        <f>'Maelor foods'!T31</f>
        <v>0</v>
      </c>
      <c r="U6" s="33">
        <f>'Maelor foods'!U31</f>
        <v>0</v>
      </c>
    </row>
    <row r="7" spans="1:21" x14ac:dyDescent="0.25">
      <c r="A7" s="36">
        <v>5</v>
      </c>
      <c r="B7" s="33">
        <f>'Encirc elton'!B31</f>
        <v>15</v>
      </c>
      <c r="C7" s="33">
        <f>'Encirc elton'!C31</f>
        <v>91.299749999999989</v>
      </c>
      <c r="D7" s="33">
        <f>'Encirc elton'!D31</f>
        <v>48.291072599999993</v>
      </c>
      <c r="E7" s="33">
        <f>'Encirc elton'!E31</f>
        <v>11.060688975</v>
      </c>
      <c r="F7" s="33">
        <f>'Encirc elton'!F31</f>
        <v>5.1203350799999994</v>
      </c>
      <c r="G7" s="33">
        <f>'Encirc elton'!G31</f>
        <v>2.9289449999999995E-2</v>
      </c>
      <c r="H7" s="33">
        <f>'Encirc elton'!H31</f>
        <v>0.21691349999999998</v>
      </c>
      <c r="I7" s="33">
        <f>'Encirc elton'!I31</f>
        <v>2.855415E-3</v>
      </c>
      <c r="J7" s="33">
        <f>'Encirc elton'!J31</f>
        <v>1.2255E-4</v>
      </c>
      <c r="K7" s="33">
        <f>'Encirc elton'!K31</f>
        <v>1.2255E-4</v>
      </c>
      <c r="L7" s="33">
        <f>'Encirc elton'!L31</f>
        <v>1.9975650000000001E-2</v>
      </c>
      <c r="M7" s="33">
        <f>'Encirc elton'!M31</f>
        <v>5.1961199999999992E-2</v>
      </c>
      <c r="N7" s="33">
        <f>'Encirc elton'!N31</f>
        <v>0</v>
      </c>
      <c r="O7" s="33">
        <f>'Encirc elton'!O31</f>
        <v>0</v>
      </c>
      <c r="P7" s="33">
        <f>'Encirc elton'!P31</f>
        <v>1.2990300000000001E-3</v>
      </c>
      <c r="Q7" s="33">
        <f>'Encirc elton'!Q31</f>
        <v>5.6985750000000009E-3</v>
      </c>
      <c r="R7" s="33">
        <f>'Encirc elton'!R31</f>
        <v>0</v>
      </c>
      <c r="S7" s="33">
        <f>'Encirc elton'!S31</f>
        <v>0</v>
      </c>
      <c r="T7" s="33">
        <f>'Encirc elton'!T31</f>
        <v>0</v>
      </c>
      <c r="U7" s="33">
        <f>'Encirc elton'!U31</f>
        <v>0</v>
      </c>
    </row>
    <row r="8" spans="1:21" x14ac:dyDescent="0.25">
      <c r="A8" s="36">
        <v>6</v>
      </c>
      <c r="B8" s="33"/>
      <c r="C8" s="33"/>
      <c r="D8" s="33"/>
      <c r="E8" s="33"/>
      <c r="F8" s="33"/>
      <c r="G8" s="33"/>
      <c r="H8" s="33"/>
      <c r="I8" s="33"/>
      <c r="J8" s="33"/>
      <c r="K8" s="33"/>
      <c r="L8" s="33"/>
      <c r="M8" s="33"/>
      <c r="N8" s="33"/>
      <c r="O8" s="33"/>
      <c r="P8" s="33"/>
      <c r="Q8" s="33"/>
      <c r="R8" s="33"/>
      <c r="S8" s="33"/>
      <c r="T8" s="33"/>
      <c r="U8" s="33"/>
    </row>
    <row r="9" spans="1:21" x14ac:dyDescent="0.25">
      <c r="A9" s="36">
        <v>7</v>
      </c>
      <c r="B9" s="33"/>
      <c r="C9" s="33"/>
      <c r="D9" s="33"/>
      <c r="E9" s="33"/>
      <c r="F9" s="33"/>
      <c r="G9" s="33"/>
      <c r="H9" s="33"/>
      <c r="I9" s="33"/>
      <c r="J9" s="33"/>
      <c r="K9" s="33"/>
      <c r="L9" s="33"/>
      <c r="M9" s="33"/>
      <c r="N9" s="33"/>
      <c r="O9" s="33"/>
      <c r="P9" s="33"/>
      <c r="Q9" s="33"/>
      <c r="R9" s="33"/>
      <c r="S9" s="33"/>
      <c r="T9" s="33"/>
      <c r="U9" s="33"/>
    </row>
    <row r="10" spans="1:21" x14ac:dyDescent="0.25">
      <c r="A10" s="36">
        <v>8</v>
      </c>
      <c r="B10" s="33"/>
      <c r="C10" s="33"/>
      <c r="D10" s="33"/>
      <c r="E10" s="33"/>
      <c r="F10" s="33"/>
      <c r="G10" s="33"/>
      <c r="H10" s="33"/>
      <c r="I10" s="33"/>
      <c r="J10" s="33"/>
      <c r="K10" s="33"/>
      <c r="L10" s="33"/>
      <c r="M10" s="33"/>
      <c r="N10" s="33"/>
      <c r="O10" s="33"/>
      <c r="P10" s="33"/>
      <c r="Q10" s="33"/>
      <c r="R10" s="33"/>
      <c r="S10" s="33"/>
      <c r="T10" s="33"/>
      <c r="U10" s="33"/>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361</v>
      </c>
      <c r="C13" s="81">
        <f t="shared" ref="C13:U13" si="0">SUM(C3:C12)</f>
        <v>547.59974999999997</v>
      </c>
      <c r="D13" s="81">
        <f t="shared" si="0"/>
        <v>194.32156613999996</v>
      </c>
      <c r="E13" s="81">
        <f t="shared" si="0"/>
        <v>59.125608475</v>
      </c>
      <c r="F13" s="81">
        <f t="shared" si="0"/>
        <v>39.700577879999997</v>
      </c>
      <c r="G13" s="81">
        <f t="shared" si="0"/>
        <v>0.24174145</v>
      </c>
      <c r="H13" s="81">
        <f t="shared" si="0"/>
        <v>2.7902155</v>
      </c>
      <c r="I13" s="81">
        <f t="shared" si="0"/>
        <v>0.24360541500000002</v>
      </c>
      <c r="J13" s="81">
        <f t="shared" si="0"/>
        <v>4.5575500000000005E-3</v>
      </c>
      <c r="K13" s="81">
        <f t="shared" si="0"/>
        <v>1.7422549999999998E-2</v>
      </c>
      <c r="L13" s="81">
        <f t="shared" si="0"/>
        <v>0.10649565</v>
      </c>
      <c r="M13" s="81">
        <f t="shared" si="0"/>
        <v>0.31216919999999998</v>
      </c>
      <c r="N13" s="81">
        <f t="shared" si="0"/>
        <v>0</v>
      </c>
      <c r="O13" s="81">
        <f t="shared" si="0"/>
        <v>0</v>
      </c>
      <c r="P13" s="81">
        <f t="shared" si="0"/>
        <v>390.05629902999999</v>
      </c>
      <c r="Q13" s="81">
        <f t="shared" si="0"/>
        <v>425.77169857499996</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6" t="s">
        <v>84</v>
      </c>
      <c r="B1" s="34" t="s">
        <v>152</v>
      </c>
      <c r="C1" s="35" t="str">
        <f>'secanim widnes'!B29</f>
        <v>Application Rate</v>
      </c>
      <c r="D1" s="35" t="str">
        <f>'secanim widnes'!C29</f>
        <v>Nitrogen Addition</v>
      </c>
      <c r="E1" s="35" t="str">
        <f>'secanim widnes'!D29</f>
        <v>Phosphate Addition</v>
      </c>
      <c r="F1" s="35" t="str">
        <f>'secanim widnes'!E29</f>
        <v>Potash  Addition</v>
      </c>
      <c r="G1" s="35" t="str">
        <f>'secanim widnes'!F29</f>
        <v>Mg Oxide Addition</v>
      </c>
      <c r="H1" s="35" t="str">
        <f>'secanim widnes'!G29</f>
        <v>Copper Addition</v>
      </c>
      <c r="I1" s="35" t="str">
        <f>'secanim widnes'!H29</f>
        <v>Zinc Addition</v>
      </c>
      <c r="J1" s="35" t="str">
        <f>'secanim widnes'!I29</f>
        <v>Lead Addition</v>
      </c>
      <c r="K1" s="35" t="str">
        <f>'secanim widnes'!J29</f>
        <v>Cadmium Addition</v>
      </c>
      <c r="L1" s="35" t="str">
        <f>'secanim widnes'!K29</f>
        <v>Mercury Addition</v>
      </c>
      <c r="M1" s="35" t="str">
        <f>'secanim widnes'!L29</f>
        <v>Nickel Addition</v>
      </c>
      <c r="N1" s="35" t="str">
        <f>'secanim widnes'!M29</f>
        <v>Chromium Addition</v>
      </c>
      <c r="O1" s="35" t="str">
        <f>'secanim widnes'!N29</f>
        <v>Aluminium Addition</v>
      </c>
      <c r="P1" s="35" t="str">
        <f>'secanim widnes'!O29</f>
        <v>Iron Addition</v>
      </c>
      <c r="Q1" s="35" t="str">
        <f>'secanim widnes'!P29</f>
        <v xml:space="preserve">Sodium Addition                 </v>
      </c>
      <c r="R1" s="35" t="str">
        <f>'secanim widnes'!Q29</f>
        <v>SO3  Addition                             kg/ha</v>
      </c>
      <c r="S1" s="35" t="str">
        <f>'secanim widnes'!R29</f>
        <v xml:space="preserve">Selenium Addition </v>
      </c>
      <c r="T1" s="35" t="str">
        <f>'secanim widnes'!S29</f>
        <v xml:space="preserve">Arsenic  Addition  </v>
      </c>
      <c r="U1" s="35" t="str">
        <f>'secanim widnes'!T29</f>
        <v xml:space="preserve">Molybdenum Addition  </v>
      </c>
      <c r="V1" s="35" t="str">
        <f>'secanim widnes'!U29</f>
        <v xml:space="preserve">Fluoride Addition </v>
      </c>
    </row>
    <row r="2" spans="1:22" s="83" customFormat="1" ht="26.4" x14ac:dyDescent="0.3">
      <c r="A2" s="146"/>
      <c r="B2" s="32" t="s">
        <v>46</v>
      </c>
      <c r="C2" s="35" t="str">
        <f>'secanim widnes'!B30</f>
        <v>tonnes/ha</v>
      </c>
      <c r="D2" s="35" t="str">
        <f>'secanim widnes'!C30</f>
        <v>kg/ha</v>
      </c>
      <c r="E2" s="35" t="str">
        <f>'secanim widnes'!D30</f>
        <v>P2O5 
kg/ha</v>
      </c>
      <c r="F2" s="35" t="str">
        <f>'secanim widnes'!E30</f>
        <v>K2O 
kg/ha</v>
      </c>
      <c r="G2" s="35" t="str">
        <f>'secanim widnes'!F30</f>
        <v>MgO 
kg/ha</v>
      </c>
      <c r="H2" s="35" t="str">
        <f>'secanim widnes'!G30</f>
        <v>kg/ha</v>
      </c>
      <c r="I2" s="35" t="str">
        <f>'secanim widnes'!H30</f>
        <v>kg/ha</v>
      </c>
      <c r="J2" s="35" t="str">
        <f>'secanim widnes'!I30</f>
        <v>kg/ha</v>
      </c>
      <c r="K2" s="35" t="str">
        <f>'secanim widnes'!J30</f>
        <v>kg/ha</v>
      </c>
      <c r="L2" s="35" t="str">
        <f>'secanim widnes'!K30</f>
        <v>kg/ha</v>
      </c>
      <c r="M2" s="35" t="str">
        <f>'secanim widnes'!L30</f>
        <v>kg/ha</v>
      </c>
      <c r="N2" s="35" t="str">
        <f>'secanim widnes'!M30</f>
        <v>kg/ha</v>
      </c>
      <c r="O2" s="35" t="str">
        <f>'secanim widnes'!N30</f>
        <v>kg/ha</v>
      </c>
      <c r="P2" s="35" t="str">
        <f>'secanim widnes'!O30</f>
        <v>kg/ha</v>
      </c>
      <c r="Q2" s="35" t="str">
        <f>'secanim widnes'!P30</f>
        <v>kg/ha</v>
      </c>
      <c r="R2" s="35" t="str">
        <f>'secanim widnes'!Q30</f>
        <v>kg/ha</v>
      </c>
      <c r="S2" s="35" t="str">
        <f>'secanim widnes'!R30</f>
        <v>kg/ha</v>
      </c>
      <c r="T2" s="35" t="str">
        <f>'secanim widnes'!S30</f>
        <v>kg/ha</v>
      </c>
      <c r="U2" s="35" t="str">
        <f>'secanim widnes'!T30</f>
        <v>kg/ha</v>
      </c>
      <c r="V2" s="35" t="str">
        <f>'secanim widnes'!U30</f>
        <v>kg/ha</v>
      </c>
    </row>
    <row r="3" spans="1:22" x14ac:dyDescent="0.25">
      <c r="A3" s="36">
        <v>1</v>
      </c>
      <c r="B3" s="91"/>
      <c r="C3" s="33">
        <f>'secanim widnes'!B31</f>
        <v>25</v>
      </c>
      <c r="D3" s="33">
        <f>'secanim widnes'!C31</f>
        <v>75</v>
      </c>
      <c r="E3" s="33">
        <f>'secanim widnes'!D31</f>
        <v>48.912849999999992</v>
      </c>
      <c r="F3" s="33">
        <f>'secanim widnes'!E31</f>
        <v>15.725250000000003</v>
      </c>
      <c r="G3" s="33">
        <f>'secanim widnes'!F31</f>
        <v>2.607205</v>
      </c>
      <c r="H3" s="33">
        <f>'secanim widnes'!G31</f>
        <v>5.8500000000000003E-2</v>
      </c>
      <c r="I3" s="33">
        <f>'secanim widnes'!H31</f>
        <v>1.3474999999999999</v>
      </c>
      <c r="J3" s="33">
        <f>'secanim widnes'!I31</f>
        <v>8.0250000000000002E-2</v>
      </c>
      <c r="K3" s="33">
        <f>'secanim widnes'!J31</f>
        <v>1.2250000000000002E-3</v>
      </c>
      <c r="L3" s="33">
        <f>'secanim widnes'!K31</f>
        <v>1.25E-3</v>
      </c>
      <c r="M3" s="33">
        <f>'secanim widnes'!L31</f>
        <v>1.9500000000000003E-2</v>
      </c>
      <c r="N3" s="33">
        <f>'secanim widnes'!M31</f>
        <v>2.3350000000000003E-2</v>
      </c>
      <c r="O3" s="33">
        <f>'secanim widnes'!N31</f>
        <v>0</v>
      </c>
      <c r="P3" s="33">
        <f>'secanim widnes'!O31</f>
        <v>0</v>
      </c>
      <c r="Q3" s="33">
        <f>'secanim widnes'!P31</f>
        <v>38.175000000000004</v>
      </c>
      <c r="R3" s="33">
        <f>'secanim widnes'!Q31</f>
        <v>55.875</v>
      </c>
      <c r="S3" s="33">
        <f>'secanim widnes'!R31</f>
        <v>0</v>
      </c>
      <c r="T3" s="33">
        <f>'secanim widnes'!S31</f>
        <v>0</v>
      </c>
      <c r="U3" s="33">
        <f>'secanim widnes'!T31</f>
        <v>0</v>
      </c>
      <c r="V3" s="33">
        <f>'secanim widnes'!U31</f>
        <v>0</v>
      </c>
    </row>
    <row r="4" spans="1:22" x14ac:dyDescent="0.25">
      <c r="A4" s="36">
        <v>2</v>
      </c>
      <c r="B4" s="91"/>
      <c r="C4" s="33">
        <f>'croda goole'!B31</f>
        <v>94</v>
      </c>
      <c r="D4" s="33">
        <f>'croda goole'!C31</f>
        <v>65.800000000000011</v>
      </c>
      <c r="E4" s="33">
        <f>'croda goole'!D31</f>
        <v>45.008986</v>
      </c>
      <c r="F4" s="33">
        <f>'croda goole'!E31</f>
        <v>7.6457250000000014</v>
      </c>
      <c r="G4" s="33">
        <f>'croda goole'!F31</f>
        <v>3.9430556000000001</v>
      </c>
      <c r="H4" s="33">
        <f>'croda goole'!G31</f>
        <v>4.4179999999999997E-2</v>
      </c>
      <c r="I4" s="33">
        <f>'croda goole'!H31</f>
        <v>0.66645999999999994</v>
      </c>
      <c r="J4" s="33">
        <f>'croda goole'!I31</f>
        <v>4.7E-2</v>
      </c>
      <c r="K4" s="33">
        <f>'croda goole'!J31</f>
        <v>9.4000000000000008E-4</v>
      </c>
      <c r="L4" s="33">
        <f>'croda goole'!K31</f>
        <v>4.7000000000000002E-3</v>
      </c>
      <c r="M4" s="33">
        <f>'croda goole'!L31</f>
        <v>2.162E-2</v>
      </c>
      <c r="N4" s="33">
        <f>'croda goole'!M31</f>
        <v>0.188</v>
      </c>
      <c r="O4" s="33">
        <f>'croda goole'!N31</f>
        <v>0</v>
      </c>
      <c r="P4" s="33">
        <f>'croda goole'!O31</f>
        <v>0</v>
      </c>
      <c r="Q4" s="33">
        <f>'croda goole'!P31</f>
        <v>264.98599999999999</v>
      </c>
      <c r="R4" s="33">
        <f>'croda goole'!Q31</f>
        <v>299.625</v>
      </c>
      <c r="S4" s="33">
        <f>'croda goole'!R31</f>
        <v>0</v>
      </c>
      <c r="T4" s="33">
        <f>'croda goole'!S31</f>
        <v>0</v>
      </c>
      <c r="U4" s="33">
        <f>'croda goole'!T31</f>
        <v>0</v>
      </c>
      <c r="V4" s="33">
        <f>'croda goole'!U31</f>
        <v>0</v>
      </c>
    </row>
    <row r="5" spans="1:22" x14ac:dyDescent="0.25">
      <c r="A5" s="36">
        <v>3</v>
      </c>
      <c r="B5" s="91"/>
      <c r="C5" s="33">
        <f>'croda widnes'!B31</f>
        <v>133</v>
      </c>
      <c r="D5" s="33">
        <f>'croda widnes'!C31</f>
        <v>146.30000000000001</v>
      </c>
      <c r="E5" s="33">
        <f>'croda widnes'!D31</f>
        <v>50.275995000000002</v>
      </c>
      <c r="F5" s="33">
        <f>'croda widnes'!E31</f>
        <v>14.9527245</v>
      </c>
      <c r="G5" s="33">
        <f>'croda widnes'!F31</f>
        <v>17.619068600000002</v>
      </c>
      <c r="H5" s="33">
        <f>'croda widnes'!G31</f>
        <v>9.0972000000000011E-2</v>
      </c>
      <c r="I5" s="33">
        <f>'croda widnes'!H31</f>
        <v>0.50407000000000002</v>
      </c>
      <c r="J5" s="33">
        <f>'croda widnes'!I31</f>
        <v>6.6500000000000004E-2</v>
      </c>
      <c r="K5" s="33">
        <f>'croda widnes'!J31</f>
        <v>1.33E-3</v>
      </c>
      <c r="L5" s="33">
        <f>'croda widnes'!K31</f>
        <v>6.6500000000000005E-3</v>
      </c>
      <c r="M5" s="33">
        <f>'croda widnes'!L31</f>
        <v>2.6600000000000002E-2</v>
      </c>
      <c r="N5" s="33">
        <f>'croda widnes'!M31</f>
        <v>3.0058000000000001E-2</v>
      </c>
      <c r="O5" s="33">
        <f>'croda widnes'!N31</f>
        <v>0</v>
      </c>
      <c r="P5" s="33">
        <f>'croda widnes'!O31</f>
        <v>0</v>
      </c>
      <c r="Q5" s="33">
        <f>'croda widnes'!P31</f>
        <v>44.688000000000002</v>
      </c>
      <c r="R5" s="33">
        <f>'croda widnes'!Q31</f>
        <v>64.837500000000006</v>
      </c>
      <c r="S5" s="33">
        <f>'croda widnes'!R31</f>
        <v>0</v>
      </c>
      <c r="T5" s="33">
        <f>'croda widnes'!S31</f>
        <v>0</v>
      </c>
      <c r="U5" s="33">
        <f>'croda widnes'!T31</f>
        <v>0</v>
      </c>
      <c r="V5" s="33">
        <f>'croda widnes'!U31</f>
        <v>0</v>
      </c>
    </row>
    <row r="6" spans="1:22" x14ac:dyDescent="0.25">
      <c r="A6" s="36">
        <v>4</v>
      </c>
      <c r="B6" s="91"/>
      <c r="C6" s="33">
        <f>'Maelor foods'!B31</f>
        <v>94</v>
      </c>
      <c r="D6" s="33">
        <f>'Maelor foods'!C31</f>
        <v>169.2</v>
      </c>
      <c r="E6" s="33">
        <f>'Maelor foods'!D31</f>
        <v>1.8326625399999998</v>
      </c>
      <c r="F6" s="33">
        <f>'Maelor foods'!E31</f>
        <v>9.741220000000002</v>
      </c>
      <c r="G6" s="33">
        <f>'Maelor foods'!F31</f>
        <v>10.410913599999999</v>
      </c>
      <c r="H6" s="33">
        <f>'Maelor foods'!G31</f>
        <v>1.8800000000000001E-2</v>
      </c>
      <c r="I6" s="33">
        <f>'Maelor foods'!H31</f>
        <v>5.5272000000000002E-2</v>
      </c>
      <c r="J6" s="33">
        <f>'Maelor foods'!I31</f>
        <v>4.7E-2</v>
      </c>
      <c r="K6" s="33">
        <f>'Maelor foods'!J31</f>
        <v>9.4000000000000008E-4</v>
      </c>
      <c r="L6" s="33">
        <f>'Maelor foods'!K31</f>
        <v>4.7000000000000002E-3</v>
      </c>
      <c r="M6" s="33">
        <f>'Maelor foods'!L31</f>
        <v>1.8800000000000001E-2</v>
      </c>
      <c r="N6" s="33">
        <f>'Maelor foods'!M31</f>
        <v>1.8800000000000001E-2</v>
      </c>
      <c r="O6" s="33">
        <f>'Maelor foods'!N31</f>
        <v>0</v>
      </c>
      <c r="P6" s="33">
        <f>'Maelor foods'!O31</f>
        <v>0</v>
      </c>
      <c r="Q6" s="33">
        <f>'Maelor foods'!P31</f>
        <v>42.206000000000003</v>
      </c>
      <c r="R6" s="33">
        <f>'Maelor foods'!Q31</f>
        <v>5.4285000000000005</v>
      </c>
      <c r="S6" s="33">
        <f>'Maelor foods'!R31</f>
        <v>0</v>
      </c>
      <c r="T6" s="33">
        <f>'Maelor foods'!S31</f>
        <v>0</v>
      </c>
      <c r="U6" s="33">
        <f>'Maelor foods'!T31</f>
        <v>0</v>
      </c>
      <c r="V6" s="33">
        <f>'Maelor foods'!U31</f>
        <v>0</v>
      </c>
    </row>
    <row r="7" spans="1:22" x14ac:dyDescent="0.25">
      <c r="A7" s="36">
        <v>5</v>
      </c>
      <c r="B7" s="91"/>
      <c r="C7" s="33">
        <f>'Encirc elton'!B31</f>
        <v>15</v>
      </c>
      <c r="D7" s="33">
        <f>'Encirc elton'!C31</f>
        <v>91.299749999999989</v>
      </c>
      <c r="E7" s="33">
        <f>'Encirc elton'!D31</f>
        <v>48.291072599999993</v>
      </c>
      <c r="F7" s="33">
        <f>'Encirc elton'!E31</f>
        <v>11.060688975</v>
      </c>
      <c r="G7" s="33">
        <f>'Encirc elton'!F31</f>
        <v>5.1203350799999994</v>
      </c>
      <c r="H7" s="33">
        <f>'Encirc elton'!G31</f>
        <v>2.9289449999999995E-2</v>
      </c>
      <c r="I7" s="33">
        <f>'Encirc elton'!H31</f>
        <v>0.21691349999999998</v>
      </c>
      <c r="J7" s="33">
        <f>'Encirc elton'!I31</f>
        <v>2.855415E-3</v>
      </c>
      <c r="K7" s="33">
        <f>'Encirc elton'!J31</f>
        <v>1.2255E-4</v>
      </c>
      <c r="L7" s="33">
        <f>'Encirc elton'!K31</f>
        <v>1.2255E-4</v>
      </c>
      <c r="M7" s="33">
        <f>'Encirc elton'!L31</f>
        <v>1.9975650000000001E-2</v>
      </c>
      <c r="N7" s="33">
        <f>'Encirc elton'!M31</f>
        <v>5.1961199999999992E-2</v>
      </c>
      <c r="O7" s="33">
        <f>'Encirc elton'!N31</f>
        <v>0</v>
      </c>
      <c r="P7" s="33">
        <f>'Encirc elton'!O31</f>
        <v>0</v>
      </c>
      <c r="Q7" s="33">
        <f>'Encirc elton'!P31</f>
        <v>1.2990300000000001E-3</v>
      </c>
      <c r="R7" s="33">
        <f>'Encirc elton'!Q31</f>
        <v>5.6985750000000009E-3</v>
      </c>
      <c r="S7" s="33">
        <f>'Encirc elton'!R31</f>
        <v>0</v>
      </c>
      <c r="T7" s="33">
        <f>'Encirc elton'!S31</f>
        <v>0</v>
      </c>
      <c r="U7" s="33">
        <f>'Encirc elton'!T31</f>
        <v>0</v>
      </c>
      <c r="V7" s="33">
        <f>'Encirc elton'!U31</f>
        <v>0</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5" t="s">
        <v>84</v>
      </c>
      <c r="B15" s="35" t="s">
        <v>152</v>
      </c>
      <c r="C15" s="35">
        <f>'secanim widnes'!B43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5"/>
      <c r="B16" s="32" t="s">
        <v>46</v>
      </c>
      <c r="C16" s="35">
        <f>'secanim widnes'!B44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94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133</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94</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15</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REGU-415-1631323</_dlc_DocId>
    <_dlc_DocIdUrl xmlns="9be56660-2c31-41ef-bc00-23e72f632f2a">
      <Url>https://cyfoethnaturiolcymru.sharepoint.com/teams/Regulatory/Permitting/_layouts/15/DocIdRedir.aspx?ID=REGU-415-1631323</Url>
      <Description>REGU-415-1631323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2023-12-07T00:00:00+00:00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B87DF13-4504-4BA7-8C9B-63265E21DD7B}"/>
</file>

<file path=customXml/itemProps2.xml><?xml version="1.0" encoding="utf-8"?>
<ds:datastoreItem xmlns:ds="http://schemas.openxmlformats.org/officeDocument/2006/customXml" ds:itemID="{55E064D9-FBC0-478E-BABE-581B303C18CA}"/>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secanim widnes</vt:lpstr>
      <vt:lpstr>croda goole</vt:lpstr>
      <vt:lpstr>croda widnes</vt:lpstr>
      <vt:lpstr>Maelor foods</vt:lpstr>
      <vt:lpstr>Encirc elton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2023-12-07T13:52:56Z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c9976230-0776-4f56-935e-250f3fc6b7c7</vt:lpwstr>
  </property>
  <property fmtid="{D5CDD505-2E9C-101B-9397-08002B2CF9AE}" pid="4" name="MediaServiceImageTags">
    <vt:lpwstr/>
  </property>
</Properties>
</file>