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Megan Tucker/PAN-024482/"/>
    </mc:Choice>
  </mc:AlternateContent>
  <xr:revisionPtr revIDLastSave="0" documentId="13_ncr:1_{650F2D41-41FD-496E-BB29-68F140168645}" xr6:coauthVersionLast="47" xr6:coauthVersionMax="47" xr10:uidLastSave="{00000000-0000-0000-0000-000000000000}"/>
  <bookViews>
    <workbookView xWindow="28680" yWindow="-120" windowWidth="29040" windowHeight="15840" tabRatio="870" xr2:uid="{00000000-000D-0000-FFFF-FFFF00000000}"/>
  </bookViews>
  <sheets>
    <sheet name="DWCC Felindre" sheetId="1" r:id="rId1"/>
    <sheet name="Waste 4" sheetId="28" r:id="rId2"/>
    <sheet name="Waste 5" sheetId="30" r:id="rId3"/>
    <sheet name="Waste 6" sheetId="26" r:id="rId4"/>
    <sheet name="Waste 7" sheetId="24" r:id="rId5"/>
    <sheet name="Waste 8" sheetId="29" r:id="rId6"/>
    <sheet name="Waste 9" sheetId="23" r:id="rId7"/>
    <sheet name="Waste 10" sheetId="22" r:id="rId8"/>
    <sheet name="Additions" sheetId="20" r:id="rId9"/>
    <sheet name="Ratios" sheetId="19"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1"/>
  <c r="P65" i="1" l="1"/>
  <c r="Q65" i="1"/>
  <c r="R65" i="1"/>
  <c r="S65" i="1"/>
  <c r="T65" i="1"/>
  <c r="U65" i="1"/>
  <c r="P65" i="28"/>
  <c r="Q65" i="28"/>
  <c r="R65" i="28"/>
  <c r="S65" i="28"/>
  <c r="T65" i="28"/>
  <c r="U65" i="28"/>
  <c r="P65" i="30"/>
  <c r="Q65" i="30"/>
  <c r="R65" i="30"/>
  <c r="S65" i="30"/>
  <c r="T65" i="30"/>
  <c r="U65" i="30"/>
  <c r="P65" i="26"/>
  <c r="Q65" i="26"/>
  <c r="R65" i="26"/>
  <c r="S65" i="26"/>
  <c r="T65" i="26"/>
  <c r="U65" i="26"/>
  <c r="P65" i="24"/>
  <c r="Q65" i="24"/>
  <c r="R65" i="24"/>
  <c r="S65" i="24"/>
  <c r="T65" i="24"/>
  <c r="U65" i="24"/>
  <c r="P65" i="29"/>
  <c r="Q65" i="29"/>
  <c r="R65" i="29"/>
  <c r="S65" i="29"/>
  <c r="T65" i="29"/>
  <c r="U65" i="29"/>
  <c r="P65" i="23"/>
  <c r="Q65" i="23"/>
  <c r="R65" i="23"/>
  <c r="S65" i="23"/>
  <c r="T65" i="23"/>
  <c r="U65" i="23"/>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5" i="20"/>
  <c r="T5" i="20"/>
  <c r="S5" i="20"/>
  <c r="R5" i="20"/>
  <c r="Q5" i="20"/>
  <c r="P5" i="20"/>
  <c r="O5" i="20"/>
  <c r="M5" i="20"/>
  <c r="M5" i="19"/>
  <c r="M19" i="19" s="1"/>
  <c r="K5" i="20"/>
  <c r="J5" i="20"/>
  <c r="I5" i="20"/>
  <c r="H5" i="20"/>
  <c r="G5" i="20"/>
  <c r="C5" i="20"/>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T4" i="20"/>
  <c r="S4" i="20"/>
  <c r="P4" i="20"/>
  <c r="N4" i="20"/>
  <c r="L4" i="20"/>
  <c r="K4" i="20"/>
  <c r="H4" i="20"/>
  <c r="F4" i="20"/>
  <c r="C4" i="20"/>
  <c r="T63" i="26" l="1"/>
  <c r="U63" i="26"/>
  <c r="S9" i="19"/>
  <c r="S23" i="19" s="1"/>
  <c r="L6" i="19"/>
  <c r="L20" i="19" s="1"/>
  <c r="R12" i="19"/>
  <c r="R26" i="19" s="1"/>
  <c r="K9" i="19"/>
  <c r="K23" i="19" s="1"/>
  <c r="D6" i="19"/>
  <c r="D20" i="19" s="1"/>
  <c r="J12" i="19"/>
  <c r="J26" i="19" s="1"/>
  <c r="V8" i="19"/>
  <c r="V22" i="19" s="1"/>
  <c r="C22" i="22"/>
  <c r="U11" i="19"/>
  <c r="U25" i="19" s="1"/>
  <c r="N8" i="19"/>
  <c r="N22" i="19" s="1"/>
  <c r="M11" i="19"/>
  <c r="M25" i="19" s="1"/>
  <c r="F8" i="19"/>
  <c r="F22" i="19" s="1"/>
  <c r="E11" i="19"/>
  <c r="E25" i="19" s="1"/>
  <c r="Q7" i="19"/>
  <c r="Q21" i="19" s="1"/>
  <c r="I7" i="20"/>
  <c r="P10" i="19"/>
  <c r="P24" i="19" s="1"/>
  <c r="I7" i="19"/>
  <c r="I21" i="19" s="1"/>
  <c r="E59" i="26"/>
  <c r="F17" i="26"/>
  <c r="F19" i="26" s="1"/>
  <c r="F21" i="26"/>
  <c r="F23" i="26" s="1"/>
  <c r="M59" i="26"/>
  <c r="N17" i="26"/>
  <c r="N19" i="26" s="1"/>
  <c r="N21" i="26"/>
  <c r="N23" i="26" s="1"/>
  <c r="U59" i="26"/>
  <c r="V21" i="26"/>
  <c r="V17" i="26"/>
  <c r="V19" i="26" s="1"/>
  <c r="C8" i="20"/>
  <c r="D8" i="19"/>
  <c r="D22" i="19" s="1"/>
  <c r="K8" i="20"/>
  <c r="L8" i="19"/>
  <c r="L22" i="19" s="1"/>
  <c r="S8" i="20"/>
  <c r="T8" i="19"/>
  <c r="T22" i="19" s="1"/>
  <c r="C59" i="29"/>
  <c r="D21" i="29"/>
  <c r="D23" i="29" s="1"/>
  <c r="D17" i="29"/>
  <c r="D19" i="29" s="1"/>
  <c r="K59" i="29"/>
  <c r="L21" i="29"/>
  <c r="L17" i="29"/>
  <c r="L19" i="29" s="1"/>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M23" i="28" s="1"/>
  <c r="T59" i="28"/>
  <c r="U17" i="28"/>
  <c r="U21" i="28"/>
  <c r="U23" i="28" s="1"/>
  <c r="I4" i="20"/>
  <c r="J4" i="19"/>
  <c r="J18" i="19" s="1"/>
  <c r="C59" i="22"/>
  <c r="D21" i="22"/>
  <c r="D23" i="22" s="1"/>
  <c r="D17" i="22"/>
  <c r="O12" i="20"/>
  <c r="P12" i="19"/>
  <c r="P26" i="19" s="1"/>
  <c r="O21" i="23"/>
  <c r="O23" i="23" s="1"/>
  <c r="O17" i="23"/>
  <c r="Q9" i="20"/>
  <c r="R9" i="19"/>
  <c r="R23" i="19" s="1"/>
  <c r="F5" i="20"/>
  <c r="G5" i="19"/>
  <c r="G19" i="19" s="1"/>
  <c r="N5" i="20"/>
  <c r="O5" i="19"/>
  <c r="O19" i="19" s="1"/>
  <c r="Q4" i="20"/>
  <c r="R4" i="19"/>
  <c r="R18" i="19" s="1"/>
  <c r="K59" i="22"/>
  <c r="L21" i="22"/>
  <c r="L23" i="22" s="1"/>
  <c r="L17" i="22"/>
  <c r="G12" i="20"/>
  <c r="H12" i="19"/>
  <c r="H26" i="19" s="1"/>
  <c r="J4" i="20"/>
  <c r="K4" i="19"/>
  <c r="K18" i="19" s="1"/>
  <c r="D59" i="22"/>
  <c r="E21" i="22"/>
  <c r="E17" i="22"/>
  <c r="L59" i="22"/>
  <c r="M21" i="22"/>
  <c r="M23" i="22" s="1"/>
  <c r="M17" i="22"/>
  <c r="M19" i="22" s="1"/>
  <c r="T59" i="22"/>
  <c r="U21" i="22"/>
  <c r="U17" i="22"/>
  <c r="U19" i="22" s="1"/>
  <c r="S59" i="22"/>
  <c r="T21" i="22"/>
  <c r="T17" i="22"/>
  <c r="G21" i="23"/>
  <c r="G23" i="23" s="1"/>
  <c r="G17" i="23"/>
  <c r="G19" i="23" s="1"/>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F4" i="19"/>
  <c r="F18" i="19" s="1"/>
  <c r="M4" i="20"/>
  <c r="N4" i="19"/>
  <c r="N18" i="19" s="1"/>
  <c r="U4" i="20"/>
  <c r="V4" i="19"/>
  <c r="V18" i="19" s="1"/>
  <c r="I59" i="22"/>
  <c r="J17" i="22"/>
  <c r="J19" i="22" s="1"/>
  <c r="J21" i="22"/>
  <c r="J23" i="22" s="1"/>
  <c r="K59" i="23"/>
  <c r="L17" i="23"/>
  <c r="L21" i="23"/>
  <c r="L23" i="23" s="1"/>
  <c r="J59" i="22"/>
  <c r="K17" i="22"/>
  <c r="K21" i="22"/>
  <c r="K23" i="22" s="1"/>
  <c r="R59" i="22"/>
  <c r="S17" i="22"/>
  <c r="S21" i="22"/>
  <c r="S23" i="22" s="1"/>
  <c r="D59" i="23"/>
  <c r="E17" i="23"/>
  <c r="E19" i="23" s="1"/>
  <c r="E21" i="23"/>
  <c r="L59" i="23"/>
  <c r="M17" i="23"/>
  <c r="M19" i="23" s="1"/>
  <c r="M21" i="23"/>
  <c r="T59" i="23"/>
  <c r="U17" i="23"/>
  <c r="U19" i="23" s="1"/>
  <c r="U21" i="23"/>
  <c r="U23" i="23" s="1"/>
  <c r="H21" i="24"/>
  <c r="H23" i="24" s="1"/>
  <c r="H17" i="24"/>
  <c r="H19" i="24" s="1"/>
  <c r="P17" i="24"/>
  <c r="P19" i="24" s="1"/>
  <c r="P21" i="24"/>
  <c r="P23" i="24" s="1"/>
  <c r="C59" i="26"/>
  <c r="D21" i="26"/>
  <c r="D23" i="26" s="1"/>
  <c r="D17" i="26"/>
  <c r="D19" i="26" s="1"/>
  <c r="K59" i="26"/>
  <c r="L21" i="26"/>
  <c r="L23" i="26" s="1"/>
  <c r="L17" i="26"/>
  <c r="S59" i="26"/>
  <c r="T21" i="26"/>
  <c r="T17" i="26"/>
  <c r="N63" i="26"/>
  <c r="J59" i="28"/>
  <c r="K17" i="28"/>
  <c r="K19" i="28" s="1"/>
  <c r="K21" i="28"/>
  <c r="K23" i="28" s="1"/>
  <c r="R59" i="28"/>
  <c r="S17" i="28"/>
  <c r="S21" i="28"/>
  <c r="S23" i="28" s="1"/>
  <c r="I59" i="29"/>
  <c r="J17" i="29"/>
  <c r="J19" i="29" s="1"/>
  <c r="J21" i="29"/>
  <c r="J23" i="29" s="1"/>
  <c r="Q59" i="29"/>
  <c r="R21" i="29"/>
  <c r="R23" i="29" s="1"/>
  <c r="R17" i="29"/>
  <c r="H59" i="30"/>
  <c r="I17" i="30"/>
  <c r="I19" i="30" s="1"/>
  <c r="I21" i="30"/>
  <c r="I23" i="30" s="1"/>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M59" i="23"/>
  <c r="N21" i="23"/>
  <c r="N23" i="23" s="1"/>
  <c r="N17" i="23"/>
  <c r="N19" i="23" s="1"/>
  <c r="U59" i="23"/>
  <c r="V21" i="23"/>
  <c r="V23" i="23" s="1"/>
  <c r="V17" i="23"/>
  <c r="I17" i="24"/>
  <c r="I19" i="24" s="1"/>
  <c r="I21" i="24"/>
  <c r="I23" i="24" s="1"/>
  <c r="Q17" i="24"/>
  <c r="Q19" i="24" s="1"/>
  <c r="Q21" i="24"/>
  <c r="Q23" i="24" s="1"/>
  <c r="D59" i="26"/>
  <c r="E21" i="26"/>
  <c r="E17" i="26"/>
  <c r="E19" i="26" s="1"/>
  <c r="L59" i="26"/>
  <c r="M21" i="26"/>
  <c r="M23" i="26" s="1"/>
  <c r="M17" i="26"/>
  <c r="M19" i="26" s="1"/>
  <c r="T59" i="26"/>
  <c r="U21" i="26"/>
  <c r="U23" i="26" s="1"/>
  <c r="U17" i="26"/>
  <c r="U19" i="26" s="1"/>
  <c r="C59" i="28"/>
  <c r="D21" i="28"/>
  <c r="D23" i="28" s="1"/>
  <c r="D24" i="28" s="1"/>
  <c r="D17" i="28"/>
  <c r="K59" i="28"/>
  <c r="L21" i="28"/>
  <c r="L23" i="28" s="1"/>
  <c r="L17" i="28"/>
  <c r="S59" i="28"/>
  <c r="T21" i="28"/>
  <c r="T17" i="28"/>
  <c r="T19" i="28" s="1"/>
  <c r="J59" i="29"/>
  <c r="K17" i="29"/>
  <c r="K19" i="29" s="1"/>
  <c r="K21" i="29"/>
  <c r="K23" i="29" s="1"/>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1" i="30"/>
  <c r="K23" i="30" s="1"/>
  <c r="E59" i="22"/>
  <c r="F21" i="22"/>
  <c r="F23" i="22" s="1"/>
  <c r="F17" i="22"/>
  <c r="F19" i="22" s="1"/>
  <c r="M59" i="22"/>
  <c r="N21" i="22"/>
  <c r="N23" i="22" s="1"/>
  <c r="N17" i="22"/>
  <c r="N19" i="22" s="1"/>
  <c r="U59" i="22"/>
  <c r="V17" i="22"/>
  <c r="V21" i="22"/>
  <c r="C18" i="22"/>
  <c r="H21" i="23"/>
  <c r="H23" i="23" s="1"/>
  <c r="H17" i="23"/>
  <c r="H19" i="23" s="1"/>
  <c r="P17" i="23"/>
  <c r="P19" i="23" s="1"/>
  <c r="P21" i="23"/>
  <c r="P23" i="23" s="1"/>
  <c r="J59" i="24"/>
  <c r="K21" i="24"/>
  <c r="K17" i="24"/>
  <c r="K19" i="24" s="1"/>
  <c r="R59" i="24"/>
  <c r="S21" i="24"/>
  <c r="S23" i="24" s="1"/>
  <c r="S17" i="24"/>
  <c r="G21" i="26"/>
  <c r="G23" i="26" s="1"/>
  <c r="G17" i="26"/>
  <c r="G19" i="26" s="1"/>
  <c r="O17" i="26"/>
  <c r="O21" i="26"/>
  <c r="O23" i="26" s="1"/>
  <c r="E59" i="28"/>
  <c r="F17" i="28"/>
  <c r="F21" i="28"/>
  <c r="M59" i="28"/>
  <c r="N17" i="28"/>
  <c r="N19" i="28" s="1"/>
  <c r="N21" i="28"/>
  <c r="N23" i="28" s="1"/>
  <c r="U59" i="28"/>
  <c r="V17" i="28"/>
  <c r="V21" i="28"/>
  <c r="D59" i="29"/>
  <c r="E17" i="29"/>
  <c r="E21" i="29"/>
  <c r="L59" i="29"/>
  <c r="M17" i="29"/>
  <c r="M19" i="29" s="1"/>
  <c r="M21" i="29"/>
  <c r="T59" i="29"/>
  <c r="U17" i="29"/>
  <c r="U21" i="29"/>
  <c r="C59" i="30"/>
  <c r="D17" i="30"/>
  <c r="D19" i="30" s="1"/>
  <c r="D21" i="30"/>
  <c r="D23" i="30" s="1"/>
  <c r="K59" i="30"/>
  <c r="L17" i="30"/>
  <c r="L19" i="30" s="1"/>
  <c r="L21" i="30"/>
  <c r="L23"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G17" i="22"/>
  <c r="G21" i="22"/>
  <c r="G23" i="22" s="1"/>
  <c r="O17" i="22"/>
  <c r="O19" i="22" s="1"/>
  <c r="O21" i="22"/>
  <c r="O23" i="22" s="1"/>
  <c r="H59" i="23"/>
  <c r="I21" i="23"/>
  <c r="I23" i="23" s="1"/>
  <c r="I17" i="23"/>
  <c r="P59" i="23"/>
  <c r="Q17" i="23"/>
  <c r="Q21" i="23"/>
  <c r="Q23" i="23" s="1"/>
  <c r="C59" i="24"/>
  <c r="D17" i="24"/>
  <c r="D19" i="24" s="1"/>
  <c r="D21" i="24"/>
  <c r="K59" i="24"/>
  <c r="L21" i="24"/>
  <c r="L23" i="24" s="1"/>
  <c r="L17" i="24"/>
  <c r="L19" i="24" s="1"/>
  <c r="S59" i="24"/>
  <c r="T21" i="24"/>
  <c r="T17" i="24"/>
  <c r="T19" i="24" s="1"/>
  <c r="H21" i="26"/>
  <c r="H23" i="26" s="1"/>
  <c r="H17" i="26"/>
  <c r="H19" i="26" s="1"/>
  <c r="P21" i="26"/>
  <c r="P17" i="26"/>
  <c r="P19" i="26" s="1"/>
  <c r="F59" i="28"/>
  <c r="G17" i="28"/>
  <c r="G19" i="28" s="1"/>
  <c r="G21" i="28"/>
  <c r="G23" i="28" s="1"/>
  <c r="N59" i="28"/>
  <c r="O17" i="28"/>
  <c r="O19" i="28" s="1"/>
  <c r="O21" i="28"/>
  <c r="E59" i="29"/>
  <c r="F17" i="29"/>
  <c r="F19" i="29" s="1"/>
  <c r="F21" i="29"/>
  <c r="M59" i="29"/>
  <c r="N17" i="29"/>
  <c r="N19" i="29" s="1"/>
  <c r="N21" i="29"/>
  <c r="N23" i="29" s="1"/>
  <c r="U59" i="29"/>
  <c r="V17" i="29"/>
  <c r="V21" i="29"/>
  <c r="V23" i="29" s="1"/>
  <c r="D59" i="30"/>
  <c r="E17" i="30"/>
  <c r="E21" i="30"/>
  <c r="E23" i="30" s="1"/>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G59" i="22"/>
  <c r="H21" i="22"/>
  <c r="H17" i="22"/>
  <c r="H19" i="22" s="1"/>
  <c r="I59" i="23"/>
  <c r="J21" i="23"/>
  <c r="J23" i="23" s="1"/>
  <c r="J17" i="23"/>
  <c r="J19" i="23" s="1"/>
  <c r="Q59" i="23"/>
  <c r="R21" i="23"/>
  <c r="R17" i="23"/>
  <c r="D59" i="24"/>
  <c r="E17" i="24"/>
  <c r="E21" i="24"/>
  <c r="L59" i="24"/>
  <c r="M17" i="24"/>
  <c r="M19" i="24" s="1"/>
  <c r="M21" i="24"/>
  <c r="M23" i="24" s="1"/>
  <c r="T59" i="24"/>
  <c r="U21" i="24"/>
  <c r="U17" i="24"/>
  <c r="H59" i="26"/>
  <c r="I17" i="26"/>
  <c r="I19" i="26" s="1"/>
  <c r="I21" i="26"/>
  <c r="I23" i="26" s="1"/>
  <c r="P59" i="26"/>
  <c r="Q17" i="26"/>
  <c r="Q19" i="26" s="1"/>
  <c r="Q21" i="26"/>
  <c r="E63" i="26"/>
  <c r="H21" i="28"/>
  <c r="H23" i="28" s="1"/>
  <c r="H17" i="28"/>
  <c r="H19" i="28" s="1"/>
  <c r="P21" i="28"/>
  <c r="P17" i="28"/>
  <c r="P19" i="28" s="1"/>
  <c r="G17" i="29"/>
  <c r="G21" i="29"/>
  <c r="G23" i="29" s="1"/>
  <c r="O17" i="29"/>
  <c r="O21" i="29"/>
  <c r="O23" i="29" s="1"/>
  <c r="E59" i="30"/>
  <c r="F21" i="30"/>
  <c r="F17" i="30"/>
  <c r="F19" i="30" s="1"/>
  <c r="M59" i="30"/>
  <c r="N21" i="30"/>
  <c r="N23" i="30" s="1"/>
  <c r="N17" i="30"/>
  <c r="N19" i="30" s="1"/>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O59" i="22"/>
  <c r="P21" i="22"/>
  <c r="P23" i="22" s="1"/>
  <c r="P17" i="22"/>
  <c r="H59" i="22"/>
  <c r="I17" i="22"/>
  <c r="I19" i="22" s="1"/>
  <c r="I21" i="22"/>
  <c r="I23" i="22" s="1"/>
  <c r="P59" i="22"/>
  <c r="Q17" i="22"/>
  <c r="Q19" i="22" s="1"/>
  <c r="Q21" i="22"/>
  <c r="J59" i="23"/>
  <c r="K17" i="23"/>
  <c r="K21" i="23"/>
  <c r="K23" i="23" s="1"/>
  <c r="R59" i="23"/>
  <c r="S17" i="23"/>
  <c r="S19" i="23" s="1"/>
  <c r="S21" i="23"/>
  <c r="E59" i="24"/>
  <c r="F21" i="24"/>
  <c r="F17" i="24"/>
  <c r="F19" i="24" s="1"/>
  <c r="M59" i="24"/>
  <c r="N21" i="24"/>
  <c r="N23" i="24" s="1"/>
  <c r="N17" i="24"/>
  <c r="N19" i="24" s="1"/>
  <c r="U59" i="24"/>
  <c r="V21" i="24"/>
  <c r="V17" i="24"/>
  <c r="V19" i="24" s="1"/>
  <c r="I58" i="26"/>
  <c r="I61" i="26" s="1"/>
  <c r="J17" i="26"/>
  <c r="J19" i="26" s="1"/>
  <c r="J21" i="26"/>
  <c r="Q58" i="26"/>
  <c r="Q61" i="26" s="1"/>
  <c r="R21" i="26"/>
  <c r="R23" i="26" s="1"/>
  <c r="R17" i="26"/>
  <c r="R19" i="26" s="1"/>
  <c r="F63" i="26"/>
  <c r="I21" i="28"/>
  <c r="I23" i="28" s="1"/>
  <c r="I17" i="28"/>
  <c r="Q21" i="28"/>
  <c r="Q23" i="28" s="1"/>
  <c r="Q17" i="28"/>
  <c r="Q19" i="28" s="1"/>
  <c r="H21" i="29"/>
  <c r="H23" i="29" s="1"/>
  <c r="H17" i="29"/>
  <c r="H19" i="29" s="1"/>
  <c r="P21" i="29"/>
  <c r="P23" i="29" s="1"/>
  <c r="P17" i="29"/>
  <c r="P19" i="29" s="1"/>
  <c r="G21" i="30"/>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Q59" i="22"/>
  <c r="R17" i="22"/>
  <c r="R19" i="22" s="1"/>
  <c r="R21" i="22"/>
  <c r="R23" i="22" s="1"/>
  <c r="C59" i="23"/>
  <c r="D17" i="23"/>
  <c r="D19" i="23" s="1"/>
  <c r="D21" i="23"/>
  <c r="D23" i="23" s="1"/>
  <c r="S59" i="23"/>
  <c r="T17" i="23"/>
  <c r="T21" i="23"/>
  <c r="G17" i="24"/>
  <c r="G19" i="24" s="1"/>
  <c r="G21" i="24"/>
  <c r="G23" i="24" s="1"/>
  <c r="O17" i="24"/>
  <c r="O19" i="24" s="1"/>
  <c r="O21" i="24"/>
  <c r="J59" i="26"/>
  <c r="K17" i="26"/>
  <c r="K19" i="26" s="1"/>
  <c r="K21" i="26"/>
  <c r="R59" i="26"/>
  <c r="S17" i="26"/>
  <c r="S19" i="26" s="1"/>
  <c r="S21" i="26"/>
  <c r="S23" i="26" s="1"/>
  <c r="M63" i="26"/>
  <c r="I59" i="28"/>
  <c r="J17" i="28"/>
  <c r="J19" i="28" s="1"/>
  <c r="J21" i="28"/>
  <c r="J23" i="28" s="1"/>
  <c r="Q59" i="28"/>
  <c r="R21" i="28"/>
  <c r="R23" i="28" s="1"/>
  <c r="R17" i="28"/>
  <c r="I21" i="29"/>
  <c r="I23" i="29" s="1"/>
  <c r="I17" i="29"/>
  <c r="I19" i="29" s="1"/>
  <c r="Q21" i="29"/>
  <c r="Q17" i="29"/>
  <c r="Q19" i="29" s="1"/>
  <c r="H17" i="30"/>
  <c r="H19" i="30" s="1"/>
  <c r="H21" i="30"/>
  <c r="H23" i="30" s="1"/>
  <c r="P17" i="30"/>
  <c r="P19" i="30" s="1"/>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R19" i="24"/>
  <c r="D58" i="29"/>
  <c r="D61" i="29" s="1"/>
  <c r="P23" i="26"/>
  <c r="D58" i="30"/>
  <c r="D61" i="30" s="1"/>
  <c r="L58" i="30"/>
  <c r="L61" i="30" s="1"/>
  <c r="R58" i="23"/>
  <c r="R61" i="23" s="1"/>
  <c r="J58" i="22"/>
  <c r="J61" i="22" s="1"/>
  <c r="J58" i="26"/>
  <c r="J61" i="26" s="1"/>
  <c r="R19" i="23"/>
  <c r="R58" i="28"/>
  <c r="R61" i="28" s="1"/>
  <c r="R64" i="28" s="1"/>
  <c r="F58" i="22"/>
  <c r="F61" i="22" s="1"/>
  <c r="N58" i="22"/>
  <c r="N61" i="22" s="1"/>
  <c r="F58" i="23"/>
  <c r="F61" i="23" s="1"/>
  <c r="N58" i="23"/>
  <c r="N61" i="23" s="1"/>
  <c r="H57" i="29"/>
  <c r="N59" i="23"/>
  <c r="R58" i="26"/>
  <c r="R61" i="26" s="1"/>
  <c r="H58" i="22"/>
  <c r="H61" i="22" s="1"/>
  <c r="H64" i="22" s="1"/>
  <c r="H65" i="22" s="1"/>
  <c r="P58" i="22"/>
  <c r="P61" i="22" s="1"/>
  <c r="P64" i="22" s="1"/>
  <c r="F59" i="22"/>
  <c r="K58" i="29"/>
  <c r="K61" i="29" s="1"/>
  <c r="F19" i="23"/>
  <c r="I58" i="23"/>
  <c r="I61" i="23" s="1"/>
  <c r="Q58" i="23"/>
  <c r="Q61" i="23" s="1"/>
  <c r="L58" i="29"/>
  <c r="L61" i="29" s="1"/>
  <c r="T58" i="29"/>
  <c r="T61" i="29" s="1"/>
  <c r="T64" i="29" s="1"/>
  <c r="Q23" i="30"/>
  <c r="U23" i="30"/>
  <c r="J58" i="28"/>
  <c r="J61" i="28" s="1"/>
  <c r="R58" i="22"/>
  <c r="R61" i="22" s="1"/>
  <c r="R64" i="22" s="1"/>
  <c r="J58" i="23"/>
  <c r="J61" i="23" s="1"/>
  <c r="J58" i="24"/>
  <c r="J61" i="24" s="1"/>
  <c r="R58" i="24"/>
  <c r="R61" i="24" s="1"/>
  <c r="F57" i="24"/>
  <c r="T58" i="30"/>
  <c r="T61" i="30" s="1"/>
  <c r="T64" i="30" s="1"/>
  <c r="C58" i="23"/>
  <c r="C61" i="23" s="1"/>
  <c r="C64" i="23" s="1"/>
  <c r="C65" i="23" s="1"/>
  <c r="K58" i="23"/>
  <c r="K61" i="23" s="1"/>
  <c r="S58" i="23"/>
  <c r="S61" i="23" s="1"/>
  <c r="F58" i="26"/>
  <c r="F61" i="26" s="1"/>
  <c r="J58" i="30"/>
  <c r="J61" i="30" s="1"/>
  <c r="R58" i="30"/>
  <c r="R61" i="30" s="1"/>
  <c r="R64" i="30" s="1"/>
  <c r="P57" i="30"/>
  <c r="Q23" i="22"/>
  <c r="I58" i="29"/>
  <c r="I61" i="29" s="1"/>
  <c r="Q58" i="29"/>
  <c r="Q61" i="29" s="1"/>
  <c r="Q64" i="29" s="1"/>
  <c r="F58" i="30"/>
  <c r="F61" i="30" s="1"/>
  <c r="N58" i="30"/>
  <c r="N61" i="30" s="1"/>
  <c r="G58" i="22"/>
  <c r="G61" i="22" s="1"/>
  <c r="O58" i="22"/>
  <c r="O61" i="22" s="1"/>
  <c r="O64" i="22" s="1"/>
  <c r="O65" i="22" s="1"/>
  <c r="F59" i="23"/>
  <c r="C58" i="24"/>
  <c r="C61" i="24" s="1"/>
  <c r="K58" i="24"/>
  <c r="K61" i="24" s="1"/>
  <c r="S58" i="24"/>
  <c r="S61" i="24" s="1"/>
  <c r="N57" i="24"/>
  <c r="G58" i="26"/>
  <c r="G61" i="26" s="1"/>
  <c r="O58" i="26"/>
  <c r="O61" i="26" s="1"/>
  <c r="C58" i="28"/>
  <c r="C61" i="28" s="1"/>
  <c r="K58" i="28"/>
  <c r="K61" i="28" s="1"/>
  <c r="K64" i="28" s="1"/>
  <c r="K65" i="28" s="1"/>
  <c r="S58" i="28"/>
  <c r="S61" i="28" s="1"/>
  <c r="J58" i="29"/>
  <c r="J61" i="29" s="1"/>
  <c r="R58" i="29"/>
  <c r="R61" i="29" s="1"/>
  <c r="R64" i="29" s="1"/>
  <c r="P57" i="29"/>
  <c r="T23" i="30"/>
  <c r="G58" i="30"/>
  <c r="G61" i="30" s="1"/>
  <c r="O58" i="30"/>
  <c r="O61" i="30" s="1"/>
  <c r="Q57" i="30"/>
  <c r="A36" i="22"/>
  <c r="T58" i="28"/>
  <c r="T61" i="28" s="1"/>
  <c r="T64" i="28" s="1"/>
  <c r="C58" i="29"/>
  <c r="C61" i="29" s="1"/>
  <c r="C64" i="29" s="1"/>
  <c r="C65" i="29" s="1"/>
  <c r="H58" i="30"/>
  <c r="H61" i="30" s="1"/>
  <c r="N59" i="30"/>
  <c r="I58" i="22"/>
  <c r="I61" i="22" s="1"/>
  <c r="I64" i="22" s="1"/>
  <c r="I65" i="22" s="1"/>
  <c r="Q58" i="22"/>
  <c r="Q61" i="22" s="1"/>
  <c r="D58" i="23"/>
  <c r="D61" i="23" s="1"/>
  <c r="L58" i="23"/>
  <c r="L61" i="23" s="1"/>
  <c r="T58" i="23"/>
  <c r="T61" i="23" s="1"/>
  <c r="T64" i="23" s="1"/>
  <c r="E58" i="24"/>
  <c r="E61" i="24" s="1"/>
  <c r="M58" i="24"/>
  <c r="M61" i="24" s="1"/>
  <c r="U58" i="24"/>
  <c r="U61" i="24" s="1"/>
  <c r="N59" i="26"/>
  <c r="E58" i="28"/>
  <c r="E61" i="28" s="1"/>
  <c r="M58" i="28"/>
  <c r="M61" i="28" s="1"/>
  <c r="U58" i="28"/>
  <c r="U61" i="28" s="1"/>
  <c r="I58" i="30"/>
  <c r="I61" i="30" s="1"/>
  <c r="Q58" i="30"/>
  <c r="Q61" i="30" s="1"/>
  <c r="Q64" i="30" s="1"/>
  <c r="P59" i="30"/>
  <c r="L58" i="24"/>
  <c r="L61" i="24" s="1"/>
  <c r="P58" i="26"/>
  <c r="P61" i="26" s="1"/>
  <c r="F59" i="26"/>
  <c r="F57" i="22"/>
  <c r="N59" i="22"/>
  <c r="E58" i="23"/>
  <c r="E61" i="23" s="1"/>
  <c r="E64" i="23" s="1"/>
  <c r="E65" i="23" s="1"/>
  <c r="M58" i="23"/>
  <c r="M61" i="23" s="1"/>
  <c r="U58" i="23"/>
  <c r="U61" i="23" s="1"/>
  <c r="U64" i="23" s="1"/>
  <c r="V19" i="23"/>
  <c r="O23" i="24"/>
  <c r="F58" i="24"/>
  <c r="F61" i="24" s="1"/>
  <c r="N58" i="24"/>
  <c r="N61" i="24" s="1"/>
  <c r="F59" i="24"/>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H23" i="22"/>
  <c r="C58" i="22"/>
  <c r="C61" i="22" s="1"/>
  <c r="K58" i="22"/>
  <c r="K61" i="22" s="1"/>
  <c r="K64" i="22" s="1"/>
  <c r="K65" i="22" s="1"/>
  <c r="S58" i="22"/>
  <c r="S61" i="22" s="1"/>
  <c r="S64" i="22" s="1"/>
  <c r="F57" i="23"/>
  <c r="D23" i="24"/>
  <c r="T23" i="24"/>
  <c r="G58" i="24"/>
  <c r="G61" i="24" s="1"/>
  <c r="O58" i="24"/>
  <c r="O61" i="24" s="1"/>
  <c r="N59" i="24"/>
  <c r="C58" i="26"/>
  <c r="C61" i="26" s="1"/>
  <c r="C64" i="26" s="1"/>
  <c r="C65" i="26" s="1"/>
  <c r="K58" i="26"/>
  <c r="K61" i="26" s="1"/>
  <c r="S58" i="26"/>
  <c r="S61" i="26" s="1"/>
  <c r="S64" i="26" s="1"/>
  <c r="G58" i="28"/>
  <c r="G61" i="28" s="1"/>
  <c r="O58" i="28"/>
  <c r="O61" i="28" s="1"/>
  <c r="F57" i="28"/>
  <c r="F58" i="29"/>
  <c r="F61" i="29" s="1"/>
  <c r="N58" i="29"/>
  <c r="N61" i="29" s="1"/>
  <c r="H59" i="29"/>
  <c r="C58" i="30"/>
  <c r="C61" i="30" s="1"/>
  <c r="C64" i="30" s="1"/>
  <c r="C65" i="30" s="1"/>
  <c r="K58" i="30"/>
  <c r="K61" i="30" s="1"/>
  <c r="K64" i="30" s="1"/>
  <c r="K65" i="30" s="1"/>
  <c r="S58" i="30"/>
  <c r="S61" i="30" s="1"/>
  <c r="H57" i="30"/>
  <c r="D58" i="24"/>
  <c r="D61" i="24" s="1"/>
  <c r="D58" i="28"/>
  <c r="D61" i="28" s="1"/>
  <c r="D64" i="28" s="1"/>
  <c r="D65" i="28" s="1"/>
  <c r="P58" i="30"/>
  <c r="P61" i="30" s="1"/>
  <c r="D58" i="22"/>
  <c r="D61" i="22" s="1"/>
  <c r="L58" i="22"/>
  <c r="L61" i="22" s="1"/>
  <c r="T58" i="22"/>
  <c r="T61" i="22" s="1"/>
  <c r="T64" i="22" s="1"/>
  <c r="A37" i="22"/>
  <c r="N57" i="22"/>
  <c r="G58" i="23"/>
  <c r="G61" i="23" s="1"/>
  <c r="O58" i="23"/>
  <c r="O61" i="23" s="1"/>
  <c r="N57" i="23"/>
  <c r="H58" i="24"/>
  <c r="H61" i="24" s="1"/>
  <c r="P58" i="24"/>
  <c r="P61" i="24" s="1"/>
  <c r="Q23" i="26"/>
  <c r="D58" i="26"/>
  <c r="D61" i="26" s="1"/>
  <c r="L58" i="26"/>
  <c r="L61" i="26" s="1"/>
  <c r="T58" i="26"/>
  <c r="T61" i="26" s="1"/>
  <c r="F57" i="26"/>
  <c r="H58" i="28"/>
  <c r="H61" i="28" s="1"/>
  <c r="P58" i="28"/>
  <c r="P61" i="28" s="1"/>
  <c r="N57" i="28"/>
  <c r="L23" i="29"/>
  <c r="T23" i="29"/>
  <c r="G58" i="29"/>
  <c r="G61" i="29" s="1"/>
  <c r="O58" i="29"/>
  <c r="O61" i="29" s="1"/>
  <c r="P59" i="29"/>
  <c r="I57" i="30"/>
  <c r="E58" i="22"/>
  <c r="E61" i="22" s="1"/>
  <c r="E64" i="22" s="1"/>
  <c r="E65" i="22" s="1"/>
  <c r="M58" i="22"/>
  <c r="M61" i="22" s="1"/>
  <c r="U58" i="22"/>
  <c r="U61" i="22" s="1"/>
  <c r="A45" i="22"/>
  <c r="O57" i="22"/>
  <c r="H58" i="23"/>
  <c r="H61" i="23" s="1"/>
  <c r="P58" i="23"/>
  <c r="P61" i="23" s="1"/>
  <c r="P64" i="23" s="1"/>
  <c r="I58" i="24"/>
  <c r="I61" i="24" s="1"/>
  <c r="Q58" i="24"/>
  <c r="Q61" i="24" s="1"/>
  <c r="Q64" i="24" s="1"/>
  <c r="E58" i="26"/>
  <c r="E61" i="26" s="1"/>
  <c r="M58" i="26"/>
  <c r="M61" i="26" s="1"/>
  <c r="M64" i="26" s="1"/>
  <c r="U58" i="26"/>
  <c r="U61" i="26" s="1"/>
  <c r="N57" i="26"/>
  <c r="I58" i="28"/>
  <c r="I61" i="28" s="1"/>
  <c r="I64" i="28" s="1"/>
  <c r="I65"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58" i="24"/>
  <c r="B61" i="24" s="1"/>
  <c r="B64" i="24" s="1"/>
  <c r="B65" i="24" s="1"/>
  <c r="B58" i="26"/>
  <c r="B61" i="26"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H65" i="30" s="1"/>
  <c r="O23" i="30"/>
  <c r="G23" i="30"/>
  <c r="R19" i="30"/>
  <c r="F63" i="30"/>
  <c r="N63" i="30"/>
  <c r="S19" i="30"/>
  <c r="S23" i="30"/>
  <c r="A31" i="30"/>
  <c r="A33" i="30"/>
  <c r="A39" i="30"/>
  <c r="A41" i="30"/>
  <c r="A47" i="30"/>
  <c r="A49" i="30"/>
  <c r="G57" i="30"/>
  <c r="O57" i="30"/>
  <c r="G59" i="30"/>
  <c r="O59" i="30"/>
  <c r="G63" i="30"/>
  <c r="O63" i="30"/>
  <c r="P63" i="30"/>
  <c r="I63" i="30"/>
  <c r="Q63" i="30"/>
  <c r="T19" i="30"/>
  <c r="E19" i="30"/>
  <c r="V19" i="30"/>
  <c r="F23" i="30"/>
  <c r="B63" i="30"/>
  <c r="J63" i="30"/>
  <c r="R63" i="30"/>
  <c r="A32" i="30"/>
  <c r="A34" i="30"/>
  <c r="A40" i="30"/>
  <c r="A42" i="30"/>
  <c r="A48" i="30"/>
  <c r="A50" i="30"/>
  <c r="C63" i="30"/>
  <c r="K63" i="30"/>
  <c r="S63" i="30"/>
  <c r="D63" i="30"/>
  <c r="L63" i="30"/>
  <c r="T63" i="30"/>
  <c r="H63" i="30"/>
  <c r="Q19" i="30"/>
  <c r="E63" i="30"/>
  <c r="M63" i="30"/>
  <c r="Q23" i="29"/>
  <c r="T19" i="29"/>
  <c r="P63" i="29"/>
  <c r="R19" i="29"/>
  <c r="F57" i="29"/>
  <c r="N57" i="29"/>
  <c r="F59" i="29"/>
  <c r="N59" i="29"/>
  <c r="F63" i="29"/>
  <c r="N63" i="29"/>
  <c r="H63" i="29"/>
  <c r="S19" i="29"/>
  <c r="S23" i="29"/>
  <c r="A31" i="29"/>
  <c r="A33" i="29"/>
  <c r="A39" i="29"/>
  <c r="A41" i="29"/>
  <c r="A47" i="29"/>
  <c r="A49" i="29"/>
  <c r="G57" i="29"/>
  <c r="O57" i="29"/>
  <c r="G59" i="29"/>
  <c r="O59" i="29"/>
  <c r="G63" i="29"/>
  <c r="O63" i="29"/>
  <c r="E19" i="29"/>
  <c r="U19" i="29"/>
  <c r="E23" i="29"/>
  <c r="M23" i="29"/>
  <c r="U23" i="29"/>
  <c r="I57" i="29"/>
  <c r="Q57" i="29"/>
  <c r="I63" i="29"/>
  <c r="Q63" i="29"/>
  <c r="V19" i="29"/>
  <c r="F23" i="29"/>
  <c r="B63" i="29"/>
  <c r="J63" i="29"/>
  <c r="R63" i="29"/>
  <c r="G19" i="29"/>
  <c r="O19" i="29"/>
  <c r="A32" i="29"/>
  <c r="A34" i="29"/>
  <c r="A40" i="29"/>
  <c r="A42" i="29"/>
  <c r="A48" i="29"/>
  <c r="A50" i="29"/>
  <c r="C63" i="29"/>
  <c r="K63" i="29"/>
  <c r="S63" i="29"/>
  <c r="D63" i="29"/>
  <c r="L63" i="29"/>
  <c r="T63" i="29"/>
  <c r="E63" i="29"/>
  <c r="M63" i="29"/>
  <c r="S19" i="28"/>
  <c r="A31" i="28"/>
  <c r="A33" i="28"/>
  <c r="A37" i="28"/>
  <c r="A39" i="28"/>
  <c r="A41" i="28"/>
  <c r="A45" i="28"/>
  <c r="A47" i="28"/>
  <c r="A49" i="28"/>
  <c r="G57" i="28"/>
  <c r="O57" i="28"/>
  <c r="G59" i="28"/>
  <c r="O59" i="28"/>
  <c r="G63" i="28"/>
  <c r="O63" i="28"/>
  <c r="D19" i="28"/>
  <c r="L19" i="28"/>
  <c r="T23" i="28"/>
  <c r="H59" i="28"/>
  <c r="P59" i="28"/>
  <c r="H63" i="28"/>
  <c r="P63" i="28"/>
  <c r="E19" i="28"/>
  <c r="M19" i="28"/>
  <c r="U19" i="28"/>
  <c r="I57" i="28"/>
  <c r="Q57" i="28"/>
  <c r="I63" i="28"/>
  <c r="Q63" i="28"/>
  <c r="R19" i="28"/>
  <c r="F19" i="28"/>
  <c r="V19" i="28"/>
  <c r="F23" i="28"/>
  <c r="V23" i="28"/>
  <c r="B63" i="28"/>
  <c r="J63" i="28"/>
  <c r="R63" i="28"/>
  <c r="A32" i="28"/>
  <c r="A34" i="28"/>
  <c r="A40" i="28"/>
  <c r="A42" i="28"/>
  <c r="A48" i="28"/>
  <c r="A50" i="28"/>
  <c r="C63" i="28"/>
  <c r="K63" i="28"/>
  <c r="S63" i="28"/>
  <c r="D63" i="28"/>
  <c r="L63" i="28"/>
  <c r="T63" i="28"/>
  <c r="I19" i="28"/>
  <c r="E63" i="28"/>
  <c r="M63" i="28"/>
  <c r="U64" i="26"/>
  <c r="U66" i="26" s="1"/>
  <c r="J23" i="26"/>
  <c r="K23" i="26"/>
  <c r="A31" i="26"/>
  <c r="A33" i="26"/>
  <c r="A37" i="26"/>
  <c r="A39" i="26"/>
  <c r="A41" i="26"/>
  <c r="A45" i="26"/>
  <c r="A47" i="26"/>
  <c r="A49" i="26"/>
  <c r="G57" i="26"/>
  <c r="O57" i="26"/>
  <c r="G59" i="26"/>
  <c r="O59" i="26"/>
  <c r="G63" i="26"/>
  <c r="O63" i="26"/>
  <c r="L19" i="26"/>
  <c r="T19" i="26"/>
  <c r="T23" i="26"/>
  <c r="H63" i="26"/>
  <c r="P63" i="26"/>
  <c r="E23" i="26"/>
  <c r="I57" i="26"/>
  <c r="Q57" i="26"/>
  <c r="I59" i="26"/>
  <c r="Q59" i="26"/>
  <c r="Q64" i="26" s="1"/>
  <c r="I63" i="26"/>
  <c r="Q63" i="26"/>
  <c r="V23" i="26"/>
  <c r="B63" i="26"/>
  <c r="J63" i="26"/>
  <c r="R63" i="26"/>
  <c r="O19" i="26"/>
  <c r="A32" i="26"/>
  <c r="A34" i="26"/>
  <c r="A40" i="26"/>
  <c r="A42" i="26"/>
  <c r="A48" i="26"/>
  <c r="A50" i="26"/>
  <c r="C63" i="26"/>
  <c r="K63" i="26"/>
  <c r="S63" i="26"/>
  <c r="D63" i="26"/>
  <c r="L63" i="26"/>
  <c r="J23"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23" i="24"/>
  <c r="V23" i="24"/>
  <c r="B63" i="24"/>
  <c r="J63" i="24"/>
  <c r="R63" i="24"/>
  <c r="A32" i="24"/>
  <c r="A34" i="24"/>
  <c r="A40" i="24"/>
  <c r="A42" i="24"/>
  <c r="A48" i="24"/>
  <c r="A50" i="24"/>
  <c r="C63" i="24"/>
  <c r="K63" i="24"/>
  <c r="S63" i="24"/>
  <c r="R23"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R23" i="23"/>
  <c r="K19" i="23"/>
  <c r="S23" i="23"/>
  <c r="A31" i="23"/>
  <c r="A33" i="23"/>
  <c r="A37" i="23"/>
  <c r="A39" i="23"/>
  <c r="A41" i="23"/>
  <c r="A45" i="23"/>
  <c r="A47" i="23"/>
  <c r="A49" i="23"/>
  <c r="G57" i="23"/>
  <c r="O57" i="23"/>
  <c r="G59" i="23"/>
  <c r="O59" i="23"/>
  <c r="L19" i="23"/>
  <c r="T19" i="23"/>
  <c r="T23" i="23"/>
  <c r="E23" i="23"/>
  <c r="M23" i="23"/>
  <c r="I57" i="23"/>
  <c r="Q57" i="23"/>
  <c r="O19" i="23"/>
  <c r="A32" i="23"/>
  <c r="A34" i="23"/>
  <c r="A40" i="23"/>
  <c r="A42" i="23"/>
  <c r="A48" i="23"/>
  <c r="A50"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T23" i="22"/>
  <c r="A31" i="22"/>
  <c r="A33" i="22"/>
  <c r="A41" i="22"/>
  <c r="A47" i="22"/>
  <c r="E19" i="22"/>
  <c r="E23" i="22"/>
  <c r="U23" i="22"/>
  <c r="I57" i="22"/>
  <c r="Q57" i="22"/>
  <c r="K19" i="22"/>
  <c r="A39" i="22"/>
  <c r="A49" i="22"/>
  <c r="V19" i="22"/>
  <c r="V23" i="22"/>
  <c r="G19" i="22"/>
  <c r="A32" i="22"/>
  <c r="A34" i="22"/>
  <c r="A40" i="22"/>
  <c r="A42" i="22"/>
  <c r="A48" i="22"/>
  <c r="A50" i="22"/>
  <c r="P19" i="22"/>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L64" i="24" l="1"/>
  <c r="L65" i="24" s="1"/>
  <c r="L64" i="26"/>
  <c r="L65" i="26" s="1"/>
  <c r="I64" i="29"/>
  <c r="I65" i="29" s="1"/>
  <c r="J64" i="24"/>
  <c r="J65" i="24" s="1"/>
  <c r="I64" i="23"/>
  <c r="I65" i="23" s="1"/>
  <c r="N64" i="22"/>
  <c r="N65" i="22" s="1"/>
  <c r="M64" i="22"/>
  <c r="M65" i="22" s="1"/>
  <c r="M66" i="26"/>
  <c r="M65" i="26"/>
  <c r="L64" i="23"/>
  <c r="L65" i="23" s="1"/>
  <c r="L64" i="28"/>
  <c r="L65" i="28" s="1"/>
  <c r="L64" i="30"/>
  <c r="L65" i="30" s="1"/>
  <c r="J64" i="30"/>
  <c r="J65" i="30" s="1"/>
  <c r="J64" i="23"/>
  <c r="J65" i="23" s="1"/>
  <c r="J64" i="28"/>
  <c r="J65" i="28" s="1"/>
  <c r="I64" i="30"/>
  <c r="I65" i="30" s="1"/>
  <c r="H64" i="23"/>
  <c r="H65" i="23" s="1"/>
  <c r="H64" i="26"/>
  <c r="H65" i="26" s="1"/>
  <c r="D64" i="30"/>
  <c r="D65" i="30" s="1"/>
  <c r="D64" i="24"/>
  <c r="D65" i="24" s="1"/>
  <c r="C64" i="22"/>
  <c r="C65" i="22" s="1"/>
  <c r="B64" i="30"/>
  <c r="B65" i="30" s="1"/>
  <c r="I64" i="26"/>
  <c r="I65" i="26" s="1"/>
  <c r="G64" i="30"/>
  <c r="G65" i="30" s="1"/>
  <c r="F64" i="26"/>
  <c r="F66" i="26" s="1"/>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N64" i="28"/>
  <c r="F64" i="24"/>
  <c r="F64" i="28"/>
  <c r="D64" i="26"/>
  <c r="D65" i="26" s="1"/>
  <c r="H64" i="29"/>
  <c r="S64" i="30"/>
  <c r="S66" i="30" s="1"/>
  <c r="Q64" i="23"/>
  <c r="Q66" i="23" s="1"/>
  <c r="F64" i="30"/>
  <c r="K64" i="23"/>
  <c r="R64" i="26"/>
  <c r="E64" i="24"/>
  <c r="J64" i="22"/>
  <c r="H64" i="28"/>
  <c r="G64" i="28"/>
  <c r="P64" i="26"/>
  <c r="E64" i="28"/>
  <c r="N64" i="23"/>
  <c r="N65" i="23" s="1"/>
  <c r="J64" i="26"/>
  <c r="J65" i="26" s="1"/>
  <c r="B64" i="23"/>
  <c r="G64" i="22"/>
  <c r="L64" i="29"/>
  <c r="L65" i="29" s="1"/>
  <c r="G64" i="24"/>
  <c r="H64" i="24"/>
  <c r="D64" i="23"/>
  <c r="D65" i="23" s="1"/>
  <c r="K64" i="24"/>
  <c r="K65" i="24" s="1"/>
  <c r="P64" i="24"/>
  <c r="U64" i="29"/>
  <c r="U66" i="29" s="1"/>
  <c r="M64" i="30"/>
  <c r="K64" i="26"/>
  <c r="C64" i="28"/>
  <c r="C64" i="24"/>
  <c r="R64" i="24"/>
  <c r="R66" i="24" s="1"/>
  <c r="K64" i="29"/>
  <c r="J64" i="29"/>
  <c r="E64" i="29"/>
  <c r="P64" i="28"/>
  <c r="P66" i="28" s="1"/>
  <c r="U64" i="28"/>
  <c r="U66" i="28" s="1"/>
  <c r="U64" i="24"/>
  <c r="U66" i="24" s="1"/>
  <c r="F64" i="23"/>
  <c r="C19" i="22"/>
  <c r="C20" i="22" s="1"/>
  <c r="Q66" i="30"/>
  <c r="B64" i="22"/>
  <c r="B64" i="29"/>
  <c r="B64" i="28"/>
  <c r="B64" i="26"/>
  <c r="T66" i="29"/>
  <c r="P66" i="22"/>
  <c r="O64" i="28"/>
  <c r="N64" i="30"/>
  <c r="G64" i="26"/>
  <c r="G64" i="29"/>
  <c r="F64" i="22"/>
  <c r="O64" i="26"/>
  <c r="R66" i="22"/>
  <c r="T66" i="24"/>
  <c r="U66" i="23"/>
  <c r="P64" i="30"/>
  <c r="P66" i="30" s="1"/>
  <c r="C66" i="23"/>
  <c r="P66" i="23"/>
  <c r="E66" i="22"/>
  <c r="T66" i="23"/>
  <c r="G64" i="23"/>
  <c r="Q66" i="24"/>
  <c r="Q66" i="22"/>
  <c r="S66" i="23"/>
  <c r="H66" i="30"/>
  <c r="E66" i="30"/>
  <c r="S66" i="24"/>
  <c r="S66" i="26"/>
  <c r="L66" i="26"/>
  <c r="T66" i="30"/>
  <c r="C66" i="29"/>
  <c r="H66" i="22"/>
  <c r="R66" i="28"/>
  <c r="N64" i="26"/>
  <c r="O64" i="29"/>
  <c r="P64" i="29"/>
  <c r="P66" i="29" s="1"/>
  <c r="S64" i="1"/>
  <c r="R66" i="26"/>
  <c r="N64" i="29"/>
  <c r="R66" i="30"/>
  <c r="O66" i="22"/>
  <c r="R64" i="1"/>
  <c r="Q64" i="1"/>
  <c r="U64" i="1"/>
  <c r="P64" i="1"/>
  <c r="Q66" i="29"/>
  <c r="F64" i="29"/>
  <c r="O64" i="23"/>
  <c r="O64" i="30"/>
  <c r="N64" i="24"/>
  <c r="B66" i="30"/>
  <c r="B66" i="24"/>
  <c r="K66" i="30"/>
  <c r="C66" i="30"/>
  <c r="R66" i="29"/>
  <c r="I66" i="29"/>
  <c r="S66" i="29"/>
  <c r="T66" i="28"/>
  <c r="D66" i="28"/>
  <c r="Q66" i="28"/>
  <c r="I66" i="28"/>
  <c r="S66" i="28"/>
  <c r="K66" i="28"/>
  <c r="Q66" i="26"/>
  <c r="P66" i="26"/>
  <c r="C66" i="26"/>
  <c r="L66" i="24"/>
  <c r="P66" i="24"/>
  <c r="I66" i="23"/>
  <c r="E66" i="23"/>
  <c r="I66" i="22"/>
  <c r="M66" i="22"/>
  <c r="S66" i="22"/>
  <c r="K66" i="22"/>
  <c r="T66" i="22"/>
  <c r="N64" i="1"/>
  <c r="M64" i="1"/>
  <c r="T64" i="1"/>
  <c r="L64" i="1"/>
  <c r="L65" i="1" s="1"/>
  <c r="J64" i="1"/>
  <c r="K64" i="1"/>
  <c r="K65" i="1" s="1"/>
  <c r="O64" i="1"/>
  <c r="C64" i="1"/>
  <c r="I64" i="1"/>
  <c r="I65" i="1" s="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J66" i="24" l="1"/>
  <c r="O65" i="1"/>
  <c r="N65" i="1"/>
  <c r="M65" i="1"/>
  <c r="N66" i="23"/>
  <c r="N66" i="22"/>
  <c r="O66" i="30"/>
  <c r="O65" i="30"/>
  <c r="O66" i="24"/>
  <c r="O65" i="24"/>
  <c r="O66" i="28"/>
  <c r="O65" i="28"/>
  <c r="O66" i="23"/>
  <c r="O65" i="23"/>
  <c r="O66" i="26"/>
  <c r="O65" i="26"/>
  <c r="O66" i="29"/>
  <c r="O65" i="29"/>
  <c r="N66" i="24"/>
  <c r="N65" i="24"/>
  <c r="N66" i="26"/>
  <c r="N65" i="26"/>
  <c r="N66" i="30"/>
  <c r="N65" i="30"/>
  <c r="N66" i="29"/>
  <c r="N65" i="29"/>
  <c r="N66" i="28"/>
  <c r="N65" i="28"/>
  <c r="M66" i="28"/>
  <c r="M66" i="30"/>
  <c r="M65" i="30"/>
  <c r="M66" i="23"/>
  <c r="M65" i="23"/>
  <c r="M66" i="29"/>
  <c r="M66" i="24"/>
  <c r="L66" i="28"/>
  <c r="L66" i="23"/>
  <c r="L66" i="30"/>
  <c r="L66" i="22"/>
  <c r="L66" i="29"/>
  <c r="K66" i="29"/>
  <c r="K65" i="29"/>
  <c r="K66" i="23"/>
  <c r="K65" i="23"/>
  <c r="K66" i="24"/>
  <c r="K66" i="26"/>
  <c r="K65" i="26"/>
  <c r="J65" i="1"/>
  <c r="H65" i="1"/>
  <c r="G65" i="1"/>
  <c r="F65" i="1"/>
  <c r="E65" i="1"/>
  <c r="D65" i="1"/>
  <c r="C65" i="1"/>
  <c r="B65" i="1"/>
  <c r="J66" i="23"/>
  <c r="J66" i="30"/>
  <c r="J66" i="28"/>
  <c r="I66" i="30"/>
  <c r="H66" i="26"/>
  <c r="H66" i="23"/>
  <c r="G66" i="30"/>
  <c r="F65" i="26"/>
  <c r="D66" i="24"/>
  <c r="D66" i="30"/>
  <c r="C66" i="22"/>
  <c r="J66" i="26"/>
  <c r="I66" i="26"/>
  <c r="I66" i="24"/>
  <c r="J66" i="29"/>
  <c r="J65" i="29"/>
  <c r="J66" i="22"/>
  <c r="J65" i="22"/>
  <c r="H66" i="28"/>
  <c r="H65" i="28"/>
  <c r="H66" i="29"/>
  <c r="H65" i="29"/>
  <c r="H66" i="24"/>
  <c r="H65" i="24"/>
  <c r="G66" i="24"/>
  <c r="G65" i="24"/>
  <c r="G66" i="28"/>
  <c r="G65" i="28"/>
  <c r="G66" i="22"/>
  <c r="G65" i="22"/>
  <c r="G66" i="29"/>
  <c r="G65" i="29"/>
  <c r="G66" i="23"/>
  <c r="G65" i="23"/>
  <c r="G66" i="26"/>
  <c r="G65" i="26"/>
  <c r="F66" i="29"/>
  <c r="F65" i="29"/>
  <c r="F66" i="23"/>
  <c r="F65" i="23"/>
  <c r="F66" i="30"/>
  <c r="F65" i="30"/>
  <c r="F66" i="24"/>
  <c r="F65" i="24"/>
  <c r="F66" i="22"/>
  <c r="F65" i="22"/>
  <c r="F66" i="28"/>
  <c r="F65" i="28"/>
  <c r="E66" i="28"/>
  <c r="E65" i="28"/>
  <c r="E66" i="29"/>
  <c r="E65" i="29"/>
  <c r="E66" i="26"/>
  <c r="E65" i="26"/>
  <c r="E66" i="24"/>
  <c r="E65" i="24"/>
  <c r="D66" i="23"/>
  <c r="D66" i="22"/>
  <c r="D66" i="26"/>
  <c r="D66" i="29"/>
  <c r="C66" i="24"/>
  <c r="C65" i="24"/>
  <c r="C66" i="28"/>
  <c r="C65" i="28"/>
  <c r="B66" i="26"/>
  <c r="B65" i="26"/>
  <c r="B66" i="28"/>
  <c r="B65" i="28"/>
  <c r="B66" i="29"/>
  <c r="B65" i="29"/>
  <c r="B66" i="22"/>
  <c r="B65" i="22"/>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<sst xmlns="http://schemas.openxmlformats.org/spreadsheetml/2006/main" count="1680" uniqueCount="168">
  <si>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</si>
  <si>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</si>
  <si>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</si>
  <si>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</si>
  <si>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</si>
  <si>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</si>
  <si>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</si>
  <si>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</si>
  <si>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</si>
  <si>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</si>
  <si>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</si>
  <si>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</si>
  <si>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</si>
  <si>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</si>
  <si>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</si>
  <si>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</si>
  <si>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</si>
  <si>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</si>
  <si>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</si>
  <si>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</si>
  <si>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</si>
  <si>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</si>
  <si>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</si>
  <si>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</si>
  <si>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</si>
  <si>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</si>
  <si>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</si>
  <si>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</si>
  <si>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</si>
  <si>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</si>
  <si>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</si>
  <si>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</si>
  <si>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</si>
  <si>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</si>
  <si>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</si>
  <si>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</si>
  <si>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</si>
  <si>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</si>
  <si>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</si>
  <si>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</si>
  <si>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</si>
  <si>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</si>
  <si>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</si>
  <si>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</si>
  <si>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</si>
  <si>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</si>
  <si>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</si>
  <si>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</si>
  <si>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</si>
  <si>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</si>
  <si>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</si>
  <si>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</si>
  <si>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</si>
  <si>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</si>
  <si>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</si>
  <si>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</si>
  <si>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</si>
  <si>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</si>
  <si>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</si>
  <si>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</si>
  <si>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</si>
  <si>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</si>
  <si>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</si>
  <si>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</si>
  <si>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</si>
  <si>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</si>
  <si>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</si>
  <si>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</si>
  <si>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</si>
  <si>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</si>
  <si>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</si>
  <si>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</si>
  <si>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</si>
  <si>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</si>
  <si>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</si>
  <si>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</si>
  <si>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</si>
  <si>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</si>
  <si>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</si>
  <si>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</si>
  <si>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</si>
  <si>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</si>
  <si>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</si>
  <si>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</si>
  <si>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</si>
  <si>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</si>
  <si>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</si>
  <si>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</si>
  <si>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</si>
  <si>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</si>
  <si>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</si>
  <si>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</si>
  <si>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</si>
  <si>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</si>
  <si>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</si>
  <si>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</si>
  <si>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</si>
  <si>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</si>
  <si>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</si>
  <si>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</si>
  <si>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</si>
  <si>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</si>
  <si>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</si>
  <si>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</si>
  <si>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</si>
  <si>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</si>
  <si>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</si>
  <si>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</si>
  <si>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</si>
  <si>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</si>
  <si>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</si>
  <si>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</si>
  <si>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</si>
  <si>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</si>
  <si>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</si>
  <si>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</si>
  <si>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</si>
  <si>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</si>
  <si>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</si>
  <si>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</si>
  <si>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</si>
  <si>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</si>
  <si>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</si>
  <si>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</si>
  <si>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</si>
  <si>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</si>
  <si>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</si>
  <si>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</si>
  <si>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</si>
  <si>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</si>
  <si>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</si>
  <si>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</si>
  <si>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</si>
  <si>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</si>
  <si>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</si>
  <si>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</si>
  <si>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</si>
  <si>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</si>
  <si>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</si>
  <si>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</si>
  <si>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</si>
  <si>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</si>
  <si>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</si>
  <si>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</si>
  <si>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</si>
  <si>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</si>
  <si>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</si>
  <si>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</si>
  <si>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</si>
  <si>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</si>
  <si>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</si>
  <si>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</si>
  <si>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</si>
  <si>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</si>
  <si>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</si>
  <si>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</si>
  <si>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</si>
  <si>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</si>
  <si>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</si>
  <si>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</si>
  <si>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PAN-024482</t>
  </si>
  <si>
    <t>EPR/GP3792SK</t>
  </si>
  <si>
    <t>ByProduct Recovery Limited</t>
  </si>
  <si>
    <t>Abergelli Farm, Felindre, Swansea, SA7 5NN</t>
  </si>
  <si>
    <t>Megan Tucker</t>
  </si>
  <si>
    <t>19 09 02</t>
  </si>
  <si>
    <t>DCWW Felindre</t>
  </si>
  <si>
    <t xml:space="preserve">Moderate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</si>
</sst>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33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360F44E4-7249-415F-8D5E-41D249F9A162}" name="Crop" dataDxfId="299"/>
    <tableColumn id="2" xr3:uid="{55E07717-B4EC-4E8A-B9A9-34F3CF85E32D}" name="P Offtake" dataDxfId="298"/>
    <tableColumn id="3" xr3:uid="{7B25FA52-8104-4FE3-AED4-B53CBFDF89B2}" name="K Offtake" dataDxfId="297"/>
    <tableColumn id="4" xr3:uid="{0DBAE461-2D09-43C8-9342-3980D552AE4D}" name="Order" dataDxfId="296"/>
    <tableColumn id="5" xr3:uid="{52CACE7B-0CBA-46FC-9F24-02CBD6100239}" name="Lime pH requirement" dataDxfId="295"/>
    <tableColumn id="6" xr3:uid="{F1432630-9B16-4266-8147-CE754A715307}" name="Column1" dataDxfId="29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B39" sqref="B39"/>
    </sheetView>
  </sheetViews>
  <sheetFormatPr defaultColWidth="13.1796875" defaultRowHeight="12.5" x14ac:dyDescent="0.35"/>
  <cols>
    <col min="1" max="1" width="13.1796875" style="11"/>
    <col min="2" max="2" width="15.81640625" style="11" customWidth="1"/>
    <col min="3" max="3" width="20.54296875" style="11" customWidth="1"/>
    <col min="4" max="4" width="20.1796875" style="11" bestFit="1" customWidth="1"/>
    <col min="5" max="22" width="21.1796875" style="11" customWidth="1"/>
    <col min="23" max="26" width="13.1796875" style="11"/>
    <col min="27" max="27" width="13.1796875" style="11" hidden="1" customWidth="1"/>
    <col min="28" max="29" width="10.81640625" style="19" hidden="1" customWidth="1"/>
    <col min="30" max="30" width="19.81640625" style="19" hidden="1" customWidth="1"/>
    <col min="31" max="34" width="12.453125" style="19" hidden="1" customWidth="1"/>
    <col min="35" max="35" width="27.81640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26.1</v>
      </c>
      <c r="G1" s="123" t="s">
        <v>43</v>
      </c>
      <c r="H1" s="124"/>
      <c r="I1" s="96">
        <v>6.3</v>
      </c>
      <c r="J1" s="127" t="s">
        <v>153</v>
      </c>
      <c r="K1" s="127"/>
      <c r="L1" s="96">
        <v>101</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t="s">
        <v>165</v>
      </c>
      <c r="G2" s="125" t="s">
        <v>110</v>
      </c>
      <c r="H2" s="126"/>
      <c r="I2" s="96"/>
      <c r="J2" s="127" t="s">
        <v>158</v>
      </c>
      <c r="K2" s="127"/>
      <c r="L2" s="96">
        <v>1.08</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78</v>
      </c>
      <c r="G3" s="127" t="s">
        <v>159</v>
      </c>
      <c r="H3" s="127"/>
      <c r="I3" s="96"/>
      <c r="J3" s="123" t="s">
        <v>154</v>
      </c>
      <c r="K3" s="124"/>
      <c r="L3" s="96">
        <f>(L1/(L2*10000))*100</f>
        <v>0.93518518518518523</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163</v>
      </c>
      <c r="D4" s="122"/>
      <c r="E4" s="94" t="s">
        <v>1</v>
      </c>
      <c r="F4" s="95" t="s">
        <v>166</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v>1</v>
      </c>
      <c r="D8" s="15">
        <v>2</v>
      </c>
      <c r="E8" s="15">
        <v>3</v>
      </c>
      <c r="F8" s="15">
        <v>4</v>
      </c>
      <c r="G8" s="15">
        <v>5</v>
      </c>
      <c r="H8" s="15">
        <v>6201</v>
      </c>
      <c r="I8" s="15">
        <v>3907</v>
      </c>
      <c r="J8" s="15">
        <v>1163</v>
      </c>
      <c r="K8" s="15">
        <v>173</v>
      </c>
      <c r="L8" s="15">
        <v>455</v>
      </c>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167</v>
      </c>
      <c r="D9" s="15" t="s">
        <v>167</v>
      </c>
      <c r="E9" s="15" t="s">
        <v>167</v>
      </c>
      <c r="F9" s="15" t="s">
        <v>167</v>
      </c>
      <c r="G9" s="15" t="s">
        <v>167</v>
      </c>
      <c r="H9" s="15" t="s">
        <v>167</v>
      </c>
      <c r="I9" s="15" t="s">
        <v>167</v>
      </c>
      <c r="J9" s="15" t="s">
        <v>167</v>
      </c>
      <c r="K9" s="15" t="s">
        <v>167</v>
      </c>
      <c r="L9" s="15" t="s">
        <v>167</v>
      </c>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7.4</v>
      </c>
      <c r="D10" s="15">
        <v>6.4</v>
      </c>
      <c r="E10" s="15">
        <v>6.6</v>
      </c>
      <c r="F10" s="15">
        <v>6</v>
      </c>
      <c r="G10" s="15">
        <v>6.1</v>
      </c>
      <c r="H10" s="15">
        <v>8.1999999999999993</v>
      </c>
      <c r="I10" s="15">
        <v>8</v>
      </c>
      <c r="J10" s="15">
        <v>8.1</v>
      </c>
      <c r="K10" s="15">
        <v>8</v>
      </c>
      <c r="L10" s="15">
        <v>7.7</v>
      </c>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3</v>
      </c>
      <c r="D11" s="15">
        <v>3</v>
      </c>
      <c r="E11" s="15">
        <v>3</v>
      </c>
      <c r="F11" s="15">
        <v>3</v>
      </c>
      <c r="G11" s="15">
        <v>2</v>
      </c>
      <c r="H11" s="15">
        <v>0</v>
      </c>
      <c r="I11" s="15">
        <v>0</v>
      </c>
      <c r="J11" s="15">
        <v>0</v>
      </c>
      <c r="K11" s="15">
        <v>0</v>
      </c>
      <c r="L11" s="15">
        <v>2</v>
      </c>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1</v>
      </c>
      <c r="D12" s="15">
        <v>2</v>
      </c>
      <c r="E12" s="15">
        <v>1</v>
      </c>
      <c r="F12" s="15">
        <v>1</v>
      </c>
      <c r="G12" s="15">
        <v>1</v>
      </c>
      <c r="H12" s="15">
        <v>0</v>
      </c>
      <c r="I12" s="15">
        <v>0</v>
      </c>
      <c r="J12" s="15">
        <v>0</v>
      </c>
      <c r="K12" s="15">
        <v>0</v>
      </c>
      <c r="L12" s="15">
        <v>1</v>
      </c>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2</v>
      </c>
      <c r="D13" s="15">
        <v>2</v>
      </c>
      <c r="E13" s="15">
        <v>3</v>
      </c>
      <c r="F13" s="15">
        <v>3</v>
      </c>
      <c r="G13" s="15">
        <v>2</v>
      </c>
      <c r="H13" s="15">
        <v>1</v>
      </c>
      <c r="I13" s="15">
        <v>1</v>
      </c>
      <c r="J13" s="15">
        <v>1</v>
      </c>
      <c r="K13" s="15">
        <v>2</v>
      </c>
      <c r="L13" s="15">
        <v>2</v>
      </c>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113</v>
      </c>
      <c r="E14" s="100" t="s">
        <v>113</v>
      </c>
      <c r="F14" s="100" t="s">
        <v>113</v>
      </c>
      <c r="G14" s="100" t="s">
        <v>113</v>
      </c>
      <c r="H14" s="100" t="s">
        <v>113</v>
      </c>
      <c r="I14" s="100" t="s">
        <v>113</v>
      </c>
      <c r="J14" s="100" t="s">
        <v>113</v>
      </c>
      <c r="K14" s="100" t="s">
        <v>113</v>
      </c>
      <c r="L14" s="100" t="s">
        <v>113</v>
      </c>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33.5</v>
      </c>
      <c r="D15" s="15">
        <v>33.5</v>
      </c>
      <c r="E15" s="15">
        <v>33.5</v>
      </c>
      <c r="F15" s="15">
        <v>33.5</v>
      </c>
      <c r="G15" s="15">
        <v>33.5</v>
      </c>
      <c r="H15" s="15">
        <v>33.5</v>
      </c>
      <c r="I15" s="15">
        <v>33.5</v>
      </c>
      <c r="J15" s="15">
        <v>33.5</v>
      </c>
      <c r="K15" s="15">
        <v>33.5</v>
      </c>
      <c r="L15" s="15">
        <v>33.5</v>
      </c>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t="s">
        <v>72</v>
      </c>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56.949999999999996</v>
      </c>
      <c r="D17" s="28">
        <f t="shared" ref="D17:V17" si="0">(VLOOKUP(D$14,$AI2:$AK26,2,FALSE))*D$15</f>
        <v>56.949999999999996</v>
      </c>
      <c r="E17" s="28">
        <f t="shared" si="0"/>
        <v>56.949999999999996</v>
      </c>
      <c r="F17" s="28">
        <f t="shared" si="0"/>
        <v>56.949999999999996</v>
      </c>
      <c r="G17" s="28">
        <f t="shared" si="0"/>
        <v>56.949999999999996</v>
      </c>
      <c r="H17" s="28">
        <f t="shared" si="0"/>
        <v>56.949999999999996</v>
      </c>
      <c r="I17" s="28">
        <f t="shared" si="0"/>
        <v>56.949999999999996</v>
      </c>
      <c r="J17" s="28">
        <f t="shared" si="0"/>
        <v>56.949999999999996</v>
      </c>
      <c r="K17" s="28">
        <f t="shared" si="0"/>
        <v>56.949999999999996</v>
      </c>
      <c r="L17" s="28">
        <f t="shared" si="0"/>
        <v>56.949999999999996</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28.769736519999999</v>
      </c>
      <c r="D18" s="16">
        <f>$D32</f>
        <v>28.769736519999999</v>
      </c>
      <c r="E18" s="16">
        <f>$D33</f>
        <v>28.769736519999999</v>
      </c>
      <c r="F18" s="16">
        <f>$D34</f>
        <v>28.769736519999999</v>
      </c>
      <c r="G18" s="16">
        <f>$D35</f>
        <v>37.606155594000001</v>
      </c>
      <c r="H18" s="16">
        <f>$D36</f>
        <v>37.606155594000001</v>
      </c>
      <c r="I18" s="16">
        <f>$D37</f>
        <v>51.374529499999994</v>
      </c>
      <c r="J18" s="16">
        <f>$D38</f>
        <v>51.374529499999994</v>
      </c>
      <c r="K18" s="16">
        <f>$D39</f>
        <v>51.374529499999994</v>
      </c>
      <c r="L18" s="16">
        <f>$D40</f>
        <v>51.374529499999994</v>
      </c>
      <c r="M18" s="16">
        <f>$D41</f>
        <v>51.374529499999994</v>
      </c>
      <c r="N18" s="16">
        <f>$D42</f>
        <v>51.374529499999994</v>
      </c>
      <c r="O18" s="16">
        <f>$D43</f>
        <v>51.374529499999994</v>
      </c>
      <c r="P18" s="16">
        <f>$D44</f>
        <v>37.606155594000001</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-28.180263479999997</v>
      </c>
      <c r="D19" s="16">
        <f t="shared" ref="D19:V19" si="1">D18-D17</f>
        <v>-28.180263479999997</v>
      </c>
      <c r="E19" s="16">
        <f t="shared" si="1"/>
        <v>-28.180263479999997</v>
      </c>
      <c r="F19" s="16">
        <f t="shared" si="1"/>
        <v>-28.180263479999997</v>
      </c>
      <c r="G19" s="16">
        <f t="shared" si="1"/>
        <v>-19.343844405999995</v>
      </c>
      <c r="H19" s="16">
        <f t="shared" si="1"/>
        <v>-19.343844405999995</v>
      </c>
      <c r="I19" s="16">
        <f t="shared" si="1"/>
        <v>-5.5754705000000016</v>
      </c>
      <c r="J19" s="16">
        <f t="shared" si="1"/>
        <v>-5.5754705000000016</v>
      </c>
      <c r="K19" s="16">
        <f t="shared" si="1"/>
        <v>-5.5754705000000016</v>
      </c>
      <c r="L19" s="16">
        <f t="shared" si="1"/>
        <v>-5.5754705000000016</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e">
        <f>IF($B41="","",IF(M$19&gt;=0,"INCREASE","DECREASE"))</f>
        <v>#N/A</v>
      </c>
      <c r="N20" s="26" t="e">
        <f>IF($B42="","",IF(N$19&gt;=0,"INCREASE","DECREASE"))</f>
        <v>#N/A</v>
      </c>
      <c r="O20" s="26" t="e">
        <f>IF($B43="","",IF(O$19&gt;=0,"INCREASE","DECREASE"))</f>
        <v>#N/A</v>
      </c>
      <c r="P20" s="26" t="e">
        <f>IF($B44="","",IF(P$19&gt;=0,"INCREASE","DECREASE"))</f>
        <v>#N/A</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201</v>
      </c>
      <c r="D21" s="28">
        <f t="shared" ref="D21:V21" si="2">(VLOOKUP(D$14,$AI2:$AK26,3,FALSE))*D$15</f>
        <v>201</v>
      </c>
      <c r="E21" s="28">
        <f t="shared" si="2"/>
        <v>201</v>
      </c>
      <c r="F21" s="28">
        <f t="shared" si="2"/>
        <v>201</v>
      </c>
      <c r="G21" s="28">
        <f t="shared" si="2"/>
        <v>201</v>
      </c>
      <c r="H21" s="28">
        <f t="shared" si="2"/>
        <v>201</v>
      </c>
      <c r="I21" s="28">
        <f t="shared" si="2"/>
        <v>201</v>
      </c>
      <c r="J21" s="28">
        <f t="shared" si="2"/>
        <v>201</v>
      </c>
      <c r="K21" s="28">
        <f t="shared" si="2"/>
        <v>201</v>
      </c>
      <c r="L21" s="28">
        <f t="shared" si="2"/>
        <v>201</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7.6980509199999991</v>
      </c>
      <c r="D22" s="16">
        <f>$E32</f>
        <v>7.6980509199999991</v>
      </c>
      <c r="E22" s="16">
        <f>$E33</f>
        <v>7.6980509199999991</v>
      </c>
      <c r="F22" s="16">
        <f>$E34</f>
        <v>7.6980509199999991</v>
      </c>
      <c r="G22" s="16">
        <f>$E35</f>
        <v>10.062452274</v>
      </c>
      <c r="H22" s="16">
        <f>$E36</f>
        <v>10.062452274</v>
      </c>
      <c r="I22" s="16">
        <f>$E37</f>
        <v>13.746519499999998</v>
      </c>
      <c r="J22" s="16">
        <f>$E38</f>
        <v>13.746519499999998</v>
      </c>
      <c r="K22" s="16">
        <f>$E39</f>
        <v>13.746519499999998</v>
      </c>
      <c r="L22" s="16">
        <f>$E40</f>
        <v>13.746519499999998</v>
      </c>
      <c r="M22" s="16">
        <f>$E41</f>
        <v>13.746519499999998</v>
      </c>
      <c r="N22" s="16">
        <f>$E42</f>
        <v>13.746519499999998</v>
      </c>
      <c r="O22" s="16">
        <f>$E43</f>
        <v>13.746519499999998</v>
      </c>
      <c r="P22" s="16">
        <f>$E44</f>
        <v>10.062452274</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-193.30194908000001</v>
      </c>
      <c r="D23" s="16">
        <f t="shared" ref="D23:V23" si="3">D22-D21</f>
        <v>-193.30194908000001</v>
      </c>
      <c r="E23" s="16">
        <f t="shared" si="3"/>
        <v>-193.30194908000001</v>
      </c>
      <c r="F23" s="16">
        <f t="shared" si="3"/>
        <v>-193.30194908000001</v>
      </c>
      <c r="G23" s="16">
        <f t="shared" si="3"/>
        <v>-190.93754772599999</v>
      </c>
      <c r="H23" s="16">
        <f t="shared" si="3"/>
        <v>-190.93754772599999</v>
      </c>
      <c r="I23" s="16">
        <f t="shared" si="3"/>
        <v>-187.25348049999999</v>
      </c>
      <c r="J23" s="16">
        <f t="shared" si="3"/>
        <v>-187.25348049999999</v>
      </c>
      <c r="K23" s="16">
        <f t="shared" si="3"/>
        <v>-187.25348049999999</v>
      </c>
      <c r="L23" s="16">
        <f t="shared" si="3"/>
        <v>-187.25348049999999</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c r="S27" s="107" t="s">
        <v>55</v>
      </c>
      <c r="T27" s="107"/>
      <c r="U27" s="107"/>
    </row>
    <row r="28" spans="1:40" s="57" customFormat="1" x14ac:dyDescent="0.35">
      <c r="A28" s="108"/>
      <c r="B28" s="24">
        <v>6.02</v>
      </c>
      <c r="C28" s="15">
        <v>1.08</v>
      </c>
      <c r="D28" s="15">
        <v>0.14899999999999999</v>
      </c>
      <c r="E28" s="15">
        <v>7.5800000000000006E-2</v>
      </c>
      <c r="F28" s="15">
        <v>963</v>
      </c>
      <c r="G28" s="15">
        <v>68.400000000000006</v>
      </c>
      <c r="H28" s="15">
        <v>188</v>
      </c>
      <c r="I28" s="15">
        <v>44.7</v>
      </c>
      <c r="J28" s="15">
        <v>1.23</v>
      </c>
      <c r="K28" s="23">
        <v>0.34</v>
      </c>
      <c r="L28" s="15">
        <v>25</v>
      </c>
      <c r="M28" s="15">
        <v>14.3</v>
      </c>
      <c r="N28" s="15">
        <v>135000</v>
      </c>
      <c r="O28" s="15">
        <v>23100</v>
      </c>
      <c r="P28" s="15"/>
      <c r="Q28" s="15">
        <v>7900</v>
      </c>
      <c r="R28" s="15"/>
      <c r="S28" s="15">
        <v>57.2</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140</v>
      </c>
      <c r="C31" s="77">
        <f>IF(C$27="%w/w SAR",((C$28*10)*$B31),IF(C$27="%w/w DM",(((C$28*10)*($B$28/100))*$B31),IF(C$27="kg/t SAR",(C$28*$B31),IF(C$27="kg/t DM",((C$28*($B$28/100))*$B31),IF(C$27="mg/kg SAR",((C$28*0.001)*$B31),IF(C$27="mg/kg DM",(((C$28*0.001)*($B$28/100))*$B31),0))))))</f>
        <v>91.02239999999999</v>
      </c>
      <c r="D31" s="77">
        <f>(IF(D$27="%w/w SAR",((D$28*10)*$B31),IF(D$27="%w/w DM",(((D$28*10)*($B$28/100))*$B31),IF(D$27="kg/t SAR",(D$28*$B31),IF(D$27="kg/t DM",((D$28*($B$28/100))*$B31),IF(D$27="mg/kg SAR",((D$28*0.001)*$B31),IF(D$27="mg/kg DM",(((D$28*0.001)*($B$28/100))*$B31),"0")))))))*2.291</f>
        <v>28.769736519999999</v>
      </c>
      <c r="E31" s="77">
        <f>(IF(E$27="%w/w SAR",((E$28*10)*$B31),IF(E$27="%w/w DM",(((E$28*10)*($B$28/100))*$B31),IF(E$27="kg/t SAR",(E$28*$B31),IF(E$27="kg/t DM",((E$28*($B$28/100))*$B31),IF(E$27="mg/kg SAR",((E$28*0.001)*$B31),IF(E$27="mg/kg DM",(((E$28*0.001)*($B$28/100))*$B31),"0")))))))*1.205</f>
        <v>7.6980509199999991</v>
      </c>
      <c r="F31" s="77">
        <f>(IF(F$27="%w/w SAR",((F$28*10)*$B31),IF(F$27="%w/w DM",(((F$28*10)*($B$28/100))*$B31),IF(F$27="kg/t SAR",(F$28*$B31),IF(F$27="kg/t DM",((F$28*($B$28/100))*$B31),IF(F$27="mg/kg SAR",((F$28*0.001)*$B31),IF(F$27="mg/kg DM",(((F$28*0.001)*($B$28/100))*$B31),"0")))))))*1.658</f>
        <v>13.456599911999998</v>
      </c>
      <c r="G31" s="77">
        <f t="shared" ref="G31:P31" si="5">IF(G$27="%w/w SAR",((G$28*10)*$B31),IF(G$27="%w/w DM",(((G$28*10)*($B$28/100))*$B31),IF(G$27="kg/t SAR",(G$28*$B31),IF(G$27="kg/t DM",((G$28*($B$28/100))*$B31),IF(G$27="mg/kg SAR",((G$28*0.001)*$B31),IF(G$27="mg/kg DM",(((G$28*0.001)*($B$28/100))*$B31),0))))))</f>
        <v>0.57647520000000008</v>
      </c>
      <c r="H31" s="77">
        <f t="shared" si="5"/>
        <v>1.5844639999999999</v>
      </c>
      <c r="I31" s="77">
        <f t="shared" si="5"/>
        <v>0.3767316</v>
      </c>
      <c r="J31" s="77">
        <f t="shared" si="5"/>
        <v>1.0366439999999998E-2</v>
      </c>
      <c r="K31" s="77">
        <f t="shared" si="5"/>
        <v>2.8655200000000003E-3</v>
      </c>
      <c r="L31" s="77">
        <f t="shared" si="5"/>
        <v>0.2107</v>
      </c>
      <c r="M31" s="77">
        <f t="shared" si="5"/>
        <v>0.1205204</v>
      </c>
      <c r="N31" s="77">
        <f t="shared" si="5"/>
        <v>1137.7799999999997</v>
      </c>
      <c r="O31" s="77">
        <f t="shared" si="5"/>
        <v>194.68680000000001</v>
      </c>
      <c r="P31" s="77">
        <f t="shared" si="5"/>
        <v>0</v>
      </c>
      <c r="Q31" s="77">
        <f>(IF(Q$27="%w/w SAR",((Q$28*10)*$B31),IF(Q$27="%w/w DM",(((Q$28*10)*($B$28/100))*$B31),IF(Q$27="kg/t SAR",(Q$28*$B31),IF(Q$27="kg/t DM",((Q$28*($B$28/100))*$B31),IF(Q$27="mg/kg SAR",((Q$28*0.001)*$B31),IF(Q$27="mg/kg DM",(((Q$28*0.001)*($B$28/100))*$B31),0)))))))*2.5</f>
        <v>166.45299999999997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0.4820816</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140</v>
      </c>
      <c r="C32" s="77">
        <f t="shared" ref="C32:C50" si="6">IF(C$27="%w/w SAR",((C$28*10)*$B32),IF(C$27="%w/w DM",(((C$28*10)*($B$28/100))*$B32),IF(C$27="kg/t SAR",(C$28*$B32),IF(C$27="kg/t DM",((C$28*($B$28/100))*$B32),IF(C$27="mg/kg SAR",((C$28*0.001)*$B32),IF(C$27="mg/kg DM",(((C$28*0.001)*($B$28/100))*$B32),0))))))</f>
        <v>91.02239999999999</v>
      </c>
      <c r="D32" s="77">
        <f t="shared" ref="D32:D50" si="7">(IF(D$27="%w/w SAR",((D$28*10)*$B32),IF(D$27="%w/w DM",(((D$28*10)*($B$28/100))*$B32),IF(D$27="kg/t SAR",(D$28*$B32),IF(D$27="kg/t DM",((D$28*($B$28/100))*$B32),IF(D$27="mg/kg SAR",((D$28*0.001)*$B32),IF(D$27="mg/kg DM",(((D$28*0.001)*($B$28/100))*$B32),"0")))))))*2.291</f>
        <v>28.769736519999999</v>
      </c>
      <c r="E32" s="77">
        <f t="shared" ref="E32:E50" si="8">(IF(E$27="%w/w SAR",((E$28*10)*$B32),IF(E$27="%w/w DM",(((E$28*10)*($B$28/100))*$B32),IF(E$27="kg/t SAR",(E$28*$B32),IF(E$27="kg/t DM",((E$28*($B$28/100))*$B32),IF(E$27="mg/kg SAR",((E$28*0.001)*$B32),IF(E$27="mg/kg DM",(((E$28*0.001)*($B$28/100))*$B32),"0")))))))*1.205</f>
        <v>7.6980509199999991</v>
      </c>
      <c r="F32" s="77">
        <f t="shared" ref="F32:F50" si="9">(IF(F$27="%w/w SAR",((F$28*10)*$B32),IF(F$27="%w/w DM",(((F$28*10)*($B$28/100))*$B32),IF(F$27="kg/t SAR",(F$28*$B32),IF(F$27="kg/t DM",((F$28*($B$28/100))*$B32),IF(F$27="mg/kg SAR",((F$28*0.001)*$B32),IF(F$27="mg/kg DM",(((F$28*0.001)*($B$28/100))*$B32),"0")))))))*1.658</f>
        <v>13.456599911999998</v>
      </c>
      <c r="G32" s="77">
        <f t="shared" ref="G32:P50" si="10">IF(G$27="%w/w SAR",((G$28*10)*$B32),IF(G$27="%w/w DM",(((G$28*10)*($B$28/100))*$B32),IF(G$27="kg/t SAR",(G$28*$B32),IF(G$27="kg/t DM",((G$28*($B$28/100))*$B32),IF(G$27="mg/kg SAR",((G$28*0.001)*$B32),IF(G$27="mg/kg DM",(((G$28*0.001)*($B$28/100))*$B32),0))))))</f>
        <v>0.57647520000000008</v>
      </c>
      <c r="H32" s="77">
        <f t="shared" si="10"/>
        <v>1.5844639999999999</v>
      </c>
      <c r="I32" s="77">
        <f t="shared" si="10"/>
        <v>0.3767316</v>
      </c>
      <c r="J32" s="77">
        <f t="shared" si="10"/>
        <v>1.0366439999999998E-2</v>
      </c>
      <c r="K32" s="77">
        <f t="shared" si="10"/>
        <v>2.8655200000000003E-3</v>
      </c>
      <c r="L32" s="77">
        <f t="shared" si="10"/>
        <v>0.2107</v>
      </c>
      <c r="M32" s="77">
        <f t="shared" si="10"/>
        <v>0.1205204</v>
      </c>
      <c r="N32" s="77">
        <f t="shared" si="10"/>
        <v>1137.7799999999997</v>
      </c>
      <c r="O32" s="77">
        <f t="shared" si="10"/>
        <v>194.68680000000001</v>
      </c>
      <c r="P32" s="77">
        <f t="shared" si="10"/>
        <v>0</v>
      </c>
      <c r="Q32" s="77">
        <f t="shared" ref="Q32:Q50" si="11">(IF(Q$27="%w/w SAR",((Q$28*10)*$B32),IF(Q$27="%w/w DM",(((Q$28*10)*($B$28/100))*$B32),IF(Q$27="kg/t SAR",(Q$28*$B32),IF(Q$27="kg/t DM",((Q$28*($B$28/100))*$B32),IF(Q$27="mg/kg SAR",((Q$28*0.001)*$B32),IF(Q$27="mg/kg DM",(((Q$28*0.001)*($B$28/100))*$B32),0)))))))*2.5</f>
        <v>166.45299999999997</v>
      </c>
      <c r="R32" s="77">
        <f t="shared" ref="R32:U50" si="12">IF(R$27="%w/w SAR",((R$28*10)*$B32),IF(R$27="%w/w DM",(((R$28*10)*($B$28/100))*$B32),IF(R$27="kg/t SAR",(R$28*$B32),IF(R$27="kg/t DM",((R$28*($B$28/100))*$B32),IF(R$27="mg/kg SAR",((R$28*0.001)*$B32),IF(R$27="mg/kg DM",(((R$28*0.001)*($B$28/100))*$B32),0))))))</f>
        <v>0</v>
      </c>
      <c r="S32" s="77">
        <f t="shared" si="12"/>
        <v>0.4820816</v>
      </c>
      <c r="T32" s="77">
        <f t="shared" si="12"/>
        <v>0</v>
      </c>
      <c r="U32" s="77">
        <f t="shared" si="12"/>
        <v>0</v>
      </c>
      <c r="AB32" s="59"/>
      <c r="AC32" s="59"/>
      <c r="AD32" s="59"/>
      <c r="AE32" s="59"/>
      <c r="AF32" s="59"/>
      <c r="AG32" s="59"/>
      <c r="AH32" s="59"/>
      <c r="AI32" s="59"/>
    </row>
    <row r="33" spans="1:35" s="72" customFormat="1" ht="13" x14ac:dyDescent="0.35">
      <c r="A33" s="13">
        <f>E8</f>
        <v>3</v>
      </c>
      <c r="B33" s="15">
        <v>140</v>
      </c>
      <c r="C33" s="77">
        <f t="shared" si="6"/>
        <v>91.02239999999999</v>
      </c>
      <c r="D33" s="77">
        <f t="shared" si="7"/>
        <v>28.769736519999999</v>
      </c>
      <c r="E33" s="77">
        <f t="shared" si="8"/>
        <v>7.6980509199999991</v>
      </c>
      <c r="F33" s="77">
        <f t="shared" si="9"/>
        <v>13.456599911999998</v>
      </c>
      <c r="G33" s="77">
        <f t="shared" si="10"/>
        <v>0.57647520000000008</v>
      </c>
      <c r="H33" s="77">
        <f t="shared" si="10"/>
        <v>1.5844639999999999</v>
      </c>
      <c r="I33" s="77">
        <f t="shared" si="10"/>
        <v>0.3767316</v>
      </c>
      <c r="J33" s="77">
        <f t="shared" si="10"/>
        <v>1.0366439999999998E-2</v>
      </c>
      <c r="K33" s="77">
        <f t="shared" si="10"/>
        <v>2.8655200000000003E-3</v>
      </c>
      <c r="L33" s="77">
        <f t="shared" si="10"/>
        <v>0.2107</v>
      </c>
      <c r="M33" s="77">
        <f t="shared" si="10"/>
        <v>0.1205204</v>
      </c>
      <c r="N33" s="77">
        <f t="shared" si="10"/>
        <v>1137.7799999999997</v>
      </c>
      <c r="O33" s="77">
        <f t="shared" si="10"/>
        <v>194.68680000000001</v>
      </c>
      <c r="P33" s="77">
        <f t="shared" si="10"/>
        <v>0</v>
      </c>
      <c r="Q33" s="77">
        <f t="shared" si="11"/>
        <v>166.45299999999997</v>
      </c>
      <c r="R33" s="77">
        <f t="shared" si="12"/>
        <v>0</v>
      </c>
      <c r="S33" s="77">
        <f t="shared" si="12"/>
        <v>0.4820816</v>
      </c>
      <c r="T33" s="77">
        <f t="shared" si="12"/>
        <v>0</v>
      </c>
      <c r="U33" s="77">
        <f t="shared" si="12"/>
        <v>0</v>
      </c>
      <c r="AB33" s="59"/>
      <c r="AC33" s="59"/>
      <c r="AD33" s="59"/>
      <c r="AE33" s="59"/>
      <c r="AF33" s="59"/>
      <c r="AG33" s="59"/>
      <c r="AH33" s="59"/>
      <c r="AI33" s="59"/>
    </row>
    <row r="34" spans="1:35" s="72" customFormat="1" ht="13" x14ac:dyDescent="0.35">
      <c r="A34" s="13">
        <f>F8</f>
        <v>4</v>
      </c>
      <c r="B34" s="15">
        <v>140</v>
      </c>
      <c r="C34" s="77">
        <f t="shared" si="6"/>
        <v>91.02239999999999</v>
      </c>
      <c r="D34" s="77">
        <f t="shared" si="7"/>
        <v>28.769736519999999</v>
      </c>
      <c r="E34" s="77">
        <f t="shared" si="8"/>
        <v>7.6980509199999991</v>
      </c>
      <c r="F34" s="77">
        <f t="shared" si="9"/>
        <v>13.456599911999998</v>
      </c>
      <c r="G34" s="77">
        <f t="shared" si="10"/>
        <v>0.57647520000000008</v>
      </c>
      <c r="H34" s="77">
        <f t="shared" si="10"/>
        <v>1.5844639999999999</v>
      </c>
      <c r="I34" s="77">
        <f t="shared" si="10"/>
        <v>0.3767316</v>
      </c>
      <c r="J34" s="77">
        <f t="shared" si="10"/>
        <v>1.0366439999999998E-2</v>
      </c>
      <c r="K34" s="77">
        <f t="shared" si="10"/>
        <v>2.8655200000000003E-3</v>
      </c>
      <c r="L34" s="77">
        <f t="shared" si="10"/>
        <v>0.2107</v>
      </c>
      <c r="M34" s="77">
        <f t="shared" si="10"/>
        <v>0.1205204</v>
      </c>
      <c r="N34" s="77">
        <f t="shared" si="10"/>
        <v>1137.7799999999997</v>
      </c>
      <c r="O34" s="77">
        <f t="shared" si="10"/>
        <v>194.68680000000001</v>
      </c>
      <c r="P34" s="77">
        <f t="shared" si="10"/>
        <v>0</v>
      </c>
      <c r="Q34" s="77">
        <f t="shared" si="11"/>
        <v>166.45299999999997</v>
      </c>
      <c r="R34" s="77">
        <f t="shared" si="12"/>
        <v>0</v>
      </c>
      <c r="S34" s="77">
        <f t="shared" si="12"/>
        <v>0.4820816</v>
      </c>
      <c r="T34" s="77">
        <f t="shared" si="12"/>
        <v>0</v>
      </c>
      <c r="U34" s="77">
        <f t="shared" si="12"/>
        <v>0</v>
      </c>
      <c r="AB34" s="59"/>
      <c r="AC34" s="59"/>
      <c r="AD34" s="59"/>
      <c r="AE34" s="59"/>
      <c r="AF34" s="59"/>
      <c r="AG34" s="59"/>
      <c r="AH34" s="59"/>
      <c r="AI34" s="59"/>
    </row>
    <row r="35" spans="1:35" s="72" customFormat="1" ht="13" x14ac:dyDescent="0.35">
      <c r="A35" s="13">
        <f>G8</f>
        <v>5</v>
      </c>
      <c r="B35" s="15">
        <v>183</v>
      </c>
      <c r="C35" s="77">
        <f t="shared" si="6"/>
        <v>118.97927999999999</v>
      </c>
      <c r="D35" s="77">
        <f t="shared" si="7"/>
        <v>37.606155594000001</v>
      </c>
      <c r="E35" s="77">
        <f t="shared" si="8"/>
        <v>10.062452274</v>
      </c>
      <c r="F35" s="77">
        <f t="shared" si="9"/>
        <v>17.589698456399997</v>
      </c>
      <c r="G35" s="77">
        <f t="shared" si="10"/>
        <v>0.75353544000000006</v>
      </c>
      <c r="H35" s="77">
        <f t="shared" si="10"/>
        <v>2.0711207999999997</v>
      </c>
      <c r="I35" s="77">
        <f t="shared" si="10"/>
        <v>0.49244202000000004</v>
      </c>
      <c r="J35" s="77">
        <f t="shared" si="10"/>
        <v>1.3550417999999998E-2</v>
      </c>
      <c r="K35" s="77">
        <f t="shared" si="10"/>
        <v>3.7456440000000002E-3</v>
      </c>
      <c r="L35" s="77">
        <f t="shared" si="10"/>
        <v>0.27541500000000002</v>
      </c>
      <c r="M35" s="77">
        <f t="shared" si="10"/>
        <v>0.15753738</v>
      </c>
      <c r="N35" s="77">
        <f t="shared" si="10"/>
        <v>1487.2409999999998</v>
      </c>
      <c r="O35" s="77">
        <f t="shared" si="10"/>
        <v>254.48346000000001</v>
      </c>
      <c r="P35" s="77">
        <f t="shared" si="10"/>
        <v>0</v>
      </c>
      <c r="Q35" s="77">
        <f t="shared" si="11"/>
        <v>217.57784999999998</v>
      </c>
      <c r="R35" s="77">
        <f t="shared" si="12"/>
        <v>0</v>
      </c>
      <c r="S35" s="77">
        <f t="shared" si="12"/>
        <v>0.63014952000000002</v>
      </c>
      <c r="T35" s="77">
        <f t="shared" si="12"/>
        <v>0</v>
      </c>
      <c r="U35" s="77">
        <f t="shared" si="12"/>
        <v>0</v>
      </c>
      <c r="AB35" s="59"/>
      <c r="AC35" s="59"/>
      <c r="AD35" s="59"/>
      <c r="AE35" s="59"/>
      <c r="AF35" s="59"/>
      <c r="AG35" s="59"/>
      <c r="AH35" s="59"/>
      <c r="AI35" s="59"/>
    </row>
    <row r="36" spans="1:35" s="72" customFormat="1" ht="13" x14ac:dyDescent="0.35">
      <c r="A36" s="13">
        <f>H8</f>
        <v>6201</v>
      </c>
      <c r="B36" s="15">
        <v>183</v>
      </c>
      <c r="C36" s="77">
        <f t="shared" si="6"/>
        <v>118.97927999999999</v>
      </c>
      <c r="D36" s="77">
        <f t="shared" si="7"/>
        <v>37.606155594000001</v>
      </c>
      <c r="E36" s="77">
        <f t="shared" si="8"/>
        <v>10.062452274</v>
      </c>
      <c r="F36" s="77">
        <f t="shared" si="9"/>
        <v>17.589698456399997</v>
      </c>
      <c r="G36" s="77">
        <f t="shared" si="10"/>
        <v>0.75353544000000006</v>
      </c>
      <c r="H36" s="77">
        <f t="shared" si="10"/>
        <v>2.0711207999999997</v>
      </c>
      <c r="I36" s="77">
        <f t="shared" si="10"/>
        <v>0.49244202000000004</v>
      </c>
      <c r="J36" s="77">
        <f t="shared" si="10"/>
        <v>1.3550417999999998E-2</v>
      </c>
      <c r="K36" s="77">
        <f t="shared" si="10"/>
        <v>3.7456440000000002E-3</v>
      </c>
      <c r="L36" s="77">
        <f t="shared" si="10"/>
        <v>0.27541500000000002</v>
      </c>
      <c r="M36" s="77">
        <f t="shared" si="10"/>
        <v>0.15753738</v>
      </c>
      <c r="N36" s="77">
        <f t="shared" si="10"/>
        <v>1487.2409999999998</v>
      </c>
      <c r="O36" s="77">
        <f t="shared" si="10"/>
        <v>254.48346000000001</v>
      </c>
      <c r="P36" s="77">
        <f t="shared" si="10"/>
        <v>0</v>
      </c>
      <c r="Q36" s="77">
        <f t="shared" si="11"/>
        <v>217.57784999999998</v>
      </c>
      <c r="R36" s="77">
        <f t="shared" si="12"/>
        <v>0</v>
      </c>
      <c r="S36" s="77">
        <f t="shared" si="12"/>
        <v>0.63014952000000002</v>
      </c>
      <c r="T36" s="77">
        <f t="shared" si="12"/>
        <v>0</v>
      </c>
      <c r="U36" s="77">
        <f t="shared" si="12"/>
        <v>0</v>
      </c>
      <c r="AB36" s="59"/>
      <c r="AC36" s="59"/>
      <c r="AD36" s="59"/>
      <c r="AE36" s="59"/>
      <c r="AF36" s="59"/>
      <c r="AG36" s="59"/>
      <c r="AH36" s="59"/>
      <c r="AI36" s="59"/>
    </row>
    <row r="37" spans="1:35" s="72" customFormat="1" ht="13" x14ac:dyDescent="0.35">
      <c r="A37" s="13">
        <f>I8</f>
        <v>3907</v>
      </c>
      <c r="B37" s="15">
        <v>250</v>
      </c>
      <c r="C37" s="77">
        <f t="shared" si="6"/>
        <v>162.54</v>
      </c>
      <c r="D37" s="77">
        <f t="shared" si="7"/>
        <v>51.374529499999994</v>
      </c>
      <c r="E37" s="77">
        <f t="shared" si="8"/>
        <v>13.746519499999998</v>
      </c>
      <c r="F37" s="77">
        <f t="shared" si="9"/>
        <v>24.029642699999997</v>
      </c>
      <c r="G37" s="77">
        <f t="shared" si="10"/>
        <v>1.02942</v>
      </c>
      <c r="H37" s="77">
        <f t="shared" si="10"/>
        <v>2.8293999999999997</v>
      </c>
      <c r="I37" s="77">
        <f t="shared" si="10"/>
        <v>0.67273500000000008</v>
      </c>
      <c r="J37" s="77">
        <f t="shared" si="10"/>
        <v>1.8511499999999997E-2</v>
      </c>
      <c r="K37" s="77">
        <f t="shared" si="10"/>
        <v>5.117E-3</v>
      </c>
      <c r="L37" s="77">
        <f t="shared" si="10"/>
        <v>0.37625000000000003</v>
      </c>
      <c r="M37" s="77">
        <f t="shared" si="10"/>
        <v>0.21521499999999999</v>
      </c>
      <c r="N37" s="77">
        <f t="shared" si="10"/>
        <v>2031.7499999999998</v>
      </c>
      <c r="O37" s="77">
        <f t="shared" si="10"/>
        <v>347.65499999999997</v>
      </c>
      <c r="P37" s="77">
        <f t="shared" si="10"/>
        <v>0</v>
      </c>
      <c r="Q37" s="77">
        <f t="shared" si="11"/>
        <v>297.23750000000001</v>
      </c>
      <c r="R37" s="77">
        <f t="shared" si="12"/>
        <v>0</v>
      </c>
      <c r="S37" s="77">
        <f t="shared" si="12"/>
        <v>0.86085999999999996</v>
      </c>
      <c r="T37" s="77">
        <f t="shared" si="12"/>
        <v>0</v>
      </c>
      <c r="U37" s="77">
        <f t="shared" si="12"/>
        <v>0</v>
      </c>
      <c r="AB37" s="59"/>
      <c r="AC37" s="59"/>
      <c r="AD37" s="59"/>
      <c r="AE37" s="59"/>
      <c r="AF37" s="59"/>
      <c r="AG37" s="59"/>
      <c r="AH37" s="59"/>
      <c r="AI37" s="59"/>
    </row>
    <row r="38" spans="1:35" s="72" customFormat="1" ht="13" x14ac:dyDescent="0.35">
      <c r="A38" s="13">
        <f>J8</f>
        <v>1163</v>
      </c>
      <c r="B38" s="15">
        <v>250</v>
      </c>
      <c r="C38" s="77">
        <f t="shared" si="6"/>
        <v>162.54</v>
      </c>
      <c r="D38" s="77">
        <f t="shared" si="7"/>
        <v>51.374529499999994</v>
      </c>
      <c r="E38" s="77">
        <f t="shared" si="8"/>
        <v>13.746519499999998</v>
      </c>
      <c r="F38" s="77">
        <f t="shared" si="9"/>
        <v>24.029642699999997</v>
      </c>
      <c r="G38" s="77">
        <f t="shared" si="10"/>
        <v>1.02942</v>
      </c>
      <c r="H38" s="77">
        <f t="shared" si="10"/>
        <v>2.8293999999999997</v>
      </c>
      <c r="I38" s="77">
        <f t="shared" si="10"/>
        <v>0.67273500000000008</v>
      </c>
      <c r="J38" s="77">
        <f t="shared" si="10"/>
        <v>1.8511499999999997E-2</v>
      </c>
      <c r="K38" s="77">
        <f t="shared" si="10"/>
        <v>5.117E-3</v>
      </c>
      <c r="L38" s="77">
        <f t="shared" si="10"/>
        <v>0.37625000000000003</v>
      </c>
      <c r="M38" s="77">
        <f t="shared" si="10"/>
        <v>0.21521499999999999</v>
      </c>
      <c r="N38" s="77">
        <f t="shared" si="10"/>
        <v>2031.7499999999998</v>
      </c>
      <c r="O38" s="77">
        <f t="shared" si="10"/>
        <v>347.65499999999997</v>
      </c>
      <c r="P38" s="77">
        <f t="shared" si="10"/>
        <v>0</v>
      </c>
      <c r="Q38" s="77">
        <f t="shared" si="11"/>
        <v>297.23750000000001</v>
      </c>
      <c r="R38" s="77">
        <f t="shared" si="12"/>
        <v>0</v>
      </c>
      <c r="S38" s="77">
        <f t="shared" si="12"/>
        <v>0.86085999999999996</v>
      </c>
      <c r="T38" s="77">
        <f t="shared" si="12"/>
        <v>0</v>
      </c>
      <c r="U38" s="77">
        <f t="shared" si="12"/>
        <v>0</v>
      </c>
      <c r="AB38" s="59"/>
      <c r="AC38" s="59"/>
      <c r="AD38" s="59"/>
      <c r="AE38" s="59"/>
      <c r="AF38" s="59"/>
      <c r="AG38" s="59"/>
      <c r="AH38" s="59"/>
      <c r="AI38" s="59"/>
    </row>
    <row r="39" spans="1:35" s="72" customFormat="1" ht="13" x14ac:dyDescent="0.35">
      <c r="A39" s="13">
        <f>K8</f>
        <v>173</v>
      </c>
      <c r="B39" s="15">
        <v>250</v>
      </c>
      <c r="C39" s="77">
        <f t="shared" si="6"/>
        <v>162.54</v>
      </c>
      <c r="D39" s="77">
        <f t="shared" si="7"/>
        <v>51.374529499999994</v>
      </c>
      <c r="E39" s="77">
        <f t="shared" si="8"/>
        <v>13.746519499999998</v>
      </c>
      <c r="F39" s="77">
        <f t="shared" si="9"/>
        <v>24.029642699999997</v>
      </c>
      <c r="G39" s="77">
        <f t="shared" si="10"/>
        <v>1.02942</v>
      </c>
      <c r="H39" s="77">
        <f t="shared" si="10"/>
        <v>2.8293999999999997</v>
      </c>
      <c r="I39" s="77">
        <f t="shared" si="10"/>
        <v>0.67273500000000008</v>
      </c>
      <c r="J39" s="77">
        <f t="shared" si="10"/>
        <v>1.8511499999999997E-2</v>
      </c>
      <c r="K39" s="77">
        <f t="shared" si="10"/>
        <v>5.117E-3</v>
      </c>
      <c r="L39" s="77">
        <f t="shared" si="10"/>
        <v>0.37625000000000003</v>
      </c>
      <c r="M39" s="77">
        <f t="shared" si="10"/>
        <v>0.21521499999999999</v>
      </c>
      <c r="N39" s="77">
        <f t="shared" si="10"/>
        <v>2031.7499999999998</v>
      </c>
      <c r="O39" s="77">
        <f t="shared" si="10"/>
        <v>347.65499999999997</v>
      </c>
      <c r="P39" s="77">
        <f t="shared" si="10"/>
        <v>0</v>
      </c>
      <c r="Q39" s="77">
        <f t="shared" si="11"/>
        <v>297.23750000000001</v>
      </c>
      <c r="R39" s="77">
        <f t="shared" si="12"/>
        <v>0</v>
      </c>
      <c r="S39" s="77">
        <f t="shared" si="12"/>
        <v>0.86085999999999996</v>
      </c>
      <c r="T39" s="77">
        <f t="shared" si="12"/>
        <v>0</v>
      </c>
      <c r="U39" s="77">
        <f t="shared" si="12"/>
        <v>0</v>
      </c>
      <c r="AB39" s="59"/>
      <c r="AC39" s="59"/>
      <c r="AD39" s="59"/>
      <c r="AE39" s="59"/>
      <c r="AF39" s="59"/>
      <c r="AG39" s="59"/>
      <c r="AH39" s="59"/>
      <c r="AI39" s="59"/>
    </row>
    <row r="40" spans="1:35" s="72" customFormat="1" ht="13" x14ac:dyDescent="0.35">
      <c r="A40" s="13">
        <f>L8</f>
        <v>455</v>
      </c>
      <c r="B40" s="15">
        <v>250</v>
      </c>
      <c r="C40" s="77">
        <f t="shared" si="6"/>
        <v>162.54</v>
      </c>
      <c r="D40" s="77">
        <f t="shared" si="7"/>
        <v>51.374529499999994</v>
      </c>
      <c r="E40" s="77">
        <f t="shared" si="8"/>
        <v>13.746519499999998</v>
      </c>
      <c r="F40" s="77">
        <f t="shared" si="9"/>
        <v>24.029642699999997</v>
      </c>
      <c r="G40" s="77">
        <f t="shared" si="10"/>
        <v>1.02942</v>
      </c>
      <c r="H40" s="77">
        <f t="shared" si="10"/>
        <v>2.8293999999999997</v>
      </c>
      <c r="I40" s="77">
        <f t="shared" si="10"/>
        <v>0.67273500000000008</v>
      </c>
      <c r="J40" s="77">
        <f t="shared" si="10"/>
        <v>1.8511499999999997E-2</v>
      </c>
      <c r="K40" s="77">
        <f t="shared" si="10"/>
        <v>5.117E-3</v>
      </c>
      <c r="L40" s="77">
        <f t="shared" si="10"/>
        <v>0.37625000000000003</v>
      </c>
      <c r="M40" s="77">
        <f t="shared" si="10"/>
        <v>0.21521499999999999</v>
      </c>
      <c r="N40" s="77">
        <f t="shared" si="10"/>
        <v>2031.7499999999998</v>
      </c>
      <c r="O40" s="77">
        <f t="shared" si="10"/>
        <v>347.65499999999997</v>
      </c>
      <c r="P40" s="77">
        <f t="shared" si="10"/>
        <v>0</v>
      </c>
      <c r="Q40" s="77">
        <f t="shared" si="11"/>
        <v>297.23750000000001</v>
      </c>
      <c r="R40" s="77">
        <f t="shared" si="12"/>
        <v>0</v>
      </c>
      <c r="S40" s="77">
        <f t="shared" si="12"/>
        <v>0.86085999999999996</v>
      </c>
      <c r="T40" s="77">
        <f t="shared" si="12"/>
        <v>0</v>
      </c>
      <c r="U40" s="77">
        <f t="shared" si="12"/>
        <v>0</v>
      </c>
      <c r="AB40" s="59"/>
      <c r="AC40" s="59"/>
      <c r="AD40" s="59"/>
      <c r="AE40" s="59"/>
      <c r="AF40" s="59"/>
      <c r="AG40" s="59"/>
      <c r="AH40" s="59"/>
      <c r="AI40" s="59"/>
    </row>
    <row r="41" spans="1:35" s="72" customFormat="1" ht="13" x14ac:dyDescent="0.35">
      <c r="A41" s="13">
        <f>M8</f>
        <v>0</v>
      </c>
      <c r="B41" s="15">
        <v>250</v>
      </c>
      <c r="C41" s="77">
        <f t="shared" si="6"/>
        <v>162.54</v>
      </c>
      <c r="D41" s="77">
        <f t="shared" si="7"/>
        <v>51.374529499999994</v>
      </c>
      <c r="E41" s="77">
        <f t="shared" si="8"/>
        <v>13.746519499999998</v>
      </c>
      <c r="F41" s="77">
        <f t="shared" si="9"/>
        <v>24.029642699999997</v>
      </c>
      <c r="G41" s="77">
        <f t="shared" si="10"/>
        <v>1.02942</v>
      </c>
      <c r="H41" s="77">
        <f t="shared" si="10"/>
        <v>2.8293999999999997</v>
      </c>
      <c r="I41" s="77">
        <f t="shared" si="10"/>
        <v>0.67273500000000008</v>
      </c>
      <c r="J41" s="77">
        <f t="shared" si="10"/>
        <v>1.8511499999999997E-2</v>
      </c>
      <c r="K41" s="77">
        <f t="shared" si="10"/>
        <v>5.117E-3</v>
      </c>
      <c r="L41" s="77">
        <f t="shared" si="10"/>
        <v>0.37625000000000003</v>
      </c>
      <c r="M41" s="77">
        <f t="shared" si="10"/>
        <v>0.21521499999999999</v>
      </c>
      <c r="N41" s="77">
        <f t="shared" si="10"/>
        <v>2031.7499999999998</v>
      </c>
      <c r="O41" s="77">
        <f t="shared" si="10"/>
        <v>347.65499999999997</v>
      </c>
      <c r="P41" s="77">
        <f t="shared" si="10"/>
        <v>0</v>
      </c>
      <c r="Q41" s="77">
        <f t="shared" si="11"/>
        <v>297.23750000000001</v>
      </c>
      <c r="R41" s="77">
        <f t="shared" si="12"/>
        <v>0</v>
      </c>
      <c r="S41" s="77">
        <f t="shared" si="12"/>
        <v>0.86085999999999996</v>
      </c>
      <c r="T41" s="77">
        <f t="shared" si="12"/>
        <v>0</v>
      </c>
      <c r="U41" s="77">
        <f t="shared" si="12"/>
        <v>0</v>
      </c>
      <c r="AB41" s="59"/>
      <c r="AC41" s="59"/>
      <c r="AD41" s="59"/>
      <c r="AE41" s="59"/>
      <c r="AF41" s="59"/>
      <c r="AG41" s="59"/>
      <c r="AH41" s="59"/>
      <c r="AI41" s="59"/>
    </row>
    <row r="42" spans="1:35" s="72" customFormat="1" ht="13" x14ac:dyDescent="0.35">
      <c r="A42" s="13">
        <f>N8</f>
        <v>0</v>
      </c>
      <c r="B42" s="15">
        <v>250</v>
      </c>
      <c r="C42" s="77">
        <f t="shared" si="6"/>
        <v>162.54</v>
      </c>
      <c r="D42" s="77">
        <f t="shared" si="7"/>
        <v>51.374529499999994</v>
      </c>
      <c r="E42" s="77">
        <f t="shared" si="8"/>
        <v>13.746519499999998</v>
      </c>
      <c r="F42" s="77">
        <f t="shared" si="9"/>
        <v>24.029642699999997</v>
      </c>
      <c r="G42" s="77">
        <f t="shared" si="10"/>
        <v>1.02942</v>
      </c>
      <c r="H42" s="77">
        <f t="shared" si="10"/>
        <v>2.8293999999999997</v>
      </c>
      <c r="I42" s="77">
        <f t="shared" si="10"/>
        <v>0.67273500000000008</v>
      </c>
      <c r="J42" s="77">
        <f t="shared" si="10"/>
        <v>1.8511499999999997E-2</v>
      </c>
      <c r="K42" s="77">
        <f t="shared" si="10"/>
        <v>5.117E-3</v>
      </c>
      <c r="L42" s="77">
        <f t="shared" si="10"/>
        <v>0.37625000000000003</v>
      </c>
      <c r="M42" s="77">
        <f t="shared" si="10"/>
        <v>0.21521499999999999</v>
      </c>
      <c r="N42" s="77">
        <f t="shared" si="10"/>
        <v>2031.7499999999998</v>
      </c>
      <c r="O42" s="77">
        <f t="shared" si="10"/>
        <v>347.65499999999997</v>
      </c>
      <c r="P42" s="77">
        <f t="shared" si="10"/>
        <v>0</v>
      </c>
      <c r="Q42" s="77">
        <f t="shared" si="11"/>
        <v>297.23750000000001</v>
      </c>
      <c r="R42" s="77">
        <f t="shared" si="12"/>
        <v>0</v>
      </c>
      <c r="S42" s="77">
        <f t="shared" si="12"/>
        <v>0.86085999999999996</v>
      </c>
      <c r="T42" s="77">
        <f t="shared" si="12"/>
        <v>0</v>
      </c>
      <c r="U42" s="77">
        <f t="shared" si="12"/>
        <v>0</v>
      </c>
      <c r="AB42" s="59"/>
      <c r="AC42" s="59"/>
      <c r="AD42" s="59"/>
      <c r="AE42" s="59"/>
      <c r="AF42" s="59"/>
      <c r="AG42" s="59"/>
      <c r="AH42" s="59"/>
      <c r="AI42" s="59"/>
    </row>
    <row r="43" spans="1:35" s="72" customFormat="1" ht="13" x14ac:dyDescent="0.35">
      <c r="A43" s="13">
        <f>O8</f>
        <v>0</v>
      </c>
      <c r="B43" s="15">
        <v>250</v>
      </c>
      <c r="C43" s="77">
        <f t="shared" si="6"/>
        <v>162.54</v>
      </c>
      <c r="D43" s="77">
        <f t="shared" si="7"/>
        <v>51.374529499999994</v>
      </c>
      <c r="E43" s="77">
        <f t="shared" si="8"/>
        <v>13.746519499999998</v>
      </c>
      <c r="F43" s="77">
        <f t="shared" si="9"/>
        <v>24.029642699999997</v>
      </c>
      <c r="G43" s="77">
        <f t="shared" si="10"/>
        <v>1.02942</v>
      </c>
      <c r="H43" s="77">
        <f t="shared" si="10"/>
        <v>2.8293999999999997</v>
      </c>
      <c r="I43" s="77">
        <f t="shared" si="10"/>
        <v>0.67273500000000008</v>
      </c>
      <c r="J43" s="77">
        <f t="shared" si="10"/>
        <v>1.8511499999999997E-2</v>
      </c>
      <c r="K43" s="77">
        <f t="shared" si="10"/>
        <v>5.117E-3</v>
      </c>
      <c r="L43" s="77">
        <f t="shared" si="10"/>
        <v>0.37625000000000003</v>
      </c>
      <c r="M43" s="77">
        <f t="shared" si="10"/>
        <v>0.21521499999999999</v>
      </c>
      <c r="N43" s="77">
        <f t="shared" si="10"/>
        <v>2031.7499999999998</v>
      </c>
      <c r="O43" s="77">
        <f t="shared" si="10"/>
        <v>347.65499999999997</v>
      </c>
      <c r="P43" s="77">
        <f t="shared" si="10"/>
        <v>0</v>
      </c>
      <c r="Q43" s="77">
        <f t="shared" si="11"/>
        <v>297.23750000000001</v>
      </c>
      <c r="R43" s="77">
        <f t="shared" si="12"/>
        <v>0</v>
      </c>
      <c r="S43" s="77">
        <f t="shared" si="12"/>
        <v>0.86085999999999996</v>
      </c>
      <c r="T43" s="77">
        <f t="shared" si="12"/>
        <v>0</v>
      </c>
      <c r="U43" s="77">
        <f t="shared" si="12"/>
        <v>0</v>
      </c>
      <c r="AB43" s="59"/>
      <c r="AC43" s="59"/>
      <c r="AD43" s="59"/>
      <c r="AE43" s="59"/>
      <c r="AF43" s="59"/>
      <c r="AG43" s="59"/>
      <c r="AH43" s="59"/>
      <c r="AI43" s="59"/>
    </row>
    <row r="44" spans="1:35" s="72" customFormat="1" ht="13" x14ac:dyDescent="0.35">
      <c r="A44" s="13">
        <f>P8</f>
        <v>0</v>
      </c>
      <c r="B44" s="15">
        <v>183</v>
      </c>
      <c r="C44" s="77">
        <f t="shared" si="6"/>
        <v>118.97927999999999</v>
      </c>
      <c r="D44" s="77">
        <f t="shared" si="7"/>
        <v>37.606155594000001</v>
      </c>
      <c r="E44" s="77">
        <f t="shared" si="8"/>
        <v>10.062452274</v>
      </c>
      <c r="F44" s="77">
        <f t="shared" si="9"/>
        <v>17.589698456399997</v>
      </c>
      <c r="G44" s="77">
        <f t="shared" si="10"/>
        <v>0.75353544000000006</v>
      </c>
      <c r="H44" s="77">
        <f t="shared" si="10"/>
        <v>2.0711207999999997</v>
      </c>
      <c r="I44" s="77">
        <f t="shared" si="10"/>
        <v>0.49244202000000004</v>
      </c>
      <c r="J44" s="77">
        <f t="shared" si="10"/>
        <v>1.3550417999999998E-2</v>
      </c>
      <c r="K44" s="77">
        <f t="shared" si="10"/>
        <v>3.7456440000000002E-3</v>
      </c>
      <c r="L44" s="77">
        <f t="shared" si="10"/>
        <v>0.27541500000000002</v>
      </c>
      <c r="M44" s="77">
        <f t="shared" si="10"/>
        <v>0.15753738</v>
      </c>
      <c r="N44" s="77">
        <f t="shared" si="10"/>
        <v>1487.2409999999998</v>
      </c>
      <c r="O44" s="77">
        <f t="shared" si="10"/>
        <v>254.48346000000001</v>
      </c>
      <c r="P44" s="77">
        <f t="shared" si="10"/>
        <v>0</v>
      </c>
      <c r="Q44" s="77">
        <f t="shared" si="11"/>
        <v>217.57784999999998</v>
      </c>
      <c r="R44" s="77">
        <f t="shared" si="12"/>
        <v>0</v>
      </c>
      <c r="S44" s="77">
        <f t="shared" si="12"/>
        <v>0.63014952000000002</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6201</v>
      </c>
      <c r="H57" s="8">
        <f t="shared" si="13"/>
        <v>3907</v>
      </c>
      <c r="I57" s="8">
        <f t="shared" si="13"/>
        <v>1163</v>
      </c>
      <c r="J57" s="8">
        <f t="shared" si="13"/>
        <v>173</v>
      </c>
      <c r="K57" s="8">
        <f t="shared" si="13"/>
        <v>455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7.4</v>
      </c>
      <c r="C60" s="76">
        <f t="shared" ref="C60:U60" si="14">D10</f>
        <v>6.4</v>
      </c>
      <c r="D60" s="76">
        <f t="shared" si="14"/>
        <v>6.6</v>
      </c>
      <c r="E60" s="76">
        <f t="shared" si="14"/>
        <v>6</v>
      </c>
      <c r="F60" s="76">
        <f t="shared" si="14"/>
        <v>6.1</v>
      </c>
      <c r="G60" s="76">
        <f t="shared" si="14"/>
        <v>8.1999999999999993</v>
      </c>
      <c r="H60" s="76">
        <f t="shared" si="14"/>
        <v>8</v>
      </c>
      <c r="I60" s="76">
        <f t="shared" si="14"/>
        <v>8.1</v>
      </c>
      <c r="J60" s="76">
        <f t="shared" si="14"/>
        <v>8</v>
      </c>
      <c r="K60" s="76">
        <f t="shared" si="14"/>
        <v>7.7</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140</v>
      </c>
      <c r="C62" s="77">
        <f>B32</f>
        <v>140</v>
      </c>
      <c r="D62" s="77">
        <f>B33</f>
        <v>140</v>
      </c>
      <c r="E62" s="77">
        <f>B34</f>
        <v>140</v>
      </c>
      <c r="F62" s="77">
        <f>B35</f>
        <v>183</v>
      </c>
      <c r="G62" s="77">
        <f>B36</f>
        <v>183</v>
      </c>
      <c r="H62" s="77">
        <f>B37</f>
        <v>250</v>
      </c>
      <c r="I62" s="77">
        <f>B38</f>
        <v>250</v>
      </c>
      <c r="J62" s="77">
        <f>B39</f>
        <v>250</v>
      </c>
      <c r="K62" s="77">
        <f>B40</f>
        <v>250</v>
      </c>
      <c r="L62" s="77">
        <f>B41</f>
        <v>250</v>
      </c>
      <c r="M62" s="77">
        <f>B42</f>
        <v>250</v>
      </c>
      <c r="N62" s="77">
        <f>B43</f>
        <v>250</v>
      </c>
      <c r="O62" s="77">
        <f>B44</f>
        <v>183</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-7.2000000000000011</v>
      </c>
      <c r="C64" s="77">
        <f t="shared" ref="C64:U64" si="17">(C59-C60)*C61</f>
        <v>-1.2000000000000011</v>
      </c>
      <c r="D64" s="77">
        <f t="shared" si="17"/>
        <v>-2.3999999999999968</v>
      </c>
      <c r="E64" s="77">
        <f t="shared" si="17"/>
        <v>1.2000000000000011</v>
      </c>
      <c r="F64" s="77">
        <f t="shared" si="17"/>
        <v>0.6000000000000032</v>
      </c>
      <c r="G64" s="77">
        <f t="shared" si="17"/>
        <v>-11.999999999999995</v>
      </c>
      <c r="H64" s="77">
        <f t="shared" si="17"/>
        <v>-10.799999999999999</v>
      </c>
      <c r="I64" s="77">
        <f t="shared" si="17"/>
        <v>-11.399999999999997</v>
      </c>
      <c r="J64" s="77">
        <f t="shared" si="17"/>
        <v>-10.799999999999999</v>
      </c>
      <c r="K64" s="77">
        <f t="shared" si="17"/>
        <v>-9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7.2000000000000011</v>
      </c>
      <c r="C65" s="77">
        <f t="shared" ref="C65:U65" si="18">C63-C64</f>
        <v>1.2000000000000011</v>
      </c>
      <c r="D65" s="77">
        <f t="shared" si="18"/>
        <v>2.3999999999999968</v>
      </c>
      <c r="E65" s="77">
        <f t="shared" si="18"/>
        <v>-1.2000000000000011</v>
      </c>
      <c r="F65" s="77">
        <f t="shared" si="18"/>
        <v>-0.6000000000000032</v>
      </c>
      <c r="G65" s="77">
        <f t="shared" si="18"/>
        <v>11.999999999999995</v>
      </c>
      <c r="H65" s="77">
        <f t="shared" si="18"/>
        <v>10.799999999999999</v>
      </c>
      <c r="I65" s="77">
        <f t="shared" si="18"/>
        <v>11.399999999999997</v>
      </c>
      <c r="J65" s="77">
        <f t="shared" si="18"/>
        <v>10.799999999999999</v>
      </c>
      <c r="K65" s="77">
        <f t="shared" si="18"/>
        <v>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335" priority="43" operator="equal">
      <formula>"DECREASE"</formula>
    </cfRule>
    <cfRule type="cellIs" dxfId="334" priority="44" operator="equal">
      <formula>"INCREASE"</formula>
    </cfRule>
  </conditionalFormatting>
  <conditionalFormatting sqref="B31:B50 B62:U66">
    <cfRule type="cellIs" dxfId="333" priority="42" operator="greaterThan">
      <formula>$B$51</formula>
    </cfRule>
  </conditionalFormatting>
  <conditionalFormatting sqref="C31:C50">
    <cfRule type="cellIs" dxfId="332" priority="41" operator="greaterThan">
      <formula>$C$51</formula>
    </cfRule>
  </conditionalFormatting>
  <conditionalFormatting sqref="C18:V18">
    <cfRule type="cellIs" dxfId="331" priority="37" operator="equal">
      <formula>0</formula>
    </cfRule>
  </conditionalFormatting>
  <conditionalFormatting sqref="C17:V17">
    <cfRule type="cellIs" dxfId="330" priority="35" operator="equal">
      <formula>0</formula>
    </cfRule>
  </conditionalFormatting>
  <conditionalFormatting sqref="C19:V19">
    <cfRule type="cellIs" dxfId="329" priority="34"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7" operator="greaterThan">
      <formula>$K$51</formula>
    </cfRule>
  </conditionalFormatting>
  <conditionalFormatting sqref="L31:L50">
    <cfRule type="cellIs" dxfId="324" priority="26" operator="greaterThan">
      <formula>$L$51</formula>
    </cfRule>
  </conditionalFormatting>
  <conditionalFormatting sqref="M31:M50">
    <cfRule type="cellIs" dxfId="323" priority="25" operator="greaterThan">
      <formula>$M$51</formula>
    </cfRule>
  </conditionalFormatting>
  <conditionalFormatting sqref="P31:P50">
    <cfRule type="cellIs" dxfId="322" priority="24" operator="greaterThan">
      <formula>$P$51</formula>
    </cfRule>
  </conditionalFormatting>
  <conditionalFormatting sqref="R31:R50">
    <cfRule type="cellIs" dxfId="321" priority="23" operator="greaterThan">
      <formula>$R$51</formula>
    </cfRule>
  </conditionalFormatting>
  <conditionalFormatting sqref="S31:S50">
    <cfRule type="cellIs" dxfId="320" priority="22" operator="greaterThan">
      <formula>$S$51</formula>
    </cfRule>
  </conditionalFormatting>
  <conditionalFormatting sqref="T31:T50">
    <cfRule type="cellIs" dxfId="319" priority="21" operator="greaterThan">
      <formula>$T$51</formula>
    </cfRule>
  </conditionalFormatting>
  <conditionalFormatting sqref="U31:U50">
    <cfRule type="cellIs" dxfId="318" priority="20" operator="greaterThan">
      <formula>$U$51</formula>
    </cfRule>
  </conditionalFormatting>
  <conditionalFormatting sqref="C22:V22">
    <cfRule type="cellIs" dxfId="317" priority="18" operator="equal">
      <formula>0</formula>
    </cfRule>
  </conditionalFormatting>
  <conditionalFormatting sqref="C24:V24">
    <cfRule type="cellIs" dxfId="316" priority="16" operator="equal">
      <formula>"DECREASE"</formula>
    </cfRule>
    <cfRule type="cellIs" dxfId="315" priority="17" operator="equal">
      <formula>"INCREASE"</formula>
    </cfRule>
  </conditionalFormatting>
  <conditionalFormatting sqref="C23:V23">
    <cfRule type="cellIs" dxfId="314" priority="15" operator="equal">
      <formula>0</formula>
    </cfRule>
  </conditionalFormatting>
  <conditionalFormatting sqref="I1">
    <cfRule type="cellIs" dxfId="313" priority="11" operator="between">
      <formula>0.1</formula>
      <formula>5</formula>
    </cfRule>
  </conditionalFormatting>
  <conditionalFormatting sqref="I2">
    <cfRule type="cellIs" dxfId="312" priority="10" operator="greaterThan">
      <formula>5000.1</formula>
    </cfRule>
  </conditionalFormatting>
  <conditionalFormatting sqref="I3">
    <cfRule type="cellIs" dxfId="311" priority="9" operator="greaterThan">
      <formula>40000.01</formula>
    </cfRule>
  </conditionalFormatting>
  <conditionalFormatting sqref="C21:V21">
    <cfRule type="cellIs" dxfId="310" priority="8" operator="equal">
      <formula>0</formula>
    </cfRule>
  </conditionalFormatting>
  <conditionalFormatting sqref="B66:U66">
    <cfRule type="cellIs" dxfId="309" priority="4" operator="equal">
      <formula>"UNDER"</formula>
    </cfRule>
    <cfRule type="cellIs" dxfId="308" priority="5" operator="equal">
      <formula>"OVER"</formula>
    </cfRule>
  </conditionalFormatting>
  <conditionalFormatting sqref="J31:J50">
    <cfRule type="cellIs" dxfId="307" priority="3" operator="greaterThan">
      <formula>$J$51</formula>
    </cfRule>
  </conditionalFormatting>
  <conditionalFormatting sqref="L3">
    <cfRule type="cellIs" dxfId="306" priority="1" operator="lessThan">
      <formula>30</formula>
    </cfRule>
    <cfRule type="cellIs" dxfId="30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1796875" style="11" bestFit="1" customWidth="1"/>
    <col min="5" max="22" width="21.1796875" style="11" customWidth="1"/>
    <col min="23" max="26" width="13.1796875" style="11"/>
    <col min="27" max="27" width="0" style="11" hidden="1" customWidth="1"/>
    <col min="28" max="29" width="10.81640625" style="19" hidden="1" customWidth="1"/>
    <col min="30" max="30" width="19.81640625" style="19" hidden="1" customWidth="1"/>
    <col min="31" max="34" width="12.453125" style="19" hidden="1" customWidth="1"/>
    <col min="35" max="35" width="27.81640625" style="19" hidden="1" customWidth="1"/>
    <col min="36" max="40" width="0" style="11" hidden="1" customWidth="1"/>
    <col min="41" max="41" width="67.1796875" style="11" hidden="1" customWidth="1"/>
    <col min="42" max="16384" width="13.1796875" style="11"/>
  </cols>
  <sheetData>
    <row r="1" spans="1:41" ht="13" x14ac:dyDescent="0.3">
      <c r="A1" s="127" t="s">
        <v>41</v>
      </c>
      <c r="B1" s="127"/>
      <c r="C1" s="140" t="str">
        <f>'DWCC Felindre'!C1:D1</f>
        <v>PAN-024482</v>
      </c>
      <c r="D1" s="141"/>
      <c r="E1" s="93" t="s">
        <v>45</v>
      </c>
      <c r="F1" s="39">
        <f>'DWCC Felindre'!F1</f>
        <v>26.1</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'DWCC Felindre'!C2:D2</f>
        <v>EPR/GP3792SK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'DWCC Felindre'!C3:D3</f>
        <v>ByProduct Recovery Limited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'DWCC Felindre'!C4:D4</f>
        <v>Abergelli Farm, Felindre, Swansea, SA7 5NN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'DWCC Felindre'!C5:D5</f>
        <v>Megan Tucker</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'DWCC Felindre'!C8</f>
        <v>1</v>
      </c>
      <c r="D8" s="60">
        <f>'DWCC Felindre'!D8</f>
        <v>2</v>
      </c>
      <c r="E8" s="60">
        <f>'DWCC Felindre'!E8</f>
        <v>3</v>
      </c>
      <c r="F8" s="60">
        <f>'DWCC Felindre'!F8</f>
        <v>4</v>
      </c>
      <c r="G8" s="60">
        <f>'DWCC Felindre'!G8</f>
        <v>5</v>
      </c>
      <c r="H8" s="60">
        <f>'DWCC Felindre'!H8</f>
        <v>6201</v>
      </c>
      <c r="I8" s="60">
        <f>'DWCC Felindre'!I8</f>
        <v>3907</v>
      </c>
      <c r="J8" s="60">
        <f>'DWCC Felindre'!J8</f>
        <v>1163</v>
      </c>
      <c r="K8" s="60">
        <f>'DWCC Felindre'!K8</f>
        <v>173</v>
      </c>
      <c r="L8" s="60">
        <f>'DWCC Felindre'!L8</f>
        <v>455</v>
      </c>
      <c r="M8" s="60">
        <f>'DWCC Felindre'!M8</f>
        <v>0</v>
      </c>
      <c r="N8" s="60">
        <f>'DWCC Felindre'!N8</f>
        <v>0</v>
      </c>
      <c r="O8" s="60">
        <f>'DWCC Felindre'!O8</f>
        <v>0</v>
      </c>
      <c r="P8" s="60">
        <f>'DWCC Felindre'!P8</f>
        <v>0</v>
      </c>
      <c r="Q8" s="60">
        <f>'DWCC Felindre'!Q8</f>
        <v>0</v>
      </c>
      <c r="R8" s="60">
        <f>'DWCC Felindre'!R8</f>
        <v>0</v>
      </c>
      <c r="S8" s="60">
        <f>'DWCC Felindre'!S8</f>
        <v>0</v>
      </c>
      <c r="T8" s="60">
        <f>'DWCC Felindre'!T8</f>
        <v>0</v>
      </c>
      <c r="U8" s="60">
        <f>'DWCC Felindre'!U8</f>
        <v>0</v>
      </c>
      <c r="V8" s="60">
        <f>'DWCC Felindre'!V8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'DWCC Felindre'!C9</f>
        <v xml:space="preserve">Moderate </v>
      </c>
      <c r="D9" s="60" t="str">
        <f>'DWCC Felindre'!D9</f>
        <v xml:space="preserve">Moderate </v>
      </c>
      <c r="E9" s="60" t="str">
        <f>'DWCC Felindre'!E9</f>
        <v xml:space="preserve">Moderate </v>
      </c>
      <c r="F9" s="60" t="str">
        <f>'DWCC Felindre'!F9</f>
        <v xml:space="preserve">Moderate </v>
      </c>
      <c r="G9" s="60" t="str">
        <f>'DWCC Felindre'!G9</f>
        <v xml:space="preserve">Moderate </v>
      </c>
      <c r="H9" s="60" t="str">
        <f>'DWCC Felindre'!H9</f>
        <v xml:space="preserve">Moderate </v>
      </c>
      <c r="I9" s="60" t="str">
        <f>'DWCC Felindre'!I9</f>
        <v xml:space="preserve">Moderate </v>
      </c>
      <c r="J9" s="60" t="str">
        <f>'DWCC Felindre'!J9</f>
        <v xml:space="preserve">Moderate </v>
      </c>
      <c r="K9" s="60" t="str">
        <f>'DWCC Felindre'!K9</f>
        <v xml:space="preserve">Moderate </v>
      </c>
      <c r="L9" s="60" t="str">
        <f>'DWCC Felindre'!L9</f>
        <v xml:space="preserve">Moderate </v>
      </c>
      <c r="M9" s="60">
        <f>'DWCC Felindre'!M9</f>
        <v>0</v>
      </c>
      <c r="N9" s="60">
        <f>'DWCC Felindre'!N9</f>
        <v>0</v>
      </c>
      <c r="O9" s="60">
        <f>'DWCC Felindre'!O9</f>
        <v>0</v>
      </c>
      <c r="P9" s="60">
        <f>'DWCC Felindre'!P9</f>
        <v>0</v>
      </c>
      <c r="Q9" s="60">
        <f>'DWCC Felindre'!Q9</f>
        <v>0</v>
      </c>
      <c r="R9" s="60">
        <f>'DWCC Felindre'!R9</f>
        <v>0</v>
      </c>
      <c r="S9" s="60">
        <f>'DWCC Felindre'!S9</f>
        <v>0</v>
      </c>
      <c r="T9" s="60">
        <f>'DWCC Felindre'!T9</f>
        <v>0</v>
      </c>
      <c r="U9" s="60">
        <f>'DWCC Felindre'!U9</f>
        <v>0</v>
      </c>
      <c r="V9" s="60">
        <f>'DWCC Felindre'!V9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'DWCC Felindre'!C10</f>
        <v>7.4</v>
      </c>
      <c r="D10" s="60">
        <f>'DWCC Felindre'!D10</f>
        <v>6.4</v>
      </c>
      <c r="E10" s="60">
        <f>'DWCC Felindre'!E10</f>
        <v>6.6</v>
      </c>
      <c r="F10" s="60">
        <f>'DWCC Felindre'!F10</f>
        <v>6</v>
      </c>
      <c r="G10" s="60">
        <f>'DWCC Felindre'!G10</f>
        <v>6.1</v>
      </c>
      <c r="H10" s="60">
        <f>'DWCC Felindre'!H10</f>
        <v>8.1999999999999993</v>
      </c>
      <c r="I10" s="60">
        <f>'DWCC Felindre'!I10</f>
        <v>8</v>
      </c>
      <c r="J10" s="60">
        <f>'DWCC Felindre'!J10</f>
        <v>8.1</v>
      </c>
      <c r="K10" s="60">
        <f>'DWCC Felindre'!K10</f>
        <v>8</v>
      </c>
      <c r="L10" s="60">
        <f>'DWCC Felindre'!L10</f>
        <v>7.7</v>
      </c>
      <c r="M10" s="60">
        <f>'DWCC Felindre'!M10</f>
        <v>0</v>
      </c>
      <c r="N10" s="60">
        <f>'DWCC Felindre'!N10</f>
        <v>0</v>
      </c>
      <c r="O10" s="60">
        <f>'DWCC Felindre'!O10</f>
        <v>0</v>
      </c>
      <c r="P10" s="60">
        <f>'DWCC Felindre'!P10</f>
        <v>0</v>
      </c>
      <c r="Q10" s="60">
        <f>'DWCC Felindre'!Q10</f>
        <v>0</v>
      </c>
      <c r="R10" s="60">
        <f>'DWCC Felindre'!R10</f>
        <v>0</v>
      </c>
      <c r="S10" s="60">
        <f>'DWCC Felindre'!S10</f>
        <v>0</v>
      </c>
      <c r="T10" s="60">
        <f>'DWCC Felindre'!T10</f>
        <v>0</v>
      </c>
      <c r="U10" s="60">
        <f>'DWCC Felindre'!U10</f>
        <v>0</v>
      </c>
      <c r="V10" s="60">
        <f>'DWCC Felindre'!V10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'DWCC Felindre'!C11</f>
        <v>3</v>
      </c>
      <c r="D11" s="60">
        <f>'DWCC Felindre'!D11</f>
        <v>3</v>
      </c>
      <c r="E11" s="60">
        <f>'DWCC Felindre'!E11</f>
        <v>3</v>
      </c>
      <c r="F11" s="60">
        <f>'DWCC Felindre'!F11</f>
        <v>3</v>
      </c>
      <c r="G11" s="60">
        <f>'DWCC Felindre'!G11</f>
        <v>2</v>
      </c>
      <c r="H11" s="60">
        <f>'DWCC Felindre'!H11</f>
        <v>0</v>
      </c>
      <c r="I11" s="60">
        <f>'DWCC Felindre'!I11</f>
        <v>0</v>
      </c>
      <c r="J11" s="60">
        <f>'DWCC Felindre'!J11</f>
        <v>0</v>
      </c>
      <c r="K11" s="60">
        <f>'DWCC Felindre'!K11</f>
        <v>0</v>
      </c>
      <c r="L11" s="60">
        <f>'DWCC Felindre'!L11</f>
        <v>2</v>
      </c>
      <c r="M11" s="60">
        <f>'DWCC Felindre'!M11</f>
        <v>0</v>
      </c>
      <c r="N11" s="60">
        <f>'DWCC Felindre'!N11</f>
        <v>0</v>
      </c>
      <c r="O11" s="60">
        <f>'DWCC Felindre'!O11</f>
        <v>0</v>
      </c>
      <c r="P11" s="60">
        <f>'DWCC Felindre'!P11</f>
        <v>0</v>
      </c>
      <c r="Q11" s="60">
        <f>'DWCC Felindre'!Q11</f>
        <v>0</v>
      </c>
      <c r="R11" s="60">
        <f>'DWCC Felindre'!R11</f>
        <v>0</v>
      </c>
      <c r="S11" s="60">
        <f>'DWCC Felindre'!S11</f>
        <v>0</v>
      </c>
      <c r="T11" s="60">
        <f>'DWCC Felindre'!T11</f>
        <v>0</v>
      </c>
      <c r="U11" s="60">
        <f>'DWCC Felindre'!U11</f>
        <v>0</v>
      </c>
      <c r="V11" s="60">
        <f>'DWCC Felindre'!V11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'DWCC Felindre'!C12</f>
        <v>1</v>
      </c>
      <c r="D12" s="60">
        <f>'DWCC Felindre'!D12</f>
        <v>2</v>
      </c>
      <c r="E12" s="60">
        <f>'DWCC Felindre'!E12</f>
        <v>1</v>
      </c>
      <c r="F12" s="60">
        <f>'DWCC Felindre'!F12</f>
        <v>1</v>
      </c>
      <c r="G12" s="60">
        <f>'DWCC Felindre'!G12</f>
        <v>1</v>
      </c>
      <c r="H12" s="60">
        <f>'DWCC Felindre'!H12</f>
        <v>0</v>
      </c>
      <c r="I12" s="60">
        <f>'DWCC Felindre'!I12</f>
        <v>0</v>
      </c>
      <c r="J12" s="60">
        <f>'DWCC Felindre'!J12</f>
        <v>0</v>
      </c>
      <c r="K12" s="60">
        <f>'DWCC Felindre'!K12</f>
        <v>0</v>
      </c>
      <c r="L12" s="60">
        <f>'DWCC Felindre'!L12</f>
        <v>1</v>
      </c>
      <c r="M12" s="60">
        <f>'DWCC Felindre'!M12</f>
        <v>0</v>
      </c>
      <c r="N12" s="60">
        <f>'DWCC Felindre'!N12</f>
        <v>0</v>
      </c>
      <c r="O12" s="60">
        <f>'DWCC Felindre'!O12</f>
        <v>0</v>
      </c>
      <c r="P12" s="60">
        <f>'DWCC Felindre'!P12</f>
        <v>0</v>
      </c>
      <c r="Q12" s="60">
        <f>'DWCC Felindre'!Q12</f>
        <v>0</v>
      </c>
      <c r="R12" s="60">
        <f>'DWCC Felindre'!R12</f>
        <v>0</v>
      </c>
      <c r="S12" s="60">
        <f>'DWCC Felindre'!S12</f>
        <v>0</v>
      </c>
      <c r="T12" s="60">
        <f>'DWCC Felindre'!T12</f>
        <v>0</v>
      </c>
      <c r="U12" s="60">
        <f>'DWCC Felindre'!U12</f>
        <v>0</v>
      </c>
      <c r="V12" s="60">
        <f>'DWCC Felindre'!V12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'DWCC Felindre'!C13</f>
        <v>2</v>
      </c>
      <c r="D13" s="60">
        <f>'DWCC Felindre'!D13</f>
        <v>2</v>
      </c>
      <c r="E13" s="60">
        <f>'DWCC Felindre'!E13</f>
        <v>3</v>
      </c>
      <c r="F13" s="60">
        <f>'DWCC Felindre'!F13</f>
        <v>3</v>
      </c>
      <c r="G13" s="60">
        <f>'DWCC Felindre'!G13</f>
        <v>2</v>
      </c>
      <c r="H13" s="60">
        <f>'DWCC Felindre'!H13</f>
        <v>1</v>
      </c>
      <c r="I13" s="60">
        <f>'DWCC Felindre'!I13</f>
        <v>1</v>
      </c>
      <c r="J13" s="60">
        <f>'DWCC Felindre'!J13</f>
        <v>1</v>
      </c>
      <c r="K13" s="60">
        <f>'DWCC Felindre'!K13</f>
        <v>2</v>
      </c>
      <c r="L13" s="60">
        <f>'DWCC Felindre'!L13</f>
        <v>2</v>
      </c>
      <c r="M13" s="60">
        <f>'DWCC Felindre'!M13</f>
        <v>0</v>
      </c>
      <c r="N13" s="60">
        <f>'DWCC Felindre'!N13</f>
        <v>0</v>
      </c>
      <c r="O13" s="60">
        <f>'DWCC Felindre'!O13</f>
        <v>0</v>
      </c>
      <c r="P13" s="60">
        <f>'DWCC Felindre'!P13</f>
        <v>0</v>
      </c>
      <c r="Q13" s="60">
        <f>'DWCC Felindre'!Q13</f>
        <v>0</v>
      </c>
      <c r="R13" s="60">
        <f>'DWCC Felindre'!R13</f>
        <v>0</v>
      </c>
      <c r="S13" s="60">
        <f>'DWCC Felindre'!S13</f>
        <v>0</v>
      </c>
      <c r="T13" s="60">
        <f>'DWCC Felindre'!T13</f>
        <v>0</v>
      </c>
      <c r="U13" s="60">
        <f>'DWCC Felindre'!U13</f>
        <v>0</v>
      </c>
      <c r="V13" s="60">
        <f>'DWCC Felindre'!V13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'DWCC Felindre'!C14</f>
        <v xml:space="preserve">Grass Silage (25% DM) </v>
      </c>
      <c r="D14" s="102" t="str">
        <f>'DWCC Felindre'!D14</f>
        <v xml:space="preserve">Grass Silage (25% DM) </v>
      </c>
      <c r="E14" s="102" t="str">
        <f>'DWCC Felindre'!E14</f>
        <v xml:space="preserve">Grass Silage (25% DM) </v>
      </c>
      <c r="F14" s="102" t="str">
        <f>'DWCC Felindre'!F14</f>
        <v xml:space="preserve">Grass Silage (25% DM) </v>
      </c>
      <c r="G14" s="102" t="str">
        <f>'DWCC Felindre'!G14</f>
        <v xml:space="preserve">Grass Silage (25% DM) </v>
      </c>
      <c r="H14" s="102" t="str">
        <f>'DWCC Felindre'!H14</f>
        <v xml:space="preserve">Grass Silage (25% DM) </v>
      </c>
      <c r="I14" s="102" t="str">
        <f>'DWCC Felindre'!I14</f>
        <v xml:space="preserve">Grass Silage (25% DM) </v>
      </c>
      <c r="J14" s="102" t="str">
        <f>'DWCC Felindre'!J14</f>
        <v xml:space="preserve">Grass Silage (25% DM) </v>
      </c>
      <c r="K14" s="102" t="str">
        <f>'DWCC Felindre'!K14</f>
        <v xml:space="preserve">Grass Silage (25% DM) </v>
      </c>
      <c r="L14" s="102" t="str">
        <f>'DWCC Felindre'!L14</f>
        <v xml:space="preserve">Grass Silage (25% DM) </v>
      </c>
      <c r="M14" s="102">
        <f>'DWCC Felindre'!M14</f>
        <v>0</v>
      </c>
      <c r="N14" s="102">
        <f>'DWCC Felindre'!N14</f>
        <v>0</v>
      </c>
      <c r="O14" s="102">
        <f>'DWCC Felindre'!O14</f>
        <v>0</v>
      </c>
      <c r="P14" s="102">
        <f>'DWCC Felindre'!P14</f>
        <v>0</v>
      </c>
      <c r="Q14" s="102">
        <f>'DWCC Felindre'!Q14</f>
        <v>0</v>
      </c>
      <c r="R14" s="102">
        <f>'DWCC Felindre'!R14</f>
        <v>0</v>
      </c>
      <c r="S14" s="102">
        <f>'DWCC Felindre'!S14</f>
        <v>0</v>
      </c>
      <c r="T14" s="102">
        <f>'DWCC Felindre'!T14</f>
        <v>0</v>
      </c>
      <c r="U14" s="102">
        <f>'DWCC Felindre'!U14</f>
        <v>0</v>
      </c>
      <c r="V14" s="102">
        <f>'DWCC Felindre'!V14</f>
        <v>0</v>
      </c>
      <c r="AD14" s="30" t="s">
        <v>138</v>
      </c>
      <c r="AE14" s="30">
        <v>6</v>
      </c>
      <c r="AI14" s="53" t="s">
        <v>119</v>
      </c>
      <c r="AJ14" s="54">
        <v>0.8</v>
      </c>
      <c r="AK14" s="55">
        <v>1.7</v>
      </c>
      <c r="AL14" s="11">
        <v>12</v>
      </c>
      <c r="AM14" s="11">
        <v>6.7</v>
      </c>
      <c r="AN14" s="11" t="s">
        <v>135</v>
      </c>
    </row>
    <row r="15" spans="1:41" ht="13" x14ac:dyDescent="0.25">
      <c r="A15" s="135" t="s">
        <v>9</v>
      </c>
      <c r="B15" s="135"/>
      <c r="C15" s="60">
        <f>'DWCC Felindre'!C15</f>
        <v>33.5</v>
      </c>
      <c r="D15" s="60">
        <f>'DWCC Felindre'!D15</f>
        <v>33.5</v>
      </c>
      <c r="E15" s="60">
        <f>'DWCC Felindre'!E15</f>
        <v>33.5</v>
      </c>
      <c r="F15" s="60">
        <f>'DWCC Felindre'!F15</f>
        <v>33.5</v>
      </c>
      <c r="G15" s="60">
        <f>'DWCC Felindre'!G15</f>
        <v>33.5</v>
      </c>
      <c r="H15" s="60">
        <f>'DWCC Felindre'!H15</f>
        <v>33.5</v>
      </c>
      <c r="I15" s="60">
        <f>'DWCC Felindre'!I15</f>
        <v>33.5</v>
      </c>
      <c r="J15" s="60">
        <f>'DWCC Felindre'!J15</f>
        <v>33.5</v>
      </c>
      <c r="K15" s="60">
        <f>'DWCC Felindre'!K15</f>
        <v>33.5</v>
      </c>
      <c r="L15" s="60">
        <f>'DWCC Felindre'!L15</f>
        <v>33.5</v>
      </c>
      <c r="M15" s="60">
        <f>'DWCC Felindre'!M15</f>
        <v>0</v>
      </c>
      <c r="N15" s="60">
        <f>'DWCC Felindre'!N15</f>
        <v>0</v>
      </c>
      <c r="O15" s="60">
        <f>'DWCC Felindre'!O15</f>
        <v>0</v>
      </c>
      <c r="P15" s="60">
        <f>'DWCC Felindre'!P15</f>
        <v>0</v>
      </c>
      <c r="Q15" s="60">
        <f>'DWCC Felindre'!Q15</f>
        <v>0</v>
      </c>
      <c r="R15" s="60">
        <f>'DWCC Felindre'!R15</f>
        <v>0</v>
      </c>
      <c r="S15" s="60">
        <f>'DWCC Felindre'!S15</f>
        <v>0</v>
      </c>
      <c r="T15" s="60">
        <f>'DWCC Felindre'!T15</f>
        <v>0</v>
      </c>
      <c r="U15" s="60">
        <f>'DWCC Felindre'!U15</f>
        <v>0</v>
      </c>
      <c r="V15" s="60">
        <f>'DWCC Felindre'!V15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'DWCC Felindre'!C16</f>
        <v>Medium/Clay</v>
      </c>
      <c r="D16" s="103" t="str">
        <f>'DWCC Felindre'!D16</f>
        <v>Medium/Clay</v>
      </c>
      <c r="E16" s="103" t="str">
        <f>'DWCC Felindre'!E16</f>
        <v>Medium/Clay</v>
      </c>
      <c r="F16" s="103" t="str">
        <f>'DWCC Felindre'!F16</f>
        <v>Medium/Clay</v>
      </c>
      <c r="G16" s="103" t="str">
        <f>'DWCC Felindre'!G16</f>
        <v>Medium/Clay</v>
      </c>
      <c r="H16" s="103" t="str">
        <f>'DWCC Felindre'!H16</f>
        <v>Medium/Clay</v>
      </c>
      <c r="I16" s="103" t="str">
        <f>'DWCC Felindre'!I16</f>
        <v>Medium/Clay</v>
      </c>
      <c r="J16" s="103" t="str">
        <f>'DWCC Felindre'!J16</f>
        <v>Medium/Clay</v>
      </c>
      <c r="K16" s="103" t="str">
        <f>'DWCC Felindre'!K16</f>
        <v>Medium/Clay</v>
      </c>
      <c r="L16" s="103" t="str">
        <f>'DWCC Felindre'!L16</f>
        <v>Medium/Clay</v>
      </c>
      <c r="M16" s="103">
        <f>'DWCC Felindre'!M16</f>
        <v>0</v>
      </c>
      <c r="N16" s="103">
        <f>'DWCC Felindre'!N16</f>
        <v>0</v>
      </c>
      <c r="O16" s="103">
        <f>'DWCC Felindre'!O16</f>
        <v>0</v>
      </c>
      <c r="P16" s="103">
        <f>'DWCC Felindre'!P16</f>
        <v>0</v>
      </c>
      <c r="Q16" s="103">
        <f>'DWCC Felindre'!Q16</f>
        <v>0</v>
      </c>
      <c r="R16" s="103">
        <f>'DWCC Felindre'!R16</f>
        <v>0</v>
      </c>
      <c r="S16" s="103">
        <f>'DWCC Felindre'!S16</f>
        <v>0</v>
      </c>
      <c r="T16" s="103">
        <f>'DWCC Felindre'!T16</f>
        <v>0</v>
      </c>
      <c r="U16" s="103">
        <f>'DWCC Felindre'!U16</f>
        <v>0</v>
      </c>
      <c r="V16" s="103">
        <f>'DWCC Felindre'!V16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56.949999999999996</v>
      </c>
      <c r="D17" s="28">
        <f t="shared" ref="D17:V17" si="0">(VLOOKUP(D$14,$AI2:$AK26,2,FALSE))*D$15</f>
        <v>56.949999999999996</v>
      </c>
      <c r="E17" s="28">
        <f t="shared" si="0"/>
        <v>56.949999999999996</v>
      </c>
      <c r="F17" s="28">
        <f t="shared" si="0"/>
        <v>56.949999999999996</v>
      </c>
      <c r="G17" s="28">
        <f t="shared" si="0"/>
        <v>56.949999999999996</v>
      </c>
      <c r="H17" s="28">
        <f t="shared" si="0"/>
        <v>56.949999999999996</v>
      </c>
      <c r="I17" s="28">
        <f t="shared" si="0"/>
        <v>56.949999999999996</v>
      </c>
      <c r="J17" s="28">
        <f t="shared" si="0"/>
        <v>56.949999999999996</v>
      </c>
      <c r="K17" s="28">
        <f t="shared" si="0"/>
        <v>56.949999999999996</v>
      </c>
      <c r="L17" s="28">
        <f t="shared" si="0"/>
        <v>56.949999999999996</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-56.949999999999996</v>
      </c>
      <c r="D19" s="16">
        <f t="shared" ref="D19:V19" si="1">D18-D17</f>
        <v>-56.949999999999996</v>
      </c>
      <c r="E19" s="16">
        <f t="shared" si="1"/>
        <v>-56.949999999999996</v>
      </c>
      <c r="F19" s="16">
        <f t="shared" si="1"/>
        <v>-56.949999999999996</v>
      </c>
      <c r="G19" s="16">
        <f t="shared" si="1"/>
        <v>-56.949999999999996</v>
      </c>
      <c r="H19" s="16">
        <f t="shared" si="1"/>
        <v>-56.949999999999996</v>
      </c>
      <c r="I19" s="16">
        <f t="shared" si="1"/>
        <v>-56.949999999999996</v>
      </c>
      <c r="J19" s="16">
        <f t="shared" si="1"/>
        <v>-56.949999999999996</v>
      </c>
      <c r="K19" s="16">
        <f t="shared" si="1"/>
        <v>-56.949999999999996</v>
      </c>
      <c r="L19" s="16">
        <f t="shared" si="1"/>
        <v>-56.949999999999996</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201</v>
      </c>
      <c r="D21" s="28">
        <f t="shared" ref="D21:V21" si="2">(VLOOKUP(D$14,$AI2:$AK26,3,FALSE))*D$15</f>
        <v>201</v>
      </c>
      <c r="E21" s="28">
        <f t="shared" si="2"/>
        <v>201</v>
      </c>
      <c r="F21" s="28">
        <f t="shared" si="2"/>
        <v>201</v>
      </c>
      <c r="G21" s="28">
        <f t="shared" si="2"/>
        <v>201</v>
      </c>
      <c r="H21" s="28">
        <f t="shared" si="2"/>
        <v>201</v>
      </c>
      <c r="I21" s="28">
        <f t="shared" si="2"/>
        <v>201</v>
      </c>
      <c r="J21" s="28">
        <f t="shared" si="2"/>
        <v>201</v>
      </c>
      <c r="K21" s="28">
        <f t="shared" si="2"/>
        <v>201</v>
      </c>
      <c r="L21" s="28">
        <f t="shared" si="2"/>
        <v>201</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-201</v>
      </c>
      <c r="D23" s="16">
        <f t="shared" ref="D23:V23" si="3">D22-D21</f>
        <v>-201</v>
      </c>
      <c r="E23" s="16">
        <f t="shared" si="3"/>
        <v>-201</v>
      </c>
      <c r="F23" s="16">
        <f t="shared" si="3"/>
        <v>-201</v>
      </c>
      <c r="G23" s="16">
        <f t="shared" si="3"/>
        <v>-201</v>
      </c>
      <c r="H23" s="16">
        <f t="shared" si="3"/>
        <v>-201</v>
      </c>
      <c r="I23" s="16">
        <f t="shared" si="3"/>
        <v>-201</v>
      </c>
      <c r="J23" s="16">
        <f t="shared" si="3"/>
        <v>-201</v>
      </c>
      <c r="K23" s="16">
        <f t="shared" si="3"/>
        <v>-201</v>
      </c>
      <c r="L23" s="16">
        <f t="shared" si="3"/>
        <v>-201</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6201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3907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1163</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173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455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6201</v>
      </c>
      <c r="H57" s="8">
        <f t="shared" si="13"/>
        <v>3907</v>
      </c>
      <c r="I57" s="8">
        <f t="shared" si="13"/>
        <v>1163</v>
      </c>
      <c r="J57" s="8">
        <f t="shared" si="13"/>
        <v>173</v>
      </c>
      <c r="K57" s="8">
        <f t="shared" si="13"/>
        <v>455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7.4</v>
      </c>
      <c r="C60" s="76">
        <f t="shared" ref="C60:U60" si="14">D10</f>
        <v>6.4</v>
      </c>
      <c r="D60" s="76">
        <f t="shared" si="14"/>
        <v>6.6</v>
      </c>
      <c r="E60" s="76">
        <f t="shared" si="14"/>
        <v>6</v>
      </c>
      <c r="F60" s="76">
        <f t="shared" si="14"/>
        <v>6.1</v>
      </c>
      <c r="G60" s="76">
        <f t="shared" si="14"/>
        <v>8.1999999999999993</v>
      </c>
      <c r="H60" s="76">
        <f t="shared" si="14"/>
        <v>8</v>
      </c>
      <c r="I60" s="76">
        <f t="shared" si="14"/>
        <v>8.1</v>
      </c>
      <c r="J60" s="76">
        <f t="shared" si="14"/>
        <v>8</v>
      </c>
      <c r="K60" s="76">
        <f t="shared" si="14"/>
        <v>7.7</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-7.2000000000000011</v>
      </c>
      <c r="C64" s="77">
        <f t="shared" ref="C64:U64" si="17">(C59-C60)*C61</f>
        <v>-1.2000000000000011</v>
      </c>
      <c r="D64" s="77">
        <f t="shared" si="17"/>
        <v>-2.3999999999999968</v>
      </c>
      <c r="E64" s="77">
        <f t="shared" si="17"/>
        <v>1.2000000000000011</v>
      </c>
      <c r="F64" s="77">
        <f t="shared" si="17"/>
        <v>0.6000000000000032</v>
      </c>
      <c r="G64" s="77">
        <f t="shared" si="17"/>
        <v>-11.999999999999995</v>
      </c>
      <c r="H64" s="77">
        <f t="shared" si="17"/>
        <v>-10.799999999999999</v>
      </c>
      <c r="I64" s="77">
        <f t="shared" si="17"/>
        <v>-11.399999999999997</v>
      </c>
      <c r="J64" s="77">
        <f t="shared" si="17"/>
        <v>-10.799999999999999</v>
      </c>
      <c r="K64" s="77">
        <f t="shared" si="17"/>
        <v>-9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7.2000000000000011</v>
      </c>
      <c r="C65" s="77">
        <f t="shared" ref="C65:U65" si="18">C63-C64</f>
        <v>1.2000000000000011</v>
      </c>
      <c r="D65" s="77">
        <f t="shared" si="18"/>
        <v>2.3999999999999968</v>
      </c>
      <c r="E65" s="77">
        <f t="shared" si="18"/>
        <v>-1.2000000000000011</v>
      </c>
      <c r="F65" s="77">
        <f t="shared" si="18"/>
        <v>-0.6000000000000032</v>
      </c>
      <c r="G65" s="77">
        <f t="shared" si="18"/>
        <v>11.999999999999995</v>
      </c>
      <c r="H65" s="77">
        <f t="shared" si="18"/>
        <v>10.799999999999999</v>
      </c>
      <c r="I65" s="77">
        <f t="shared" si="18"/>
        <v>11.399999999999997</v>
      </c>
      <c r="J65" s="77">
        <f t="shared" si="18"/>
        <v>10.799999999999999</v>
      </c>
      <c r="K65" s="77">
        <f t="shared" si="18"/>
        <v>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1796875" style="11" bestFit="1" customWidth="1"/>
    <col min="5" max="22" width="21.1796875" style="11" customWidth="1"/>
    <col min="23" max="26" width="13.1796875" style="11"/>
    <col min="27" max="27" width="0" style="11" hidden="1" customWidth="1"/>
    <col min="28" max="29" width="10.81640625" style="19" hidden="1" customWidth="1"/>
    <col min="30" max="30" width="19.81640625" style="19" hidden="1" customWidth="1"/>
    <col min="31" max="34" width="12.453125" style="19" hidden="1" customWidth="1"/>
    <col min="35" max="35" width="27.81640625" style="19" hidden="1" customWidth="1"/>
    <col min="36" max="40" width="0" style="11" hidden="1" customWidth="1"/>
    <col min="41" max="41" width="67.1796875" style="11" hidden="1" customWidth="1"/>
    <col min="42" max="42" width="0" style="11" hidden="1" customWidth="1"/>
    <col min="43" max="16384" width="13.1796875" style="11"/>
  </cols>
  <sheetData>
    <row r="1" spans="1:41" ht="13" x14ac:dyDescent="0.3">
      <c r="A1" s="127" t="s">
        <v>41</v>
      </c>
      <c r="B1" s="127"/>
      <c r="C1" s="140" t="str">
        <f>'DWCC Felindre'!C1:D1</f>
        <v>PAN-024482</v>
      </c>
      <c r="D1" s="141"/>
      <c r="E1" s="93" t="s">
        <v>45</v>
      </c>
      <c r="F1" s="39">
        <f>'DWCC Felindre'!F1</f>
        <v>26.1</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'DWCC Felindre'!C2:D2</f>
        <v>EPR/GP3792SK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'DWCC Felindre'!C3:D3</f>
        <v>ByProduct Recovery Limited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'DWCC Felindre'!C4:D4</f>
        <v>Abergelli Farm, Felindre, Swansea, SA7 5NN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'DWCC Felindre'!C5:D5</f>
        <v>Megan Tucker</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'DWCC Felindre'!C8</f>
        <v>1</v>
      </c>
      <c r="D8" s="60">
        <f>'DWCC Felindre'!D8</f>
        <v>2</v>
      </c>
      <c r="E8" s="60">
        <f>'DWCC Felindre'!E8</f>
        <v>3</v>
      </c>
      <c r="F8" s="60">
        <f>'DWCC Felindre'!F8</f>
        <v>4</v>
      </c>
      <c r="G8" s="60">
        <f>'DWCC Felindre'!G8</f>
        <v>5</v>
      </c>
      <c r="H8" s="60">
        <f>'DWCC Felindre'!H8</f>
        <v>6201</v>
      </c>
      <c r="I8" s="60">
        <f>'DWCC Felindre'!I8</f>
        <v>3907</v>
      </c>
      <c r="J8" s="60">
        <f>'DWCC Felindre'!J8</f>
        <v>1163</v>
      </c>
      <c r="K8" s="60">
        <f>'DWCC Felindre'!K8</f>
        <v>173</v>
      </c>
      <c r="L8" s="60">
        <f>'DWCC Felindre'!L8</f>
        <v>455</v>
      </c>
      <c r="M8" s="60">
        <f>'DWCC Felindre'!M8</f>
        <v>0</v>
      </c>
      <c r="N8" s="60">
        <f>'DWCC Felindre'!N8</f>
        <v>0</v>
      </c>
      <c r="O8" s="60">
        <f>'DWCC Felindre'!O8</f>
        <v>0</v>
      </c>
      <c r="P8" s="60">
        <f>'DWCC Felindre'!P8</f>
        <v>0</v>
      </c>
      <c r="Q8" s="60">
        <f>'DWCC Felindre'!Q8</f>
        <v>0</v>
      </c>
      <c r="R8" s="60">
        <f>'DWCC Felindre'!R8</f>
        <v>0</v>
      </c>
      <c r="S8" s="60">
        <f>'DWCC Felindre'!S8</f>
        <v>0</v>
      </c>
      <c r="T8" s="60">
        <f>'DWCC Felindre'!T8</f>
        <v>0</v>
      </c>
      <c r="U8" s="60">
        <f>'DWCC Felindre'!U8</f>
        <v>0</v>
      </c>
      <c r="V8" s="60">
        <f>'DWCC Felindre'!V8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'DWCC Felindre'!C9</f>
        <v xml:space="preserve">Moderate </v>
      </c>
      <c r="D9" s="60" t="str">
        <f>'DWCC Felindre'!D9</f>
        <v xml:space="preserve">Moderate </v>
      </c>
      <c r="E9" s="60" t="str">
        <f>'DWCC Felindre'!E9</f>
        <v xml:space="preserve">Moderate </v>
      </c>
      <c r="F9" s="60" t="str">
        <f>'DWCC Felindre'!F9</f>
        <v xml:space="preserve">Moderate </v>
      </c>
      <c r="G9" s="60" t="str">
        <f>'DWCC Felindre'!G9</f>
        <v xml:space="preserve">Moderate </v>
      </c>
      <c r="H9" s="60" t="str">
        <f>'DWCC Felindre'!H9</f>
        <v xml:space="preserve">Moderate </v>
      </c>
      <c r="I9" s="60" t="str">
        <f>'DWCC Felindre'!I9</f>
        <v xml:space="preserve">Moderate </v>
      </c>
      <c r="J9" s="60" t="str">
        <f>'DWCC Felindre'!J9</f>
        <v xml:space="preserve">Moderate </v>
      </c>
      <c r="K9" s="60" t="str">
        <f>'DWCC Felindre'!K9</f>
        <v xml:space="preserve">Moderate </v>
      </c>
      <c r="L9" s="60" t="str">
        <f>'DWCC Felindre'!L9</f>
        <v xml:space="preserve">Moderate </v>
      </c>
      <c r="M9" s="60">
        <f>'DWCC Felindre'!M9</f>
        <v>0</v>
      </c>
      <c r="N9" s="60">
        <f>'DWCC Felindre'!N9</f>
        <v>0</v>
      </c>
      <c r="O9" s="60">
        <f>'DWCC Felindre'!O9</f>
        <v>0</v>
      </c>
      <c r="P9" s="60">
        <f>'DWCC Felindre'!P9</f>
        <v>0</v>
      </c>
      <c r="Q9" s="60">
        <f>'DWCC Felindre'!Q9</f>
        <v>0</v>
      </c>
      <c r="R9" s="60">
        <f>'DWCC Felindre'!R9</f>
        <v>0</v>
      </c>
      <c r="S9" s="60">
        <f>'DWCC Felindre'!S9</f>
        <v>0</v>
      </c>
      <c r="T9" s="60">
        <f>'DWCC Felindre'!T9</f>
        <v>0</v>
      </c>
      <c r="U9" s="60">
        <f>'DWCC Felindre'!U9</f>
        <v>0</v>
      </c>
      <c r="V9" s="60">
        <f>'DWCC Felindre'!V9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'DWCC Felindre'!C10</f>
        <v>7.4</v>
      </c>
      <c r="D10" s="60">
        <f>'DWCC Felindre'!D10</f>
        <v>6.4</v>
      </c>
      <c r="E10" s="60">
        <f>'DWCC Felindre'!E10</f>
        <v>6.6</v>
      </c>
      <c r="F10" s="60">
        <f>'DWCC Felindre'!F10</f>
        <v>6</v>
      </c>
      <c r="G10" s="60">
        <f>'DWCC Felindre'!G10</f>
        <v>6.1</v>
      </c>
      <c r="H10" s="60">
        <f>'DWCC Felindre'!H10</f>
        <v>8.1999999999999993</v>
      </c>
      <c r="I10" s="60">
        <f>'DWCC Felindre'!I10</f>
        <v>8</v>
      </c>
      <c r="J10" s="60">
        <f>'DWCC Felindre'!J10</f>
        <v>8.1</v>
      </c>
      <c r="K10" s="60">
        <f>'DWCC Felindre'!K10</f>
        <v>8</v>
      </c>
      <c r="L10" s="60">
        <f>'DWCC Felindre'!L10</f>
        <v>7.7</v>
      </c>
      <c r="M10" s="60">
        <f>'DWCC Felindre'!M10</f>
        <v>0</v>
      </c>
      <c r="N10" s="60">
        <f>'DWCC Felindre'!N10</f>
        <v>0</v>
      </c>
      <c r="O10" s="60">
        <f>'DWCC Felindre'!O10</f>
        <v>0</v>
      </c>
      <c r="P10" s="60">
        <f>'DWCC Felindre'!P10</f>
        <v>0</v>
      </c>
      <c r="Q10" s="60">
        <f>'DWCC Felindre'!Q10</f>
        <v>0</v>
      </c>
      <c r="R10" s="60">
        <f>'DWCC Felindre'!R10</f>
        <v>0</v>
      </c>
      <c r="S10" s="60">
        <f>'DWCC Felindre'!S10</f>
        <v>0</v>
      </c>
      <c r="T10" s="60">
        <f>'DWCC Felindre'!T10</f>
        <v>0</v>
      </c>
      <c r="U10" s="60">
        <f>'DWCC Felindre'!U10</f>
        <v>0</v>
      </c>
      <c r="V10" s="60">
        <f>'DWCC Felindre'!V10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'DWCC Felindre'!C11</f>
        <v>3</v>
      </c>
      <c r="D11" s="60">
        <f>'DWCC Felindre'!D11</f>
        <v>3</v>
      </c>
      <c r="E11" s="60">
        <f>'DWCC Felindre'!E11</f>
        <v>3</v>
      </c>
      <c r="F11" s="60">
        <f>'DWCC Felindre'!F11</f>
        <v>3</v>
      </c>
      <c r="G11" s="60">
        <f>'DWCC Felindre'!G11</f>
        <v>2</v>
      </c>
      <c r="H11" s="60">
        <f>'DWCC Felindre'!H11</f>
        <v>0</v>
      </c>
      <c r="I11" s="60">
        <f>'DWCC Felindre'!I11</f>
        <v>0</v>
      </c>
      <c r="J11" s="60">
        <f>'DWCC Felindre'!J11</f>
        <v>0</v>
      </c>
      <c r="K11" s="60">
        <f>'DWCC Felindre'!K11</f>
        <v>0</v>
      </c>
      <c r="L11" s="60">
        <f>'DWCC Felindre'!L11</f>
        <v>2</v>
      </c>
      <c r="M11" s="60">
        <f>'DWCC Felindre'!M11</f>
        <v>0</v>
      </c>
      <c r="N11" s="60">
        <f>'DWCC Felindre'!N11</f>
        <v>0</v>
      </c>
      <c r="O11" s="60">
        <f>'DWCC Felindre'!O11</f>
        <v>0</v>
      </c>
      <c r="P11" s="60">
        <f>'DWCC Felindre'!P11</f>
        <v>0</v>
      </c>
      <c r="Q11" s="60">
        <f>'DWCC Felindre'!Q11</f>
        <v>0</v>
      </c>
      <c r="R11" s="60">
        <f>'DWCC Felindre'!R11</f>
        <v>0</v>
      </c>
      <c r="S11" s="60">
        <f>'DWCC Felindre'!S11</f>
        <v>0</v>
      </c>
      <c r="T11" s="60">
        <f>'DWCC Felindre'!T11</f>
        <v>0</v>
      </c>
      <c r="U11" s="60">
        <f>'DWCC Felindre'!U11</f>
        <v>0</v>
      </c>
      <c r="V11" s="60">
        <f>'DWCC Felindre'!V11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'DWCC Felindre'!C12</f>
        <v>1</v>
      </c>
      <c r="D12" s="60">
        <f>'DWCC Felindre'!D12</f>
        <v>2</v>
      </c>
      <c r="E12" s="60">
        <f>'DWCC Felindre'!E12</f>
        <v>1</v>
      </c>
      <c r="F12" s="60">
        <f>'DWCC Felindre'!F12</f>
        <v>1</v>
      </c>
      <c r="G12" s="60">
        <f>'DWCC Felindre'!G12</f>
        <v>1</v>
      </c>
      <c r="H12" s="60">
        <f>'DWCC Felindre'!H12</f>
        <v>0</v>
      </c>
      <c r="I12" s="60">
        <f>'DWCC Felindre'!I12</f>
        <v>0</v>
      </c>
      <c r="J12" s="60">
        <f>'DWCC Felindre'!J12</f>
        <v>0</v>
      </c>
      <c r="K12" s="60">
        <f>'DWCC Felindre'!K12</f>
        <v>0</v>
      </c>
      <c r="L12" s="60">
        <f>'DWCC Felindre'!L12</f>
        <v>1</v>
      </c>
      <c r="M12" s="60">
        <f>'DWCC Felindre'!M12</f>
        <v>0</v>
      </c>
      <c r="N12" s="60">
        <f>'DWCC Felindre'!N12</f>
        <v>0</v>
      </c>
      <c r="O12" s="60">
        <f>'DWCC Felindre'!O12</f>
        <v>0</v>
      </c>
      <c r="P12" s="60">
        <f>'DWCC Felindre'!P12</f>
        <v>0</v>
      </c>
      <c r="Q12" s="60">
        <f>'DWCC Felindre'!Q12</f>
        <v>0</v>
      </c>
      <c r="R12" s="60">
        <f>'DWCC Felindre'!R12</f>
        <v>0</v>
      </c>
      <c r="S12" s="60">
        <f>'DWCC Felindre'!S12</f>
        <v>0</v>
      </c>
      <c r="T12" s="60">
        <f>'DWCC Felindre'!T12</f>
        <v>0</v>
      </c>
      <c r="U12" s="60">
        <f>'DWCC Felindre'!U12</f>
        <v>0</v>
      </c>
      <c r="V12" s="60">
        <f>'DWCC Felindre'!V12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'DWCC Felindre'!C13</f>
        <v>2</v>
      </c>
      <c r="D13" s="60">
        <f>'DWCC Felindre'!D13</f>
        <v>2</v>
      </c>
      <c r="E13" s="60">
        <f>'DWCC Felindre'!E13</f>
        <v>3</v>
      </c>
      <c r="F13" s="60">
        <f>'DWCC Felindre'!F13</f>
        <v>3</v>
      </c>
      <c r="G13" s="60">
        <f>'DWCC Felindre'!G13</f>
        <v>2</v>
      </c>
      <c r="H13" s="60">
        <f>'DWCC Felindre'!H13</f>
        <v>1</v>
      </c>
      <c r="I13" s="60">
        <f>'DWCC Felindre'!I13</f>
        <v>1</v>
      </c>
      <c r="J13" s="60">
        <f>'DWCC Felindre'!J13</f>
        <v>1</v>
      </c>
      <c r="K13" s="60">
        <f>'DWCC Felindre'!K13</f>
        <v>2</v>
      </c>
      <c r="L13" s="60">
        <f>'DWCC Felindre'!L13</f>
        <v>2</v>
      </c>
      <c r="M13" s="60">
        <f>'DWCC Felindre'!M13</f>
        <v>0</v>
      </c>
      <c r="N13" s="60">
        <f>'DWCC Felindre'!N13</f>
        <v>0</v>
      </c>
      <c r="O13" s="60">
        <f>'DWCC Felindre'!O13</f>
        <v>0</v>
      </c>
      <c r="P13" s="60">
        <f>'DWCC Felindre'!P13</f>
        <v>0</v>
      </c>
      <c r="Q13" s="60">
        <f>'DWCC Felindre'!Q13</f>
        <v>0</v>
      </c>
      <c r="R13" s="60">
        <f>'DWCC Felindre'!R13</f>
        <v>0</v>
      </c>
      <c r="S13" s="60">
        <f>'DWCC Felindre'!S13</f>
        <v>0</v>
      </c>
      <c r="T13" s="60">
        <f>'DWCC Felindre'!T13</f>
        <v>0</v>
      </c>
      <c r="U13" s="60">
        <f>'DWCC Felindre'!U13</f>
        <v>0</v>
      </c>
      <c r="V13" s="60">
        <f>'DWCC Felindre'!V13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'DWCC Felindre'!C14</f>
        <v xml:space="preserve">Grass Silage (25% DM) </v>
      </c>
      <c r="D14" s="102" t="str">
        <f>'DWCC Felindre'!D14</f>
        <v xml:space="preserve">Grass Silage (25% DM) </v>
      </c>
      <c r="E14" s="102" t="str">
        <f>'DWCC Felindre'!E14</f>
        <v xml:space="preserve">Grass Silage (25% DM) </v>
      </c>
      <c r="F14" s="102" t="str">
        <f>'DWCC Felindre'!F14</f>
        <v xml:space="preserve">Grass Silage (25% DM) </v>
      </c>
      <c r="G14" s="102" t="str">
        <f>'DWCC Felindre'!G14</f>
        <v xml:space="preserve">Grass Silage (25% DM) </v>
      </c>
      <c r="H14" s="102" t="str">
        <f>'DWCC Felindre'!H14</f>
        <v xml:space="preserve">Grass Silage (25% DM) </v>
      </c>
      <c r="I14" s="102" t="str">
        <f>'DWCC Felindre'!I14</f>
        <v xml:space="preserve">Grass Silage (25% DM) </v>
      </c>
      <c r="J14" s="102" t="str">
        <f>'DWCC Felindre'!J14</f>
        <v xml:space="preserve">Grass Silage (25% DM) </v>
      </c>
      <c r="K14" s="102" t="str">
        <f>'DWCC Felindre'!K14</f>
        <v xml:space="preserve">Grass Silage (25% DM) </v>
      </c>
      <c r="L14" s="102" t="str">
        <f>'DWCC Felindre'!L14</f>
        <v xml:space="preserve">Grass Silage (25% DM) </v>
      </c>
      <c r="M14" s="102">
        <f>'DWCC Felindre'!M14</f>
        <v>0</v>
      </c>
      <c r="N14" s="102">
        <f>'DWCC Felindre'!N14</f>
        <v>0</v>
      </c>
      <c r="O14" s="102">
        <f>'DWCC Felindre'!O14</f>
        <v>0</v>
      </c>
      <c r="P14" s="102">
        <f>'DWCC Felindre'!P14</f>
        <v>0</v>
      </c>
      <c r="Q14" s="102">
        <f>'DWCC Felindre'!Q14</f>
        <v>0</v>
      </c>
      <c r="R14" s="102">
        <f>'DWCC Felindre'!R14</f>
        <v>0</v>
      </c>
      <c r="S14" s="102">
        <f>'DWCC Felindre'!S14</f>
        <v>0</v>
      </c>
      <c r="T14" s="102">
        <f>'DWCC Felindre'!T14</f>
        <v>0</v>
      </c>
      <c r="U14" s="102">
        <f>'DWCC Felindre'!U14</f>
        <v>0</v>
      </c>
      <c r="V14" s="102">
        <f>'DWCC Felindre'!V14</f>
        <v>0</v>
      </c>
      <c r="AD14" s="30" t="s">
        <v>138</v>
      </c>
      <c r="AE14" s="30">
        <v>6</v>
      </c>
      <c r="AI14" s="53" t="s">
        <v>119</v>
      </c>
      <c r="AJ14" s="54">
        <v>0.8</v>
      </c>
      <c r="AK14" s="55">
        <v>1.7</v>
      </c>
      <c r="AL14" s="11">
        <v>12</v>
      </c>
      <c r="AM14" s="11">
        <v>6.7</v>
      </c>
      <c r="AN14" s="11" t="s">
        <v>135</v>
      </c>
    </row>
    <row r="15" spans="1:41" ht="13" x14ac:dyDescent="0.25">
      <c r="A15" s="135" t="s">
        <v>9</v>
      </c>
      <c r="B15" s="135"/>
      <c r="C15" s="60">
        <f>'DWCC Felindre'!C15</f>
        <v>33.5</v>
      </c>
      <c r="D15" s="60">
        <f>'DWCC Felindre'!D15</f>
        <v>33.5</v>
      </c>
      <c r="E15" s="60">
        <f>'DWCC Felindre'!E15</f>
        <v>33.5</v>
      </c>
      <c r="F15" s="60">
        <f>'DWCC Felindre'!F15</f>
        <v>33.5</v>
      </c>
      <c r="G15" s="60">
        <f>'DWCC Felindre'!G15</f>
        <v>33.5</v>
      </c>
      <c r="H15" s="60">
        <f>'DWCC Felindre'!H15</f>
        <v>33.5</v>
      </c>
      <c r="I15" s="60">
        <f>'DWCC Felindre'!I15</f>
        <v>33.5</v>
      </c>
      <c r="J15" s="60">
        <f>'DWCC Felindre'!J15</f>
        <v>33.5</v>
      </c>
      <c r="K15" s="60">
        <f>'DWCC Felindre'!K15</f>
        <v>33.5</v>
      </c>
      <c r="L15" s="60">
        <f>'DWCC Felindre'!L15</f>
        <v>33.5</v>
      </c>
      <c r="M15" s="60">
        <f>'DWCC Felindre'!M15</f>
        <v>0</v>
      </c>
      <c r="N15" s="60">
        <f>'DWCC Felindre'!N15</f>
        <v>0</v>
      </c>
      <c r="O15" s="60">
        <f>'DWCC Felindre'!O15</f>
        <v>0</v>
      </c>
      <c r="P15" s="60">
        <f>'DWCC Felindre'!P15</f>
        <v>0</v>
      </c>
      <c r="Q15" s="60">
        <f>'DWCC Felindre'!Q15</f>
        <v>0</v>
      </c>
      <c r="R15" s="60">
        <f>'DWCC Felindre'!R15</f>
        <v>0</v>
      </c>
      <c r="S15" s="60">
        <f>'DWCC Felindre'!S15</f>
        <v>0</v>
      </c>
      <c r="T15" s="60">
        <f>'DWCC Felindre'!T15</f>
        <v>0</v>
      </c>
      <c r="U15" s="60">
        <f>'DWCC Felindre'!U15</f>
        <v>0</v>
      </c>
      <c r="V15" s="60">
        <f>'DWCC Felindre'!V15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'DWCC Felindre'!C16</f>
        <v>Medium/Clay</v>
      </c>
      <c r="D16" s="103" t="str">
        <f>'DWCC Felindre'!D16</f>
        <v>Medium/Clay</v>
      </c>
      <c r="E16" s="103" t="str">
        <f>'DWCC Felindre'!E16</f>
        <v>Medium/Clay</v>
      </c>
      <c r="F16" s="103" t="str">
        <f>'DWCC Felindre'!F16</f>
        <v>Medium/Clay</v>
      </c>
      <c r="G16" s="103" t="str">
        <f>'DWCC Felindre'!G16</f>
        <v>Medium/Clay</v>
      </c>
      <c r="H16" s="103" t="str">
        <f>'DWCC Felindre'!H16</f>
        <v>Medium/Clay</v>
      </c>
      <c r="I16" s="103" t="str">
        <f>'DWCC Felindre'!I16</f>
        <v>Medium/Clay</v>
      </c>
      <c r="J16" s="103" t="str">
        <f>'DWCC Felindre'!J16</f>
        <v>Medium/Clay</v>
      </c>
      <c r="K16" s="103" t="str">
        <f>'DWCC Felindre'!K16</f>
        <v>Medium/Clay</v>
      </c>
      <c r="L16" s="103" t="str">
        <f>'DWCC Felindre'!L16</f>
        <v>Medium/Clay</v>
      </c>
      <c r="M16" s="103">
        <f>'DWCC Felindre'!M16</f>
        <v>0</v>
      </c>
      <c r="N16" s="103">
        <f>'DWCC Felindre'!N16</f>
        <v>0</v>
      </c>
      <c r="O16" s="103">
        <f>'DWCC Felindre'!O16</f>
        <v>0</v>
      </c>
      <c r="P16" s="103">
        <f>'DWCC Felindre'!P16</f>
        <v>0</v>
      </c>
      <c r="Q16" s="103">
        <f>'DWCC Felindre'!Q16</f>
        <v>0</v>
      </c>
      <c r="R16" s="103">
        <f>'DWCC Felindre'!R16</f>
        <v>0</v>
      </c>
      <c r="S16" s="103">
        <f>'DWCC Felindre'!S16</f>
        <v>0</v>
      </c>
      <c r="T16" s="103">
        <f>'DWCC Felindre'!T16</f>
        <v>0</v>
      </c>
      <c r="U16" s="103">
        <f>'DWCC Felindre'!U16</f>
        <v>0</v>
      </c>
      <c r="V16" s="103">
        <f>'DWCC Felindre'!V16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56.949999999999996</v>
      </c>
      <c r="D17" s="28">
        <f t="shared" ref="D17:V17" si="0">(VLOOKUP(D$14,$AI2:$AK26,2,FALSE))*D$15</f>
        <v>56.949999999999996</v>
      </c>
      <c r="E17" s="28">
        <f t="shared" si="0"/>
        <v>56.949999999999996</v>
      </c>
      <c r="F17" s="28">
        <f t="shared" si="0"/>
        <v>56.949999999999996</v>
      </c>
      <c r="G17" s="28">
        <f t="shared" si="0"/>
        <v>56.949999999999996</v>
      </c>
      <c r="H17" s="28">
        <f t="shared" si="0"/>
        <v>56.949999999999996</v>
      </c>
      <c r="I17" s="28">
        <f t="shared" si="0"/>
        <v>56.949999999999996</v>
      </c>
      <c r="J17" s="28">
        <f t="shared" si="0"/>
        <v>56.949999999999996</v>
      </c>
      <c r="K17" s="28">
        <f t="shared" si="0"/>
        <v>56.949999999999996</v>
      </c>
      <c r="L17" s="28">
        <f t="shared" si="0"/>
        <v>56.949999999999996</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-56.949999999999996</v>
      </c>
      <c r="D19" s="16">
        <f t="shared" ref="D19:V19" si="1">D18-D17</f>
        <v>-56.949999999999996</v>
      </c>
      <c r="E19" s="16">
        <f t="shared" si="1"/>
        <v>-56.949999999999996</v>
      </c>
      <c r="F19" s="16">
        <f t="shared" si="1"/>
        <v>-56.949999999999996</v>
      </c>
      <c r="G19" s="16">
        <f t="shared" si="1"/>
        <v>-56.949999999999996</v>
      </c>
      <c r="H19" s="16">
        <f t="shared" si="1"/>
        <v>-56.949999999999996</v>
      </c>
      <c r="I19" s="16">
        <f t="shared" si="1"/>
        <v>-56.949999999999996</v>
      </c>
      <c r="J19" s="16">
        <f t="shared" si="1"/>
        <v>-56.949999999999996</v>
      </c>
      <c r="K19" s="16">
        <f t="shared" si="1"/>
        <v>-56.949999999999996</v>
      </c>
      <c r="L19" s="16">
        <f t="shared" si="1"/>
        <v>-56.949999999999996</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201</v>
      </c>
      <c r="D21" s="28">
        <f t="shared" ref="D21:V21" si="2">(VLOOKUP(D$14,$AI2:$AK26,3,FALSE))*D$15</f>
        <v>201</v>
      </c>
      <c r="E21" s="28">
        <f t="shared" si="2"/>
        <v>201</v>
      </c>
      <c r="F21" s="28">
        <f t="shared" si="2"/>
        <v>201</v>
      </c>
      <c r="G21" s="28">
        <f t="shared" si="2"/>
        <v>201</v>
      </c>
      <c r="H21" s="28">
        <f t="shared" si="2"/>
        <v>201</v>
      </c>
      <c r="I21" s="28">
        <f t="shared" si="2"/>
        <v>201</v>
      </c>
      <c r="J21" s="28">
        <f t="shared" si="2"/>
        <v>201</v>
      </c>
      <c r="K21" s="28">
        <f t="shared" si="2"/>
        <v>201</v>
      </c>
      <c r="L21" s="28">
        <f t="shared" si="2"/>
        <v>201</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-201</v>
      </c>
      <c r="D23" s="16">
        <f t="shared" ref="D23:V23" si="3">D22-D21</f>
        <v>-201</v>
      </c>
      <c r="E23" s="16">
        <f t="shared" si="3"/>
        <v>-201</v>
      </c>
      <c r="F23" s="16">
        <f t="shared" si="3"/>
        <v>-201</v>
      </c>
      <c r="G23" s="16">
        <f t="shared" si="3"/>
        <v>-201</v>
      </c>
      <c r="H23" s="16">
        <f t="shared" si="3"/>
        <v>-201</v>
      </c>
      <c r="I23" s="16">
        <f t="shared" si="3"/>
        <v>-201</v>
      </c>
      <c r="J23" s="16">
        <f t="shared" si="3"/>
        <v>-201</v>
      </c>
      <c r="K23" s="16">
        <f t="shared" si="3"/>
        <v>-201</v>
      </c>
      <c r="L23" s="16">
        <f t="shared" si="3"/>
        <v>-201</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6201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3907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1163</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173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455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6201</v>
      </c>
      <c r="H57" s="8">
        <f t="shared" si="13"/>
        <v>3907</v>
      </c>
      <c r="I57" s="8">
        <f t="shared" si="13"/>
        <v>1163</v>
      </c>
      <c r="J57" s="8">
        <f t="shared" si="13"/>
        <v>173</v>
      </c>
      <c r="K57" s="8">
        <f t="shared" si="13"/>
        <v>455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7.4</v>
      </c>
      <c r="C60" s="76">
        <f t="shared" ref="C60:U60" si="14">D10</f>
        <v>6.4</v>
      </c>
      <c r="D60" s="76">
        <f t="shared" si="14"/>
        <v>6.6</v>
      </c>
      <c r="E60" s="76">
        <f t="shared" si="14"/>
        <v>6</v>
      </c>
      <c r="F60" s="76">
        <f t="shared" si="14"/>
        <v>6.1</v>
      </c>
      <c r="G60" s="76">
        <f t="shared" si="14"/>
        <v>8.1999999999999993</v>
      </c>
      <c r="H60" s="76">
        <f t="shared" si="14"/>
        <v>8</v>
      </c>
      <c r="I60" s="76">
        <f t="shared" si="14"/>
        <v>8.1</v>
      </c>
      <c r="J60" s="76">
        <f t="shared" si="14"/>
        <v>8</v>
      </c>
      <c r="K60" s="76">
        <f t="shared" si="14"/>
        <v>7.7</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-7.2000000000000011</v>
      </c>
      <c r="C64" s="77">
        <f t="shared" ref="C64:U64" si="17">(C59-C60)*C61</f>
        <v>-1.2000000000000011</v>
      </c>
      <c r="D64" s="77">
        <f t="shared" si="17"/>
        <v>-2.3999999999999968</v>
      </c>
      <c r="E64" s="77">
        <f t="shared" si="17"/>
        <v>1.2000000000000011</v>
      </c>
      <c r="F64" s="77">
        <f t="shared" si="17"/>
        <v>0.6000000000000032</v>
      </c>
      <c r="G64" s="77">
        <f t="shared" si="17"/>
        <v>-11.999999999999995</v>
      </c>
      <c r="H64" s="77">
        <f t="shared" si="17"/>
        <v>-10.799999999999999</v>
      </c>
      <c r="I64" s="77">
        <f t="shared" si="17"/>
        <v>-11.399999999999997</v>
      </c>
      <c r="J64" s="77">
        <f t="shared" si="17"/>
        <v>-10.799999999999999</v>
      </c>
      <c r="K64" s="77">
        <f t="shared" si="17"/>
        <v>-9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7.2000000000000011</v>
      </c>
      <c r="C65" s="77">
        <f t="shared" ref="C65:U65" si="18">C63-C64</f>
        <v>1.2000000000000011</v>
      </c>
      <c r="D65" s="77">
        <f t="shared" si="18"/>
        <v>2.3999999999999968</v>
      </c>
      <c r="E65" s="77">
        <f t="shared" si="18"/>
        <v>-1.2000000000000011</v>
      </c>
      <c r="F65" s="77">
        <f t="shared" si="18"/>
        <v>-0.6000000000000032</v>
      </c>
      <c r="G65" s="77">
        <f t="shared" si="18"/>
        <v>11.999999999999995</v>
      </c>
      <c r="H65" s="77">
        <f t="shared" si="18"/>
        <v>10.799999999999999</v>
      </c>
      <c r="I65" s="77">
        <f t="shared" si="18"/>
        <v>11.399999999999997</v>
      </c>
      <c r="J65" s="77">
        <f t="shared" si="18"/>
        <v>10.799999999999999</v>
      </c>
      <c r="K65" s="77">
        <f t="shared" si="18"/>
        <v>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1796875" style="11" bestFit="1" customWidth="1"/>
    <col min="5" max="22" width="21.1796875" style="11" customWidth="1"/>
    <col min="23" max="26" width="13.1796875" style="11"/>
    <col min="27" max="27" width="0" style="11" hidden="1" customWidth="1"/>
    <col min="28" max="29" width="10.81640625" style="19" hidden="1" customWidth="1"/>
    <col min="30" max="30" width="19.81640625" style="19" hidden="1" customWidth="1"/>
    <col min="31" max="34" width="12.453125" style="19" hidden="1" customWidth="1"/>
    <col min="35" max="35" width="27.81640625" style="19" hidden="1" customWidth="1"/>
    <col min="36" max="40" width="0" style="11" hidden="1" customWidth="1"/>
    <col min="41" max="41" width="67.1796875" style="11" hidden="1" customWidth="1"/>
    <col min="42" max="16384" width="13.1796875" style="11"/>
  </cols>
  <sheetData>
    <row r="1" spans="1:41" ht="13" x14ac:dyDescent="0.3">
      <c r="A1" s="127" t="s">
        <v>41</v>
      </c>
      <c r="B1" s="127"/>
      <c r="C1" s="140" t="str">
        <f>'DWCC Felindre'!C1:D1</f>
        <v>PAN-024482</v>
      </c>
      <c r="D1" s="141"/>
      <c r="E1" s="93" t="s">
        <v>45</v>
      </c>
      <c r="F1" s="39">
        <f>'DWCC Felindre'!F1</f>
        <v>26.1</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'DWCC Felindre'!C2:D2</f>
        <v>EPR/GP3792SK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'DWCC Felindre'!C3:D3</f>
        <v>ByProduct Recovery Limited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'DWCC Felindre'!C4:D4</f>
        <v>Abergelli Farm, Felindre, Swansea, SA7 5NN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'DWCC Felindre'!C5:D5</f>
        <v>Megan Tucker</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'DWCC Felindre'!C8</f>
        <v>1</v>
      </c>
      <c r="D8" s="60">
        <f>'DWCC Felindre'!D8</f>
        <v>2</v>
      </c>
      <c r="E8" s="60">
        <f>'DWCC Felindre'!E8</f>
        <v>3</v>
      </c>
      <c r="F8" s="60">
        <f>'DWCC Felindre'!F8</f>
        <v>4</v>
      </c>
      <c r="G8" s="60">
        <f>'DWCC Felindre'!G8</f>
        <v>5</v>
      </c>
      <c r="H8" s="60">
        <f>'DWCC Felindre'!H8</f>
        <v>6201</v>
      </c>
      <c r="I8" s="60">
        <f>'DWCC Felindre'!I8</f>
        <v>3907</v>
      </c>
      <c r="J8" s="60">
        <f>'DWCC Felindre'!J8</f>
        <v>1163</v>
      </c>
      <c r="K8" s="60">
        <f>'DWCC Felindre'!K8</f>
        <v>173</v>
      </c>
      <c r="L8" s="60">
        <f>'DWCC Felindre'!L8</f>
        <v>455</v>
      </c>
      <c r="M8" s="60">
        <f>'DWCC Felindre'!M8</f>
        <v>0</v>
      </c>
      <c r="N8" s="60">
        <f>'DWCC Felindre'!N8</f>
        <v>0</v>
      </c>
      <c r="O8" s="60">
        <f>'DWCC Felindre'!O8</f>
        <v>0</v>
      </c>
      <c r="P8" s="60">
        <f>'DWCC Felindre'!P8</f>
        <v>0</v>
      </c>
      <c r="Q8" s="60">
        <f>'DWCC Felindre'!Q8</f>
        <v>0</v>
      </c>
      <c r="R8" s="60">
        <f>'DWCC Felindre'!R8</f>
        <v>0</v>
      </c>
      <c r="S8" s="60">
        <f>'DWCC Felindre'!S8</f>
        <v>0</v>
      </c>
      <c r="T8" s="60">
        <f>'DWCC Felindre'!T8</f>
        <v>0</v>
      </c>
      <c r="U8" s="60">
        <f>'DWCC Felindre'!U8</f>
        <v>0</v>
      </c>
      <c r="V8" s="60">
        <f>'DWCC Felindre'!V8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'DWCC Felindre'!C9</f>
        <v xml:space="preserve">Moderate </v>
      </c>
      <c r="D9" s="60" t="str">
        <f>'DWCC Felindre'!D9</f>
        <v xml:space="preserve">Moderate </v>
      </c>
      <c r="E9" s="60" t="str">
        <f>'DWCC Felindre'!E9</f>
        <v xml:space="preserve">Moderate </v>
      </c>
      <c r="F9" s="60" t="str">
        <f>'DWCC Felindre'!F9</f>
        <v xml:space="preserve">Moderate </v>
      </c>
      <c r="G9" s="60" t="str">
        <f>'DWCC Felindre'!G9</f>
        <v xml:space="preserve">Moderate </v>
      </c>
      <c r="H9" s="60" t="str">
        <f>'DWCC Felindre'!H9</f>
        <v xml:space="preserve">Moderate </v>
      </c>
      <c r="I9" s="60" t="str">
        <f>'DWCC Felindre'!I9</f>
        <v xml:space="preserve">Moderate </v>
      </c>
      <c r="J9" s="60" t="str">
        <f>'DWCC Felindre'!J9</f>
        <v xml:space="preserve">Moderate </v>
      </c>
      <c r="K9" s="60" t="str">
        <f>'DWCC Felindre'!K9</f>
        <v xml:space="preserve">Moderate </v>
      </c>
      <c r="L9" s="60" t="str">
        <f>'DWCC Felindre'!L9</f>
        <v xml:space="preserve">Moderate </v>
      </c>
      <c r="M9" s="60">
        <f>'DWCC Felindre'!M9</f>
        <v>0</v>
      </c>
      <c r="N9" s="60">
        <f>'DWCC Felindre'!N9</f>
        <v>0</v>
      </c>
      <c r="O9" s="60">
        <f>'DWCC Felindre'!O9</f>
        <v>0</v>
      </c>
      <c r="P9" s="60">
        <f>'DWCC Felindre'!P9</f>
        <v>0</v>
      </c>
      <c r="Q9" s="60">
        <f>'DWCC Felindre'!Q9</f>
        <v>0</v>
      </c>
      <c r="R9" s="60">
        <f>'DWCC Felindre'!R9</f>
        <v>0</v>
      </c>
      <c r="S9" s="60">
        <f>'DWCC Felindre'!S9</f>
        <v>0</v>
      </c>
      <c r="T9" s="60">
        <f>'DWCC Felindre'!T9</f>
        <v>0</v>
      </c>
      <c r="U9" s="60">
        <f>'DWCC Felindre'!U9</f>
        <v>0</v>
      </c>
      <c r="V9" s="60">
        <f>'DWCC Felindre'!V9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'DWCC Felindre'!C10</f>
        <v>7.4</v>
      </c>
      <c r="D10" s="60">
        <f>'DWCC Felindre'!D10</f>
        <v>6.4</v>
      </c>
      <c r="E10" s="60">
        <f>'DWCC Felindre'!E10</f>
        <v>6.6</v>
      </c>
      <c r="F10" s="60">
        <f>'DWCC Felindre'!F10</f>
        <v>6</v>
      </c>
      <c r="G10" s="60">
        <f>'DWCC Felindre'!G10</f>
        <v>6.1</v>
      </c>
      <c r="H10" s="60">
        <f>'DWCC Felindre'!H10</f>
        <v>8.1999999999999993</v>
      </c>
      <c r="I10" s="60">
        <f>'DWCC Felindre'!I10</f>
        <v>8</v>
      </c>
      <c r="J10" s="60">
        <f>'DWCC Felindre'!J10</f>
        <v>8.1</v>
      </c>
      <c r="K10" s="60">
        <f>'DWCC Felindre'!K10</f>
        <v>8</v>
      </c>
      <c r="L10" s="60">
        <f>'DWCC Felindre'!L10</f>
        <v>7.7</v>
      </c>
      <c r="M10" s="60">
        <f>'DWCC Felindre'!M10</f>
        <v>0</v>
      </c>
      <c r="N10" s="60">
        <f>'DWCC Felindre'!N10</f>
        <v>0</v>
      </c>
      <c r="O10" s="60">
        <f>'DWCC Felindre'!O10</f>
        <v>0</v>
      </c>
      <c r="P10" s="60">
        <f>'DWCC Felindre'!P10</f>
        <v>0</v>
      </c>
      <c r="Q10" s="60">
        <f>'DWCC Felindre'!Q10</f>
        <v>0</v>
      </c>
      <c r="R10" s="60">
        <f>'DWCC Felindre'!R10</f>
        <v>0</v>
      </c>
      <c r="S10" s="60">
        <f>'DWCC Felindre'!S10</f>
        <v>0</v>
      </c>
      <c r="T10" s="60">
        <f>'DWCC Felindre'!T10</f>
        <v>0</v>
      </c>
      <c r="U10" s="60">
        <f>'DWCC Felindre'!U10</f>
        <v>0</v>
      </c>
      <c r="V10" s="60">
        <f>'DWCC Felindre'!V10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'DWCC Felindre'!C11</f>
        <v>3</v>
      </c>
      <c r="D11" s="60">
        <f>'DWCC Felindre'!D11</f>
        <v>3</v>
      </c>
      <c r="E11" s="60">
        <f>'DWCC Felindre'!E11</f>
        <v>3</v>
      </c>
      <c r="F11" s="60">
        <f>'DWCC Felindre'!F11</f>
        <v>3</v>
      </c>
      <c r="G11" s="60">
        <f>'DWCC Felindre'!G11</f>
        <v>2</v>
      </c>
      <c r="H11" s="60">
        <f>'DWCC Felindre'!H11</f>
        <v>0</v>
      </c>
      <c r="I11" s="60">
        <f>'DWCC Felindre'!I11</f>
        <v>0</v>
      </c>
      <c r="J11" s="60">
        <f>'DWCC Felindre'!J11</f>
        <v>0</v>
      </c>
      <c r="K11" s="60">
        <f>'DWCC Felindre'!K11</f>
        <v>0</v>
      </c>
      <c r="L11" s="60">
        <f>'DWCC Felindre'!L11</f>
        <v>2</v>
      </c>
      <c r="M11" s="60">
        <f>'DWCC Felindre'!M11</f>
        <v>0</v>
      </c>
      <c r="N11" s="60">
        <f>'DWCC Felindre'!N11</f>
        <v>0</v>
      </c>
      <c r="O11" s="60">
        <f>'DWCC Felindre'!O11</f>
        <v>0</v>
      </c>
      <c r="P11" s="60">
        <f>'DWCC Felindre'!P11</f>
        <v>0</v>
      </c>
      <c r="Q11" s="60">
        <f>'DWCC Felindre'!Q11</f>
        <v>0</v>
      </c>
      <c r="R11" s="60">
        <f>'DWCC Felindre'!R11</f>
        <v>0</v>
      </c>
      <c r="S11" s="60">
        <f>'DWCC Felindre'!S11</f>
        <v>0</v>
      </c>
      <c r="T11" s="60">
        <f>'DWCC Felindre'!T11</f>
        <v>0</v>
      </c>
      <c r="U11" s="60">
        <f>'DWCC Felindre'!U11</f>
        <v>0</v>
      </c>
      <c r="V11" s="60">
        <f>'DWCC Felindre'!V11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'DWCC Felindre'!C12</f>
        <v>1</v>
      </c>
      <c r="D12" s="60">
        <f>'DWCC Felindre'!D12</f>
        <v>2</v>
      </c>
      <c r="E12" s="60">
        <f>'DWCC Felindre'!E12</f>
        <v>1</v>
      </c>
      <c r="F12" s="60">
        <f>'DWCC Felindre'!F12</f>
        <v>1</v>
      </c>
      <c r="G12" s="60">
        <f>'DWCC Felindre'!G12</f>
        <v>1</v>
      </c>
      <c r="H12" s="60">
        <f>'DWCC Felindre'!H12</f>
        <v>0</v>
      </c>
      <c r="I12" s="60">
        <f>'DWCC Felindre'!I12</f>
        <v>0</v>
      </c>
      <c r="J12" s="60">
        <f>'DWCC Felindre'!J12</f>
        <v>0</v>
      </c>
      <c r="K12" s="60">
        <f>'DWCC Felindre'!K12</f>
        <v>0</v>
      </c>
      <c r="L12" s="60">
        <f>'DWCC Felindre'!L12</f>
        <v>1</v>
      </c>
      <c r="M12" s="60">
        <f>'DWCC Felindre'!M12</f>
        <v>0</v>
      </c>
      <c r="N12" s="60">
        <f>'DWCC Felindre'!N12</f>
        <v>0</v>
      </c>
      <c r="O12" s="60">
        <f>'DWCC Felindre'!O12</f>
        <v>0</v>
      </c>
      <c r="P12" s="60">
        <f>'DWCC Felindre'!P12</f>
        <v>0</v>
      </c>
      <c r="Q12" s="60">
        <f>'DWCC Felindre'!Q12</f>
        <v>0</v>
      </c>
      <c r="R12" s="60">
        <f>'DWCC Felindre'!R12</f>
        <v>0</v>
      </c>
      <c r="S12" s="60">
        <f>'DWCC Felindre'!S12</f>
        <v>0</v>
      </c>
      <c r="T12" s="60">
        <f>'DWCC Felindre'!T12</f>
        <v>0</v>
      </c>
      <c r="U12" s="60">
        <f>'DWCC Felindre'!U12</f>
        <v>0</v>
      </c>
      <c r="V12" s="60">
        <f>'DWCC Felindre'!V12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'DWCC Felindre'!C13</f>
        <v>2</v>
      </c>
      <c r="D13" s="60">
        <f>'DWCC Felindre'!D13</f>
        <v>2</v>
      </c>
      <c r="E13" s="60">
        <f>'DWCC Felindre'!E13</f>
        <v>3</v>
      </c>
      <c r="F13" s="60">
        <f>'DWCC Felindre'!F13</f>
        <v>3</v>
      </c>
      <c r="G13" s="60">
        <f>'DWCC Felindre'!G13</f>
        <v>2</v>
      </c>
      <c r="H13" s="60">
        <f>'DWCC Felindre'!H13</f>
        <v>1</v>
      </c>
      <c r="I13" s="60">
        <f>'DWCC Felindre'!I13</f>
        <v>1</v>
      </c>
      <c r="J13" s="60">
        <f>'DWCC Felindre'!J13</f>
        <v>1</v>
      </c>
      <c r="K13" s="60">
        <f>'DWCC Felindre'!K13</f>
        <v>2</v>
      </c>
      <c r="L13" s="60">
        <f>'DWCC Felindre'!L13</f>
        <v>2</v>
      </c>
      <c r="M13" s="60">
        <f>'DWCC Felindre'!M13</f>
        <v>0</v>
      </c>
      <c r="N13" s="60">
        <f>'DWCC Felindre'!N13</f>
        <v>0</v>
      </c>
      <c r="O13" s="60">
        <f>'DWCC Felindre'!O13</f>
        <v>0</v>
      </c>
      <c r="P13" s="60">
        <f>'DWCC Felindre'!P13</f>
        <v>0</v>
      </c>
      <c r="Q13" s="60">
        <f>'DWCC Felindre'!Q13</f>
        <v>0</v>
      </c>
      <c r="R13" s="60">
        <f>'DWCC Felindre'!R13</f>
        <v>0</v>
      </c>
      <c r="S13" s="60">
        <f>'DWCC Felindre'!S13</f>
        <v>0</v>
      </c>
      <c r="T13" s="60">
        <f>'DWCC Felindre'!T13</f>
        <v>0</v>
      </c>
      <c r="U13" s="60">
        <f>'DWCC Felindre'!U13</f>
        <v>0</v>
      </c>
      <c r="V13" s="60">
        <f>'DWCC Felindre'!V13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'DWCC Felindre'!C14</f>
        <v xml:space="preserve">Grass Silage (25% DM) </v>
      </c>
      <c r="D14" s="102" t="str">
        <f>'DWCC Felindre'!D14</f>
        <v xml:space="preserve">Grass Silage (25% DM) </v>
      </c>
      <c r="E14" s="102" t="str">
        <f>'DWCC Felindre'!E14</f>
        <v xml:space="preserve">Grass Silage (25% DM) </v>
      </c>
      <c r="F14" s="102" t="str">
        <f>'DWCC Felindre'!F14</f>
        <v xml:space="preserve">Grass Silage (25% DM) </v>
      </c>
      <c r="G14" s="102" t="str">
        <f>'DWCC Felindre'!G14</f>
        <v xml:space="preserve">Grass Silage (25% DM) </v>
      </c>
      <c r="H14" s="102" t="str">
        <f>'DWCC Felindre'!H14</f>
        <v xml:space="preserve">Grass Silage (25% DM) </v>
      </c>
      <c r="I14" s="102" t="str">
        <f>'DWCC Felindre'!I14</f>
        <v xml:space="preserve">Grass Silage (25% DM) </v>
      </c>
      <c r="J14" s="102" t="str">
        <f>'DWCC Felindre'!J14</f>
        <v xml:space="preserve">Grass Silage (25% DM) </v>
      </c>
      <c r="K14" s="102" t="str">
        <f>'DWCC Felindre'!K14</f>
        <v xml:space="preserve">Grass Silage (25% DM) </v>
      </c>
      <c r="L14" s="102" t="str">
        <f>'DWCC Felindre'!L14</f>
        <v xml:space="preserve">Grass Silage (25% DM) </v>
      </c>
      <c r="M14" s="102">
        <f>'DWCC Felindre'!M14</f>
        <v>0</v>
      </c>
      <c r="N14" s="102">
        <f>'DWCC Felindre'!N14</f>
        <v>0</v>
      </c>
      <c r="O14" s="102">
        <f>'DWCC Felindre'!O14</f>
        <v>0</v>
      </c>
      <c r="P14" s="102">
        <f>'DWCC Felindre'!P14</f>
        <v>0</v>
      </c>
      <c r="Q14" s="102">
        <f>'DWCC Felindre'!Q14</f>
        <v>0</v>
      </c>
      <c r="R14" s="102">
        <f>'DWCC Felindre'!R14</f>
        <v>0</v>
      </c>
      <c r="S14" s="102">
        <f>'DWCC Felindre'!S14</f>
        <v>0</v>
      </c>
      <c r="T14" s="102">
        <f>'DWCC Felindre'!T14</f>
        <v>0</v>
      </c>
      <c r="U14" s="102">
        <f>'DWCC Felindre'!U14</f>
        <v>0</v>
      </c>
      <c r="V14" s="102">
        <f>'DWCC Felindre'!V14</f>
        <v>0</v>
      </c>
      <c r="AD14" s="30" t="s">
        <v>138</v>
      </c>
      <c r="AE14" s="30">
        <v>6</v>
      </c>
      <c r="AI14" s="53" t="s">
        <v>119</v>
      </c>
      <c r="AJ14" s="54">
        <v>0.8</v>
      </c>
      <c r="AK14" s="55">
        <v>1.7</v>
      </c>
      <c r="AL14" s="11">
        <v>12</v>
      </c>
      <c r="AM14" s="11">
        <v>6.7</v>
      </c>
      <c r="AN14" s="11" t="s">
        <v>135</v>
      </c>
    </row>
    <row r="15" spans="1:41" ht="13" x14ac:dyDescent="0.25">
      <c r="A15" s="135" t="s">
        <v>9</v>
      </c>
      <c r="B15" s="135"/>
      <c r="C15" s="60">
        <f>'DWCC Felindre'!C15</f>
        <v>33.5</v>
      </c>
      <c r="D15" s="60">
        <f>'DWCC Felindre'!D15</f>
        <v>33.5</v>
      </c>
      <c r="E15" s="60">
        <f>'DWCC Felindre'!E15</f>
        <v>33.5</v>
      </c>
      <c r="F15" s="60">
        <f>'DWCC Felindre'!F15</f>
        <v>33.5</v>
      </c>
      <c r="G15" s="60">
        <f>'DWCC Felindre'!G15</f>
        <v>33.5</v>
      </c>
      <c r="H15" s="60">
        <f>'DWCC Felindre'!H15</f>
        <v>33.5</v>
      </c>
      <c r="I15" s="60">
        <f>'DWCC Felindre'!I15</f>
        <v>33.5</v>
      </c>
      <c r="J15" s="60">
        <f>'DWCC Felindre'!J15</f>
        <v>33.5</v>
      </c>
      <c r="K15" s="60">
        <f>'DWCC Felindre'!K15</f>
        <v>33.5</v>
      </c>
      <c r="L15" s="60">
        <f>'DWCC Felindre'!L15</f>
        <v>33.5</v>
      </c>
      <c r="M15" s="60">
        <f>'DWCC Felindre'!M15</f>
        <v>0</v>
      </c>
      <c r="N15" s="60">
        <f>'DWCC Felindre'!N15</f>
        <v>0</v>
      </c>
      <c r="O15" s="60">
        <f>'DWCC Felindre'!O15</f>
        <v>0</v>
      </c>
      <c r="P15" s="60">
        <f>'DWCC Felindre'!P15</f>
        <v>0</v>
      </c>
      <c r="Q15" s="60">
        <f>'DWCC Felindre'!Q15</f>
        <v>0</v>
      </c>
      <c r="R15" s="60">
        <f>'DWCC Felindre'!R15</f>
        <v>0</v>
      </c>
      <c r="S15" s="60">
        <f>'DWCC Felindre'!S15</f>
        <v>0</v>
      </c>
      <c r="T15" s="60">
        <f>'DWCC Felindre'!T15</f>
        <v>0</v>
      </c>
      <c r="U15" s="60">
        <f>'DWCC Felindre'!U15</f>
        <v>0</v>
      </c>
      <c r="V15" s="60">
        <f>'DWCC Felindre'!V15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'DWCC Felindre'!C16</f>
        <v>Medium/Clay</v>
      </c>
      <c r="D16" s="103" t="str">
        <f>'DWCC Felindre'!D16</f>
        <v>Medium/Clay</v>
      </c>
      <c r="E16" s="103" t="str">
        <f>'DWCC Felindre'!E16</f>
        <v>Medium/Clay</v>
      </c>
      <c r="F16" s="103" t="str">
        <f>'DWCC Felindre'!F16</f>
        <v>Medium/Clay</v>
      </c>
      <c r="G16" s="103" t="str">
        <f>'DWCC Felindre'!G16</f>
        <v>Medium/Clay</v>
      </c>
      <c r="H16" s="103" t="str">
        <f>'DWCC Felindre'!H16</f>
        <v>Medium/Clay</v>
      </c>
      <c r="I16" s="103" t="str">
        <f>'DWCC Felindre'!I16</f>
        <v>Medium/Clay</v>
      </c>
      <c r="J16" s="103" t="str">
        <f>'DWCC Felindre'!J16</f>
        <v>Medium/Clay</v>
      </c>
      <c r="K16" s="103" t="str">
        <f>'DWCC Felindre'!K16</f>
        <v>Medium/Clay</v>
      </c>
      <c r="L16" s="103" t="str">
        <f>'DWCC Felindre'!L16</f>
        <v>Medium/Clay</v>
      </c>
      <c r="M16" s="103">
        <f>'DWCC Felindre'!M16</f>
        <v>0</v>
      </c>
      <c r="N16" s="103">
        <f>'DWCC Felindre'!N16</f>
        <v>0</v>
      </c>
      <c r="O16" s="103">
        <f>'DWCC Felindre'!O16</f>
        <v>0</v>
      </c>
      <c r="P16" s="103">
        <f>'DWCC Felindre'!P16</f>
        <v>0</v>
      </c>
      <c r="Q16" s="103">
        <f>'DWCC Felindre'!Q16</f>
        <v>0</v>
      </c>
      <c r="R16" s="103">
        <f>'DWCC Felindre'!R16</f>
        <v>0</v>
      </c>
      <c r="S16" s="103">
        <f>'DWCC Felindre'!S16</f>
        <v>0</v>
      </c>
      <c r="T16" s="103">
        <f>'DWCC Felindre'!T16</f>
        <v>0</v>
      </c>
      <c r="U16" s="103">
        <f>'DWCC Felindre'!U16</f>
        <v>0</v>
      </c>
      <c r="V16" s="103">
        <f>'DWCC Felindre'!V16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56.949999999999996</v>
      </c>
      <c r="D17" s="28">
        <f t="shared" ref="D17:V17" si="0">(VLOOKUP(D$14,$AI2:$AK26,2,FALSE))*D$15</f>
        <v>56.949999999999996</v>
      </c>
      <c r="E17" s="28">
        <f t="shared" si="0"/>
        <v>56.949999999999996</v>
      </c>
      <c r="F17" s="28">
        <f t="shared" si="0"/>
        <v>56.949999999999996</v>
      </c>
      <c r="G17" s="28">
        <f t="shared" si="0"/>
        <v>56.949999999999996</v>
      </c>
      <c r="H17" s="28">
        <f t="shared" si="0"/>
        <v>56.949999999999996</v>
      </c>
      <c r="I17" s="28">
        <f t="shared" si="0"/>
        <v>56.949999999999996</v>
      </c>
      <c r="J17" s="28">
        <f t="shared" si="0"/>
        <v>56.949999999999996</v>
      </c>
      <c r="K17" s="28">
        <f t="shared" si="0"/>
        <v>56.949999999999996</v>
      </c>
      <c r="L17" s="28">
        <f t="shared" si="0"/>
        <v>56.949999999999996</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-56.949999999999996</v>
      </c>
      <c r="D19" s="16">
        <f t="shared" ref="D19:V19" si="1">D18-D17</f>
        <v>-56.949999999999996</v>
      </c>
      <c r="E19" s="16">
        <f t="shared" si="1"/>
        <v>-56.949999999999996</v>
      </c>
      <c r="F19" s="16">
        <f t="shared" si="1"/>
        <v>-56.949999999999996</v>
      </c>
      <c r="G19" s="16">
        <f t="shared" si="1"/>
        <v>-56.949999999999996</v>
      </c>
      <c r="H19" s="16">
        <f t="shared" si="1"/>
        <v>-56.949999999999996</v>
      </c>
      <c r="I19" s="16">
        <f t="shared" si="1"/>
        <v>-56.949999999999996</v>
      </c>
      <c r="J19" s="16">
        <f t="shared" si="1"/>
        <v>-56.949999999999996</v>
      </c>
      <c r="K19" s="16">
        <f t="shared" si="1"/>
        <v>-56.949999999999996</v>
      </c>
      <c r="L19" s="16">
        <f t="shared" si="1"/>
        <v>-56.949999999999996</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201</v>
      </c>
      <c r="D21" s="28">
        <f t="shared" ref="D21:V21" si="2">(VLOOKUP(D$14,$AI2:$AK26,3,FALSE))*D$15</f>
        <v>201</v>
      </c>
      <c r="E21" s="28">
        <f t="shared" si="2"/>
        <v>201</v>
      </c>
      <c r="F21" s="28">
        <f t="shared" si="2"/>
        <v>201</v>
      </c>
      <c r="G21" s="28">
        <f t="shared" si="2"/>
        <v>201</v>
      </c>
      <c r="H21" s="28">
        <f t="shared" si="2"/>
        <v>201</v>
      </c>
      <c r="I21" s="28">
        <f t="shared" si="2"/>
        <v>201</v>
      </c>
      <c r="J21" s="28">
        <f t="shared" si="2"/>
        <v>201</v>
      </c>
      <c r="K21" s="28">
        <f t="shared" si="2"/>
        <v>201</v>
      </c>
      <c r="L21" s="28">
        <f t="shared" si="2"/>
        <v>201</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-201</v>
      </c>
      <c r="D23" s="16">
        <f t="shared" ref="D23:V23" si="3">D22-D21</f>
        <v>-201</v>
      </c>
      <c r="E23" s="16">
        <f t="shared" si="3"/>
        <v>-201</v>
      </c>
      <c r="F23" s="16">
        <f t="shared" si="3"/>
        <v>-201</v>
      </c>
      <c r="G23" s="16">
        <f t="shared" si="3"/>
        <v>-201</v>
      </c>
      <c r="H23" s="16">
        <f t="shared" si="3"/>
        <v>-201</v>
      </c>
      <c r="I23" s="16">
        <f t="shared" si="3"/>
        <v>-201</v>
      </c>
      <c r="J23" s="16">
        <f t="shared" si="3"/>
        <v>-201</v>
      </c>
      <c r="K23" s="16">
        <f t="shared" si="3"/>
        <v>-201</v>
      </c>
      <c r="L23" s="16">
        <f t="shared" si="3"/>
        <v>-201</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6201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3907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1163</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173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455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6201</v>
      </c>
      <c r="H57" s="8">
        <f t="shared" si="13"/>
        <v>3907</v>
      </c>
      <c r="I57" s="8">
        <f t="shared" si="13"/>
        <v>1163</v>
      </c>
      <c r="J57" s="8">
        <f t="shared" si="13"/>
        <v>173</v>
      </c>
      <c r="K57" s="8">
        <f t="shared" si="13"/>
        <v>455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7.4</v>
      </c>
      <c r="C60" s="76">
        <f t="shared" ref="C60:U60" si="14">D10</f>
        <v>6.4</v>
      </c>
      <c r="D60" s="76">
        <f t="shared" si="14"/>
        <v>6.6</v>
      </c>
      <c r="E60" s="76">
        <f t="shared" si="14"/>
        <v>6</v>
      </c>
      <c r="F60" s="76">
        <f t="shared" si="14"/>
        <v>6.1</v>
      </c>
      <c r="G60" s="76">
        <f t="shared" si="14"/>
        <v>8.1999999999999993</v>
      </c>
      <c r="H60" s="76">
        <f t="shared" si="14"/>
        <v>8</v>
      </c>
      <c r="I60" s="76">
        <f t="shared" si="14"/>
        <v>8.1</v>
      </c>
      <c r="J60" s="76">
        <f t="shared" si="14"/>
        <v>8</v>
      </c>
      <c r="K60" s="76">
        <f t="shared" si="14"/>
        <v>7.7</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-7.2000000000000011</v>
      </c>
      <c r="C64" s="77">
        <f t="shared" ref="C64:U64" si="17">(C59-C60)*C61</f>
        <v>-1.2000000000000011</v>
      </c>
      <c r="D64" s="77">
        <f t="shared" si="17"/>
        <v>-2.3999999999999968</v>
      </c>
      <c r="E64" s="77">
        <f t="shared" si="17"/>
        <v>1.2000000000000011</v>
      </c>
      <c r="F64" s="77">
        <f t="shared" si="17"/>
        <v>0.6000000000000032</v>
      </c>
      <c r="G64" s="77">
        <f t="shared" si="17"/>
        <v>-11.999999999999995</v>
      </c>
      <c r="H64" s="77">
        <f t="shared" si="17"/>
        <v>-10.799999999999999</v>
      </c>
      <c r="I64" s="77">
        <f t="shared" si="17"/>
        <v>-11.399999999999997</v>
      </c>
      <c r="J64" s="77">
        <f t="shared" si="17"/>
        <v>-10.799999999999999</v>
      </c>
      <c r="K64" s="77">
        <f t="shared" si="17"/>
        <v>-9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7.2000000000000011</v>
      </c>
      <c r="C65" s="77">
        <f t="shared" ref="C65:U65" si="18">C63-C64</f>
        <v>1.2000000000000011</v>
      </c>
      <c r="D65" s="77">
        <f t="shared" si="18"/>
        <v>2.3999999999999968</v>
      </c>
      <c r="E65" s="77">
        <f t="shared" si="18"/>
        <v>-1.2000000000000011</v>
      </c>
      <c r="F65" s="77">
        <f t="shared" si="18"/>
        <v>-0.6000000000000032</v>
      </c>
      <c r="G65" s="77">
        <f t="shared" si="18"/>
        <v>11.999999999999995</v>
      </c>
      <c r="H65" s="77">
        <f t="shared" si="18"/>
        <v>10.799999999999999</v>
      </c>
      <c r="I65" s="77">
        <f t="shared" si="18"/>
        <v>11.399999999999997</v>
      </c>
      <c r="J65" s="77">
        <f t="shared" si="18"/>
        <v>10.799999999999999</v>
      </c>
      <c r="K65" s="77">
        <f t="shared" si="18"/>
        <v>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1796875" style="11" bestFit="1" customWidth="1"/>
    <col min="5" max="22" width="21.1796875" style="11" customWidth="1"/>
    <col min="23" max="26" width="13.1796875" style="11"/>
    <col min="27" max="27" width="0" style="11" hidden="1" customWidth="1"/>
    <col min="28" max="29" width="10.81640625" style="19" hidden="1" customWidth="1"/>
    <col min="30" max="30" width="19.81640625" style="19" hidden="1" customWidth="1"/>
    <col min="31" max="34" width="12.453125" style="19" hidden="1" customWidth="1"/>
    <col min="35" max="35" width="27.81640625" style="19" hidden="1" customWidth="1"/>
    <col min="36" max="40" width="0" style="11" hidden="1" customWidth="1"/>
    <col min="41" max="41" width="67.1796875" style="11" hidden="1" customWidth="1"/>
    <col min="42" max="16384" width="13.1796875" style="11"/>
  </cols>
  <sheetData>
    <row r="1" spans="1:41" ht="13" x14ac:dyDescent="0.3">
      <c r="A1" s="127" t="s">
        <v>41</v>
      </c>
      <c r="B1" s="127"/>
      <c r="C1" s="140" t="str">
        <f>'DWCC Felindre'!C1:D1</f>
        <v>PAN-024482</v>
      </c>
      <c r="D1" s="141"/>
      <c r="E1" s="93" t="s">
        <v>45</v>
      </c>
      <c r="F1" s="39">
        <f>'DWCC Felindre'!F1</f>
        <v>26.1</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'DWCC Felindre'!C2:D2</f>
        <v>EPR/GP3792SK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'DWCC Felindre'!C3:D3</f>
        <v>ByProduct Recovery Limited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'DWCC Felindre'!C4:D4</f>
        <v>Abergelli Farm, Felindre, Swansea, SA7 5NN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'DWCC Felindre'!C5:D5</f>
        <v>Megan Tucker</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'DWCC Felindre'!C8</f>
        <v>1</v>
      </c>
      <c r="D8" s="60">
        <f>'DWCC Felindre'!D8</f>
        <v>2</v>
      </c>
      <c r="E8" s="60">
        <f>'DWCC Felindre'!E8</f>
        <v>3</v>
      </c>
      <c r="F8" s="60">
        <f>'DWCC Felindre'!F8</f>
        <v>4</v>
      </c>
      <c r="G8" s="60">
        <f>'DWCC Felindre'!G8</f>
        <v>5</v>
      </c>
      <c r="H8" s="60">
        <f>'DWCC Felindre'!H8</f>
        <v>6201</v>
      </c>
      <c r="I8" s="60">
        <f>'DWCC Felindre'!I8</f>
        <v>3907</v>
      </c>
      <c r="J8" s="60">
        <f>'DWCC Felindre'!J8</f>
        <v>1163</v>
      </c>
      <c r="K8" s="60">
        <f>'DWCC Felindre'!K8</f>
        <v>173</v>
      </c>
      <c r="L8" s="60">
        <f>'DWCC Felindre'!L8</f>
        <v>455</v>
      </c>
      <c r="M8" s="60">
        <f>'DWCC Felindre'!M8</f>
        <v>0</v>
      </c>
      <c r="N8" s="60">
        <f>'DWCC Felindre'!N8</f>
        <v>0</v>
      </c>
      <c r="O8" s="60">
        <f>'DWCC Felindre'!O8</f>
        <v>0</v>
      </c>
      <c r="P8" s="60">
        <f>'DWCC Felindre'!P8</f>
        <v>0</v>
      </c>
      <c r="Q8" s="60">
        <f>'DWCC Felindre'!Q8</f>
        <v>0</v>
      </c>
      <c r="R8" s="60">
        <f>'DWCC Felindre'!R8</f>
        <v>0</v>
      </c>
      <c r="S8" s="60">
        <f>'DWCC Felindre'!S8</f>
        <v>0</v>
      </c>
      <c r="T8" s="60">
        <f>'DWCC Felindre'!T8</f>
        <v>0</v>
      </c>
      <c r="U8" s="60">
        <f>'DWCC Felindre'!U8</f>
        <v>0</v>
      </c>
      <c r="V8" s="60">
        <f>'DWCC Felindre'!V8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'DWCC Felindre'!C9</f>
        <v xml:space="preserve">Moderate </v>
      </c>
      <c r="D9" s="60" t="str">
        <f>'DWCC Felindre'!D9</f>
        <v xml:space="preserve">Moderate </v>
      </c>
      <c r="E9" s="60" t="str">
        <f>'DWCC Felindre'!E9</f>
        <v xml:space="preserve">Moderate </v>
      </c>
      <c r="F9" s="60" t="str">
        <f>'DWCC Felindre'!F9</f>
        <v xml:space="preserve">Moderate </v>
      </c>
      <c r="G9" s="60" t="str">
        <f>'DWCC Felindre'!G9</f>
        <v xml:space="preserve">Moderate </v>
      </c>
      <c r="H9" s="60" t="str">
        <f>'DWCC Felindre'!H9</f>
        <v xml:space="preserve">Moderate </v>
      </c>
      <c r="I9" s="60" t="str">
        <f>'DWCC Felindre'!I9</f>
        <v xml:space="preserve">Moderate </v>
      </c>
      <c r="J9" s="60" t="str">
        <f>'DWCC Felindre'!J9</f>
        <v xml:space="preserve">Moderate </v>
      </c>
      <c r="K9" s="60" t="str">
        <f>'DWCC Felindre'!K9</f>
        <v xml:space="preserve">Moderate </v>
      </c>
      <c r="L9" s="60" t="str">
        <f>'DWCC Felindre'!L9</f>
        <v xml:space="preserve">Moderate </v>
      </c>
      <c r="M9" s="60">
        <f>'DWCC Felindre'!M9</f>
        <v>0</v>
      </c>
      <c r="N9" s="60">
        <f>'DWCC Felindre'!N9</f>
        <v>0</v>
      </c>
      <c r="O9" s="60">
        <f>'DWCC Felindre'!O9</f>
        <v>0</v>
      </c>
      <c r="P9" s="60">
        <f>'DWCC Felindre'!P9</f>
        <v>0</v>
      </c>
      <c r="Q9" s="60">
        <f>'DWCC Felindre'!Q9</f>
        <v>0</v>
      </c>
      <c r="R9" s="60">
        <f>'DWCC Felindre'!R9</f>
        <v>0</v>
      </c>
      <c r="S9" s="60">
        <f>'DWCC Felindre'!S9</f>
        <v>0</v>
      </c>
      <c r="T9" s="60">
        <f>'DWCC Felindre'!T9</f>
        <v>0</v>
      </c>
      <c r="U9" s="60">
        <f>'DWCC Felindre'!U9</f>
        <v>0</v>
      </c>
      <c r="V9" s="60">
        <f>'DWCC Felindre'!V9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'DWCC Felindre'!C10</f>
        <v>7.4</v>
      </c>
      <c r="D10" s="60">
        <f>'DWCC Felindre'!D10</f>
        <v>6.4</v>
      </c>
      <c r="E10" s="60">
        <f>'DWCC Felindre'!E10</f>
        <v>6.6</v>
      </c>
      <c r="F10" s="60">
        <f>'DWCC Felindre'!F10</f>
        <v>6</v>
      </c>
      <c r="G10" s="60">
        <f>'DWCC Felindre'!G10</f>
        <v>6.1</v>
      </c>
      <c r="H10" s="60">
        <f>'DWCC Felindre'!H10</f>
        <v>8.1999999999999993</v>
      </c>
      <c r="I10" s="60">
        <f>'DWCC Felindre'!I10</f>
        <v>8</v>
      </c>
      <c r="J10" s="60">
        <f>'DWCC Felindre'!J10</f>
        <v>8.1</v>
      </c>
      <c r="K10" s="60">
        <f>'DWCC Felindre'!K10</f>
        <v>8</v>
      </c>
      <c r="L10" s="60">
        <f>'DWCC Felindre'!L10</f>
        <v>7.7</v>
      </c>
      <c r="M10" s="60">
        <f>'DWCC Felindre'!M10</f>
        <v>0</v>
      </c>
      <c r="N10" s="60">
        <f>'DWCC Felindre'!N10</f>
        <v>0</v>
      </c>
      <c r="O10" s="60">
        <f>'DWCC Felindre'!O10</f>
        <v>0</v>
      </c>
      <c r="P10" s="60">
        <f>'DWCC Felindre'!P10</f>
        <v>0</v>
      </c>
      <c r="Q10" s="60">
        <f>'DWCC Felindre'!Q10</f>
        <v>0</v>
      </c>
      <c r="R10" s="60">
        <f>'DWCC Felindre'!R10</f>
        <v>0</v>
      </c>
      <c r="S10" s="60">
        <f>'DWCC Felindre'!S10</f>
        <v>0</v>
      </c>
      <c r="T10" s="60">
        <f>'DWCC Felindre'!T10</f>
        <v>0</v>
      </c>
      <c r="U10" s="60">
        <f>'DWCC Felindre'!U10</f>
        <v>0</v>
      </c>
      <c r="V10" s="60">
        <f>'DWCC Felindre'!V10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'DWCC Felindre'!C11</f>
        <v>3</v>
      </c>
      <c r="D11" s="60">
        <f>'DWCC Felindre'!D11</f>
        <v>3</v>
      </c>
      <c r="E11" s="60">
        <f>'DWCC Felindre'!E11</f>
        <v>3</v>
      </c>
      <c r="F11" s="60">
        <f>'DWCC Felindre'!F11</f>
        <v>3</v>
      </c>
      <c r="G11" s="60">
        <f>'DWCC Felindre'!G11</f>
        <v>2</v>
      </c>
      <c r="H11" s="60">
        <f>'DWCC Felindre'!H11</f>
        <v>0</v>
      </c>
      <c r="I11" s="60">
        <f>'DWCC Felindre'!I11</f>
        <v>0</v>
      </c>
      <c r="J11" s="60">
        <f>'DWCC Felindre'!J11</f>
        <v>0</v>
      </c>
      <c r="K11" s="60">
        <f>'DWCC Felindre'!K11</f>
        <v>0</v>
      </c>
      <c r="L11" s="60">
        <f>'DWCC Felindre'!L11</f>
        <v>2</v>
      </c>
      <c r="M11" s="60">
        <f>'DWCC Felindre'!M11</f>
        <v>0</v>
      </c>
      <c r="N11" s="60">
        <f>'DWCC Felindre'!N11</f>
        <v>0</v>
      </c>
      <c r="O11" s="60">
        <f>'DWCC Felindre'!O11</f>
        <v>0</v>
      </c>
      <c r="P11" s="60">
        <f>'DWCC Felindre'!P11</f>
        <v>0</v>
      </c>
      <c r="Q11" s="60">
        <f>'DWCC Felindre'!Q11</f>
        <v>0</v>
      </c>
      <c r="R11" s="60">
        <f>'DWCC Felindre'!R11</f>
        <v>0</v>
      </c>
      <c r="S11" s="60">
        <f>'DWCC Felindre'!S11</f>
        <v>0</v>
      </c>
      <c r="T11" s="60">
        <f>'DWCC Felindre'!T11</f>
        <v>0</v>
      </c>
      <c r="U11" s="60">
        <f>'DWCC Felindre'!U11</f>
        <v>0</v>
      </c>
      <c r="V11" s="60">
        <f>'DWCC Felindre'!V11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'DWCC Felindre'!C12</f>
        <v>1</v>
      </c>
      <c r="D12" s="60">
        <f>'DWCC Felindre'!D12</f>
        <v>2</v>
      </c>
      <c r="E12" s="60">
        <f>'DWCC Felindre'!E12</f>
        <v>1</v>
      </c>
      <c r="F12" s="60">
        <f>'DWCC Felindre'!F12</f>
        <v>1</v>
      </c>
      <c r="G12" s="60">
        <f>'DWCC Felindre'!G12</f>
        <v>1</v>
      </c>
      <c r="H12" s="60">
        <f>'DWCC Felindre'!H12</f>
        <v>0</v>
      </c>
      <c r="I12" s="60">
        <f>'DWCC Felindre'!I12</f>
        <v>0</v>
      </c>
      <c r="J12" s="60">
        <f>'DWCC Felindre'!J12</f>
        <v>0</v>
      </c>
      <c r="K12" s="60">
        <f>'DWCC Felindre'!K12</f>
        <v>0</v>
      </c>
      <c r="L12" s="60">
        <f>'DWCC Felindre'!L12</f>
        <v>1</v>
      </c>
      <c r="M12" s="60">
        <f>'DWCC Felindre'!M12</f>
        <v>0</v>
      </c>
      <c r="N12" s="60">
        <f>'DWCC Felindre'!N12</f>
        <v>0</v>
      </c>
      <c r="O12" s="60">
        <f>'DWCC Felindre'!O12</f>
        <v>0</v>
      </c>
      <c r="P12" s="60">
        <f>'DWCC Felindre'!P12</f>
        <v>0</v>
      </c>
      <c r="Q12" s="60">
        <f>'DWCC Felindre'!Q12</f>
        <v>0</v>
      </c>
      <c r="R12" s="60">
        <f>'DWCC Felindre'!R12</f>
        <v>0</v>
      </c>
      <c r="S12" s="60">
        <f>'DWCC Felindre'!S12</f>
        <v>0</v>
      </c>
      <c r="T12" s="60">
        <f>'DWCC Felindre'!T12</f>
        <v>0</v>
      </c>
      <c r="U12" s="60">
        <f>'DWCC Felindre'!U12</f>
        <v>0</v>
      </c>
      <c r="V12" s="60">
        <f>'DWCC Felindre'!V12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'DWCC Felindre'!C13</f>
        <v>2</v>
      </c>
      <c r="D13" s="60">
        <f>'DWCC Felindre'!D13</f>
        <v>2</v>
      </c>
      <c r="E13" s="60">
        <f>'DWCC Felindre'!E13</f>
        <v>3</v>
      </c>
      <c r="F13" s="60">
        <f>'DWCC Felindre'!F13</f>
        <v>3</v>
      </c>
      <c r="G13" s="60">
        <f>'DWCC Felindre'!G13</f>
        <v>2</v>
      </c>
      <c r="H13" s="60">
        <f>'DWCC Felindre'!H13</f>
        <v>1</v>
      </c>
      <c r="I13" s="60">
        <f>'DWCC Felindre'!I13</f>
        <v>1</v>
      </c>
      <c r="J13" s="60">
        <f>'DWCC Felindre'!J13</f>
        <v>1</v>
      </c>
      <c r="K13" s="60">
        <f>'DWCC Felindre'!K13</f>
        <v>2</v>
      </c>
      <c r="L13" s="60">
        <f>'DWCC Felindre'!L13</f>
        <v>2</v>
      </c>
      <c r="M13" s="60">
        <f>'DWCC Felindre'!M13</f>
        <v>0</v>
      </c>
      <c r="N13" s="60">
        <f>'DWCC Felindre'!N13</f>
        <v>0</v>
      </c>
      <c r="O13" s="60">
        <f>'DWCC Felindre'!O13</f>
        <v>0</v>
      </c>
      <c r="P13" s="60">
        <f>'DWCC Felindre'!P13</f>
        <v>0</v>
      </c>
      <c r="Q13" s="60">
        <f>'DWCC Felindre'!Q13</f>
        <v>0</v>
      </c>
      <c r="R13" s="60">
        <f>'DWCC Felindre'!R13</f>
        <v>0</v>
      </c>
      <c r="S13" s="60">
        <f>'DWCC Felindre'!S13</f>
        <v>0</v>
      </c>
      <c r="T13" s="60">
        <f>'DWCC Felindre'!T13</f>
        <v>0</v>
      </c>
      <c r="U13" s="60">
        <f>'DWCC Felindre'!U13</f>
        <v>0</v>
      </c>
      <c r="V13" s="60">
        <f>'DWCC Felindre'!V13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'DWCC Felindre'!C14</f>
        <v xml:space="preserve">Grass Silage (25% DM) </v>
      </c>
      <c r="D14" s="102" t="str">
        <f>'DWCC Felindre'!D14</f>
        <v xml:space="preserve">Grass Silage (25% DM) </v>
      </c>
      <c r="E14" s="102" t="str">
        <f>'DWCC Felindre'!E14</f>
        <v xml:space="preserve">Grass Silage (25% DM) </v>
      </c>
      <c r="F14" s="102" t="str">
        <f>'DWCC Felindre'!F14</f>
        <v xml:space="preserve">Grass Silage (25% DM) </v>
      </c>
      <c r="G14" s="102" t="str">
        <f>'DWCC Felindre'!G14</f>
        <v xml:space="preserve">Grass Silage (25% DM) </v>
      </c>
      <c r="H14" s="102" t="str">
        <f>'DWCC Felindre'!H14</f>
        <v xml:space="preserve">Grass Silage (25% DM) </v>
      </c>
      <c r="I14" s="102" t="str">
        <f>'DWCC Felindre'!I14</f>
        <v xml:space="preserve">Grass Silage (25% DM) </v>
      </c>
      <c r="J14" s="102" t="str">
        <f>'DWCC Felindre'!J14</f>
        <v xml:space="preserve">Grass Silage (25% DM) </v>
      </c>
      <c r="K14" s="102" t="str">
        <f>'DWCC Felindre'!K14</f>
        <v xml:space="preserve">Grass Silage (25% DM) </v>
      </c>
      <c r="L14" s="102" t="str">
        <f>'DWCC Felindre'!L14</f>
        <v xml:space="preserve">Grass Silage (25% DM) </v>
      </c>
      <c r="M14" s="102">
        <f>'DWCC Felindre'!M14</f>
        <v>0</v>
      </c>
      <c r="N14" s="102">
        <f>'DWCC Felindre'!N14</f>
        <v>0</v>
      </c>
      <c r="O14" s="102">
        <f>'DWCC Felindre'!O14</f>
        <v>0</v>
      </c>
      <c r="P14" s="102">
        <f>'DWCC Felindre'!P14</f>
        <v>0</v>
      </c>
      <c r="Q14" s="102">
        <f>'DWCC Felindre'!Q14</f>
        <v>0</v>
      </c>
      <c r="R14" s="102">
        <f>'DWCC Felindre'!R14</f>
        <v>0</v>
      </c>
      <c r="S14" s="102">
        <f>'DWCC Felindre'!S14</f>
        <v>0</v>
      </c>
      <c r="T14" s="102">
        <f>'DWCC Felindre'!T14</f>
        <v>0</v>
      </c>
      <c r="U14" s="102">
        <f>'DWCC Felindre'!U14</f>
        <v>0</v>
      </c>
      <c r="V14" s="102">
        <f>'DWCC Felindre'!V14</f>
        <v>0</v>
      </c>
      <c r="AD14" s="30" t="s">
        <v>138</v>
      </c>
      <c r="AE14" s="30">
        <v>6</v>
      </c>
      <c r="AI14" s="53" t="s">
        <v>119</v>
      </c>
      <c r="AJ14" s="54">
        <v>0.8</v>
      </c>
      <c r="AK14" s="55">
        <v>1.7</v>
      </c>
      <c r="AL14" s="11">
        <v>12</v>
      </c>
      <c r="AM14" s="11">
        <v>6.7</v>
      </c>
      <c r="AN14" s="11" t="s">
        <v>135</v>
      </c>
    </row>
    <row r="15" spans="1:41" ht="13" x14ac:dyDescent="0.25">
      <c r="A15" s="135" t="s">
        <v>9</v>
      </c>
      <c r="B15" s="135"/>
      <c r="C15" s="60">
        <f>'DWCC Felindre'!C15</f>
        <v>33.5</v>
      </c>
      <c r="D15" s="60">
        <f>'DWCC Felindre'!D15</f>
        <v>33.5</v>
      </c>
      <c r="E15" s="60">
        <f>'DWCC Felindre'!E15</f>
        <v>33.5</v>
      </c>
      <c r="F15" s="60">
        <f>'DWCC Felindre'!F15</f>
        <v>33.5</v>
      </c>
      <c r="G15" s="60">
        <f>'DWCC Felindre'!G15</f>
        <v>33.5</v>
      </c>
      <c r="H15" s="60">
        <f>'DWCC Felindre'!H15</f>
        <v>33.5</v>
      </c>
      <c r="I15" s="60">
        <f>'DWCC Felindre'!I15</f>
        <v>33.5</v>
      </c>
      <c r="J15" s="60">
        <f>'DWCC Felindre'!J15</f>
        <v>33.5</v>
      </c>
      <c r="K15" s="60">
        <f>'DWCC Felindre'!K15</f>
        <v>33.5</v>
      </c>
      <c r="L15" s="60">
        <f>'DWCC Felindre'!L15</f>
        <v>33.5</v>
      </c>
      <c r="M15" s="60">
        <f>'DWCC Felindre'!M15</f>
        <v>0</v>
      </c>
      <c r="N15" s="60">
        <f>'DWCC Felindre'!N15</f>
        <v>0</v>
      </c>
      <c r="O15" s="60">
        <f>'DWCC Felindre'!O15</f>
        <v>0</v>
      </c>
      <c r="P15" s="60">
        <f>'DWCC Felindre'!P15</f>
        <v>0</v>
      </c>
      <c r="Q15" s="60">
        <f>'DWCC Felindre'!Q15</f>
        <v>0</v>
      </c>
      <c r="R15" s="60">
        <f>'DWCC Felindre'!R15</f>
        <v>0</v>
      </c>
      <c r="S15" s="60">
        <f>'DWCC Felindre'!S15</f>
        <v>0</v>
      </c>
      <c r="T15" s="60">
        <f>'DWCC Felindre'!T15</f>
        <v>0</v>
      </c>
      <c r="U15" s="60">
        <f>'DWCC Felindre'!U15</f>
        <v>0</v>
      </c>
      <c r="V15" s="60">
        <f>'DWCC Felindre'!V15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'DWCC Felindre'!C16</f>
        <v>Medium/Clay</v>
      </c>
      <c r="D16" s="103" t="str">
        <f>'DWCC Felindre'!D16</f>
        <v>Medium/Clay</v>
      </c>
      <c r="E16" s="103" t="str">
        <f>'DWCC Felindre'!E16</f>
        <v>Medium/Clay</v>
      </c>
      <c r="F16" s="103" t="str">
        <f>'DWCC Felindre'!F16</f>
        <v>Medium/Clay</v>
      </c>
      <c r="G16" s="103" t="str">
        <f>'DWCC Felindre'!G16</f>
        <v>Medium/Clay</v>
      </c>
      <c r="H16" s="103" t="str">
        <f>'DWCC Felindre'!H16</f>
        <v>Medium/Clay</v>
      </c>
      <c r="I16" s="103" t="str">
        <f>'DWCC Felindre'!I16</f>
        <v>Medium/Clay</v>
      </c>
      <c r="J16" s="103" t="str">
        <f>'DWCC Felindre'!J16</f>
        <v>Medium/Clay</v>
      </c>
      <c r="K16" s="103" t="str">
        <f>'DWCC Felindre'!K16</f>
        <v>Medium/Clay</v>
      </c>
      <c r="L16" s="103" t="str">
        <f>'DWCC Felindre'!L16</f>
        <v>Medium/Clay</v>
      </c>
      <c r="M16" s="103">
        <f>'DWCC Felindre'!M16</f>
        <v>0</v>
      </c>
      <c r="N16" s="103">
        <f>'DWCC Felindre'!N16</f>
        <v>0</v>
      </c>
      <c r="O16" s="103">
        <f>'DWCC Felindre'!O16</f>
        <v>0</v>
      </c>
      <c r="P16" s="103">
        <f>'DWCC Felindre'!P16</f>
        <v>0</v>
      </c>
      <c r="Q16" s="103">
        <f>'DWCC Felindre'!Q16</f>
        <v>0</v>
      </c>
      <c r="R16" s="103">
        <f>'DWCC Felindre'!R16</f>
        <v>0</v>
      </c>
      <c r="S16" s="103">
        <f>'DWCC Felindre'!S16</f>
        <v>0</v>
      </c>
      <c r="T16" s="103">
        <f>'DWCC Felindre'!T16</f>
        <v>0</v>
      </c>
      <c r="U16" s="103">
        <f>'DWCC Felindre'!U16</f>
        <v>0</v>
      </c>
      <c r="V16" s="103">
        <f>'DWCC Felindre'!V16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56.949999999999996</v>
      </c>
      <c r="D17" s="28">
        <f t="shared" ref="D17:V17" si="0">(VLOOKUP(D$14,$AI2:$AK26,2,FALSE))*D$15</f>
        <v>56.949999999999996</v>
      </c>
      <c r="E17" s="28">
        <f t="shared" si="0"/>
        <v>56.949999999999996</v>
      </c>
      <c r="F17" s="28">
        <f t="shared" si="0"/>
        <v>56.949999999999996</v>
      </c>
      <c r="G17" s="28">
        <f t="shared" si="0"/>
        <v>56.949999999999996</v>
      </c>
      <c r="H17" s="28">
        <f t="shared" si="0"/>
        <v>56.949999999999996</v>
      </c>
      <c r="I17" s="28">
        <f t="shared" si="0"/>
        <v>56.949999999999996</v>
      </c>
      <c r="J17" s="28">
        <f t="shared" si="0"/>
        <v>56.949999999999996</v>
      </c>
      <c r="K17" s="28">
        <f t="shared" si="0"/>
        <v>56.949999999999996</v>
      </c>
      <c r="L17" s="28">
        <f t="shared" si="0"/>
        <v>56.949999999999996</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-56.949999999999996</v>
      </c>
      <c r="D19" s="16">
        <f t="shared" ref="D19:V19" si="1">D18-D17</f>
        <v>-56.949999999999996</v>
      </c>
      <c r="E19" s="16">
        <f t="shared" si="1"/>
        <v>-56.949999999999996</v>
      </c>
      <c r="F19" s="16">
        <f t="shared" si="1"/>
        <v>-56.949999999999996</v>
      </c>
      <c r="G19" s="16">
        <f t="shared" si="1"/>
        <v>-56.949999999999996</v>
      </c>
      <c r="H19" s="16">
        <f t="shared" si="1"/>
        <v>-56.949999999999996</v>
      </c>
      <c r="I19" s="16">
        <f t="shared" si="1"/>
        <v>-56.949999999999996</v>
      </c>
      <c r="J19" s="16">
        <f t="shared" si="1"/>
        <v>-56.949999999999996</v>
      </c>
      <c r="K19" s="16">
        <f t="shared" si="1"/>
        <v>-56.949999999999996</v>
      </c>
      <c r="L19" s="16">
        <f t="shared" si="1"/>
        <v>-56.949999999999996</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201</v>
      </c>
      <c r="D21" s="28">
        <f t="shared" ref="D21:V21" si="2">(VLOOKUP(D$14,$AI2:$AK26,3,FALSE))*D$15</f>
        <v>201</v>
      </c>
      <c r="E21" s="28">
        <f t="shared" si="2"/>
        <v>201</v>
      </c>
      <c r="F21" s="28">
        <f t="shared" si="2"/>
        <v>201</v>
      </c>
      <c r="G21" s="28">
        <f t="shared" si="2"/>
        <v>201</v>
      </c>
      <c r="H21" s="28">
        <f t="shared" si="2"/>
        <v>201</v>
      </c>
      <c r="I21" s="28">
        <f t="shared" si="2"/>
        <v>201</v>
      </c>
      <c r="J21" s="28">
        <f t="shared" si="2"/>
        <v>201</v>
      </c>
      <c r="K21" s="28">
        <f t="shared" si="2"/>
        <v>201</v>
      </c>
      <c r="L21" s="28">
        <f t="shared" si="2"/>
        <v>201</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-201</v>
      </c>
      <c r="D23" s="16">
        <f t="shared" ref="D23:V23" si="3">D22-D21</f>
        <v>-201</v>
      </c>
      <c r="E23" s="16">
        <f t="shared" si="3"/>
        <v>-201</v>
      </c>
      <c r="F23" s="16">
        <f t="shared" si="3"/>
        <v>-201</v>
      </c>
      <c r="G23" s="16">
        <f t="shared" si="3"/>
        <v>-201</v>
      </c>
      <c r="H23" s="16">
        <f t="shared" si="3"/>
        <v>-201</v>
      </c>
      <c r="I23" s="16">
        <f t="shared" si="3"/>
        <v>-201</v>
      </c>
      <c r="J23" s="16">
        <f t="shared" si="3"/>
        <v>-201</v>
      </c>
      <c r="K23" s="16">
        <f t="shared" si="3"/>
        <v>-201</v>
      </c>
      <c r="L23" s="16">
        <f t="shared" si="3"/>
        <v>-201</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6201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3907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1163</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173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455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6201</v>
      </c>
      <c r="H57" s="8">
        <f t="shared" si="13"/>
        <v>3907</v>
      </c>
      <c r="I57" s="8">
        <f t="shared" si="13"/>
        <v>1163</v>
      </c>
      <c r="J57" s="8">
        <f t="shared" si="13"/>
        <v>173</v>
      </c>
      <c r="K57" s="8">
        <f t="shared" si="13"/>
        <v>455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7.4</v>
      </c>
      <c r="C60" s="76">
        <f t="shared" ref="C60:U60" si="14">D10</f>
        <v>6.4</v>
      </c>
      <c r="D60" s="76">
        <f t="shared" si="14"/>
        <v>6.6</v>
      </c>
      <c r="E60" s="76">
        <f t="shared" si="14"/>
        <v>6</v>
      </c>
      <c r="F60" s="76">
        <f t="shared" si="14"/>
        <v>6.1</v>
      </c>
      <c r="G60" s="76">
        <f t="shared" si="14"/>
        <v>8.1999999999999993</v>
      </c>
      <c r="H60" s="76">
        <f t="shared" si="14"/>
        <v>8</v>
      </c>
      <c r="I60" s="76">
        <f t="shared" si="14"/>
        <v>8.1</v>
      </c>
      <c r="J60" s="76">
        <f t="shared" si="14"/>
        <v>8</v>
      </c>
      <c r="K60" s="76">
        <f t="shared" si="14"/>
        <v>7.7</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-7.2000000000000011</v>
      </c>
      <c r="C64" s="77">
        <f t="shared" ref="C64:U64" si="17">(C59-C60)*C61</f>
        <v>-1.2000000000000011</v>
      </c>
      <c r="D64" s="77">
        <f t="shared" si="17"/>
        <v>-2.3999999999999968</v>
      </c>
      <c r="E64" s="77">
        <f t="shared" si="17"/>
        <v>1.2000000000000011</v>
      </c>
      <c r="F64" s="77">
        <f t="shared" si="17"/>
        <v>0.6000000000000032</v>
      </c>
      <c r="G64" s="77">
        <f t="shared" si="17"/>
        <v>-11.999999999999995</v>
      </c>
      <c r="H64" s="77">
        <f t="shared" si="17"/>
        <v>-10.799999999999999</v>
      </c>
      <c r="I64" s="77">
        <f t="shared" si="17"/>
        <v>-11.399999999999997</v>
      </c>
      <c r="J64" s="77">
        <f t="shared" si="17"/>
        <v>-10.799999999999999</v>
      </c>
      <c r="K64" s="77">
        <f t="shared" si="17"/>
        <v>-9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7.2000000000000011</v>
      </c>
      <c r="C65" s="77">
        <f t="shared" ref="C65:U65" si="18">C63-C64</f>
        <v>1.2000000000000011</v>
      </c>
      <c r="D65" s="77">
        <f t="shared" si="18"/>
        <v>2.3999999999999968</v>
      </c>
      <c r="E65" s="77">
        <f t="shared" si="18"/>
        <v>-1.2000000000000011</v>
      </c>
      <c r="F65" s="77">
        <f t="shared" si="18"/>
        <v>-0.6000000000000032</v>
      </c>
      <c r="G65" s="77">
        <f t="shared" si="18"/>
        <v>11.999999999999995</v>
      </c>
      <c r="H65" s="77">
        <f t="shared" si="18"/>
        <v>10.799999999999999</v>
      </c>
      <c r="I65" s="77">
        <f t="shared" si="18"/>
        <v>11.399999999999997</v>
      </c>
      <c r="J65" s="77">
        <f t="shared" si="18"/>
        <v>10.799999999999999</v>
      </c>
      <c r="K65" s="77">
        <f t="shared" si="18"/>
        <v>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1796875" style="11" bestFit="1" customWidth="1"/>
    <col min="5" max="22" width="21.1796875" style="11" customWidth="1"/>
    <col min="23" max="26" width="13.1796875" style="11"/>
    <col min="27" max="27" width="0" style="11" hidden="1" customWidth="1"/>
    <col min="28" max="29" width="10.81640625" style="19" hidden="1" customWidth="1"/>
    <col min="30" max="30" width="19.81640625" style="19" hidden="1" customWidth="1"/>
    <col min="31" max="34" width="12.453125" style="19" hidden="1" customWidth="1"/>
    <col min="35" max="35" width="27.81640625" style="19" hidden="1" customWidth="1"/>
    <col min="36" max="40" width="0" style="11" hidden="1" customWidth="1"/>
    <col min="41" max="41" width="67.1796875" style="11" hidden="1" customWidth="1"/>
    <col min="42" max="16384" width="13.1796875" style="11"/>
  </cols>
  <sheetData>
    <row r="1" spans="1:41" ht="13" x14ac:dyDescent="0.3">
      <c r="A1" s="127" t="s">
        <v>41</v>
      </c>
      <c r="B1" s="127"/>
      <c r="C1" s="140" t="str">
        <f>'DWCC Felindre'!C1:D1</f>
        <v>PAN-024482</v>
      </c>
      <c r="D1" s="141"/>
      <c r="E1" s="93" t="s">
        <v>45</v>
      </c>
      <c r="F1" s="39">
        <f>'DWCC Felindre'!F1</f>
        <v>26.1</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'DWCC Felindre'!C2:D2</f>
        <v>EPR/GP3792SK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'DWCC Felindre'!C3:D3</f>
        <v>ByProduct Recovery Limited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'DWCC Felindre'!C4:D4</f>
        <v>Abergelli Farm, Felindre, Swansea, SA7 5NN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'DWCC Felindre'!C5:D5</f>
        <v>Megan Tucker</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'DWCC Felindre'!C8</f>
        <v>1</v>
      </c>
      <c r="D8" s="60">
        <f>'DWCC Felindre'!D8</f>
        <v>2</v>
      </c>
      <c r="E8" s="60">
        <f>'DWCC Felindre'!E8</f>
        <v>3</v>
      </c>
      <c r="F8" s="60">
        <f>'DWCC Felindre'!F8</f>
        <v>4</v>
      </c>
      <c r="G8" s="60">
        <f>'DWCC Felindre'!G8</f>
        <v>5</v>
      </c>
      <c r="H8" s="60">
        <f>'DWCC Felindre'!H8</f>
        <v>6201</v>
      </c>
      <c r="I8" s="60">
        <f>'DWCC Felindre'!I8</f>
        <v>3907</v>
      </c>
      <c r="J8" s="60">
        <f>'DWCC Felindre'!J8</f>
        <v>1163</v>
      </c>
      <c r="K8" s="60">
        <f>'DWCC Felindre'!K8</f>
        <v>173</v>
      </c>
      <c r="L8" s="60">
        <f>'DWCC Felindre'!L8</f>
        <v>455</v>
      </c>
      <c r="M8" s="60">
        <f>'DWCC Felindre'!M8</f>
        <v>0</v>
      </c>
      <c r="N8" s="60">
        <f>'DWCC Felindre'!N8</f>
        <v>0</v>
      </c>
      <c r="O8" s="60">
        <f>'DWCC Felindre'!O8</f>
        <v>0</v>
      </c>
      <c r="P8" s="60">
        <f>'DWCC Felindre'!P8</f>
        <v>0</v>
      </c>
      <c r="Q8" s="60">
        <f>'DWCC Felindre'!Q8</f>
        <v>0</v>
      </c>
      <c r="R8" s="60">
        <f>'DWCC Felindre'!R8</f>
        <v>0</v>
      </c>
      <c r="S8" s="60">
        <f>'DWCC Felindre'!S8</f>
        <v>0</v>
      </c>
      <c r="T8" s="60">
        <f>'DWCC Felindre'!T8</f>
        <v>0</v>
      </c>
      <c r="U8" s="60">
        <f>'DWCC Felindre'!U8</f>
        <v>0</v>
      </c>
      <c r="V8" s="60">
        <f>'DWCC Felindre'!V8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'DWCC Felindre'!C9</f>
        <v xml:space="preserve">Moderate </v>
      </c>
      <c r="D9" s="60" t="str">
        <f>'DWCC Felindre'!D9</f>
        <v xml:space="preserve">Moderate </v>
      </c>
      <c r="E9" s="60" t="str">
        <f>'DWCC Felindre'!E9</f>
        <v xml:space="preserve">Moderate </v>
      </c>
      <c r="F9" s="60" t="str">
        <f>'DWCC Felindre'!F9</f>
        <v xml:space="preserve">Moderate </v>
      </c>
      <c r="G9" s="60" t="str">
        <f>'DWCC Felindre'!G9</f>
        <v xml:space="preserve">Moderate </v>
      </c>
      <c r="H9" s="60" t="str">
        <f>'DWCC Felindre'!H9</f>
        <v xml:space="preserve">Moderate </v>
      </c>
      <c r="I9" s="60" t="str">
        <f>'DWCC Felindre'!I9</f>
        <v xml:space="preserve">Moderate </v>
      </c>
      <c r="J9" s="60" t="str">
        <f>'DWCC Felindre'!J9</f>
        <v xml:space="preserve">Moderate </v>
      </c>
      <c r="K9" s="60" t="str">
        <f>'DWCC Felindre'!K9</f>
        <v xml:space="preserve">Moderate </v>
      </c>
      <c r="L9" s="60" t="str">
        <f>'DWCC Felindre'!L9</f>
        <v xml:space="preserve">Moderate </v>
      </c>
      <c r="M9" s="60">
        <f>'DWCC Felindre'!M9</f>
        <v>0</v>
      </c>
      <c r="N9" s="60">
        <f>'DWCC Felindre'!N9</f>
        <v>0</v>
      </c>
      <c r="O9" s="60">
        <f>'DWCC Felindre'!O9</f>
        <v>0</v>
      </c>
      <c r="P9" s="60">
        <f>'DWCC Felindre'!P9</f>
        <v>0</v>
      </c>
      <c r="Q9" s="60">
        <f>'DWCC Felindre'!Q9</f>
        <v>0</v>
      </c>
      <c r="R9" s="60">
        <f>'DWCC Felindre'!R9</f>
        <v>0</v>
      </c>
      <c r="S9" s="60">
        <f>'DWCC Felindre'!S9</f>
        <v>0</v>
      </c>
      <c r="T9" s="60">
        <f>'DWCC Felindre'!T9</f>
        <v>0</v>
      </c>
      <c r="U9" s="60">
        <f>'DWCC Felindre'!U9</f>
        <v>0</v>
      </c>
      <c r="V9" s="60">
        <f>'DWCC Felindre'!V9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'DWCC Felindre'!C10</f>
        <v>7.4</v>
      </c>
      <c r="D10" s="60">
        <f>'DWCC Felindre'!D10</f>
        <v>6.4</v>
      </c>
      <c r="E10" s="60">
        <f>'DWCC Felindre'!E10</f>
        <v>6.6</v>
      </c>
      <c r="F10" s="60">
        <f>'DWCC Felindre'!F10</f>
        <v>6</v>
      </c>
      <c r="G10" s="60">
        <f>'DWCC Felindre'!G10</f>
        <v>6.1</v>
      </c>
      <c r="H10" s="60">
        <f>'DWCC Felindre'!H10</f>
        <v>8.1999999999999993</v>
      </c>
      <c r="I10" s="60">
        <f>'DWCC Felindre'!I10</f>
        <v>8</v>
      </c>
      <c r="J10" s="60">
        <f>'DWCC Felindre'!J10</f>
        <v>8.1</v>
      </c>
      <c r="K10" s="60">
        <f>'DWCC Felindre'!K10</f>
        <v>8</v>
      </c>
      <c r="L10" s="60">
        <f>'DWCC Felindre'!L10</f>
        <v>7.7</v>
      </c>
      <c r="M10" s="60">
        <f>'DWCC Felindre'!M10</f>
        <v>0</v>
      </c>
      <c r="N10" s="60">
        <f>'DWCC Felindre'!N10</f>
        <v>0</v>
      </c>
      <c r="O10" s="60">
        <f>'DWCC Felindre'!O10</f>
        <v>0</v>
      </c>
      <c r="P10" s="60">
        <f>'DWCC Felindre'!P10</f>
        <v>0</v>
      </c>
      <c r="Q10" s="60">
        <f>'DWCC Felindre'!Q10</f>
        <v>0</v>
      </c>
      <c r="R10" s="60">
        <f>'DWCC Felindre'!R10</f>
        <v>0</v>
      </c>
      <c r="S10" s="60">
        <f>'DWCC Felindre'!S10</f>
        <v>0</v>
      </c>
      <c r="T10" s="60">
        <f>'DWCC Felindre'!T10</f>
        <v>0</v>
      </c>
      <c r="U10" s="60">
        <f>'DWCC Felindre'!U10</f>
        <v>0</v>
      </c>
      <c r="V10" s="60">
        <f>'DWCC Felindre'!V10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'DWCC Felindre'!C11</f>
        <v>3</v>
      </c>
      <c r="D11" s="60">
        <f>'DWCC Felindre'!D11</f>
        <v>3</v>
      </c>
      <c r="E11" s="60">
        <f>'DWCC Felindre'!E11</f>
        <v>3</v>
      </c>
      <c r="F11" s="60">
        <f>'DWCC Felindre'!F11</f>
        <v>3</v>
      </c>
      <c r="G11" s="60">
        <f>'DWCC Felindre'!G11</f>
        <v>2</v>
      </c>
      <c r="H11" s="60">
        <f>'DWCC Felindre'!H11</f>
        <v>0</v>
      </c>
      <c r="I11" s="60">
        <f>'DWCC Felindre'!I11</f>
        <v>0</v>
      </c>
      <c r="J11" s="60">
        <f>'DWCC Felindre'!J11</f>
        <v>0</v>
      </c>
      <c r="K11" s="60">
        <f>'DWCC Felindre'!K11</f>
        <v>0</v>
      </c>
      <c r="L11" s="60">
        <f>'DWCC Felindre'!L11</f>
        <v>2</v>
      </c>
      <c r="M11" s="60">
        <f>'DWCC Felindre'!M11</f>
        <v>0</v>
      </c>
      <c r="N11" s="60">
        <f>'DWCC Felindre'!N11</f>
        <v>0</v>
      </c>
      <c r="O11" s="60">
        <f>'DWCC Felindre'!O11</f>
        <v>0</v>
      </c>
      <c r="P11" s="60">
        <f>'DWCC Felindre'!P11</f>
        <v>0</v>
      </c>
      <c r="Q11" s="60">
        <f>'DWCC Felindre'!Q11</f>
        <v>0</v>
      </c>
      <c r="R11" s="60">
        <f>'DWCC Felindre'!R11</f>
        <v>0</v>
      </c>
      <c r="S11" s="60">
        <f>'DWCC Felindre'!S11</f>
        <v>0</v>
      </c>
      <c r="T11" s="60">
        <f>'DWCC Felindre'!T11</f>
        <v>0</v>
      </c>
      <c r="U11" s="60">
        <f>'DWCC Felindre'!U11</f>
        <v>0</v>
      </c>
      <c r="V11" s="60">
        <f>'DWCC Felindre'!V11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'DWCC Felindre'!C12</f>
        <v>1</v>
      </c>
      <c r="D12" s="60">
        <f>'DWCC Felindre'!D12</f>
        <v>2</v>
      </c>
      <c r="E12" s="60">
        <f>'DWCC Felindre'!E12</f>
        <v>1</v>
      </c>
      <c r="F12" s="60">
        <f>'DWCC Felindre'!F12</f>
        <v>1</v>
      </c>
      <c r="G12" s="60">
        <f>'DWCC Felindre'!G12</f>
        <v>1</v>
      </c>
      <c r="H12" s="60">
        <f>'DWCC Felindre'!H12</f>
        <v>0</v>
      </c>
      <c r="I12" s="60">
        <f>'DWCC Felindre'!I12</f>
        <v>0</v>
      </c>
      <c r="J12" s="60">
        <f>'DWCC Felindre'!J12</f>
        <v>0</v>
      </c>
      <c r="K12" s="60">
        <f>'DWCC Felindre'!K12</f>
        <v>0</v>
      </c>
      <c r="L12" s="60">
        <f>'DWCC Felindre'!L12</f>
        <v>1</v>
      </c>
      <c r="M12" s="60">
        <f>'DWCC Felindre'!M12</f>
        <v>0</v>
      </c>
      <c r="N12" s="60">
        <f>'DWCC Felindre'!N12</f>
        <v>0</v>
      </c>
      <c r="O12" s="60">
        <f>'DWCC Felindre'!O12</f>
        <v>0</v>
      </c>
      <c r="P12" s="60">
        <f>'DWCC Felindre'!P12</f>
        <v>0</v>
      </c>
      <c r="Q12" s="60">
        <f>'DWCC Felindre'!Q12</f>
        <v>0</v>
      </c>
      <c r="R12" s="60">
        <f>'DWCC Felindre'!R12</f>
        <v>0</v>
      </c>
      <c r="S12" s="60">
        <f>'DWCC Felindre'!S12</f>
        <v>0</v>
      </c>
      <c r="T12" s="60">
        <f>'DWCC Felindre'!T12</f>
        <v>0</v>
      </c>
      <c r="U12" s="60">
        <f>'DWCC Felindre'!U12</f>
        <v>0</v>
      </c>
      <c r="V12" s="60">
        <f>'DWCC Felindre'!V12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'DWCC Felindre'!C13</f>
        <v>2</v>
      </c>
      <c r="D13" s="60">
        <f>'DWCC Felindre'!D13</f>
        <v>2</v>
      </c>
      <c r="E13" s="60">
        <f>'DWCC Felindre'!E13</f>
        <v>3</v>
      </c>
      <c r="F13" s="60">
        <f>'DWCC Felindre'!F13</f>
        <v>3</v>
      </c>
      <c r="G13" s="60">
        <f>'DWCC Felindre'!G13</f>
        <v>2</v>
      </c>
      <c r="H13" s="60">
        <f>'DWCC Felindre'!H13</f>
        <v>1</v>
      </c>
      <c r="I13" s="60">
        <f>'DWCC Felindre'!I13</f>
        <v>1</v>
      </c>
      <c r="J13" s="60">
        <f>'DWCC Felindre'!J13</f>
        <v>1</v>
      </c>
      <c r="K13" s="60">
        <f>'DWCC Felindre'!K13</f>
        <v>2</v>
      </c>
      <c r="L13" s="60">
        <f>'DWCC Felindre'!L13</f>
        <v>2</v>
      </c>
      <c r="M13" s="60">
        <f>'DWCC Felindre'!M13</f>
        <v>0</v>
      </c>
      <c r="N13" s="60">
        <f>'DWCC Felindre'!N13</f>
        <v>0</v>
      </c>
      <c r="O13" s="60">
        <f>'DWCC Felindre'!O13</f>
        <v>0</v>
      </c>
      <c r="P13" s="60">
        <f>'DWCC Felindre'!P13</f>
        <v>0</v>
      </c>
      <c r="Q13" s="60">
        <f>'DWCC Felindre'!Q13</f>
        <v>0</v>
      </c>
      <c r="R13" s="60">
        <f>'DWCC Felindre'!R13</f>
        <v>0</v>
      </c>
      <c r="S13" s="60">
        <f>'DWCC Felindre'!S13</f>
        <v>0</v>
      </c>
      <c r="T13" s="60">
        <f>'DWCC Felindre'!T13</f>
        <v>0</v>
      </c>
      <c r="U13" s="60">
        <f>'DWCC Felindre'!U13</f>
        <v>0</v>
      </c>
      <c r="V13" s="60">
        <f>'DWCC Felindre'!V13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'DWCC Felindre'!C14</f>
        <v xml:space="preserve">Grass Silage (25% DM) </v>
      </c>
      <c r="D14" s="102" t="str">
        <f>'DWCC Felindre'!D14</f>
        <v xml:space="preserve">Grass Silage (25% DM) </v>
      </c>
      <c r="E14" s="102" t="str">
        <f>'DWCC Felindre'!E14</f>
        <v xml:space="preserve">Grass Silage (25% DM) </v>
      </c>
      <c r="F14" s="102" t="str">
        <f>'DWCC Felindre'!F14</f>
        <v xml:space="preserve">Grass Silage (25% DM) </v>
      </c>
      <c r="G14" s="102" t="str">
        <f>'DWCC Felindre'!G14</f>
        <v xml:space="preserve">Grass Silage (25% DM) </v>
      </c>
      <c r="H14" s="102" t="str">
        <f>'DWCC Felindre'!H14</f>
        <v xml:space="preserve">Grass Silage (25% DM) </v>
      </c>
      <c r="I14" s="102" t="str">
        <f>'DWCC Felindre'!I14</f>
        <v xml:space="preserve">Grass Silage (25% DM) </v>
      </c>
      <c r="J14" s="102" t="str">
        <f>'DWCC Felindre'!J14</f>
        <v xml:space="preserve">Grass Silage (25% DM) </v>
      </c>
      <c r="K14" s="102" t="str">
        <f>'DWCC Felindre'!K14</f>
        <v xml:space="preserve">Grass Silage (25% DM) </v>
      </c>
      <c r="L14" s="102" t="str">
        <f>'DWCC Felindre'!L14</f>
        <v xml:space="preserve">Grass Silage (25% DM) </v>
      </c>
      <c r="M14" s="102">
        <f>'DWCC Felindre'!M14</f>
        <v>0</v>
      </c>
      <c r="N14" s="102">
        <f>'DWCC Felindre'!N14</f>
        <v>0</v>
      </c>
      <c r="O14" s="102">
        <f>'DWCC Felindre'!O14</f>
        <v>0</v>
      </c>
      <c r="P14" s="102">
        <f>'DWCC Felindre'!P14</f>
        <v>0</v>
      </c>
      <c r="Q14" s="102">
        <f>'DWCC Felindre'!Q14</f>
        <v>0</v>
      </c>
      <c r="R14" s="102">
        <f>'DWCC Felindre'!R14</f>
        <v>0</v>
      </c>
      <c r="S14" s="102">
        <f>'DWCC Felindre'!S14</f>
        <v>0</v>
      </c>
      <c r="T14" s="102">
        <f>'DWCC Felindre'!T14</f>
        <v>0</v>
      </c>
      <c r="U14" s="102">
        <f>'DWCC Felindre'!U14</f>
        <v>0</v>
      </c>
      <c r="V14" s="102">
        <f>'DWCC Felindre'!V14</f>
        <v>0</v>
      </c>
      <c r="AD14" s="30" t="s">
        <v>138</v>
      </c>
      <c r="AE14" s="30">
        <v>6</v>
      </c>
      <c r="AI14" s="53" t="s">
        <v>119</v>
      </c>
      <c r="AJ14" s="54">
        <v>0.8</v>
      </c>
      <c r="AK14" s="55">
        <v>1.7</v>
      </c>
      <c r="AL14" s="11">
        <v>12</v>
      </c>
      <c r="AM14" s="11">
        <v>6.7</v>
      </c>
      <c r="AN14" s="11" t="s">
        <v>135</v>
      </c>
    </row>
    <row r="15" spans="1:41" ht="13" x14ac:dyDescent="0.25">
      <c r="A15" s="135" t="s">
        <v>9</v>
      </c>
      <c r="B15" s="135"/>
      <c r="C15" s="60">
        <f>'DWCC Felindre'!C15</f>
        <v>33.5</v>
      </c>
      <c r="D15" s="60">
        <f>'DWCC Felindre'!D15</f>
        <v>33.5</v>
      </c>
      <c r="E15" s="60">
        <f>'DWCC Felindre'!E15</f>
        <v>33.5</v>
      </c>
      <c r="F15" s="60">
        <f>'DWCC Felindre'!F15</f>
        <v>33.5</v>
      </c>
      <c r="G15" s="60">
        <f>'DWCC Felindre'!G15</f>
        <v>33.5</v>
      </c>
      <c r="H15" s="60">
        <f>'DWCC Felindre'!H15</f>
        <v>33.5</v>
      </c>
      <c r="I15" s="60">
        <f>'DWCC Felindre'!I15</f>
        <v>33.5</v>
      </c>
      <c r="J15" s="60">
        <f>'DWCC Felindre'!J15</f>
        <v>33.5</v>
      </c>
      <c r="K15" s="60">
        <f>'DWCC Felindre'!K15</f>
        <v>33.5</v>
      </c>
      <c r="L15" s="60">
        <f>'DWCC Felindre'!L15</f>
        <v>33.5</v>
      </c>
      <c r="M15" s="60">
        <f>'DWCC Felindre'!M15</f>
        <v>0</v>
      </c>
      <c r="N15" s="60">
        <f>'DWCC Felindre'!N15</f>
        <v>0</v>
      </c>
      <c r="O15" s="60">
        <f>'DWCC Felindre'!O15</f>
        <v>0</v>
      </c>
      <c r="P15" s="60">
        <f>'DWCC Felindre'!P15</f>
        <v>0</v>
      </c>
      <c r="Q15" s="60">
        <f>'DWCC Felindre'!Q15</f>
        <v>0</v>
      </c>
      <c r="R15" s="60">
        <f>'DWCC Felindre'!R15</f>
        <v>0</v>
      </c>
      <c r="S15" s="60">
        <f>'DWCC Felindre'!S15</f>
        <v>0</v>
      </c>
      <c r="T15" s="60">
        <f>'DWCC Felindre'!T15</f>
        <v>0</v>
      </c>
      <c r="U15" s="60">
        <f>'DWCC Felindre'!U15</f>
        <v>0</v>
      </c>
      <c r="V15" s="60">
        <f>'DWCC Felindre'!V15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'DWCC Felindre'!C16</f>
        <v>Medium/Clay</v>
      </c>
      <c r="D16" s="103" t="str">
        <f>'DWCC Felindre'!D16</f>
        <v>Medium/Clay</v>
      </c>
      <c r="E16" s="103" t="str">
        <f>'DWCC Felindre'!E16</f>
        <v>Medium/Clay</v>
      </c>
      <c r="F16" s="103" t="str">
        <f>'DWCC Felindre'!F16</f>
        <v>Medium/Clay</v>
      </c>
      <c r="G16" s="103" t="str">
        <f>'DWCC Felindre'!G16</f>
        <v>Medium/Clay</v>
      </c>
      <c r="H16" s="103" t="str">
        <f>'DWCC Felindre'!H16</f>
        <v>Medium/Clay</v>
      </c>
      <c r="I16" s="103" t="str">
        <f>'DWCC Felindre'!I16</f>
        <v>Medium/Clay</v>
      </c>
      <c r="J16" s="103" t="str">
        <f>'DWCC Felindre'!J16</f>
        <v>Medium/Clay</v>
      </c>
      <c r="K16" s="103" t="str">
        <f>'DWCC Felindre'!K16</f>
        <v>Medium/Clay</v>
      </c>
      <c r="L16" s="103" t="str">
        <f>'DWCC Felindre'!L16</f>
        <v>Medium/Clay</v>
      </c>
      <c r="M16" s="103">
        <f>'DWCC Felindre'!M16</f>
        <v>0</v>
      </c>
      <c r="N16" s="103">
        <f>'DWCC Felindre'!N16</f>
        <v>0</v>
      </c>
      <c r="O16" s="103">
        <f>'DWCC Felindre'!O16</f>
        <v>0</v>
      </c>
      <c r="P16" s="103">
        <f>'DWCC Felindre'!P16</f>
        <v>0</v>
      </c>
      <c r="Q16" s="103">
        <f>'DWCC Felindre'!Q16</f>
        <v>0</v>
      </c>
      <c r="R16" s="103">
        <f>'DWCC Felindre'!R16</f>
        <v>0</v>
      </c>
      <c r="S16" s="103">
        <f>'DWCC Felindre'!S16</f>
        <v>0</v>
      </c>
      <c r="T16" s="103">
        <f>'DWCC Felindre'!T16</f>
        <v>0</v>
      </c>
      <c r="U16" s="103">
        <f>'DWCC Felindre'!U16</f>
        <v>0</v>
      </c>
      <c r="V16" s="103">
        <f>'DWCC Felindre'!V16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56.949999999999996</v>
      </c>
      <c r="D17" s="28">
        <f t="shared" ref="D17:V17" si="0">(VLOOKUP(D$14,$AI2:$AK26,2,FALSE))*D$15</f>
        <v>56.949999999999996</v>
      </c>
      <c r="E17" s="28">
        <f t="shared" si="0"/>
        <v>56.949999999999996</v>
      </c>
      <c r="F17" s="28">
        <f t="shared" si="0"/>
        <v>56.949999999999996</v>
      </c>
      <c r="G17" s="28">
        <f t="shared" si="0"/>
        <v>56.949999999999996</v>
      </c>
      <c r="H17" s="28">
        <f t="shared" si="0"/>
        <v>56.949999999999996</v>
      </c>
      <c r="I17" s="28">
        <f t="shared" si="0"/>
        <v>56.949999999999996</v>
      </c>
      <c r="J17" s="28">
        <f t="shared" si="0"/>
        <v>56.949999999999996</v>
      </c>
      <c r="K17" s="28">
        <f t="shared" si="0"/>
        <v>56.949999999999996</v>
      </c>
      <c r="L17" s="28">
        <f t="shared" si="0"/>
        <v>56.949999999999996</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-56.949999999999996</v>
      </c>
      <c r="D19" s="16">
        <f t="shared" ref="D19:V19" si="1">D18-D17</f>
        <v>-56.949999999999996</v>
      </c>
      <c r="E19" s="16">
        <f t="shared" si="1"/>
        <v>-56.949999999999996</v>
      </c>
      <c r="F19" s="16">
        <f t="shared" si="1"/>
        <v>-56.949999999999996</v>
      </c>
      <c r="G19" s="16">
        <f t="shared" si="1"/>
        <v>-56.949999999999996</v>
      </c>
      <c r="H19" s="16">
        <f t="shared" si="1"/>
        <v>-56.949999999999996</v>
      </c>
      <c r="I19" s="16">
        <f t="shared" si="1"/>
        <v>-56.949999999999996</v>
      </c>
      <c r="J19" s="16">
        <f t="shared" si="1"/>
        <v>-56.949999999999996</v>
      </c>
      <c r="K19" s="16">
        <f t="shared" si="1"/>
        <v>-56.949999999999996</v>
      </c>
      <c r="L19" s="16">
        <f t="shared" si="1"/>
        <v>-56.949999999999996</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201</v>
      </c>
      <c r="D21" s="28">
        <f t="shared" ref="D21:V21" si="2">(VLOOKUP(D$14,$AI2:$AK26,3,FALSE))*D$15</f>
        <v>201</v>
      </c>
      <c r="E21" s="28">
        <f t="shared" si="2"/>
        <v>201</v>
      </c>
      <c r="F21" s="28">
        <f t="shared" si="2"/>
        <v>201</v>
      </c>
      <c r="G21" s="28">
        <f t="shared" si="2"/>
        <v>201</v>
      </c>
      <c r="H21" s="28">
        <f t="shared" si="2"/>
        <v>201</v>
      </c>
      <c r="I21" s="28">
        <f t="shared" si="2"/>
        <v>201</v>
      </c>
      <c r="J21" s="28">
        <f t="shared" si="2"/>
        <v>201</v>
      </c>
      <c r="K21" s="28">
        <f t="shared" si="2"/>
        <v>201</v>
      </c>
      <c r="L21" s="28">
        <f t="shared" si="2"/>
        <v>201</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-201</v>
      </c>
      <c r="D23" s="16">
        <f t="shared" ref="D23:V23" si="3">D22-D21</f>
        <v>-201</v>
      </c>
      <c r="E23" s="16">
        <f t="shared" si="3"/>
        <v>-201</v>
      </c>
      <c r="F23" s="16">
        <f t="shared" si="3"/>
        <v>-201</v>
      </c>
      <c r="G23" s="16">
        <f t="shared" si="3"/>
        <v>-201</v>
      </c>
      <c r="H23" s="16">
        <f t="shared" si="3"/>
        <v>-201</v>
      </c>
      <c r="I23" s="16">
        <f t="shared" si="3"/>
        <v>-201</v>
      </c>
      <c r="J23" s="16">
        <f t="shared" si="3"/>
        <v>-201</v>
      </c>
      <c r="K23" s="16">
        <f t="shared" si="3"/>
        <v>-201</v>
      </c>
      <c r="L23" s="16">
        <f t="shared" si="3"/>
        <v>-201</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6201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3907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1163</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173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455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6201</v>
      </c>
      <c r="H57" s="8">
        <f t="shared" si="13"/>
        <v>3907</v>
      </c>
      <c r="I57" s="8">
        <f t="shared" si="13"/>
        <v>1163</v>
      </c>
      <c r="J57" s="8">
        <f t="shared" si="13"/>
        <v>173</v>
      </c>
      <c r="K57" s="8">
        <f t="shared" si="13"/>
        <v>455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7.4</v>
      </c>
      <c r="C60" s="76">
        <f t="shared" ref="C60:U60" si="14">D10</f>
        <v>6.4</v>
      </c>
      <c r="D60" s="76">
        <f t="shared" si="14"/>
        <v>6.6</v>
      </c>
      <c r="E60" s="76">
        <f t="shared" si="14"/>
        <v>6</v>
      </c>
      <c r="F60" s="76">
        <f t="shared" si="14"/>
        <v>6.1</v>
      </c>
      <c r="G60" s="76">
        <f t="shared" si="14"/>
        <v>8.1999999999999993</v>
      </c>
      <c r="H60" s="76">
        <f t="shared" si="14"/>
        <v>8</v>
      </c>
      <c r="I60" s="76">
        <f t="shared" si="14"/>
        <v>8.1</v>
      </c>
      <c r="J60" s="76">
        <f t="shared" si="14"/>
        <v>8</v>
      </c>
      <c r="K60" s="76">
        <f t="shared" si="14"/>
        <v>7.7</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-7.2000000000000011</v>
      </c>
      <c r="C64" s="77">
        <f t="shared" ref="C64:U64" si="17">(C59-C60)*C61</f>
        <v>-1.2000000000000011</v>
      </c>
      <c r="D64" s="77">
        <f t="shared" si="17"/>
        <v>-2.3999999999999968</v>
      </c>
      <c r="E64" s="77">
        <f t="shared" si="17"/>
        <v>1.2000000000000011</v>
      </c>
      <c r="F64" s="77">
        <f t="shared" si="17"/>
        <v>0.6000000000000032</v>
      </c>
      <c r="G64" s="77">
        <f t="shared" si="17"/>
        <v>-11.999999999999995</v>
      </c>
      <c r="H64" s="77">
        <f t="shared" si="17"/>
        <v>-10.799999999999999</v>
      </c>
      <c r="I64" s="77">
        <f t="shared" si="17"/>
        <v>-11.399999999999997</v>
      </c>
      <c r="J64" s="77">
        <f t="shared" si="17"/>
        <v>-10.799999999999999</v>
      </c>
      <c r="K64" s="77">
        <f t="shared" si="17"/>
        <v>-9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7.2000000000000011</v>
      </c>
      <c r="C65" s="77">
        <f t="shared" ref="C65:U65" si="18">C63-C64</f>
        <v>1.2000000000000011</v>
      </c>
      <c r="D65" s="77">
        <f t="shared" si="18"/>
        <v>2.3999999999999968</v>
      </c>
      <c r="E65" s="77">
        <f t="shared" si="18"/>
        <v>-1.2000000000000011</v>
      </c>
      <c r="F65" s="77">
        <f t="shared" si="18"/>
        <v>-0.6000000000000032</v>
      </c>
      <c r="G65" s="77">
        <f t="shared" si="18"/>
        <v>11.999999999999995</v>
      </c>
      <c r="H65" s="77">
        <f t="shared" si="18"/>
        <v>10.799999999999999</v>
      </c>
      <c r="I65" s="77">
        <f t="shared" si="18"/>
        <v>11.399999999999997</v>
      </c>
      <c r="J65" s="77">
        <f t="shared" si="18"/>
        <v>10.799999999999999</v>
      </c>
      <c r="K65" s="77">
        <f t="shared" si="18"/>
        <v>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1796875" style="11" bestFit="1" customWidth="1"/>
    <col min="5" max="22" width="21.1796875" style="11" customWidth="1"/>
    <col min="23" max="26" width="13.1796875" style="11"/>
    <col min="27" max="27" width="0" style="11" hidden="1" customWidth="1"/>
    <col min="28" max="29" width="10.81640625" style="19" hidden="1" customWidth="1"/>
    <col min="30" max="30" width="19.81640625" style="19" hidden="1" customWidth="1"/>
    <col min="31" max="34" width="12.453125" style="19" hidden="1" customWidth="1"/>
    <col min="35" max="35" width="27.81640625" style="19" hidden="1" customWidth="1"/>
    <col min="36" max="40" width="0" style="11" hidden="1" customWidth="1"/>
    <col min="41" max="41" width="67.1796875" style="11" hidden="1" customWidth="1"/>
    <col min="42" max="16384" width="13.1796875" style="11"/>
  </cols>
  <sheetData>
    <row r="1" spans="1:41" ht="13" x14ac:dyDescent="0.3">
      <c r="A1" s="127" t="s">
        <v>41</v>
      </c>
      <c r="B1" s="127"/>
      <c r="C1" s="140" t="str">
        <f>'DWCC Felindre'!C1:D1</f>
        <v>PAN-024482</v>
      </c>
      <c r="D1" s="141"/>
      <c r="E1" s="93" t="s">
        <v>45</v>
      </c>
      <c r="F1" s="39">
        <f>'DWCC Felindre'!F1</f>
        <v>26.1</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'DWCC Felindre'!C2:D2</f>
        <v>EPR/GP3792SK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'DWCC Felindre'!C3:D3</f>
        <v>ByProduct Recovery Limited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'DWCC Felindre'!C4:D4</f>
        <v>Abergelli Farm, Felindre, Swansea, SA7 5NN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'DWCC Felindre'!C5:D5</f>
        <v>Megan Tucker</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'DWCC Felindre'!C8</f>
        <v>1</v>
      </c>
      <c r="D8" s="60">
        <f>'DWCC Felindre'!D8</f>
        <v>2</v>
      </c>
      <c r="E8" s="60">
        <f>'DWCC Felindre'!E8</f>
        <v>3</v>
      </c>
      <c r="F8" s="60">
        <f>'DWCC Felindre'!F8</f>
        <v>4</v>
      </c>
      <c r="G8" s="60">
        <f>'DWCC Felindre'!G8</f>
        <v>5</v>
      </c>
      <c r="H8" s="60">
        <f>'DWCC Felindre'!H8</f>
        <v>6201</v>
      </c>
      <c r="I8" s="60">
        <f>'DWCC Felindre'!I8</f>
        <v>3907</v>
      </c>
      <c r="J8" s="60">
        <f>'DWCC Felindre'!J8</f>
        <v>1163</v>
      </c>
      <c r="K8" s="60">
        <f>'DWCC Felindre'!K8</f>
        <v>173</v>
      </c>
      <c r="L8" s="60">
        <f>'DWCC Felindre'!L8</f>
        <v>455</v>
      </c>
      <c r="M8" s="60">
        <f>'DWCC Felindre'!M8</f>
        <v>0</v>
      </c>
      <c r="N8" s="60">
        <f>'DWCC Felindre'!N8</f>
        <v>0</v>
      </c>
      <c r="O8" s="60">
        <f>'DWCC Felindre'!O8</f>
        <v>0</v>
      </c>
      <c r="P8" s="60">
        <f>'DWCC Felindre'!P8</f>
        <v>0</v>
      </c>
      <c r="Q8" s="60">
        <f>'DWCC Felindre'!Q8</f>
        <v>0</v>
      </c>
      <c r="R8" s="60">
        <f>'DWCC Felindre'!R8</f>
        <v>0</v>
      </c>
      <c r="S8" s="60">
        <f>'DWCC Felindre'!S8</f>
        <v>0</v>
      </c>
      <c r="T8" s="60">
        <f>'DWCC Felindre'!T8</f>
        <v>0</v>
      </c>
      <c r="U8" s="60">
        <f>'DWCC Felindre'!U8</f>
        <v>0</v>
      </c>
      <c r="V8" s="60">
        <f>'DWCC Felindre'!V8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'DWCC Felindre'!C9</f>
        <v xml:space="preserve">Moderate </v>
      </c>
      <c r="D9" s="60" t="str">
        <f>'DWCC Felindre'!D9</f>
        <v xml:space="preserve">Moderate </v>
      </c>
      <c r="E9" s="60" t="str">
        <f>'DWCC Felindre'!E9</f>
        <v xml:space="preserve">Moderate </v>
      </c>
      <c r="F9" s="60" t="str">
        <f>'DWCC Felindre'!F9</f>
        <v xml:space="preserve">Moderate </v>
      </c>
      <c r="G9" s="60" t="str">
        <f>'DWCC Felindre'!G9</f>
        <v xml:space="preserve">Moderate </v>
      </c>
      <c r="H9" s="60" t="str">
        <f>'DWCC Felindre'!H9</f>
        <v xml:space="preserve">Moderate </v>
      </c>
      <c r="I9" s="60" t="str">
        <f>'DWCC Felindre'!I9</f>
        <v xml:space="preserve">Moderate </v>
      </c>
      <c r="J9" s="60" t="str">
        <f>'DWCC Felindre'!J9</f>
        <v xml:space="preserve">Moderate </v>
      </c>
      <c r="K9" s="60" t="str">
        <f>'DWCC Felindre'!K9</f>
        <v xml:space="preserve">Moderate </v>
      </c>
      <c r="L9" s="60" t="str">
        <f>'DWCC Felindre'!L9</f>
        <v xml:space="preserve">Moderate </v>
      </c>
      <c r="M9" s="60">
        <f>'DWCC Felindre'!M9</f>
        <v>0</v>
      </c>
      <c r="N9" s="60">
        <f>'DWCC Felindre'!N9</f>
        <v>0</v>
      </c>
      <c r="O9" s="60">
        <f>'DWCC Felindre'!O9</f>
        <v>0</v>
      </c>
      <c r="P9" s="60">
        <f>'DWCC Felindre'!P9</f>
        <v>0</v>
      </c>
      <c r="Q9" s="60">
        <f>'DWCC Felindre'!Q9</f>
        <v>0</v>
      </c>
      <c r="R9" s="60">
        <f>'DWCC Felindre'!R9</f>
        <v>0</v>
      </c>
      <c r="S9" s="60">
        <f>'DWCC Felindre'!S9</f>
        <v>0</v>
      </c>
      <c r="T9" s="60">
        <f>'DWCC Felindre'!T9</f>
        <v>0</v>
      </c>
      <c r="U9" s="60">
        <f>'DWCC Felindre'!U9</f>
        <v>0</v>
      </c>
      <c r="V9" s="60">
        <f>'DWCC Felindre'!V9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'DWCC Felindre'!C10</f>
        <v>7.4</v>
      </c>
      <c r="D10" s="60">
        <f>'DWCC Felindre'!D10</f>
        <v>6.4</v>
      </c>
      <c r="E10" s="60">
        <f>'DWCC Felindre'!E10</f>
        <v>6.6</v>
      </c>
      <c r="F10" s="60">
        <f>'DWCC Felindre'!F10</f>
        <v>6</v>
      </c>
      <c r="G10" s="60">
        <f>'DWCC Felindre'!G10</f>
        <v>6.1</v>
      </c>
      <c r="H10" s="60">
        <f>'DWCC Felindre'!H10</f>
        <v>8.1999999999999993</v>
      </c>
      <c r="I10" s="60">
        <f>'DWCC Felindre'!I10</f>
        <v>8</v>
      </c>
      <c r="J10" s="60">
        <f>'DWCC Felindre'!J10</f>
        <v>8.1</v>
      </c>
      <c r="K10" s="60">
        <f>'DWCC Felindre'!K10</f>
        <v>8</v>
      </c>
      <c r="L10" s="60">
        <f>'DWCC Felindre'!L10</f>
        <v>7.7</v>
      </c>
      <c r="M10" s="60">
        <f>'DWCC Felindre'!M10</f>
        <v>0</v>
      </c>
      <c r="N10" s="60">
        <f>'DWCC Felindre'!N10</f>
        <v>0</v>
      </c>
      <c r="O10" s="60">
        <f>'DWCC Felindre'!O10</f>
        <v>0</v>
      </c>
      <c r="P10" s="60">
        <f>'DWCC Felindre'!P10</f>
        <v>0</v>
      </c>
      <c r="Q10" s="60">
        <f>'DWCC Felindre'!Q10</f>
        <v>0</v>
      </c>
      <c r="R10" s="60">
        <f>'DWCC Felindre'!R10</f>
        <v>0</v>
      </c>
      <c r="S10" s="60">
        <f>'DWCC Felindre'!S10</f>
        <v>0</v>
      </c>
      <c r="T10" s="60">
        <f>'DWCC Felindre'!T10</f>
        <v>0</v>
      </c>
      <c r="U10" s="60">
        <f>'DWCC Felindre'!U10</f>
        <v>0</v>
      </c>
      <c r="V10" s="60">
        <f>'DWCC Felindre'!V10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'DWCC Felindre'!C11</f>
        <v>3</v>
      </c>
      <c r="D11" s="60">
        <f>'DWCC Felindre'!D11</f>
        <v>3</v>
      </c>
      <c r="E11" s="60">
        <f>'DWCC Felindre'!E11</f>
        <v>3</v>
      </c>
      <c r="F11" s="60">
        <f>'DWCC Felindre'!F11</f>
        <v>3</v>
      </c>
      <c r="G11" s="60">
        <f>'DWCC Felindre'!G11</f>
        <v>2</v>
      </c>
      <c r="H11" s="60">
        <f>'DWCC Felindre'!H11</f>
        <v>0</v>
      </c>
      <c r="I11" s="60">
        <f>'DWCC Felindre'!I11</f>
        <v>0</v>
      </c>
      <c r="J11" s="60">
        <f>'DWCC Felindre'!J11</f>
        <v>0</v>
      </c>
      <c r="K11" s="60">
        <f>'DWCC Felindre'!K11</f>
        <v>0</v>
      </c>
      <c r="L11" s="60">
        <f>'DWCC Felindre'!L11</f>
        <v>2</v>
      </c>
      <c r="M11" s="60">
        <f>'DWCC Felindre'!M11</f>
        <v>0</v>
      </c>
      <c r="N11" s="60">
        <f>'DWCC Felindre'!N11</f>
        <v>0</v>
      </c>
      <c r="O11" s="60">
        <f>'DWCC Felindre'!O11</f>
        <v>0</v>
      </c>
      <c r="P11" s="60">
        <f>'DWCC Felindre'!P11</f>
        <v>0</v>
      </c>
      <c r="Q11" s="60">
        <f>'DWCC Felindre'!Q11</f>
        <v>0</v>
      </c>
      <c r="R11" s="60">
        <f>'DWCC Felindre'!R11</f>
        <v>0</v>
      </c>
      <c r="S11" s="60">
        <f>'DWCC Felindre'!S11</f>
        <v>0</v>
      </c>
      <c r="T11" s="60">
        <f>'DWCC Felindre'!T11</f>
        <v>0</v>
      </c>
      <c r="U11" s="60">
        <f>'DWCC Felindre'!U11</f>
        <v>0</v>
      </c>
      <c r="V11" s="60">
        <f>'DWCC Felindre'!V11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'DWCC Felindre'!C12</f>
        <v>1</v>
      </c>
      <c r="D12" s="60">
        <f>'DWCC Felindre'!D12</f>
        <v>2</v>
      </c>
      <c r="E12" s="60">
        <f>'DWCC Felindre'!E12</f>
        <v>1</v>
      </c>
      <c r="F12" s="60">
        <f>'DWCC Felindre'!F12</f>
        <v>1</v>
      </c>
      <c r="G12" s="60">
        <f>'DWCC Felindre'!G12</f>
        <v>1</v>
      </c>
      <c r="H12" s="60">
        <f>'DWCC Felindre'!H12</f>
        <v>0</v>
      </c>
      <c r="I12" s="60">
        <f>'DWCC Felindre'!I12</f>
        <v>0</v>
      </c>
      <c r="J12" s="60">
        <f>'DWCC Felindre'!J12</f>
        <v>0</v>
      </c>
      <c r="K12" s="60">
        <f>'DWCC Felindre'!K12</f>
        <v>0</v>
      </c>
      <c r="L12" s="60">
        <f>'DWCC Felindre'!L12</f>
        <v>1</v>
      </c>
      <c r="M12" s="60">
        <f>'DWCC Felindre'!M12</f>
        <v>0</v>
      </c>
      <c r="N12" s="60">
        <f>'DWCC Felindre'!N12</f>
        <v>0</v>
      </c>
      <c r="O12" s="60">
        <f>'DWCC Felindre'!O12</f>
        <v>0</v>
      </c>
      <c r="P12" s="60">
        <f>'DWCC Felindre'!P12</f>
        <v>0</v>
      </c>
      <c r="Q12" s="60">
        <f>'DWCC Felindre'!Q12</f>
        <v>0</v>
      </c>
      <c r="R12" s="60">
        <f>'DWCC Felindre'!R12</f>
        <v>0</v>
      </c>
      <c r="S12" s="60">
        <f>'DWCC Felindre'!S12</f>
        <v>0</v>
      </c>
      <c r="T12" s="60">
        <f>'DWCC Felindre'!T12</f>
        <v>0</v>
      </c>
      <c r="U12" s="60">
        <f>'DWCC Felindre'!U12</f>
        <v>0</v>
      </c>
      <c r="V12" s="60">
        <f>'DWCC Felindre'!V12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'DWCC Felindre'!C13</f>
        <v>2</v>
      </c>
      <c r="D13" s="60">
        <f>'DWCC Felindre'!D13</f>
        <v>2</v>
      </c>
      <c r="E13" s="60">
        <f>'DWCC Felindre'!E13</f>
        <v>3</v>
      </c>
      <c r="F13" s="60">
        <f>'DWCC Felindre'!F13</f>
        <v>3</v>
      </c>
      <c r="G13" s="60">
        <f>'DWCC Felindre'!G13</f>
        <v>2</v>
      </c>
      <c r="H13" s="60">
        <f>'DWCC Felindre'!H13</f>
        <v>1</v>
      </c>
      <c r="I13" s="60">
        <f>'DWCC Felindre'!I13</f>
        <v>1</v>
      </c>
      <c r="J13" s="60">
        <f>'DWCC Felindre'!J13</f>
        <v>1</v>
      </c>
      <c r="K13" s="60">
        <f>'DWCC Felindre'!K13</f>
        <v>2</v>
      </c>
      <c r="L13" s="60">
        <f>'DWCC Felindre'!L13</f>
        <v>2</v>
      </c>
      <c r="M13" s="60">
        <f>'DWCC Felindre'!M13</f>
        <v>0</v>
      </c>
      <c r="N13" s="60">
        <f>'DWCC Felindre'!N13</f>
        <v>0</v>
      </c>
      <c r="O13" s="60">
        <f>'DWCC Felindre'!O13</f>
        <v>0</v>
      </c>
      <c r="P13" s="60">
        <f>'DWCC Felindre'!P13</f>
        <v>0</v>
      </c>
      <c r="Q13" s="60">
        <f>'DWCC Felindre'!Q13</f>
        <v>0</v>
      </c>
      <c r="R13" s="60">
        <f>'DWCC Felindre'!R13</f>
        <v>0</v>
      </c>
      <c r="S13" s="60">
        <f>'DWCC Felindre'!S13</f>
        <v>0</v>
      </c>
      <c r="T13" s="60">
        <f>'DWCC Felindre'!T13</f>
        <v>0</v>
      </c>
      <c r="U13" s="60">
        <f>'DWCC Felindre'!U13</f>
        <v>0</v>
      </c>
      <c r="V13" s="60">
        <f>'DWCC Felindre'!V13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'DWCC Felindre'!C14</f>
        <v xml:space="preserve">Grass Silage (25% DM) </v>
      </c>
      <c r="D14" s="102" t="str">
        <f>'DWCC Felindre'!D14</f>
        <v xml:space="preserve">Grass Silage (25% DM) </v>
      </c>
      <c r="E14" s="102" t="str">
        <f>'DWCC Felindre'!E14</f>
        <v xml:space="preserve">Grass Silage (25% DM) </v>
      </c>
      <c r="F14" s="102" t="str">
        <f>'DWCC Felindre'!F14</f>
        <v xml:space="preserve">Grass Silage (25% DM) </v>
      </c>
      <c r="G14" s="102" t="str">
        <f>'DWCC Felindre'!G14</f>
        <v xml:space="preserve">Grass Silage (25% DM) </v>
      </c>
      <c r="H14" s="102" t="str">
        <f>'DWCC Felindre'!H14</f>
        <v xml:space="preserve">Grass Silage (25% DM) </v>
      </c>
      <c r="I14" s="102" t="str">
        <f>'DWCC Felindre'!I14</f>
        <v xml:space="preserve">Grass Silage (25% DM) </v>
      </c>
      <c r="J14" s="102" t="str">
        <f>'DWCC Felindre'!J14</f>
        <v xml:space="preserve">Grass Silage (25% DM) </v>
      </c>
      <c r="K14" s="102" t="str">
        <f>'DWCC Felindre'!K14</f>
        <v xml:space="preserve">Grass Silage (25% DM) </v>
      </c>
      <c r="L14" s="102" t="str">
        <f>'DWCC Felindre'!L14</f>
        <v xml:space="preserve">Grass Silage (25% DM) </v>
      </c>
      <c r="M14" s="102">
        <f>'DWCC Felindre'!M14</f>
        <v>0</v>
      </c>
      <c r="N14" s="102">
        <f>'DWCC Felindre'!N14</f>
        <v>0</v>
      </c>
      <c r="O14" s="102">
        <f>'DWCC Felindre'!O14</f>
        <v>0</v>
      </c>
      <c r="P14" s="102">
        <f>'DWCC Felindre'!P14</f>
        <v>0</v>
      </c>
      <c r="Q14" s="102">
        <f>'DWCC Felindre'!Q14</f>
        <v>0</v>
      </c>
      <c r="R14" s="102">
        <f>'DWCC Felindre'!R14</f>
        <v>0</v>
      </c>
      <c r="S14" s="102">
        <f>'DWCC Felindre'!S14</f>
        <v>0</v>
      </c>
      <c r="T14" s="102">
        <f>'DWCC Felindre'!T14</f>
        <v>0</v>
      </c>
      <c r="U14" s="102">
        <f>'DWCC Felindre'!U14</f>
        <v>0</v>
      </c>
      <c r="V14" s="102">
        <f>'DWCC Felindre'!V14</f>
        <v>0</v>
      </c>
      <c r="AD14" s="30" t="s">
        <v>138</v>
      </c>
      <c r="AE14" s="30">
        <v>6</v>
      </c>
      <c r="AI14" s="53" t="s">
        <v>119</v>
      </c>
      <c r="AJ14" s="54">
        <v>0.8</v>
      </c>
      <c r="AK14" s="55">
        <v>1.7</v>
      </c>
      <c r="AL14" s="11">
        <v>12</v>
      </c>
      <c r="AM14" s="11">
        <v>6.7</v>
      </c>
      <c r="AN14" s="11" t="s">
        <v>135</v>
      </c>
    </row>
    <row r="15" spans="1:41" ht="13" x14ac:dyDescent="0.25">
      <c r="A15" s="135" t="s">
        <v>9</v>
      </c>
      <c r="B15" s="135"/>
      <c r="C15" s="60">
        <f>'DWCC Felindre'!C15</f>
        <v>33.5</v>
      </c>
      <c r="D15" s="60">
        <f>'DWCC Felindre'!D15</f>
        <v>33.5</v>
      </c>
      <c r="E15" s="60">
        <f>'DWCC Felindre'!E15</f>
        <v>33.5</v>
      </c>
      <c r="F15" s="60">
        <f>'DWCC Felindre'!F15</f>
        <v>33.5</v>
      </c>
      <c r="G15" s="60">
        <f>'DWCC Felindre'!G15</f>
        <v>33.5</v>
      </c>
      <c r="H15" s="60">
        <f>'DWCC Felindre'!H15</f>
        <v>33.5</v>
      </c>
      <c r="I15" s="60">
        <f>'DWCC Felindre'!I15</f>
        <v>33.5</v>
      </c>
      <c r="J15" s="60">
        <f>'DWCC Felindre'!J15</f>
        <v>33.5</v>
      </c>
      <c r="K15" s="60">
        <f>'DWCC Felindre'!K15</f>
        <v>33.5</v>
      </c>
      <c r="L15" s="60">
        <f>'DWCC Felindre'!L15</f>
        <v>33.5</v>
      </c>
      <c r="M15" s="60">
        <f>'DWCC Felindre'!M15</f>
        <v>0</v>
      </c>
      <c r="N15" s="60">
        <f>'DWCC Felindre'!N15</f>
        <v>0</v>
      </c>
      <c r="O15" s="60">
        <f>'DWCC Felindre'!O15</f>
        <v>0</v>
      </c>
      <c r="P15" s="60">
        <f>'DWCC Felindre'!P15</f>
        <v>0</v>
      </c>
      <c r="Q15" s="60">
        <f>'DWCC Felindre'!Q15</f>
        <v>0</v>
      </c>
      <c r="R15" s="60">
        <f>'DWCC Felindre'!R15</f>
        <v>0</v>
      </c>
      <c r="S15" s="60">
        <f>'DWCC Felindre'!S15</f>
        <v>0</v>
      </c>
      <c r="T15" s="60">
        <f>'DWCC Felindre'!T15</f>
        <v>0</v>
      </c>
      <c r="U15" s="60">
        <f>'DWCC Felindre'!U15</f>
        <v>0</v>
      </c>
      <c r="V15" s="60">
        <f>'DWCC Felindre'!V15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'DWCC Felindre'!C16</f>
        <v>Medium/Clay</v>
      </c>
      <c r="D16" s="103" t="str">
        <f>'DWCC Felindre'!D16</f>
        <v>Medium/Clay</v>
      </c>
      <c r="E16" s="103" t="str">
        <f>'DWCC Felindre'!E16</f>
        <v>Medium/Clay</v>
      </c>
      <c r="F16" s="103" t="str">
        <f>'DWCC Felindre'!F16</f>
        <v>Medium/Clay</v>
      </c>
      <c r="G16" s="103" t="str">
        <f>'DWCC Felindre'!G16</f>
        <v>Medium/Clay</v>
      </c>
      <c r="H16" s="103" t="str">
        <f>'DWCC Felindre'!H16</f>
        <v>Medium/Clay</v>
      </c>
      <c r="I16" s="103" t="str">
        <f>'DWCC Felindre'!I16</f>
        <v>Medium/Clay</v>
      </c>
      <c r="J16" s="103" t="str">
        <f>'DWCC Felindre'!J16</f>
        <v>Medium/Clay</v>
      </c>
      <c r="K16" s="103" t="str">
        <f>'DWCC Felindre'!K16</f>
        <v>Medium/Clay</v>
      </c>
      <c r="L16" s="103" t="str">
        <f>'DWCC Felindre'!L16</f>
        <v>Medium/Clay</v>
      </c>
      <c r="M16" s="103">
        <f>'DWCC Felindre'!M16</f>
        <v>0</v>
      </c>
      <c r="N16" s="103">
        <f>'DWCC Felindre'!N16</f>
        <v>0</v>
      </c>
      <c r="O16" s="103">
        <f>'DWCC Felindre'!O16</f>
        <v>0</v>
      </c>
      <c r="P16" s="103">
        <f>'DWCC Felindre'!P16</f>
        <v>0</v>
      </c>
      <c r="Q16" s="103">
        <f>'DWCC Felindre'!Q16</f>
        <v>0</v>
      </c>
      <c r="R16" s="103">
        <f>'DWCC Felindre'!R16</f>
        <v>0</v>
      </c>
      <c r="S16" s="103">
        <f>'DWCC Felindre'!S16</f>
        <v>0</v>
      </c>
      <c r="T16" s="103">
        <f>'DWCC Felindre'!T16</f>
        <v>0</v>
      </c>
      <c r="U16" s="103">
        <f>'DWCC Felindre'!U16</f>
        <v>0</v>
      </c>
      <c r="V16" s="103">
        <f>'DWCC Felindre'!V16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56.949999999999996</v>
      </c>
      <c r="D17" s="28">
        <f t="shared" ref="D17:V17" si="0">(VLOOKUP(D$14,$AI2:$AK26,2,FALSE))*D$15</f>
        <v>56.949999999999996</v>
      </c>
      <c r="E17" s="28">
        <f t="shared" si="0"/>
        <v>56.949999999999996</v>
      </c>
      <c r="F17" s="28">
        <f t="shared" si="0"/>
        <v>56.949999999999996</v>
      </c>
      <c r="G17" s="28">
        <f t="shared" si="0"/>
        <v>56.949999999999996</v>
      </c>
      <c r="H17" s="28">
        <f t="shared" si="0"/>
        <v>56.949999999999996</v>
      </c>
      <c r="I17" s="28">
        <f t="shared" si="0"/>
        <v>56.949999999999996</v>
      </c>
      <c r="J17" s="28">
        <f t="shared" si="0"/>
        <v>56.949999999999996</v>
      </c>
      <c r="K17" s="28">
        <f t="shared" si="0"/>
        <v>56.949999999999996</v>
      </c>
      <c r="L17" s="28">
        <f t="shared" si="0"/>
        <v>56.949999999999996</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-56.949999999999996</v>
      </c>
      <c r="D19" s="16">
        <f t="shared" ref="D19:V19" si="1">D18-D17</f>
        <v>-56.949999999999996</v>
      </c>
      <c r="E19" s="16">
        <f t="shared" si="1"/>
        <v>-56.949999999999996</v>
      </c>
      <c r="F19" s="16">
        <f t="shared" si="1"/>
        <v>-56.949999999999996</v>
      </c>
      <c r="G19" s="16">
        <f t="shared" si="1"/>
        <v>-56.949999999999996</v>
      </c>
      <c r="H19" s="16">
        <f t="shared" si="1"/>
        <v>-56.949999999999996</v>
      </c>
      <c r="I19" s="16">
        <f t="shared" si="1"/>
        <v>-56.949999999999996</v>
      </c>
      <c r="J19" s="16">
        <f t="shared" si="1"/>
        <v>-56.949999999999996</v>
      </c>
      <c r="K19" s="16">
        <f t="shared" si="1"/>
        <v>-56.949999999999996</v>
      </c>
      <c r="L19" s="16">
        <f t="shared" si="1"/>
        <v>-56.949999999999996</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201</v>
      </c>
      <c r="D21" s="28">
        <f t="shared" ref="D21:V21" si="2">(VLOOKUP(D$14,$AI2:$AK26,3,FALSE))*D$15</f>
        <v>201</v>
      </c>
      <c r="E21" s="28">
        <f t="shared" si="2"/>
        <v>201</v>
      </c>
      <c r="F21" s="28">
        <f t="shared" si="2"/>
        <v>201</v>
      </c>
      <c r="G21" s="28">
        <f t="shared" si="2"/>
        <v>201</v>
      </c>
      <c r="H21" s="28">
        <f t="shared" si="2"/>
        <v>201</v>
      </c>
      <c r="I21" s="28">
        <f t="shared" si="2"/>
        <v>201</v>
      </c>
      <c r="J21" s="28">
        <f t="shared" si="2"/>
        <v>201</v>
      </c>
      <c r="K21" s="28">
        <f t="shared" si="2"/>
        <v>201</v>
      </c>
      <c r="L21" s="28">
        <f t="shared" si="2"/>
        <v>201</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-201</v>
      </c>
      <c r="D23" s="16">
        <f t="shared" ref="D23:V23" si="3">D22-D21</f>
        <v>-201</v>
      </c>
      <c r="E23" s="16">
        <f t="shared" si="3"/>
        <v>-201</v>
      </c>
      <c r="F23" s="16">
        <f t="shared" si="3"/>
        <v>-201</v>
      </c>
      <c r="G23" s="16">
        <f t="shared" si="3"/>
        <v>-201</v>
      </c>
      <c r="H23" s="16">
        <f t="shared" si="3"/>
        <v>-201</v>
      </c>
      <c r="I23" s="16">
        <f t="shared" si="3"/>
        <v>-201</v>
      </c>
      <c r="J23" s="16">
        <f t="shared" si="3"/>
        <v>-201</v>
      </c>
      <c r="K23" s="16">
        <f t="shared" si="3"/>
        <v>-201</v>
      </c>
      <c r="L23" s="16">
        <f t="shared" si="3"/>
        <v>-201</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6201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3907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1163</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173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455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6201</v>
      </c>
      <c r="H57" s="8">
        <f t="shared" si="13"/>
        <v>3907</v>
      </c>
      <c r="I57" s="8">
        <f t="shared" si="13"/>
        <v>1163</v>
      </c>
      <c r="J57" s="8">
        <f t="shared" si="13"/>
        <v>173</v>
      </c>
      <c r="K57" s="8">
        <f t="shared" si="13"/>
        <v>455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7.4</v>
      </c>
      <c r="C60" s="76">
        <f t="shared" ref="C60:U60" si="14">D10</f>
        <v>6.4</v>
      </c>
      <c r="D60" s="76">
        <f t="shared" si="14"/>
        <v>6.6</v>
      </c>
      <c r="E60" s="76">
        <f t="shared" si="14"/>
        <v>6</v>
      </c>
      <c r="F60" s="76">
        <f t="shared" si="14"/>
        <v>6.1</v>
      </c>
      <c r="G60" s="76">
        <f t="shared" si="14"/>
        <v>8.1999999999999993</v>
      </c>
      <c r="H60" s="76">
        <f t="shared" si="14"/>
        <v>8</v>
      </c>
      <c r="I60" s="76">
        <f t="shared" si="14"/>
        <v>8.1</v>
      </c>
      <c r="J60" s="76">
        <f t="shared" si="14"/>
        <v>8</v>
      </c>
      <c r="K60" s="76">
        <f t="shared" si="14"/>
        <v>7.7</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-7.2000000000000011</v>
      </c>
      <c r="C64" s="77">
        <f t="shared" ref="C64:U64" si="17">(C59-C60)*C61</f>
        <v>-1.2000000000000011</v>
      </c>
      <c r="D64" s="77">
        <f t="shared" si="17"/>
        <v>-2.3999999999999968</v>
      </c>
      <c r="E64" s="77">
        <f t="shared" si="17"/>
        <v>1.2000000000000011</v>
      </c>
      <c r="F64" s="77">
        <f t="shared" si="17"/>
        <v>0.6000000000000032</v>
      </c>
      <c r="G64" s="77">
        <f t="shared" si="17"/>
        <v>-11.999999999999995</v>
      </c>
      <c r="H64" s="77">
        <f t="shared" si="17"/>
        <v>-10.799999999999999</v>
      </c>
      <c r="I64" s="77">
        <f t="shared" si="17"/>
        <v>-11.399999999999997</v>
      </c>
      <c r="J64" s="77">
        <f t="shared" si="17"/>
        <v>-10.799999999999999</v>
      </c>
      <c r="K64" s="77">
        <f t="shared" si="17"/>
        <v>-9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7.2000000000000011</v>
      </c>
      <c r="C65" s="77">
        <f t="shared" ref="C65:U65" si="18">C63-C64</f>
        <v>1.2000000000000011</v>
      </c>
      <c r="D65" s="77">
        <f t="shared" si="18"/>
        <v>2.3999999999999968</v>
      </c>
      <c r="E65" s="77">
        <f t="shared" si="18"/>
        <v>-1.2000000000000011</v>
      </c>
      <c r="F65" s="77">
        <f t="shared" si="18"/>
        <v>-0.6000000000000032</v>
      </c>
      <c r="G65" s="77">
        <f t="shared" si="18"/>
        <v>11.999999999999995</v>
      </c>
      <c r="H65" s="77">
        <f t="shared" si="18"/>
        <v>10.799999999999999</v>
      </c>
      <c r="I65" s="77">
        <f t="shared" si="18"/>
        <v>11.399999999999997</v>
      </c>
      <c r="J65" s="77">
        <f t="shared" si="18"/>
        <v>10.799999999999999</v>
      </c>
      <c r="K65" s="77">
        <f t="shared" si="18"/>
        <v>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1796875" style="11" bestFit="1" customWidth="1"/>
    <col min="5" max="22" width="21.1796875" style="11" customWidth="1"/>
    <col min="23" max="26" width="13.1796875" style="11"/>
    <col min="27" max="27" width="0" style="11" hidden="1" customWidth="1"/>
    <col min="28" max="29" width="10.81640625" style="19" hidden="1" customWidth="1"/>
    <col min="30" max="30" width="19.81640625" style="19" hidden="1" customWidth="1"/>
    <col min="31" max="34" width="12.453125" style="19" hidden="1" customWidth="1"/>
    <col min="35" max="35" width="27.81640625" style="19" hidden="1" customWidth="1"/>
    <col min="36" max="40" width="0" style="11" hidden="1" customWidth="1"/>
    <col min="41" max="41" width="67.1796875" style="11" hidden="1" customWidth="1"/>
    <col min="42" max="16384" width="13.1796875" style="11"/>
  </cols>
  <sheetData>
    <row r="1" spans="1:41" ht="13" x14ac:dyDescent="0.3">
      <c r="A1" s="127" t="s">
        <v>41</v>
      </c>
      <c r="B1" s="127"/>
      <c r="C1" s="140" t="str">
        <f>'DWCC Felindre'!C1:D1</f>
        <v>PAN-024482</v>
      </c>
      <c r="D1" s="141"/>
      <c r="E1" s="93" t="s">
        <v>45</v>
      </c>
      <c r="F1" s="39">
        <f>'DWCC Felindre'!F1</f>
        <v>26.1</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'DWCC Felindre'!C2:D2</f>
        <v>EPR/GP3792SK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'DWCC Felindre'!C3:D3</f>
        <v>ByProduct Recovery Limited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'DWCC Felindre'!C4:D4</f>
        <v>Abergelli Farm, Felindre, Swansea, SA7 5NN</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'DWCC Felindre'!C5:D5</f>
        <v>Megan Tucker</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'DWCC Felindre'!C8</f>
        <v>1</v>
      </c>
      <c r="D8" s="60">
        <f>'DWCC Felindre'!D8</f>
        <v>2</v>
      </c>
      <c r="E8" s="60">
        <f>'DWCC Felindre'!E8</f>
        <v>3</v>
      </c>
      <c r="F8" s="60">
        <f>'DWCC Felindre'!F8</f>
        <v>4</v>
      </c>
      <c r="G8" s="60">
        <f>'DWCC Felindre'!G8</f>
        <v>5</v>
      </c>
      <c r="H8" s="60">
        <f>'DWCC Felindre'!H8</f>
        <v>6201</v>
      </c>
      <c r="I8" s="60">
        <f>'DWCC Felindre'!I8</f>
        <v>3907</v>
      </c>
      <c r="J8" s="60">
        <f>'DWCC Felindre'!J8</f>
        <v>1163</v>
      </c>
      <c r="K8" s="60">
        <f>'DWCC Felindre'!K8</f>
        <v>173</v>
      </c>
      <c r="L8" s="60">
        <f>'DWCC Felindre'!L8</f>
        <v>455</v>
      </c>
      <c r="M8" s="60">
        <f>'DWCC Felindre'!M8</f>
        <v>0</v>
      </c>
      <c r="N8" s="60">
        <f>'DWCC Felindre'!N8</f>
        <v>0</v>
      </c>
      <c r="O8" s="60">
        <f>'DWCC Felindre'!O8</f>
        <v>0</v>
      </c>
      <c r="P8" s="60">
        <f>'DWCC Felindre'!P8</f>
        <v>0</v>
      </c>
      <c r="Q8" s="60">
        <f>'DWCC Felindre'!Q8</f>
        <v>0</v>
      </c>
      <c r="R8" s="60">
        <f>'DWCC Felindre'!R8</f>
        <v>0</v>
      </c>
      <c r="S8" s="60">
        <f>'DWCC Felindre'!S8</f>
        <v>0</v>
      </c>
      <c r="T8" s="60">
        <f>'DWCC Felindre'!T8</f>
        <v>0</v>
      </c>
      <c r="U8" s="60">
        <f>'DWCC Felindre'!U8</f>
        <v>0</v>
      </c>
      <c r="V8" s="60">
        <f>'DWCC Felindre'!V8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'DWCC Felindre'!C9</f>
        <v xml:space="preserve">Moderate </v>
      </c>
      <c r="D9" s="60" t="str">
        <f>'DWCC Felindre'!D9</f>
        <v xml:space="preserve">Moderate </v>
      </c>
      <c r="E9" s="60" t="str">
        <f>'DWCC Felindre'!E9</f>
        <v xml:space="preserve">Moderate </v>
      </c>
      <c r="F9" s="60" t="str">
        <f>'DWCC Felindre'!F9</f>
        <v xml:space="preserve">Moderate </v>
      </c>
      <c r="G9" s="60" t="str">
        <f>'DWCC Felindre'!G9</f>
        <v xml:space="preserve">Moderate </v>
      </c>
      <c r="H9" s="60" t="str">
        <f>'DWCC Felindre'!H9</f>
        <v xml:space="preserve">Moderate </v>
      </c>
      <c r="I9" s="60" t="str">
        <f>'DWCC Felindre'!I9</f>
        <v xml:space="preserve">Moderate </v>
      </c>
      <c r="J9" s="60" t="str">
        <f>'DWCC Felindre'!J9</f>
        <v xml:space="preserve">Moderate </v>
      </c>
      <c r="K9" s="60" t="str">
        <f>'DWCC Felindre'!K9</f>
        <v xml:space="preserve">Moderate </v>
      </c>
      <c r="L9" s="60" t="str">
        <f>'DWCC Felindre'!L9</f>
        <v xml:space="preserve">Moderate </v>
      </c>
      <c r="M9" s="60">
        <f>'DWCC Felindre'!M9</f>
        <v>0</v>
      </c>
      <c r="N9" s="60">
        <f>'DWCC Felindre'!N9</f>
        <v>0</v>
      </c>
      <c r="O9" s="60">
        <f>'DWCC Felindre'!O9</f>
        <v>0</v>
      </c>
      <c r="P9" s="60">
        <f>'DWCC Felindre'!P9</f>
        <v>0</v>
      </c>
      <c r="Q9" s="60">
        <f>'DWCC Felindre'!Q9</f>
        <v>0</v>
      </c>
      <c r="R9" s="60">
        <f>'DWCC Felindre'!R9</f>
        <v>0</v>
      </c>
      <c r="S9" s="60">
        <f>'DWCC Felindre'!S9</f>
        <v>0</v>
      </c>
      <c r="T9" s="60">
        <f>'DWCC Felindre'!T9</f>
        <v>0</v>
      </c>
      <c r="U9" s="60">
        <f>'DWCC Felindre'!U9</f>
        <v>0</v>
      </c>
      <c r="V9" s="60">
        <f>'DWCC Felindre'!V9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'DWCC Felindre'!C10</f>
        <v>7.4</v>
      </c>
      <c r="D10" s="60">
        <f>'DWCC Felindre'!D10</f>
        <v>6.4</v>
      </c>
      <c r="E10" s="60">
        <f>'DWCC Felindre'!E10</f>
        <v>6.6</v>
      </c>
      <c r="F10" s="60">
        <f>'DWCC Felindre'!F10</f>
        <v>6</v>
      </c>
      <c r="G10" s="60">
        <f>'DWCC Felindre'!G10</f>
        <v>6.1</v>
      </c>
      <c r="H10" s="60">
        <f>'DWCC Felindre'!H10</f>
        <v>8.1999999999999993</v>
      </c>
      <c r="I10" s="60">
        <f>'DWCC Felindre'!I10</f>
        <v>8</v>
      </c>
      <c r="J10" s="60">
        <f>'DWCC Felindre'!J10</f>
        <v>8.1</v>
      </c>
      <c r="K10" s="60">
        <f>'DWCC Felindre'!K10</f>
        <v>8</v>
      </c>
      <c r="L10" s="60">
        <f>'DWCC Felindre'!L10</f>
        <v>7.7</v>
      </c>
      <c r="M10" s="60">
        <f>'DWCC Felindre'!M10</f>
        <v>0</v>
      </c>
      <c r="N10" s="60">
        <f>'DWCC Felindre'!N10</f>
        <v>0</v>
      </c>
      <c r="O10" s="60">
        <f>'DWCC Felindre'!O10</f>
        <v>0</v>
      </c>
      <c r="P10" s="60">
        <f>'DWCC Felindre'!P10</f>
        <v>0</v>
      </c>
      <c r="Q10" s="60">
        <f>'DWCC Felindre'!Q10</f>
        <v>0</v>
      </c>
      <c r="R10" s="60">
        <f>'DWCC Felindre'!R10</f>
        <v>0</v>
      </c>
      <c r="S10" s="60">
        <f>'DWCC Felindre'!S10</f>
        <v>0</v>
      </c>
      <c r="T10" s="60">
        <f>'DWCC Felindre'!T10</f>
        <v>0</v>
      </c>
      <c r="U10" s="60">
        <f>'DWCC Felindre'!U10</f>
        <v>0</v>
      </c>
      <c r="V10" s="60">
        <f>'DWCC Felindre'!V10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'DWCC Felindre'!C11</f>
        <v>3</v>
      </c>
      <c r="D11" s="60">
        <f>'DWCC Felindre'!D11</f>
        <v>3</v>
      </c>
      <c r="E11" s="60">
        <f>'DWCC Felindre'!E11</f>
        <v>3</v>
      </c>
      <c r="F11" s="60">
        <f>'DWCC Felindre'!F11</f>
        <v>3</v>
      </c>
      <c r="G11" s="60">
        <f>'DWCC Felindre'!G11</f>
        <v>2</v>
      </c>
      <c r="H11" s="60">
        <f>'DWCC Felindre'!H11</f>
        <v>0</v>
      </c>
      <c r="I11" s="60">
        <f>'DWCC Felindre'!I11</f>
        <v>0</v>
      </c>
      <c r="J11" s="60">
        <f>'DWCC Felindre'!J11</f>
        <v>0</v>
      </c>
      <c r="K11" s="60">
        <f>'DWCC Felindre'!K11</f>
        <v>0</v>
      </c>
      <c r="L11" s="60">
        <f>'DWCC Felindre'!L11</f>
        <v>2</v>
      </c>
      <c r="M11" s="60">
        <f>'DWCC Felindre'!M11</f>
        <v>0</v>
      </c>
      <c r="N11" s="60">
        <f>'DWCC Felindre'!N11</f>
        <v>0</v>
      </c>
      <c r="O11" s="60">
        <f>'DWCC Felindre'!O11</f>
        <v>0</v>
      </c>
      <c r="P11" s="60">
        <f>'DWCC Felindre'!P11</f>
        <v>0</v>
      </c>
      <c r="Q11" s="60">
        <f>'DWCC Felindre'!Q11</f>
        <v>0</v>
      </c>
      <c r="R11" s="60">
        <f>'DWCC Felindre'!R11</f>
        <v>0</v>
      </c>
      <c r="S11" s="60">
        <f>'DWCC Felindre'!S11</f>
        <v>0</v>
      </c>
      <c r="T11" s="60">
        <f>'DWCC Felindre'!T11</f>
        <v>0</v>
      </c>
      <c r="U11" s="60">
        <f>'DWCC Felindre'!U11</f>
        <v>0</v>
      </c>
      <c r="V11" s="60">
        <f>'DWCC Felindre'!V11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'DWCC Felindre'!C12</f>
        <v>1</v>
      </c>
      <c r="D12" s="60">
        <f>'DWCC Felindre'!D12</f>
        <v>2</v>
      </c>
      <c r="E12" s="60">
        <f>'DWCC Felindre'!E12</f>
        <v>1</v>
      </c>
      <c r="F12" s="60">
        <f>'DWCC Felindre'!F12</f>
        <v>1</v>
      </c>
      <c r="G12" s="60">
        <f>'DWCC Felindre'!G12</f>
        <v>1</v>
      </c>
      <c r="H12" s="60">
        <f>'DWCC Felindre'!H12</f>
        <v>0</v>
      </c>
      <c r="I12" s="60">
        <f>'DWCC Felindre'!I12</f>
        <v>0</v>
      </c>
      <c r="J12" s="60">
        <f>'DWCC Felindre'!J12</f>
        <v>0</v>
      </c>
      <c r="K12" s="60">
        <f>'DWCC Felindre'!K12</f>
        <v>0</v>
      </c>
      <c r="L12" s="60">
        <f>'DWCC Felindre'!L12</f>
        <v>1</v>
      </c>
      <c r="M12" s="60">
        <f>'DWCC Felindre'!M12</f>
        <v>0</v>
      </c>
      <c r="N12" s="60">
        <f>'DWCC Felindre'!N12</f>
        <v>0</v>
      </c>
      <c r="O12" s="60">
        <f>'DWCC Felindre'!O12</f>
        <v>0</v>
      </c>
      <c r="P12" s="60">
        <f>'DWCC Felindre'!P12</f>
        <v>0</v>
      </c>
      <c r="Q12" s="60">
        <f>'DWCC Felindre'!Q12</f>
        <v>0</v>
      </c>
      <c r="R12" s="60">
        <f>'DWCC Felindre'!R12</f>
        <v>0</v>
      </c>
      <c r="S12" s="60">
        <f>'DWCC Felindre'!S12</f>
        <v>0</v>
      </c>
      <c r="T12" s="60">
        <f>'DWCC Felindre'!T12</f>
        <v>0</v>
      </c>
      <c r="U12" s="60">
        <f>'DWCC Felindre'!U12</f>
        <v>0</v>
      </c>
      <c r="V12" s="60">
        <f>'DWCC Felindre'!V12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'DWCC Felindre'!C13</f>
        <v>2</v>
      </c>
      <c r="D13" s="60">
        <f>'DWCC Felindre'!D13</f>
        <v>2</v>
      </c>
      <c r="E13" s="60">
        <f>'DWCC Felindre'!E13</f>
        <v>3</v>
      </c>
      <c r="F13" s="60">
        <f>'DWCC Felindre'!F13</f>
        <v>3</v>
      </c>
      <c r="G13" s="60">
        <f>'DWCC Felindre'!G13</f>
        <v>2</v>
      </c>
      <c r="H13" s="60">
        <f>'DWCC Felindre'!H13</f>
        <v>1</v>
      </c>
      <c r="I13" s="60">
        <f>'DWCC Felindre'!I13</f>
        <v>1</v>
      </c>
      <c r="J13" s="60">
        <f>'DWCC Felindre'!J13</f>
        <v>1</v>
      </c>
      <c r="K13" s="60">
        <f>'DWCC Felindre'!K13</f>
        <v>2</v>
      </c>
      <c r="L13" s="60">
        <f>'DWCC Felindre'!L13</f>
        <v>2</v>
      </c>
      <c r="M13" s="60">
        <f>'DWCC Felindre'!M13</f>
        <v>0</v>
      </c>
      <c r="N13" s="60">
        <f>'DWCC Felindre'!N13</f>
        <v>0</v>
      </c>
      <c r="O13" s="60">
        <f>'DWCC Felindre'!O13</f>
        <v>0</v>
      </c>
      <c r="P13" s="60">
        <f>'DWCC Felindre'!P13</f>
        <v>0</v>
      </c>
      <c r="Q13" s="60">
        <f>'DWCC Felindre'!Q13</f>
        <v>0</v>
      </c>
      <c r="R13" s="60">
        <f>'DWCC Felindre'!R13</f>
        <v>0</v>
      </c>
      <c r="S13" s="60">
        <f>'DWCC Felindre'!S13</f>
        <v>0</v>
      </c>
      <c r="T13" s="60">
        <f>'DWCC Felindre'!T13</f>
        <v>0</v>
      </c>
      <c r="U13" s="60">
        <f>'DWCC Felindre'!U13</f>
        <v>0</v>
      </c>
      <c r="V13" s="60">
        <f>'DWCC Felindre'!V13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'DWCC Felindre'!C14</f>
        <v xml:space="preserve">Grass Silage (25% DM) </v>
      </c>
      <c r="D14" s="102" t="str">
        <f>'DWCC Felindre'!D14</f>
        <v xml:space="preserve">Grass Silage (25% DM) </v>
      </c>
      <c r="E14" s="102" t="str">
        <f>'DWCC Felindre'!E14</f>
        <v xml:space="preserve">Grass Silage (25% DM) </v>
      </c>
      <c r="F14" s="102" t="str">
        <f>'DWCC Felindre'!F14</f>
        <v xml:space="preserve">Grass Silage (25% DM) </v>
      </c>
      <c r="G14" s="102" t="str">
        <f>'DWCC Felindre'!G14</f>
        <v xml:space="preserve">Grass Silage (25% DM) </v>
      </c>
      <c r="H14" s="102" t="str">
        <f>'DWCC Felindre'!H14</f>
        <v xml:space="preserve">Grass Silage (25% DM) </v>
      </c>
      <c r="I14" s="102" t="str">
        <f>'DWCC Felindre'!I14</f>
        <v xml:space="preserve">Grass Silage (25% DM) </v>
      </c>
      <c r="J14" s="102" t="str">
        <f>'DWCC Felindre'!J14</f>
        <v xml:space="preserve">Grass Silage (25% DM) </v>
      </c>
      <c r="K14" s="102" t="str">
        <f>'DWCC Felindre'!K14</f>
        <v xml:space="preserve">Grass Silage (25% DM) </v>
      </c>
      <c r="L14" s="102" t="str">
        <f>'DWCC Felindre'!L14</f>
        <v xml:space="preserve">Grass Silage (25% DM) </v>
      </c>
      <c r="M14" s="102">
        <f>'DWCC Felindre'!M14</f>
        <v>0</v>
      </c>
      <c r="N14" s="102">
        <f>'DWCC Felindre'!N14</f>
        <v>0</v>
      </c>
      <c r="O14" s="102">
        <f>'DWCC Felindre'!O14</f>
        <v>0</v>
      </c>
      <c r="P14" s="102">
        <f>'DWCC Felindre'!P14</f>
        <v>0</v>
      </c>
      <c r="Q14" s="102">
        <f>'DWCC Felindre'!Q14</f>
        <v>0</v>
      </c>
      <c r="R14" s="102">
        <f>'DWCC Felindre'!R14</f>
        <v>0</v>
      </c>
      <c r="S14" s="102">
        <f>'DWCC Felindre'!S14</f>
        <v>0</v>
      </c>
      <c r="T14" s="102">
        <f>'DWCC Felindre'!T14</f>
        <v>0</v>
      </c>
      <c r="U14" s="102">
        <f>'DWCC Felindre'!U14</f>
        <v>0</v>
      </c>
      <c r="V14" s="102">
        <f>'DWCC Felindre'!V14</f>
        <v>0</v>
      </c>
      <c r="AD14" s="30" t="s">
        <v>138</v>
      </c>
      <c r="AE14" s="30">
        <v>6</v>
      </c>
      <c r="AI14" s="53" t="s">
        <v>119</v>
      </c>
      <c r="AJ14" s="54">
        <v>0.8</v>
      </c>
      <c r="AK14" s="55">
        <v>1.7</v>
      </c>
      <c r="AL14" s="11">
        <v>12</v>
      </c>
      <c r="AM14" s="11">
        <v>6.7</v>
      </c>
      <c r="AN14" s="11" t="s">
        <v>135</v>
      </c>
    </row>
    <row r="15" spans="1:41" ht="13" x14ac:dyDescent="0.25">
      <c r="A15" s="135" t="s">
        <v>9</v>
      </c>
      <c r="B15" s="135"/>
      <c r="C15" s="60">
        <f>'DWCC Felindre'!C15</f>
        <v>33.5</v>
      </c>
      <c r="D15" s="60">
        <f>'DWCC Felindre'!D15</f>
        <v>33.5</v>
      </c>
      <c r="E15" s="60">
        <f>'DWCC Felindre'!E15</f>
        <v>33.5</v>
      </c>
      <c r="F15" s="60">
        <f>'DWCC Felindre'!F15</f>
        <v>33.5</v>
      </c>
      <c r="G15" s="60">
        <f>'DWCC Felindre'!G15</f>
        <v>33.5</v>
      </c>
      <c r="H15" s="60">
        <f>'DWCC Felindre'!H15</f>
        <v>33.5</v>
      </c>
      <c r="I15" s="60">
        <f>'DWCC Felindre'!I15</f>
        <v>33.5</v>
      </c>
      <c r="J15" s="60">
        <f>'DWCC Felindre'!J15</f>
        <v>33.5</v>
      </c>
      <c r="K15" s="60">
        <f>'DWCC Felindre'!K15</f>
        <v>33.5</v>
      </c>
      <c r="L15" s="60">
        <f>'DWCC Felindre'!L15</f>
        <v>33.5</v>
      </c>
      <c r="M15" s="60">
        <f>'DWCC Felindre'!M15</f>
        <v>0</v>
      </c>
      <c r="N15" s="60">
        <f>'DWCC Felindre'!N15</f>
        <v>0</v>
      </c>
      <c r="O15" s="60">
        <f>'DWCC Felindre'!O15</f>
        <v>0</v>
      </c>
      <c r="P15" s="60">
        <f>'DWCC Felindre'!P15</f>
        <v>0</v>
      </c>
      <c r="Q15" s="60">
        <f>'DWCC Felindre'!Q15</f>
        <v>0</v>
      </c>
      <c r="R15" s="60">
        <f>'DWCC Felindre'!R15</f>
        <v>0</v>
      </c>
      <c r="S15" s="60">
        <f>'DWCC Felindre'!S15</f>
        <v>0</v>
      </c>
      <c r="T15" s="60">
        <f>'DWCC Felindre'!T15</f>
        <v>0</v>
      </c>
      <c r="U15" s="60">
        <f>'DWCC Felindre'!U15</f>
        <v>0</v>
      </c>
      <c r="V15" s="60">
        <f>'DWCC Felindre'!V15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'DWCC Felindre'!C16</f>
        <v>Medium/Clay</v>
      </c>
      <c r="D16" s="103" t="str">
        <f>'DWCC Felindre'!D16</f>
        <v>Medium/Clay</v>
      </c>
      <c r="E16" s="103" t="str">
        <f>'DWCC Felindre'!E16</f>
        <v>Medium/Clay</v>
      </c>
      <c r="F16" s="103" t="str">
        <f>'DWCC Felindre'!F16</f>
        <v>Medium/Clay</v>
      </c>
      <c r="G16" s="103" t="str">
        <f>'DWCC Felindre'!G16</f>
        <v>Medium/Clay</v>
      </c>
      <c r="H16" s="103" t="str">
        <f>'DWCC Felindre'!H16</f>
        <v>Medium/Clay</v>
      </c>
      <c r="I16" s="103" t="str">
        <f>'DWCC Felindre'!I16</f>
        <v>Medium/Clay</v>
      </c>
      <c r="J16" s="103" t="str">
        <f>'DWCC Felindre'!J16</f>
        <v>Medium/Clay</v>
      </c>
      <c r="K16" s="103" t="str">
        <f>'DWCC Felindre'!K16</f>
        <v>Medium/Clay</v>
      </c>
      <c r="L16" s="103" t="str">
        <f>'DWCC Felindre'!L16</f>
        <v>Medium/Clay</v>
      </c>
      <c r="M16" s="103">
        <f>'DWCC Felindre'!M16</f>
        <v>0</v>
      </c>
      <c r="N16" s="103">
        <f>'DWCC Felindre'!N16</f>
        <v>0</v>
      </c>
      <c r="O16" s="103">
        <f>'DWCC Felindre'!O16</f>
        <v>0</v>
      </c>
      <c r="P16" s="103">
        <f>'DWCC Felindre'!P16</f>
        <v>0</v>
      </c>
      <c r="Q16" s="103">
        <f>'DWCC Felindre'!Q16</f>
        <v>0</v>
      </c>
      <c r="R16" s="103">
        <f>'DWCC Felindre'!R16</f>
        <v>0</v>
      </c>
      <c r="S16" s="103">
        <f>'DWCC Felindre'!S16</f>
        <v>0</v>
      </c>
      <c r="T16" s="103">
        <f>'DWCC Felindre'!T16</f>
        <v>0</v>
      </c>
      <c r="U16" s="103">
        <f>'DWCC Felindre'!U16</f>
        <v>0</v>
      </c>
      <c r="V16" s="103">
        <f>'DWCC Felindre'!V16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56.949999999999996</v>
      </c>
      <c r="D17" s="28">
        <f t="shared" ref="D17:V17" si="0">(VLOOKUP(D$14,$AI2:$AK26,2,FALSE))*D$15</f>
        <v>56.949999999999996</v>
      </c>
      <c r="E17" s="28">
        <f t="shared" si="0"/>
        <v>56.949999999999996</v>
      </c>
      <c r="F17" s="28">
        <f t="shared" si="0"/>
        <v>56.949999999999996</v>
      </c>
      <c r="G17" s="28">
        <f t="shared" si="0"/>
        <v>56.949999999999996</v>
      </c>
      <c r="H17" s="28">
        <f t="shared" si="0"/>
        <v>56.949999999999996</v>
      </c>
      <c r="I17" s="28">
        <f t="shared" si="0"/>
        <v>56.949999999999996</v>
      </c>
      <c r="J17" s="28">
        <f t="shared" si="0"/>
        <v>56.949999999999996</v>
      </c>
      <c r="K17" s="28">
        <f t="shared" si="0"/>
        <v>56.949999999999996</v>
      </c>
      <c r="L17" s="28">
        <f t="shared" si="0"/>
        <v>56.949999999999996</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-56.949999999999996</v>
      </c>
      <c r="D19" s="16">
        <f t="shared" ref="D19:V19" si="1">D18-D17</f>
        <v>-56.949999999999996</v>
      </c>
      <c r="E19" s="16">
        <f t="shared" si="1"/>
        <v>-56.949999999999996</v>
      </c>
      <c r="F19" s="16">
        <f t="shared" si="1"/>
        <v>-56.949999999999996</v>
      </c>
      <c r="G19" s="16">
        <f t="shared" si="1"/>
        <v>-56.949999999999996</v>
      </c>
      <c r="H19" s="16">
        <f t="shared" si="1"/>
        <v>-56.949999999999996</v>
      </c>
      <c r="I19" s="16">
        <f t="shared" si="1"/>
        <v>-56.949999999999996</v>
      </c>
      <c r="J19" s="16">
        <f t="shared" si="1"/>
        <v>-56.949999999999996</v>
      </c>
      <c r="K19" s="16">
        <f t="shared" si="1"/>
        <v>-56.949999999999996</v>
      </c>
      <c r="L19" s="16">
        <f t="shared" si="1"/>
        <v>-56.949999999999996</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201</v>
      </c>
      <c r="D21" s="28">
        <f t="shared" ref="D21:V21" si="2">(VLOOKUP(D$14,$AI2:$AK26,3,FALSE))*D$15</f>
        <v>201</v>
      </c>
      <c r="E21" s="28">
        <f t="shared" si="2"/>
        <v>201</v>
      </c>
      <c r="F21" s="28">
        <f t="shared" si="2"/>
        <v>201</v>
      </c>
      <c r="G21" s="28">
        <f t="shared" si="2"/>
        <v>201</v>
      </c>
      <c r="H21" s="28">
        <f t="shared" si="2"/>
        <v>201</v>
      </c>
      <c r="I21" s="28">
        <f t="shared" si="2"/>
        <v>201</v>
      </c>
      <c r="J21" s="28">
        <f t="shared" si="2"/>
        <v>201</v>
      </c>
      <c r="K21" s="28">
        <f t="shared" si="2"/>
        <v>201</v>
      </c>
      <c r="L21" s="28">
        <f t="shared" si="2"/>
        <v>201</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-201</v>
      </c>
      <c r="D23" s="16">
        <f t="shared" ref="D23:V23" si="3">D22-D21</f>
        <v>-201</v>
      </c>
      <c r="E23" s="16">
        <f t="shared" si="3"/>
        <v>-201</v>
      </c>
      <c r="F23" s="16">
        <f t="shared" si="3"/>
        <v>-201</v>
      </c>
      <c r="G23" s="16">
        <f t="shared" si="3"/>
        <v>-201</v>
      </c>
      <c r="H23" s="16">
        <f t="shared" si="3"/>
        <v>-201</v>
      </c>
      <c r="I23" s="16">
        <f t="shared" si="3"/>
        <v>-201</v>
      </c>
      <c r="J23" s="16">
        <f t="shared" si="3"/>
        <v>-201</v>
      </c>
      <c r="K23" s="16">
        <f t="shared" si="3"/>
        <v>-201</v>
      </c>
      <c r="L23" s="16">
        <f t="shared" si="3"/>
        <v>-201</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6201</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3907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1163</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173</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455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6201</v>
      </c>
      <c r="H57" s="8">
        <f t="shared" si="13"/>
        <v>3907</v>
      </c>
      <c r="I57" s="8">
        <f t="shared" si="13"/>
        <v>1163</v>
      </c>
      <c r="J57" s="8">
        <f t="shared" si="13"/>
        <v>173</v>
      </c>
      <c r="K57" s="8">
        <f t="shared" si="13"/>
        <v>455</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7.4</v>
      </c>
      <c r="C60" s="76">
        <f t="shared" ref="C60:U60" si="14">D10</f>
        <v>6.4</v>
      </c>
      <c r="D60" s="76">
        <f t="shared" si="14"/>
        <v>6.6</v>
      </c>
      <c r="E60" s="76">
        <f t="shared" si="14"/>
        <v>6</v>
      </c>
      <c r="F60" s="76">
        <f t="shared" si="14"/>
        <v>6.1</v>
      </c>
      <c r="G60" s="76">
        <f t="shared" si="14"/>
        <v>8.1999999999999993</v>
      </c>
      <c r="H60" s="76">
        <f t="shared" si="14"/>
        <v>8</v>
      </c>
      <c r="I60" s="76">
        <f t="shared" si="14"/>
        <v>8.1</v>
      </c>
      <c r="J60" s="76">
        <f t="shared" si="14"/>
        <v>8</v>
      </c>
      <c r="K60" s="76">
        <f t="shared" si="14"/>
        <v>7.7</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-7.2000000000000011</v>
      </c>
      <c r="C64" s="77">
        <f t="shared" ref="C64:U64" si="17">(C59-C60)*C61</f>
        <v>-1.2000000000000011</v>
      </c>
      <c r="D64" s="77">
        <f t="shared" si="17"/>
        <v>-2.3999999999999968</v>
      </c>
      <c r="E64" s="77">
        <f t="shared" si="17"/>
        <v>1.2000000000000011</v>
      </c>
      <c r="F64" s="77">
        <f t="shared" si="17"/>
        <v>0.6000000000000032</v>
      </c>
      <c r="G64" s="77">
        <f t="shared" si="17"/>
        <v>-11.999999999999995</v>
      </c>
      <c r="H64" s="77">
        <f t="shared" si="17"/>
        <v>-10.799999999999999</v>
      </c>
      <c r="I64" s="77">
        <f t="shared" si="17"/>
        <v>-11.399999999999997</v>
      </c>
      <c r="J64" s="77">
        <f t="shared" si="17"/>
        <v>-10.799999999999999</v>
      </c>
      <c r="K64" s="77">
        <f t="shared" si="17"/>
        <v>-9</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7.2000000000000011</v>
      </c>
      <c r="C65" s="77">
        <f t="shared" ref="C65:U65" si="18">C63-C64</f>
        <v>1.2000000000000011</v>
      </c>
      <c r="D65" s="77">
        <f t="shared" si="18"/>
        <v>2.3999999999999968</v>
      </c>
      <c r="E65" s="77">
        <f t="shared" si="18"/>
        <v>-1.2000000000000011</v>
      </c>
      <c r="F65" s="77">
        <f t="shared" si="18"/>
        <v>-0.6000000000000032</v>
      </c>
      <c r="G65" s="77">
        <f t="shared" si="18"/>
        <v>11.999999999999995</v>
      </c>
      <c r="H65" s="77">
        <f t="shared" si="18"/>
        <v>10.799999999999999</v>
      </c>
      <c r="I65" s="77">
        <f t="shared" si="18"/>
        <v>11.399999999999997</v>
      </c>
      <c r="J65" s="77">
        <f t="shared" si="18"/>
        <v>10.799999999999999</v>
      </c>
      <c r="K65" s="77">
        <f t="shared" si="18"/>
        <v>9</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OVER</v>
      </c>
      <c r="C66" s="78" t="str">
        <f t="shared" ref="C66:U66" si="19">IF(C64&lt;=C63,"OVER","UNDER")</f>
        <v>OVER</v>
      </c>
      <c r="D66" s="78" t="str">
        <f t="shared" si="19"/>
        <v>OVER</v>
      </c>
      <c r="E66" s="78" t="str">
        <f t="shared" si="19"/>
        <v>UNDER</v>
      </c>
      <c r="F66" s="78" t="str">
        <f t="shared" si="19"/>
        <v>UNDER</v>
      </c>
      <c r="G66" s="78" t="str">
        <f t="shared" si="19"/>
        <v>OVER</v>
      </c>
      <c r="H66" s="78" t="str">
        <f t="shared" si="19"/>
        <v>OVER</v>
      </c>
      <c r="I66" s="78" t="str">
        <f t="shared" si="19"/>
        <v>OVER</v>
      </c>
      <c r="J66" s="78" t="str">
        <f t="shared" si="19"/>
        <v>OVER</v>
      </c>
      <c r="K66" s="78" t="str">
        <f t="shared" si="19"/>
        <v>OVER</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81640625" style="79" bestFit="1" customWidth="1"/>
    <col min="15" max="19" width="9.1796875" style="79"/>
    <col min="20" max="20" width="10" style="79" bestFit="1" customWidth="1"/>
    <col min="21" max="16384" width="9.1796875" style="79"/>
  </cols>
  <sheetData>
    <row r="1" spans="1:21" ht="37.5" x14ac:dyDescent="0.25">
      <c r="A1" s="144" t="s">
        <v>84</v>
      </c>
      <c r="B1" s="38" t="str">
        <f>'DWCC Felindre'!B29</f>
        <v>Application Rate</v>
      </c>
      <c r="C1" s="38" t="str">
        <f>'DWCC Felindre'!C29</f>
        <v>Nitrogen Addition</v>
      </c>
      <c r="D1" s="38" t="str">
        <f>'DWCC Felindre'!D29</f>
        <v>Phosphate Addition</v>
      </c>
      <c r="E1" s="38" t="str">
        <f>'DWCC Felindre'!E29</f>
        <v>Potash  Addition</v>
      </c>
      <c r="F1" s="38" t="str">
        <f>'DWCC Felindre'!F29</f>
        <v>Mg Oxide Addition</v>
      </c>
      <c r="G1" s="38" t="str">
        <f>'DWCC Felindre'!G29</f>
        <v>Copper Addition</v>
      </c>
      <c r="H1" s="38" t="str">
        <f>'DWCC Felindre'!H29</f>
        <v>Zinc Addition</v>
      </c>
      <c r="I1" s="38" t="str">
        <f>'DWCC Felindre'!I29</f>
        <v>Lead Addition</v>
      </c>
      <c r="J1" s="38" t="str">
        <f>'DWCC Felindre'!J29</f>
        <v>Cadmium Addition</v>
      </c>
      <c r="K1" s="38" t="str">
        <f>'DWCC Felindre'!K29</f>
        <v>Mercury Addition</v>
      </c>
      <c r="L1" s="38" t="str">
        <f>'DWCC Felindre'!L29</f>
        <v>Nickel Addition</v>
      </c>
      <c r="M1" s="38" t="str">
        <f>'DWCC Felindre'!M29</f>
        <v>Chromium Addition</v>
      </c>
      <c r="N1" s="38" t="str">
        <f>'DWCC Felindre'!N29</f>
        <v>Aluminium Addition</v>
      </c>
      <c r="O1" s="38" t="str">
        <f>'DWCC Felindre'!O29</f>
        <v>Iron Addition</v>
      </c>
      <c r="P1" s="38" t="str">
        <f>'DWCC Felindre'!P29</f>
        <v xml:space="preserve">Sodium Addition                 </v>
      </c>
      <c r="Q1" s="38" t="str">
        <f>'DWCC Felindre'!Q29</f>
        <v>SO3  Addition                             kg/ha</v>
      </c>
      <c r="R1" s="38" t="str">
        <f>'DWCC Felindre'!R29</f>
        <v xml:space="preserve">Selenium Addition </v>
      </c>
      <c r="S1" s="38" t="str">
        <f>'DWCC Felindre'!S29</f>
        <v xml:space="preserve">Arsenic  Addition  </v>
      </c>
      <c r="T1" s="38" t="str">
        <f>'DWCC Felindre'!T29</f>
        <v xml:space="preserve">Molybdenum Addition  </v>
      </c>
      <c r="U1" s="38" t="str">
        <f>'DWCC Felindre'!U29</f>
        <v xml:space="preserve">Fluoride Addition </v>
      </c>
    </row>
    <row r="2" spans="1:21" ht="25" x14ac:dyDescent="0.25">
      <c r="A2" s="144"/>
      <c r="B2" s="38" t="str">
        <f>'DWCC Felindre'!B30</f>
        <v>tonnes/ha</v>
      </c>
      <c r="C2" s="38" t="str">
        <f>'DWCC Felindre'!C30</f>
        <v>kg/ha</v>
      </c>
      <c r="D2" s="38" t="str">
        <f>'DWCC Felindre'!D30</f>
        <v>P2O5 
kg/ha</v>
      </c>
      <c r="E2" s="38" t="str">
        <f>'DWCC Felindre'!E30</f>
        <v>K2O 
kg/ha</v>
      </c>
      <c r="F2" s="38" t="str">
        <f>'DWCC Felindre'!F30</f>
        <v>MgO 
kg/ha</v>
      </c>
      <c r="G2" s="38" t="str">
        <f>'DWCC Felindre'!G30</f>
        <v>kg/ha</v>
      </c>
      <c r="H2" s="38" t="str">
        <f>'DWCC Felindre'!H30</f>
        <v>kg/ha</v>
      </c>
      <c r="I2" s="38" t="str">
        <f>'DWCC Felindre'!I30</f>
        <v>kg/ha</v>
      </c>
      <c r="J2" s="38" t="str">
        <f>'DWCC Felindre'!J30</f>
        <v>kg/ha</v>
      </c>
      <c r="K2" s="38" t="str">
        <f>'DWCC Felindre'!K30</f>
        <v>kg/ha</v>
      </c>
      <c r="L2" s="38" t="str">
        <f>'DWCC Felindre'!L30</f>
        <v>kg/ha</v>
      </c>
      <c r="M2" s="38" t="str">
        <f>'DWCC Felindre'!M30</f>
        <v>kg/ha</v>
      </c>
      <c r="N2" s="38" t="str">
        <f>'DWCC Felindre'!N30</f>
        <v>kg/ha</v>
      </c>
      <c r="O2" s="38" t="str">
        <f>'DWCC Felindre'!O30</f>
        <v>kg/ha</v>
      </c>
      <c r="P2" s="38" t="str">
        <f>'DWCC Felindre'!P30</f>
        <v>kg/ha</v>
      </c>
      <c r="Q2" s="38" t="str">
        <f>'DWCC Felindre'!Q30</f>
        <v>kg/ha</v>
      </c>
      <c r="R2" s="38" t="str">
        <f>'DWCC Felindre'!R30</f>
        <v>kg/ha</v>
      </c>
      <c r="S2" s="38" t="str">
        <f>'DWCC Felindre'!S30</f>
        <v>kg/ha</v>
      </c>
      <c r="T2" s="38" t="str">
        <f>'DWCC Felindre'!T30</f>
        <v>kg/ha</v>
      </c>
      <c r="U2" s="38" t="str">
        <f>'DWCC Felindre'!U30</f>
        <v>kg/ha</v>
      </c>
    </row>
    <row r="3" spans="1:21" x14ac:dyDescent="0.25">
      <c r="A3" s="36">
        <v>1</v>
      </c>
      <c r="B3" s="33">
        <f>'DWCC Felindre'!B31</f>
        <v>140</v>
      </c>
      <c r="C3" s="33">
        <f>'DWCC Felindre'!C31</f>
        <v>91.02239999999999</v>
      </c>
      <c r="D3" s="33">
        <f>'DWCC Felindre'!D31</f>
        <v>28.769736519999999</v>
      </c>
      <c r="E3" s="33">
        <f>'DWCC Felindre'!E31</f>
        <v>7.6980509199999991</v>
      </c>
      <c r="F3" s="33">
        <f>'DWCC Felindre'!F31</f>
        <v>13.456599911999998</v>
      </c>
      <c r="G3" s="33">
        <f>'DWCC Felindre'!G31</f>
        <v>0.57647520000000008</v>
      </c>
      <c r="H3" s="33">
        <f>'DWCC Felindre'!H31</f>
        <v>1.5844639999999999</v>
      </c>
      <c r="I3" s="33">
        <f>'DWCC Felindre'!I31</f>
        <v>0.3767316</v>
      </c>
      <c r="J3" s="33">
        <f>'DWCC Felindre'!J31</f>
        <v>1.0366439999999998E-2</v>
      </c>
      <c r="K3" s="33">
        <f>'DWCC Felindre'!K31</f>
        <v>2.8655200000000003E-3</v>
      </c>
      <c r="L3" s="33">
        <f>'DWCC Felindre'!L31</f>
        <v>0.2107</v>
      </c>
      <c r="M3" s="33">
        <f>'DWCC Felindre'!M31</f>
        <v>0.1205204</v>
      </c>
      <c r="N3" s="33">
        <f>'DWCC Felindre'!N31</f>
        <v>1137.7799999999997</v>
      </c>
      <c r="O3" s="33">
        <f>'DWCC Felindre'!O31</f>
        <v>194.68680000000001</v>
      </c>
      <c r="P3" s="33">
        <f>'DWCC Felindre'!P31</f>
        <v>0</v>
      </c>
      <c r="Q3" s="33">
        <f>'DWCC Felindre'!Q31</f>
        <v>166.45299999999997</v>
      </c>
      <c r="R3" s="33">
        <f>'DWCC Felindre'!R31</f>
        <v>0</v>
      </c>
      <c r="S3" s="33">
        <f>'DWCC Felindre'!S31</f>
        <v>0.4820816</v>
      </c>
      <c r="T3" s="33">
        <f>'DWCC Felindre'!T31</f>
        <v>0</v>
      </c>
      <c r="U3" s="33">
        <f>'DWCC Felindre'!U31</f>
        <v>0</v>
      </c>
    </row>
    <row r="4" spans="1:21" x14ac:dyDescent="0.25">
      <c r="A4" s="36">
        <v>2</v>
      </c>
      <c r="B4" s="33" t="e">
        <f>#REF!</f>
        <v>#REF!</v>
      </c>
      <c r="C4" s="33" t="e">
        <f>#REF!</f>
        <v>#REF!</v>
      </c>
      <c r="D4" s="33" t="e">
        <f>#REF!</f>
        <v>#REF!</v>
      </c>
      <c r="E4" s="33" t="e">
        <f>#REF!</f>
        <v>#REF!</v>
      </c>
      <c r="F4" s="33" t="e">
        <f>#REF!</f>
        <v>#REF!</v>
      </c>
      <c r="G4" s="33" t="e">
        <f>#REF!</f>
        <v>#REF!</v>
      </c>
      <c r="H4" s="33" t="e">
        <f>#REF!</f>
        <v>#REF!</v>
      </c>
      <c r="I4" s="33" t="e">
        <f>#REF!</f>
        <v>#REF!</v>
      </c>
      <c r="J4" s="33" t="e">
        <f>#REF!</f>
        <v>#REF!</v>
      </c>
      <c r="K4" s="33" t="e">
        <f>#REF!</f>
        <v>#REF!</v>
      </c>
      <c r="L4" s="33" t="e">
        <f>#REF!</f>
        <v>#REF!</v>
      </c>
      <c r="M4" s="33" t="e">
        <f>#REF!</f>
        <v>#REF!</v>
      </c>
      <c r="N4" s="33" t="e">
        <f>#REF!</f>
        <v>#REF!</v>
      </c>
      <c r="O4" s="33" t="e">
        <f>#REF!</f>
        <v>#REF!</v>
      </c>
      <c r="P4" s="33" t="e">
        <f>#REF!</f>
        <v>#REF!</v>
      </c>
      <c r="Q4" s="33" t="e">
        <f>#REF!</f>
        <v>#REF!</v>
      </c>
      <c r="R4" s="33" t="e">
        <f>#REF!</f>
        <v>#REF!</v>
      </c>
      <c r="S4" s="33" t="e">
        <f>#REF!</f>
        <v>#REF!</v>
      </c>
      <c r="T4" s="33" t="e">
        <f>#REF!</f>
        <v>#REF!</v>
      </c>
      <c r="U4" s="33" t="e">
        <f>#REF!</f>
        <v>#REF!</v>
      </c>
    </row>
    <row r="5" spans="1:21" x14ac:dyDescent="0.25">
      <c r="A5" s="36">
        <v>3</v>
      </c>
      <c r="B5" s="33" t="e">
        <f>#REF!</f>
        <v>#REF!</v>
      </c>
      <c r="C5" s="33" t="e">
        <f>#REF!</f>
        <v>#REF!</v>
      </c>
      <c r="D5" s="33" t="e">
        <f>#REF!</f>
        <v>#REF!</v>
      </c>
      <c r="E5" s="33" t="e">
        <f>#REF!</f>
        <v>#REF!</v>
      </c>
      <c r="F5" s="33" t="e">
        <f>#REF!</f>
        <v>#REF!</v>
      </c>
      <c r="G5" s="33" t="e">
        <f>#REF!</f>
        <v>#REF!</v>
      </c>
      <c r="H5" s="33" t="e">
        <f>#REF!</f>
        <v>#REF!</v>
      </c>
      <c r="I5" s="33" t="e">
        <f>#REF!</f>
        <v>#REF!</v>
      </c>
      <c r="J5" s="33" t="e">
        <f>#REF!</f>
        <v>#REF!</v>
      </c>
      <c r="K5" s="33" t="e">
        <f>#REF!</f>
        <v>#REF!</v>
      </c>
      <c r="L5" s="33" t="e">
        <f>#REF!</f>
        <v>#REF!</v>
      </c>
      <c r="M5" s="33" t="e">
        <f>#REF!</f>
        <v>#REF!</v>
      </c>
      <c r="N5" s="33" t="e">
        <f>#REF!</f>
        <v>#REF!</v>
      </c>
      <c r="O5" s="33" t="e">
        <f>#REF!</f>
        <v>#REF!</v>
      </c>
      <c r="P5" s="33" t="e">
        <f>#REF!</f>
        <v>#REF!</v>
      </c>
      <c r="Q5" s="33" t="e">
        <f>#REF!</f>
        <v>#REF!</v>
      </c>
      <c r="R5" s="33" t="e">
        <f>#REF!</f>
        <v>#REF!</v>
      </c>
      <c r="S5" s="33" t="e">
        <f>#REF!</f>
        <v>#REF!</v>
      </c>
      <c r="T5" s="33" t="e">
        <f>#REF!</f>
        <v>#REF!</v>
      </c>
      <c r="U5" s="33" t="e">
        <f>#REF!</f>
        <v>#REF!</v>
      </c>
    </row>
    <row r="6" spans="1:21" x14ac:dyDescent="0.25">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5">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81640625" style="79" customWidth="1"/>
    <col min="6" max="14" width="9.1796875" style="79"/>
    <col min="15" max="15" width="9.81640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'DWCC Felindre'!B29</f>
        <v>Application Rate</v>
      </c>
      <c r="D1" s="35" t="str">
        <f>'DWCC Felindre'!C29</f>
        <v>Nitrogen Addition</v>
      </c>
      <c r="E1" s="35" t="str">
        <f>'DWCC Felindre'!D29</f>
        <v>Phosphate Addition</v>
      </c>
      <c r="F1" s="35" t="str">
        <f>'DWCC Felindre'!E29</f>
        <v>Potash  Addition</v>
      </c>
      <c r="G1" s="35" t="str">
        <f>'DWCC Felindre'!F29</f>
        <v>Mg Oxide Addition</v>
      </c>
      <c r="H1" s="35" t="str">
        <f>'DWCC Felindre'!G29</f>
        <v>Copper Addition</v>
      </c>
      <c r="I1" s="35" t="str">
        <f>'DWCC Felindre'!H29</f>
        <v>Zinc Addition</v>
      </c>
      <c r="J1" s="35" t="str">
        <f>'DWCC Felindre'!I29</f>
        <v>Lead Addition</v>
      </c>
      <c r="K1" s="35" t="str">
        <f>'DWCC Felindre'!J29</f>
        <v>Cadmium Addition</v>
      </c>
      <c r="L1" s="35" t="str">
        <f>'DWCC Felindre'!K29</f>
        <v>Mercury Addition</v>
      </c>
      <c r="M1" s="35" t="str">
        <f>'DWCC Felindre'!L29</f>
        <v>Nickel Addition</v>
      </c>
      <c r="N1" s="35" t="str">
        <f>'DWCC Felindre'!M29</f>
        <v>Chromium Addition</v>
      </c>
      <c r="O1" s="35" t="str">
        <f>'DWCC Felindre'!N29</f>
        <v>Aluminium Addition</v>
      </c>
      <c r="P1" s="35" t="str">
        <f>'DWCC Felindre'!O29</f>
        <v>Iron Addition</v>
      </c>
      <c r="Q1" s="35" t="str">
        <f>'DWCC Felindre'!P29</f>
        <v xml:space="preserve">Sodium Addition                 </v>
      </c>
      <c r="R1" s="35" t="str">
        <f>'DWCC Felindre'!Q29</f>
        <v>SO3  Addition                             kg/ha</v>
      </c>
      <c r="S1" s="35" t="str">
        <f>'DWCC Felindre'!R29</f>
        <v xml:space="preserve">Selenium Addition </v>
      </c>
      <c r="T1" s="35" t="str">
        <f>'DWCC Felindre'!S29</f>
        <v xml:space="preserve">Arsenic  Addition  </v>
      </c>
      <c r="U1" s="35" t="str">
        <f>'DWCC Felindre'!T29</f>
        <v xml:space="preserve">Molybdenum Addition  </v>
      </c>
      <c r="V1" s="35" t="str">
        <f>'DWCC Felindre'!U29</f>
        <v xml:space="preserve">Fluoride Addition </v>
      </c>
    </row>
    <row r="2" spans="1:22" s="83" customFormat="1" ht="25" x14ac:dyDescent="0.35">
      <c r="A2" s="145"/>
      <c r="B2" s="32" t="s">
        <v>46</v>
      </c>
      <c r="C2" s="35" t="str">
        <f>'DWCC Felindre'!B30</f>
        <v>tonnes/ha</v>
      </c>
      <c r="D2" s="35" t="str">
        <f>'DWCC Felindre'!C30</f>
        <v>kg/ha</v>
      </c>
      <c r="E2" s="35" t="str">
        <f>'DWCC Felindre'!D30</f>
        <v>P2O5 
kg/ha</v>
      </c>
      <c r="F2" s="35" t="str">
        <f>'DWCC Felindre'!E30</f>
        <v>K2O 
kg/ha</v>
      </c>
      <c r="G2" s="35" t="str">
        <f>'DWCC Felindre'!F30</f>
        <v>MgO 
kg/ha</v>
      </c>
      <c r="H2" s="35" t="str">
        <f>'DWCC Felindre'!G30</f>
        <v>kg/ha</v>
      </c>
      <c r="I2" s="35" t="str">
        <f>'DWCC Felindre'!H30</f>
        <v>kg/ha</v>
      </c>
      <c r="J2" s="35" t="str">
        <f>'DWCC Felindre'!I30</f>
        <v>kg/ha</v>
      </c>
      <c r="K2" s="35" t="str">
        <f>'DWCC Felindre'!J30</f>
        <v>kg/ha</v>
      </c>
      <c r="L2" s="35" t="str">
        <f>'DWCC Felindre'!K30</f>
        <v>kg/ha</v>
      </c>
      <c r="M2" s="35" t="str">
        <f>'DWCC Felindre'!L30</f>
        <v>kg/ha</v>
      </c>
      <c r="N2" s="35" t="str">
        <f>'DWCC Felindre'!M30</f>
        <v>kg/ha</v>
      </c>
      <c r="O2" s="35" t="str">
        <f>'DWCC Felindre'!N30</f>
        <v>kg/ha</v>
      </c>
      <c r="P2" s="35" t="str">
        <f>'DWCC Felindre'!O30</f>
        <v>kg/ha</v>
      </c>
      <c r="Q2" s="35" t="str">
        <f>'DWCC Felindre'!P30</f>
        <v>kg/ha</v>
      </c>
      <c r="R2" s="35" t="str">
        <f>'DWCC Felindre'!Q30</f>
        <v>kg/ha</v>
      </c>
      <c r="S2" s="35" t="str">
        <f>'DWCC Felindre'!R30</f>
        <v>kg/ha</v>
      </c>
      <c r="T2" s="35" t="str">
        <f>'DWCC Felindre'!S30</f>
        <v>kg/ha</v>
      </c>
      <c r="U2" s="35" t="str">
        <f>'DWCC Felindre'!T30</f>
        <v>kg/ha</v>
      </c>
      <c r="V2" s="35" t="str">
        <f>'DWCC Felindre'!U30</f>
        <v>kg/ha</v>
      </c>
    </row>
    <row r="3" spans="1:22" x14ac:dyDescent="0.25">
      <c r="A3" s="36">
        <v>1</v>
      </c>
      <c r="B3" s="91"/>
      <c r="C3" s="33">
        <f>'DWCC Felindre'!B31</f>
        <v>140</v>
      </c>
      <c r="D3" s="33">
        <f>'DWCC Felindre'!C31</f>
        <v>91.02239999999999</v>
      </c>
      <c r="E3" s="33">
        <f>'DWCC Felindre'!D31</f>
        <v>28.769736519999999</v>
      </c>
      <c r="F3" s="33">
        <f>'DWCC Felindre'!E31</f>
        <v>7.6980509199999991</v>
      </c>
      <c r="G3" s="33">
        <f>'DWCC Felindre'!F31</f>
        <v>13.456599911999998</v>
      </c>
      <c r="H3" s="33">
        <f>'DWCC Felindre'!G31</f>
        <v>0.57647520000000008</v>
      </c>
      <c r="I3" s="33">
        <f>'DWCC Felindre'!H31</f>
        <v>1.5844639999999999</v>
      </c>
      <c r="J3" s="33">
        <f>'DWCC Felindre'!I31</f>
        <v>0.3767316</v>
      </c>
      <c r="K3" s="33">
        <f>'DWCC Felindre'!J31</f>
        <v>1.0366439999999998E-2</v>
      </c>
      <c r="L3" s="33">
        <f>'DWCC Felindre'!K31</f>
        <v>2.8655200000000003E-3</v>
      </c>
      <c r="M3" s="33">
        <f>'DWCC Felindre'!L31</f>
        <v>0.2107</v>
      </c>
      <c r="N3" s="33">
        <f>'DWCC Felindre'!M31</f>
        <v>0.1205204</v>
      </c>
      <c r="O3" s="33">
        <f>'DWCC Felindre'!N31</f>
        <v>1137.7799999999997</v>
      </c>
      <c r="P3" s="33">
        <f>'DWCC Felindre'!O31</f>
        <v>194.68680000000001</v>
      </c>
      <c r="Q3" s="33">
        <f>'DWCC Felindre'!P31</f>
        <v>0</v>
      </c>
      <c r="R3" s="33">
        <f>'DWCC Felindre'!Q31</f>
        <v>166.45299999999997</v>
      </c>
      <c r="S3" s="33">
        <f>'DWCC Felindre'!R31</f>
        <v>0</v>
      </c>
      <c r="T3" s="33">
        <f>'DWCC Felindre'!S31</f>
        <v>0.4820816</v>
      </c>
      <c r="U3" s="33">
        <f>'DWCC Felindre'!T31</f>
        <v>0</v>
      </c>
      <c r="V3" s="33">
        <f>'DWCC Felindre'!U31</f>
        <v>0</v>
      </c>
    </row>
    <row r="4" spans="1:22" x14ac:dyDescent="0.25">
      <c r="A4" s="36">
        <v>2</v>
      </c>
      <c r="B4" s="91"/>
      <c r="C4" s="33" t="e">
        <f>#REF!</f>
        <v>#REF!</v>
      </c>
      <c r="D4" s="33" t="e">
        <f>#REF!</f>
        <v>#REF!</v>
      </c>
      <c r="E4" s="33" t="e">
        <f>#REF!</f>
        <v>#REF!</v>
      </c>
      <c r="F4" s="33" t="e">
        <f>#REF!</f>
        <v>#REF!</v>
      </c>
      <c r="G4" s="33" t="e">
        <f>#REF!</f>
        <v>#REF!</v>
      </c>
      <c r="H4" s="33" t="e">
        <f>#REF!</f>
        <v>#REF!</v>
      </c>
      <c r="I4" s="33" t="e">
        <f>#REF!</f>
        <v>#REF!</v>
      </c>
      <c r="J4" s="33" t="e">
        <f>#REF!</f>
        <v>#REF!</v>
      </c>
      <c r="K4" s="33" t="e">
        <f>#REF!</f>
        <v>#REF!</v>
      </c>
      <c r="L4" s="33" t="e">
        <f>#REF!</f>
        <v>#REF!</v>
      </c>
      <c r="M4" s="33" t="e">
        <f>#REF!</f>
        <v>#REF!</v>
      </c>
      <c r="N4" s="33" t="e">
        <f>#REF!</f>
        <v>#REF!</v>
      </c>
      <c r="O4" s="33" t="e">
        <f>#REF!</f>
        <v>#REF!</v>
      </c>
      <c r="P4" s="33" t="e">
        <f>#REF!</f>
        <v>#REF!</v>
      </c>
      <c r="Q4" s="33" t="e">
        <f>#REF!</f>
        <v>#REF!</v>
      </c>
      <c r="R4" s="33" t="e">
        <f>#REF!</f>
        <v>#REF!</v>
      </c>
      <c r="S4" s="33" t="e">
        <f>#REF!</f>
        <v>#REF!</v>
      </c>
      <c r="T4" s="33" t="e">
        <f>#REF!</f>
        <v>#REF!</v>
      </c>
      <c r="U4" s="33" t="e">
        <f>#REF!</f>
        <v>#REF!</v>
      </c>
      <c r="V4" s="33" t="e">
        <f>#REF!</f>
        <v>#REF!</v>
      </c>
    </row>
    <row r="5" spans="1:22" x14ac:dyDescent="0.25">
      <c r="A5" s="36">
        <v>3</v>
      </c>
      <c r="B5" s="91"/>
      <c r="C5" s="33" t="e">
        <f>#REF!</f>
        <v>#REF!</v>
      </c>
      <c r="D5" s="33" t="e">
        <f>#REF!</f>
        <v>#REF!</v>
      </c>
      <c r="E5" s="33" t="e">
        <f>#REF!</f>
        <v>#REF!</v>
      </c>
      <c r="F5" s="33" t="e">
        <f>#REF!</f>
        <v>#REF!</v>
      </c>
      <c r="G5" s="33" t="e">
        <f>#REF!</f>
        <v>#REF!</v>
      </c>
      <c r="H5" s="33" t="e">
        <f>#REF!</f>
        <v>#REF!</v>
      </c>
      <c r="I5" s="33" t="e">
        <f>#REF!</f>
        <v>#REF!</v>
      </c>
      <c r="J5" s="33" t="e">
        <f>#REF!</f>
        <v>#REF!</v>
      </c>
      <c r="K5" s="33" t="e">
        <f>#REF!</f>
        <v>#REF!</v>
      </c>
      <c r="L5" s="33" t="e">
        <f>#REF!</f>
        <v>#REF!</v>
      </c>
      <c r="M5" s="33" t="e">
        <f>#REF!</f>
        <v>#REF!</v>
      </c>
      <c r="N5" s="33" t="e">
        <f>#REF!</f>
        <v>#REF!</v>
      </c>
      <c r="O5" s="33" t="e">
        <f>#REF!</f>
        <v>#REF!</v>
      </c>
      <c r="P5" s="33" t="e">
        <f>#REF!</f>
        <v>#REF!</v>
      </c>
      <c r="Q5" s="33" t="e">
        <f>#REF!</f>
        <v>#REF!</v>
      </c>
      <c r="R5" s="33" t="e">
        <f>#REF!</f>
        <v>#REF!</v>
      </c>
      <c r="S5" s="33" t="e">
        <f>#REF!</f>
        <v>#REF!</v>
      </c>
      <c r="T5" s="33" t="e">
        <f>#REF!</f>
        <v>#REF!</v>
      </c>
      <c r="U5" s="33" t="e">
        <f>#REF!</f>
        <v>#REF!</v>
      </c>
      <c r="V5" s="33" t="e">
        <f>#REF!</f>
        <v>#REF!</v>
      </c>
    </row>
    <row r="6" spans="1:22" x14ac:dyDescent="0.25">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5">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'DWCC Felindre'!B43</f>
        <v>250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'DWCC Felindre'!B44</f>
        <v>183</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140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t="e">
        <f t="shared" si="3"/>
        <v>#REF!</v>
      </c>
      <c r="D18" s="88" t="e">
        <f>D4*$B$4</f>
        <v>#REF!</v>
      </c>
      <c r="E18" s="88" t="e">
        <f t="shared" ref="E18:V18" si="4">E4*$B$4</f>
        <v>#REF!</v>
      </c>
      <c r="F18" s="88" t="e">
        <f t="shared" si="4"/>
        <v>#REF!</v>
      </c>
      <c r="G18" s="88" t="e">
        <f t="shared" si="4"/>
        <v>#REF!</v>
      </c>
      <c r="H18" s="88" t="e">
        <f t="shared" si="4"/>
        <v>#REF!</v>
      </c>
      <c r="I18" s="88" t="e">
        <f t="shared" si="4"/>
        <v>#REF!</v>
      </c>
      <c r="J18" s="88" t="e">
        <f t="shared" si="4"/>
        <v>#REF!</v>
      </c>
      <c r="K18" s="88" t="e">
        <f t="shared" si="4"/>
        <v>#REF!</v>
      </c>
      <c r="L18" s="88" t="e">
        <f t="shared" si="4"/>
        <v>#REF!</v>
      </c>
      <c r="M18" s="88" t="e">
        <f t="shared" si="4"/>
        <v>#REF!</v>
      </c>
      <c r="N18" s="88" t="e">
        <f t="shared" si="4"/>
        <v>#REF!</v>
      </c>
      <c r="O18" s="88" t="e">
        <f t="shared" si="4"/>
        <v>#REF!</v>
      </c>
      <c r="P18" s="88" t="e">
        <f t="shared" si="4"/>
        <v>#REF!</v>
      </c>
      <c r="Q18" s="88" t="e">
        <f t="shared" si="4"/>
        <v>#REF!</v>
      </c>
      <c r="R18" s="88" t="e">
        <f t="shared" si="4"/>
        <v>#REF!</v>
      </c>
      <c r="S18" s="88" t="e">
        <f t="shared" si="4"/>
        <v>#REF!</v>
      </c>
      <c r="T18" s="88" t="e">
        <f t="shared" si="4"/>
        <v>#REF!</v>
      </c>
      <c r="U18" s="88" t="e">
        <f t="shared" si="4"/>
        <v>#REF!</v>
      </c>
      <c r="V18" s="88" t="e">
        <f t="shared" si="4"/>
        <v>#REF!</v>
      </c>
    </row>
    <row r="19" spans="1:22" x14ac:dyDescent="0.25">
      <c r="A19" s="85">
        <v>3</v>
      </c>
      <c r="B19" s="86">
        <f t="shared" ref="B19:C19" si="5">B5</f>
        <v>0</v>
      </c>
      <c r="C19" s="87" t="e">
        <f t="shared" si="5"/>
        <v>#REF!</v>
      </c>
      <c r="D19" s="88" t="e">
        <f>D5*$B$5</f>
        <v>#REF!</v>
      </c>
      <c r="E19" s="88" t="e">
        <f t="shared" ref="E19:V19" si="6">E5*$B$5</f>
        <v>#REF!</v>
      </c>
      <c r="F19" s="88" t="e">
        <f t="shared" si="6"/>
        <v>#REF!</v>
      </c>
      <c r="G19" s="88" t="e">
        <f t="shared" si="6"/>
        <v>#REF!</v>
      </c>
      <c r="H19" s="88" t="e">
        <f t="shared" si="6"/>
        <v>#REF!</v>
      </c>
      <c r="I19" s="88" t="e">
        <f t="shared" si="6"/>
        <v>#REF!</v>
      </c>
      <c r="J19" s="88" t="e">
        <f t="shared" si="6"/>
        <v>#REF!</v>
      </c>
      <c r="K19" s="88" t="e">
        <f t="shared" si="6"/>
        <v>#REF!</v>
      </c>
      <c r="L19" s="88" t="e">
        <f t="shared" si="6"/>
        <v>#REF!</v>
      </c>
      <c r="M19" s="88" t="e">
        <f t="shared" si="6"/>
        <v>#REF!</v>
      </c>
      <c r="N19" s="88" t="e">
        <f t="shared" si="6"/>
        <v>#REF!</v>
      </c>
      <c r="O19" s="88" t="e">
        <f t="shared" si="6"/>
        <v>#REF!</v>
      </c>
      <c r="P19" s="88" t="e">
        <f t="shared" si="6"/>
        <v>#REF!</v>
      </c>
      <c r="Q19" s="88" t="e">
        <f t="shared" si="6"/>
        <v>#REF!</v>
      </c>
      <c r="R19" s="88" t="e">
        <f t="shared" si="6"/>
        <v>#REF!</v>
      </c>
      <c r="S19" s="88" t="e">
        <f t="shared" si="6"/>
        <v>#REF!</v>
      </c>
      <c r="T19" s="88" t="e">
        <f t="shared" si="6"/>
        <v>#REF!</v>
      </c>
      <c r="U19" s="88" t="e">
        <f t="shared" si="6"/>
        <v>#REF!</v>
      </c>
      <c r="V19" s="88" t="e">
        <f t="shared" si="6"/>
        <v>#REF!</v>
      </c>
    </row>
    <row r="20" spans="1:22" x14ac:dyDescent="0.25">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3" ma:contentTypeDescription="Permitting &amp; Compliance Excel Document" ma:contentTypeScope="" ma:versionID="ab60e1d4b34e672ebbad6ef64f75377f">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857e0180f29715a82228973760423e78"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REGU-415-1631659</_dlc_DocId>
    <_dlc_DocIdUrl xmlns="9be56660-2c31-41ef-bc00-23e72f632f2a">
      <Url>https://cyfoethnaturiolcymru.sharepoint.com/teams/Regulatory/Permitting/_layouts/15/DocIdRedir.aspx?ID=REGU-415-1631659</Url>
      <Description>REGU-415-1631659</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England</Welsh_x0020_Local_x0020_Authority>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2024-04-16T23:00:00+00:00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E1246C3D-CC71-445D-A1B3-CFCB6EE52B81}"/>
</file>

<file path=customXml/itemProps4.xml><?xml version="1.0" encoding="utf-8"?>
<ds:datastoreItem xmlns:ds="http://schemas.openxmlformats.org/officeDocument/2006/customXml" ds:itemID="{60F4D6E7-1A7F-48DA-8759-A971DDD906AA}"/>
</file>

<file path=customXml/itemProps5.xml><?xml version="1.0" encoding="utf-8"?>
<ds:datastoreItem xmlns:ds="http://schemas.openxmlformats.org/officeDocument/2006/customXml" ds:itemID="{3EB88BFD-E29A-4849-A8E6-116EB74B98EA}">
  <ds:schemaRefs>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purl.org/dc/dcmitype/"/>
    <ds:schemaRef ds:uri="9be56660-2c31-41ef-bc00-23e72f632f2a"/>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DWCC Felindre</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subject/>
  <dc:creator>Louise Bailey</dc:creator>
  <cp:keywords>NRW Nutrient Calculator</cp:keywords>
  <cp:lastModifiedBy>Megan</cp:lastModifiedBy>
  <dcterms:created xsi:type="dcterms:W3CDTF">2016-09-26T10:07:59Z</dcterms:created>
  <dcterms:modified xsi:type="dcterms:W3CDTF">2024-04-17T09:40:42Z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2959135f-5459-4272-aff6-566d99bf7dab</vt:lpwstr>
  </property>
  <property fmtid="{D5CDD505-2E9C-101B-9397-08002B2CF9AE}" pid="4" name="Order">
    <vt:r8>11231600</vt:r8>
  </property>
  <property fmtid="{D5CDD505-2E9C-101B-9397-08002B2CF9AE}" pid="5" name="From1">
    <vt:lpwstr/>
  </property>
  <property fmtid="{D5CDD505-2E9C-101B-9397-08002B2CF9AE}" pid="6" name="xd_ProgID">
    <vt:lpwstr/>
  </property>
  <property fmtid="{D5CDD505-2E9C-101B-9397-08002B2CF9AE}" pid="7" name="MediaServiceImageTags">
    <vt:lpwstr/>
  </property>
  <property fmtid="{D5CDD505-2E9C-101B-9397-08002B2CF9AE}" pid="8" name="TemplateUrl">
    <vt:lpwstr/>
  </property>
  <property fmtid="{D5CDD505-2E9C-101B-9397-08002B2CF9AE}" pid="9" name="CC">
    <vt:lpwstr/>
  </property>
  <property fmtid="{D5CDD505-2E9C-101B-9397-08002B2CF9AE}" pid="10" name="To">
    <vt:lpwstr/>
  </property>
  <property fmtid="{D5CDD505-2E9C-101B-9397-08002B2CF9AE}" pid="11" name="IconOverlay">
    <vt:lpwstr/>
  </property>
  <property fmtid="{D5CDD505-2E9C-101B-9397-08002B2CF9AE}" pid="12" name="_ExtendedDescription">
    <vt:lpwstr/>
  </property>
  <property fmtid="{D5CDD505-2E9C-101B-9397-08002B2CF9AE}" pid="13" name="_CopySource">
    <vt:lpwstr>https://cyfoethnaturiolcymru.sharepoint.com/teams/Regulatory/wip/WIP Waste Permitting Team LTD/03. Deployment Admin/PAN-024482/PAN-024482 NRW Nutrient Calculator.xlsx</vt:lpwstr>
  </property>
  <property fmtid="{D5CDD505-2E9C-101B-9397-08002B2CF9AE}" pid="14" name="URL">
    <vt:lpwstr/>
  </property>
  <property fmtid="{D5CDD505-2E9C-101B-9397-08002B2CF9AE}" pid="15" name="BCC">
    <vt:lpwstr/>
  </property>
  <property fmtid="{D5CDD505-2E9C-101B-9397-08002B2CF9AE}" pid="16" name="lcf76f155ced4ddcb4097134ff3c332f">
    <vt:lpwstr/>
  </property>
  <property fmtid="{D5CDD505-2E9C-101B-9397-08002B2CF9AE}" pid="17" name="TaxCatchAll">
    <vt:lpwstr/>
  </property>
</Properties>
</file>