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4707 dep ByP/"/>
    </mc:Choice>
  </mc:AlternateContent>
  <xr:revisionPtr revIDLastSave="0" documentId="13_ncr:1_{4BC42CD6-7832-4CDD-A6F7-1A29D6953C50}" xr6:coauthVersionLast="47" xr6:coauthVersionMax="47" xr10:uidLastSave="{00000000-0000-0000-0000-000000000000}"/>
  <bookViews>
    <workbookView xWindow="-120" yWindow="-120" windowWidth="29040" windowHeight="15840" tabRatio="870" activeTab="2" xr2:uid="{00000000-000D-0000-FFFF-FFFF00000000}"/>
  </bookViews>
  <sheets>
    <sheet name="DCWW Court Farm" sheetId="1" r:id="rId1"/>
    <sheet name="DCWW Pontsticill" sheetId="21" r:id="rId2"/>
    <sheet name="Andigestion"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P65" i="1" l="1"/>
  <c r="Q65" i="1"/>
  <c r="R65" i="1"/>
  <c r="S65" i="1"/>
  <c r="T65" i="1"/>
  <c r="U65" i="1"/>
  <c r="P65" i="2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Q22" i="27"/>
  <c r="O22" i="27"/>
  <c r="G22" i="27"/>
  <c r="V20" i="27"/>
  <c r="U20" i="27"/>
  <c r="T20" i="27"/>
  <c r="S20" i="27"/>
  <c r="R20" i="27"/>
  <c r="Q20" i="27"/>
  <c r="R18" i="27"/>
  <c r="K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Q20" i="21"/>
  <c r="V18" i="21"/>
  <c r="F58" i="21" l="1"/>
  <c r="F61" i="21" s="1"/>
  <c r="U57" i="21"/>
  <c r="F57" i="21"/>
  <c r="O58" i="21"/>
  <c r="O61" i="21" s="1"/>
  <c r="G58" i="21"/>
  <c r="G61" i="21" s="1"/>
  <c r="T58" i="21"/>
  <c r="T61" i="21" s="1"/>
  <c r="L58" i="21"/>
  <c r="L61" i="21" s="1"/>
  <c r="L64" i="21" s="1"/>
  <c r="D58" i="21"/>
  <c r="D61" i="21" s="1"/>
  <c r="D64" i="21" s="1"/>
  <c r="D65" i="21" s="1"/>
  <c r="G17" i="27"/>
  <c r="G19" i="27" s="1"/>
  <c r="G20" i="27" s="1"/>
  <c r="O17" i="27"/>
  <c r="O19" i="27" s="1"/>
  <c r="O20" i="27" s="1"/>
  <c r="I59" i="21"/>
  <c r="J17" i="21"/>
  <c r="J19" i="21" s="1"/>
  <c r="J20" i="21" s="1"/>
  <c r="J21" i="21"/>
  <c r="Q59" i="21"/>
  <c r="R21" i="21"/>
  <c r="R17" i="21"/>
  <c r="U63" i="21"/>
  <c r="N63" i="21"/>
  <c r="F63" i="21"/>
  <c r="P59" i="21"/>
  <c r="Q21" i="21"/>
  <c r="Q23" i="21" s="1"/>
  <c r="Q24" i="21" s="1"/>
  <c r="Q17" i="21"/>
  <c r="Q19" i="21" s="1"/>
  <c r="I17" i="21"/>
  <c r="I21" i="21"/>
  <c r="I23" i="21" s="1"/>
  <c r="I24" i="21" s="1"/>
  <c r="D59" i="27"/>
  <c r="E17" i="27"/>
  <c r="E19" i="27" s="1"/>
  <c r="E20" i="27" s="1"/>
  <c r="L59" i="27"/>
  <c r="M17" i="27"/>
  <c r="M19" i="27" s="1"/>
  <c r="M20" i="27" s="1"/>
  <c r="T59" i="27"/>
  <c r="U17" i="27"/>
  <c r="C22" i="2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C59" i="27"/>
  <c r="D17" i="27"/>
  <c r="D19" i="27" s="1"/>
  <c r="D20" i="27" s="1"/>
  <c r="K59" i="27"/>
  <c r="L17" i="27"/>
  <c r="L19" i="27" s="1"/>
  <c r="L20" i="27" s="1"/>
  <c r="S59" i="27"/>
  <c r="T17" i="27"/>
  <c r="T19" i="27" s="1"/>
  <c r="O59" i="21"/>
  <c r="P21" i="21"/>
  <c r="P23" i="21" s="1"/>
  <c r="P24" i="21" s="1"/>
  <c r="P17" i="21"/>
  <c r="P19" i="21" s="1"/>
  <c r="P20" i="21" s="1"/>
  <c r="H21" i="21"/>
  <c r="H17" i="21"/>
  <c r="H19" i="21" s="1"/>
  <c r="H20" i="21" s="1"/>
  <c r="E59" i="27"/>
  <c r="F17" i="27"/>
  <c r="F19" i="27" s="1"/>
  <c r="F20" i="27" s="1"/>
  <c r="M59" i="27"/>
  <c r="N17" i="27"/>
  <c r="N19" i="27" s="1"/>
  <c r="N20" i="27" s="1"/>
  <c r="U59" i="27"/>
  <c r="V17" i="27"/>
  <c r="A34" i="21"/>
  <c r="N59" i="21"/>
  <c r="N64" i="21" s="1"/>
  <c r="O21" i="21"/>
  <c r="O23" i="21" s="1"/>
  <c r="O24" i="21" s="1"/>
  <c r="O17" i="21"/>
  <c r="O19" i="21" s="1"/>
  <c r="O20" i="21" s="1"/>
  <c r="F59" i="21"/>
  <c r="G21" i="21"/>
  <c r="G23" i="21" s="1"/>
  <c r="G24" i="21" s="1"/>
  <c r="G17" i="21"/>
  <c r="G19" i="21" s="1"/>
  <c r="G20" i="21" s="1"/>
  <c r="M59" i="21"/>
  <c r="N17" i="21"/>
  <c r="N19" i="21" s="1"/>
  <c r="N20" i="21" s="1"/>
  <c r="N21" i="21"/>
  <c r="N23" i="21" s="1"/>
  <c r="N24" i="21" s="1"/>
  <c r="H17" i="27"/>
  <c r="H19" i="27" s="1"/>
  <c r="H20" i="27" s="1"/>
  <c r="P17" i="27"/>
  <c r="P19" i="27" s="1"/>
  <c r="P20" i="27"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Q19" i="27" s="1"/>
  <c r="S59" i="21"/>
  <c r="T17" i="21"/>
  <c r="T19" i="21" s="1"/>
  <c r="T21" i="21"/>
  <c r="T23" i="21" s="1"/>
  <c r="T24" i="21" s="1"/>
  <c r="C59" i="21"/>
  <c r="D17" i="21"/>
  <c r="D19" i="21" s="1"/>
  <c r="D20" i="21" s="1"/>
  <c r="D21" i="21"/>
  <c r="D23" i="21" s="1"/>
  <c r="D24" i="21" s="1"/>
  <c r="I59" i="27"/>
  <c r="J17" i="27"/>
  <c r="J19" i="27" s="1"/>
  <c r="J20" i="27" s="1"/>
  <c r="Q59" i="27"/>
  <c r="R17" i="27"/>
  <c r="B59" i="27"/>
  <c r="C17" i="27"/>
  <c r="C19" i="27" s="1"/>
  <c r="C20" i="27" s="1"/>
  <c r="C21" i="27"/>
  <c r="C23" i="27" s="1"/>
  <c r="C24" i="27" s="1"/>
  <c r="B59" i="21"/>
  <c r="C21" i="21"/>
  <c r="C23" i="21" s="1"/>
  <c r="C24" i="21" s="1"/>
  <c r="C17" i="21"/>
  <c r="C19" i="21" s="1"/>
  <c r="C20"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R58" i="27"/>
  <c r="R61" i="27" s="1"/>
  <c r="R64" i="27" s="1"/>
  <c r="L21" i="27"/>
  <c r="L23" i="27" s="1"/>
  <c r="L24" i="27" s="1"/>
  <c r="T21" i="27"/>
  <c r="P58" i="21"/>
  <c r="P61" i="21" s="1"/>
  <c r="H58" i="21"/>
  <c r="H61" i="21" s="1"/>
  <c r="R57" i="21"/>
  <c r="D58" i="27"/>
  <c r="D61" i="27" s="1"/>
  <c r="L58" i="27"/>
  <c r="L61" i="27" s="1"/>
  <c r="T58" i="27"/>
  <c r="T61" i="27" s="1"/>
  <c r="T64" i="27" s="1"/>
  <c r="J57" i="21"/>
  <c r="H59" i="21"/>
  <c r="R21" i="27"/>
  <c r="R23"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I64" i="27" s="1"/>
  <c r="I65" i="27" s="1"/>
  <c r="Q58" i="27"/>
  <c r="Q61" i="27" s="1"/>
  <c r="Q64" i="27" s="1"/>
  <c r="H57" i="27"/>
  <c r="F59" i="27"/>
  <c r="N57" i="27"/>
  <c r="H59" i="27"/>
  <c r="Q58" i="21"/>
  <c r="Q61" i="21" s="1"/>
  <c r="Q64" i="21" s="1"/>
  <c r="I58" i="21"/>
  <c r="I61" i="21" s="1"/>
  <c r="C58" i="27"/>
  <c r="C61" i="27" s="1"/>
  <c r="C64" i="27" s="1"/>
  <c r="K58" i="27"/>
  <c r="K61" i="27" s="1"/>
  <c r="S58" i="27"/>
  <c r="S61" i="27" s="1"/>
  <c r="S64" i="27" s="1"/>
  <c r="P57" i="27"/>
  <c r="N59" i="27"/>
  <c r="G57" i="21"/>
  <c r="P59" i="27"/>
  <c r="B58" i="27"/>
  <c r="B61" i="27" s="1"/>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A32" i="27"/>
  <c r="A34" i="27"/>
  <c r="A40" i="27"/>
  <c r="A42" i="27"/>
  <c r="A48" i="27"/>
  <c r="A50" i="27"/>
  <c r="C63" i="27"/>
  <c r="K63" i="27"/>
  <c r="S63" i="27"/>
  <c r="D63" i="27"/>
  <c r="L63" i="27"/>
  <c r="T63" i="27"/>
  <c r="H63" i="27"/>
  <c r="E63" i="27"/>
  <c r="M63" i="27"/>
  <c r="P64" i="21"/>
  <c r="H23" i="21"/>
  <c r="H24" i="21" s="1"/>
  <c r="A33" i="21"/>
  <c r="A37" i="21"/>
  <c r="A41" i="21"/>
  <c r="A45" i="21"/>
  <c r="A49" i="21"/>
  <c r="E58" i="21"/>
  <c r="E61" i="21" s="1"/>
  <c r="M58" i="21"/>
  <c r="M61" i="21" s="1"/>
  <c r="U58" i="21"/>
  <c r="U61" i="21" s="1"/>
  <c r="U64" i="21" s="1"/>
  <c r="U66" i="21" s="1"/>
  <c r="S19" i="21"/>
  <c r="C57" i="21"/>
  <c r="K57" i="21"/>
  <c r="S57" i="21"/>
  <c r="J23" i="21"/>
  <c r="J24" i="21" s="1"/>
  <c r="R23" i="21"/>
  <c r="R24" i="21" s="1"/>
  <c r="I19" i="21"/>
  <c r="I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7" l="1"/>
  <c r="E65" i="27"/>
  <c r="L65" i="21"/>
  <c r="K65" i="21"/>
  <c r="O64" i="21"/>
  <c r="O65" i="21" s="1"/>
  <c r="K64" i="27"/>
  <c r="K65" i="27" s="1"/>
  <c r="J64" i="27"/>
  <c r="J65" i="27" s="1"/>
  <c r="D64" i="27"/>
  <c r="D65" i="27" s="1"/>
  <c r="C64" i="21"/>
  <c r="C65" i="21" s="1"/>
  <c r="N66" i="21"/>
  <c r="N65" i="21"/>
  <c r="P64" i="27"/>
  <c r="G64" i="21"/>
  <c r="S64" i="21"/>
  <c r="S66" i="21" s="1"/>
  <c r="E64" i="21"/>
  <c r="F64" i="21"/>
  <c r="J64" i="21"/>
  <c r="H64" i="21"/>
  <c r="H65" i="21" s="1"/>
  <c r="M64" i="27"/>
  <c r="H64" i="27"/>
  <c r="O66" i="21"/>
  <c r="L64" i="27"/>
  <c r="M64" i="21"/>
  <c r="M65" i="21" s="1"/>
  <c r="I64" i="21"/>
  <c r="U64" i="27"/>
  <c r="U66" i="27" s="1"/>
  <c r="S66" i="27"/>
  <c r="B64" i="27"/>
  <c r="B64" i="21"/>
  <c r="O64" i="27"/>
  <c r="N64" i="27"/>
  <c r="Q66" i="21"/>
  <c r="P66" i="21"/>
  <c r="R66" i="27"/>
  <c r="C66" i="27"/>
  <c r="G64" i="27"/>
  <c r="F64" i="27"/>
  <c r="T66" i="27"/>
  <c r="T66" i="21"/>
  <c r="L66" i="21"/>
  <c r="S64" i="1"/>
  <c r="R64" i="1"/>
  <c r="Q64" i="1"/>
  <c r="U64" i="1"/>
  <c r="P64" i="1"/>
  <c r="E66" i="27"/>
  <c r="Q66" i="27"/>
  <c r="I66" i="27"/>
  <c r="P66" i="27"/>
  <c r="K66" i="21"/>
  <c r="D66" i="21"/>
  <c r="R66" i="21"/>
  <c r="N64" i="1"/>
  <c r="N65" i="1" s="1"/>
  <c r="M64" i="1"/>
  <c r="T64" i="1"/>
  <c r="L64" i="1"/>
  <c r="J64" i="1"/>
  <c r="J65" i="1" s="1"/>
  <c r="K64" i="1"/>
  <c r="O64" i="1"/>
  <c r="C64" i="1"/>
  <c r="I64" i="1"/>
  <c r="H64" i="1"/>
  <c r="H65" i="1" s="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O65" i="1" l="1"/>
  <c r="M65" i="1"/>
  <c r="L65" i="1"/>
  <c r="K65" i="1"/>
  <c r="I65" i="1"/>
  <c r="G65" i="1"/>
  <c r="F65" i="1"/>
  <c r="E65" i="1"/>
  <c r="D65" i="1"/>
  <c r="C65" i="1"/>
  <c r="B65" i="1"/>
  <c r="D66" i="27"/>
  <c r="M66" i="21"/>
  <c r="K66" i="27"/>
  <c r="J66" i="27"/>
  <c r="H66" i="21"/>
  <c r="C66" i="21"/>
  <c r="O66" i="27"/>
  <c r="O65" i="27"/>
  <c r="N66" i="27"/>
  <c r="N65" i="27"/>
  <c r="M66" i="27"/>
  <c r="M65" i="27"/>
  <c r="J66" i="21"/>
  <c r="J65" i="21"/>
  <c r="I66" i="21"/>
  <c r="I65" i="21"/>
  <c r="H66" i="27"/>
  <c r="H65" i="27"/>
  <c r="G66" i="27"/>
  <c r="G65" i="27"/>
  <c r="G66" i="21"/>
  <c r="G65" i="21"/>
  <c r="B66" i="27"/>
  <c r="B65" i="27"/>
  <c r="B66" i="21"/>
  <c r="B65" i="21"/>
  <c r="F66" i="27"/>
  <c r="F65" i="27"/>
  <c r="F66" i="21"/>
  <c r="F65" i="21"/>
  <c r="E66" i="21"/>
  <c r="E65" i="21"/>
  <c r="L66" i="27"/>
  <c r="L65" i="27"/>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<sst xmlns="http://schemas.openxmlformats.org/spreadsheetml/2006/main" count="715" uniqueCount="179">
  <si>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</si>
  <si>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</si>
  <si>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</si>
  <si>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</si>
  <si>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</si>
  <si>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</si>
  <si>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</si>
  <si>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</si>
  <si>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</si>
  <si>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</si>
  <si>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</si>
  <si>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</si>
  <si>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</si>
  <si>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</si>
  <si>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</si>
  <si>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</si>
  <si>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</si>
  <si>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</si>
  <si>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</si>
  <si>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</si>
  <si>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</si>
  <si>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</si>
  <si>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</si>
  <si>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</si>
  <si>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</si>
  <si>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</si>
  <si>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</si>
  <si>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</si>
  <si>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</si>
  <si>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</si>
  <si>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</si>
  <si>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</si>
  <si>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</si>
  <si>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</si>
  <si>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</si>
  <si>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</si>
  <si>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</si>
  <si>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</si>
  <si>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</si>
  <si>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</si>
  <si>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</si>
  <si>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</si>
  <si>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</si>
  <si>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</si>
  <si>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</si>
  <si>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</si>
  <si>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</si>
  <si>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</si>
  <si>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</si>
  <si>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</si>
  <si>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</si>
  <si>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</si>
  <si>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</si>
  <si>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</si>
  <si>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</si>
  <si>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</si>
  <si>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</si>
  <si>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</si>
  <si>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</si>
  <si>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</si>
  <si>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</si>
  <si>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</si>
  <si>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</si>
  <si>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</si>
  <si>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</si>
  <si>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</si>
  <si>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</si>
  <si>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</si>
  <si>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</si>
  <si>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</si>
  <si>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</si>
  <si>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</si>
  <si>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</si>
  <si>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</si>
  <si>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</si>
  <si>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</si>
  <si>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</si>
  <si>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</si>
  <si>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</si>
  <si>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</si>
  <si>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</si>
  <si>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</si>
  <si>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</si>
  <si>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</si>
  <si>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</si>
  <si>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</si>
  <si>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</si>
  <si>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</si>
  <si>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</si>
  <si>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</si>
  <si>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</si>
  <si>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</si>
  <si>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</si>
  <si>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</si>
  <si>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</si>
  <si>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</si>
  <si>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</si>
  <si>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</si>
  <si>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</si>
  <si>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</si>
  <si>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</si>
  <si>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</si>
  <si>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</si>
  <si>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</si>
  <si>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</si>
  <si>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</si>
  <si>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</si>
  <si>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</si>
  <si>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</si>
  <si>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</si>
  <si>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</si>
  <si>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</si>
  <si>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</si>
  <si>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</si>
  <si>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</si>
  <si>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</si>
  <si>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</si>
  <si>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</si>
  <si>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</si>
  <si>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</si>
  <si>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</si>
  <si>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</si>
  <si>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</si>
  <si>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</si>
  <si>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</si>
  <si>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</si>
  <si>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</si>
  <si>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</si>
  <si>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</si>
  <si>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</si>
  <si>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</si>
  <si>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</si>
  <si>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</si>
  <si>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</si>
  <si>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</si>
  <si>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</si>
  <si>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</si>
  <si>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</si>
  <si>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</si>
  <si>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</si>
  <si>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</si>
  <si>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</si>
  <si>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</si>
  <si>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</si>
  <si>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</si>
  <si>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</si>
  <si>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</si>
  <si>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</si>
  <si>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</si>
  <si>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</si>
  <si>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</si>
  <si>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</si>
  <si>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</si>
  <si>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</si>
  <si>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</si>
  <si>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</si>
  <si>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PAN-024707</t>
  </si>
  <si>
    <t>EPR/GP3792SK</t>
  </si>
  <si>
    <t>Byproduct Recovery Limited</t>
  </si>
  <si>
    <t>Cassandra Farm (Coles Land), Caerleon, Newport, NP18 1LR</t>
  </si>
  <si>
    <t>Louise Bailey</t>
  </si>
  <si>
    <t>DCWW Court Farm</t>
  </si>
  <si>
    <t>DCWW Pontsticill</t>
  </si>
  <si>
    <t>Andigestion</t>
  </si>
  <si>
    <t>Monachty1</t>
  </si>
  <si>
    <t>Monachty2</t>
  </si>
  <si>
    <t>Coles1</t>
  </si>
  <si>
    <t>Coles2</t>
  </si>
  <si>
    <t>Coles3</t>
  </si>
  <si>
    <t>Parc1</t>
  </si>
  <si>
    <t>Parc2</t>
  </si>
  <si>
    <t>Parc3</t>
  </si>
  <si>
    <t>Parc4</t>
  </si>
  <si>
    <t>Parc5</t>
  </si>
  <si>
    <t>Parc6</t>
  </si>
  <si>
    <t>Parc7</t>
  </si>
  <si>
    <t>Parc9</t>
  </si>
  <si>
    <t>Parc10</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</si>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</sst>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 zoomScale="90" zoomScaleNormal="90" workbookViewId="0">
      <selection activeCell="E33" sqref="E3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99" t="s">
        <v>41</v>
      </c>
      <c r="B1" s="99"/>
      <c r="C1" s="115" t="s">
        <v>156</v>
      </c>
      <c r="D1" s="116"/>
      <c r="E1" s="73" t="s">
        <v>45</v>
      </c>
      <c r="F1" s="76">
        <v>47.67</v>
      </c>
      <c r="G1" s="100" t="s">
        <v>43</v>
      </c>
      <c r="H1" s="101"/>
      <c r="I1" s="76">
        <v>7.2</v>
      </c>
      <c r="J1" s="99" t="s">
        <v>149</v>
      </c>
      <c r="K1" s="99"/>
      <c r="L1" s="76">
        <v>41.3</v>
      </c>
      <c r="AB1" s="18"/>
      <c r="AC1" s="18"/>
      <c r="AD1" s="29" t="s">
        <v>123</v>
      </c>
      <c r="AE1" s="17"/>
      <c r="AF1" s="17"/>
      <c r="AG1" s="18"/>
      <c r="AH1" s="18"/>
      <c r="AI1" s="32" t="s">
        <v>79</v>
      </c>
      <c r="AJ1" s="33" t="s">
        <v>91</v>
      </c>
      <c r="AK1" s="34" t="s">
        <v>92</v>
      </c>
      <c r="AL1" s="35" t="s">
        <v>122</v>
      </c>
      <c r="AM1" s="35" t="s">
        <v>128</v>
      </c>
      <c r="AN1" s="35" t="s">
        <v>108</v>
      </c>
    </row>
    <row r="2" spans="1:40" x14ac:dyDescent="0.2">
      <c r="A2" s="99" t="s">
        <v>84</v>
      </c>
      <c r="B2" s="99"/>
      <c r="C2" s="113" t="s">
        <v>157</v>
      </c>
      <c r="D2" s="114"/>
      <c r="E2" s="73" t="s">
        <v>106</v>
      </c>
      <c r="F2" s="76">
        <v>190902</v>
      </c>
      <c r="G2" s="118" t="s">
        <v>107</v>
      </c>
      <c r="H2" s="119"/>
      <c r="I2" s="76"/>
      <c r="J2" s="99" t="s">
        <v>154</v>
      </c>
      <c r="K2" s="99"/>
      <c r="L2" s="76">
        <v>0.56200000000000006</v>
      </c>
      <c r="AB2" s="29" t="s">
        <v>56</v>
      </c>
      <c r="AC2" s="17"/>
      <c r="AD2" s="29" t="s">
        <v>70</v>
      </c>
      <c r="AE2" s="17"/>
      <c r="AF2" s="17"/>
      <c r="AG2" s="36" t="s">
        <v>76</v>
      </c>
      <c r="AH2" s="18"/>
      <c r="AI2" s="37" t="s">
        <v>123</v>
      </c>
      <c r="AJ2" s="38">
        <v>0</v>
      </c>
      <c r="AK2" s="39">
        <v>0</v>
      </c>
      <c r="AL2" s="10">
        <v>0</v>
      </c>
      <c r="AM2" s="11">
        <v>0</v>
      </c>
      <c r="AN2" s="11">
        <v>0</v>
      </c>
    </row>
    <row r="3" spans="1:40" x14ac:dyDescent="0.2">
      <c r="A3" s="100" t="s">
        <v>42</v>
      </c>
      <c r="B3" s="101"/>
      <c r="C3" s="113" t="s">
        <v>158</v>
      </c>
      <c r="D3" s="114"/>
      <c r="E3" s="73" t="s">
        <v>105</v>
      </c>
      <c r="F3" s="30" t="s">
        <v>101</v>
      </c>
      <c r="G3" s="99" t="s">
        <v>155</v>
      </c>
      <c r="H3" s="99"/>
      <c r="I3" s="76"/>
      <c r="J3" s="100" t="s">
        <v>150</v>
      </c>
      <c r="K3" s="101"/>
      <c r="L3" s="76">
        <f>(L1/(L2*10000))*100</f>
        <v>0.73487544483985756</v>
      </c>
      <c r="AB3" s="29" t="s">
        <v>57</v>
      </c>
      <c r="AC3" s="17"/>
      <c r="AD3" s="29" t="s">
        <v>71</v>
      </c>
      <c r="AE3" s="17"/>
      <c r="AF3" s="17"/>
      <c r="AG3" s="36" t="s">
        <v>77</v>
      </c>
      <c r="AH3" s="18"/>
      <c r="AI3" s="40" t="s">
        <v>110</v>
      </c>
      <c r="AJ3" s="41">
        <v>1.7</v>
      </c>
      <c r="AK3" s="42">
        <v>6</v>
      </c>
      <c r="AL3" s="43">
        <v>1</v>
      </c>
      <c r="AM3" s="11">
        <v>6.2</v>
      </c>
      <c r="AN3" s="11" t="s">
        <v>109</v>
      </c>
    </row>
    <row r="4" spans="1:40" x14ac:dyDescent="0.2">
      <c r="A4" s="99" t="s">
        <v>0</v>
      </c>
      <c r="B4" s="99"/>
      <c r="C4" s="115" t="s">
        <v>159</v>
      </c>
      <c r="D4" s="116"/>
      <c r="E4" s="74" t="s">
        <v>1</v>
      </c>
      <c r="F4" s="75" t="s">
        <v>161</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x14ac:dyDescent="0.2">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99" t="s">
        <v>2</v>
      </c>
      <c r="B8" s="99"/>
      <c r="C8" s="15" t="s">
        <v>164</v>
      </c>
      <c r="D8" s="15" t="s">
        <v>165</v>
      </c>
      <c r="E8" s="15" t="s">
        <v>166</v>
      </c>
      <c r="F8" s="15" t="s">
        <v>167</v>
      </c>
      <c r="G8" s="15" t="s">
        <v>168</v>
      </c>
      <c r="H8" s="15" t="s">
        <v>169</v>
      </c>
      <c r="I8" s="15" t="s">
        <v>170</v>
      </c>
      <c r="J8" s="15" t="s">
        <v>171</v>
      </c>
      <c r="K8" s="15" t="s">
        <v>172</v>
      </c>
      <c r="L8" s="15" t="s">
        <v>173</v>
      </c>
      <c r="M8" s="15" t="s">
        <v>174</v>
      </c>
      <c r="N8" s="15" t="s">
        <v>175</v>
      </c>
      <c r="O8" s="15" t="s">
        <v>176</v>
      </c>
      <c r="P8" s="15" t="s">
        <v>177</v>
      </c>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99" t="s">
        <v>3</v>
      </c>
      <c r="B9" s="99"/>
      <c r="C9" s="15" t="s">
        <v>178</v>
      </c>
      <c r="D9" s="15" t="s">
        <v>178</v>
      </c>
      <c r="E9" s="15" t="s">
        <v>178</v>
      </c>
      <c r="F9" s="15" t="s">
        <v>178</v>
      </c>
      <c r="G9" s="15" t="s">
        <v>178</v>
      </c>
      <c r="H9" s="15" t="s">
        <v>178</v>
      </c>
      <c r="I9" s="15" t="s">
        <v>178</v>
      </c>
      <c r="J9" s="15" t="s">
        <v>178</v>
      </c>
      <c r="K9" s="15" t="s">
        <v>178</v>
      </c>
      <c r="L9" s="15" t="s">
        <v>178</v>
      </c>
      <c r="M9" s="15" t="s">
        <v>178</v>
      </c>
      <c r="N9" s="15" t="s">
        <v>178</v>
      </c>
      <c r="O9" s="15" t="s">
        <v>178</v>
      </c>
      <c r="P9" s="15" t="s">
        <v>178</v>
      </c>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99" t="s">
        <v>4</v>
      </c>
      <c r="B10" s="99"/>
      <c r="C10" s="15">
        <v>6.2</v>
      </c>
      <c r="D10" s="15">
        <v>6.1</v>
      </c>
      <c r="E10" s="15">
        <v>5.9</v>
      </c>
      <c r="F10" s="15">
        <v>5.7</v>
      </c>
      <c r="G10" s="15">
        <v>5.4</v>
      </c>
      <c r="H10" s="15">
        <v>6.5</v>
      </c>
      <c r="I10" s="15">
        <v>6.6</v>
      </c>
      <c r="J10" s="15">
        <v>6.7</v>
      </c>
      <c r="K10" s="15">
        <v>7.2</v>
      </c>
      <c r="L10" s="15">
        <v>7.2</v>
      </c>
      <c r="M10" s="15">
        <v>7.5</v>
      </c>
      <c r="N10" s="15">
        <v>6.7</v>
      </c>
      <c r="O10" s="15">
        <v>6.2</v>
      </c>
      <c r="P10" s="15">
        <v>5.9</v>
      </c>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99" t="s">
        <v>5</v>
      </c>
      <c r="B11" s="99"/>
      <c r="C11" s="15">
        <v>1</v>
      </c>
      <c r="D11" s="15">
        <v>0</v>
      </c>
      <c r="E11" s="15">
        <v>1</v>
      </c>
      <c r="F11" s="15">
        <v>2</v>
      </c>
      <c r="G11" s="15">
        <v>3</v>
      </c>
      <c r="H11" s="15">
        <v>2</v>
      </c>
      <c r="I11" s="15">
        <v>2</v>
      </c>
      <c r="J11" s="15">
        <v>2</v>
      </c>
      <c r="K11" s="15">
        <v>3</v>
      </c>
      <c r="L11" s="15">
        <v>2</v>
      </c>
      <c r="M11" s="15">
        <v>2</v>
      </c>
      <c r="N11" s="15">
        <v>2</v>
      </c>
      <c r="O11" s="15">
        <v>2</v>
      </c>
      <c r="P11" s="15">
        <v>2</v>
      </c>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99" t="s">
        <v>6</v>
      </c>
      <c r="B12" s="99"/>
      <c r="C12" s="15">
        <v>1</v>
      </c>
      <c r="D12" s="15">
        <v>1</v>
      </c>
      <c r="E12" s="15">
        <v>1</v>
      </c>
      <c r="F12" s="15">
        <v>1</v>
      </c>
      <c r="G12" s="15">
        <v>1</v>
      </c>
      <c r="H12" s="15">
        <v>2</v>
      </c>
      <c r="I12" s="15">
        <v>2</v>
      </c>
      <c r="J12" s="15">
        <v>2</v>
      </c>
      <c r="K12" s="15">
        <v>2</v>
      </c>
      <c r="L12" s="15">
        <v>2</v>
      </c>
      <c r="M12" s="15">
        <v>2</v>
      </c>
      <c r="N12" s="15">
        <v>2</v>
      </c>
      <c r="O12" s="15">
        <v>1</v>
      </c>
      <c r="P12" s="15">
        <v>1</v>
      </c>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99" t="s">
        <v>7</v>
      </c>
      <c r="B13" s="99"/>
      <c r="C13" s="15">
        <v>2</v>
      </c>
      <c r="D13" s="15">
        <v>2</v>
      </c>
      <c r="E13" s="15">
        <v>3</v>
      </c>
      <c r="F13" s="15">
        <v>3</v>
      </c>
      <c r="G13" s="15">
        <v>3</v>
      </c>
      <c r="H13" s="15">
        <v>4</v>
      </c>
      <c r="I13" s="15">
        <v>4</v>
      </c>
      <c r="J13" s="15">
        <v>4</v>
      </c>
      <c r="K13" s="15">
        <v>4</v>
      </c>
      <c r="L13" s="15">
        <v>4</v>
      </c>
      <c r="M13" s="15">
        <v>4</v>
      </c>
      <c r="N13" s="15">
        <v>4</v>
      </c>
      <c r="O13" s="15">
        <v>4</v>
      </c>
      <c r="P13" s="15">
        <v>3</v>
      </c>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1" t="s">
        <v>8</v>
      </c>
      <c r="B14" s="111"/>
      <c r="C14" s="80" t="s">
        <v>110</v>
      </c>
      <c r="D14" s="80" t="s">
        <v>110</v>
      </c>
      <c r="E14" s="80" t="s">
        <v>110</v>
      </c>
      <c r="F14" s="80" t="s">
        <v>110</v>
      </c>
      <c r="G14" s="80" t="s">
        <v>110</v>
      </c>
      <c r="H14" s="80" t="s">
        <v>110</v>
      </c>
      <c r="I14" s="80" t="s">
        <v>110</v>
      </c>
      <c r="J14" s="80" t="s">
        <v>110</v>
      </c>
      <c r="K14" s="80" t="s">
        <v>110</v>
      </c>
      <c r="L14" s="80" t="s">
        <v>110</v>
      </c>
      <c r="M14" s="80" t="s">
        <v>110</v>
      </c>
      <c r="N14" s="80" t="s">
        <v>110</v>
      </c>
      <c r="O14" s="80" t="s">
        <v>110</v>
      </c>
      <c r="P14" s="80" t="s">
        <v>110</v>
      </c>
      <c r="Q14" s="80"/>
      <c r="R14" s="80"/>
      <c r="S14" s="80"/>
      <c r="T14" s="80"/>
      <c r="U14" s="80"/>
      <c r="V14" s="80"/>
      <c r="AD14" s="29" t="s">
        <v>135</v>
      </c>
      <c r="AE14" s="29">
        <v>6</v>
      </c>
      <c r="AI14" s="45" t="s">
        <v>116</v>
      </c>
      <c r="AJ14" s="46">
        <v>0.8</v>
      </c>
      <c r="AK14" s="47">
        <v>1.7</v>
      </c>
      <c r="AL14" s="11">
        <v>12</v>
      </c>
      <c r="AM14" s="11">
        <v>6.7</v>
      </c>
      <c r="AN14" s="11" t="s">
        <v>132</v>
      </c>
    </row>
    <row r="15" spans="1:40" x14ac:dyDescent="0.2">
      <c r="A15" s="110" t="s">
        <v>9</v>
      </c>
      <c r="B15" s="110"/>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12" t="s">
        <v>44</v>
      </c>
      <c r="B16" s="112"/>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c r="R16" s="81"/>
      <c r="S16" s="81"/>
      <c r="T16" s="81"/>
      <c r="U16" s="81"/>
      <c r="V16" s="81"/>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0</v>
      </c>
      <c r="D18" s="16">
        <f>$D32</f>
        <v>0</v>
      </c>
      <c r="E18" s="16">
        <f>$D33</f>
        <v>94.352544000000009</v>
      </c>
      <c r="F18" s="16">
        <f>$D34</f>
        <v>65.189030400000007</v>
      </c>
      <c r="G18" s="16">
        <f>$D35</f>
        <v>0</v>
      </c>
      <c r="H18" s="16">
        <f>$D36</f>
        <v>8.0056703999999996</v>
      </c>
      <c r="I18" s="16">
        <f>$D37</f>
        <v>65.189030400000007</v>
      </c>
      <c r="J18" s="16">
        <f>$D38</f>
        <v>65.189030400000007</v>
      </c>
      <c r="K18" s="16">
        <f>$D39</f>
        <v>20.014175999999999</v>
      </c>
      <c r="L18" s="16">
        <f>$D40</f>
        <v>65.189030400000007</v>
      </c>
      <c r="M18" s="16">
        <f>$D41</f>
        <v>65.189030400000007</v>
      </c>
      <c r="N18" s="16">
        <f>$D42</f>
        <v>65.189030400000007</v>
      </c>
      <c r="O18" s="16">
        <f>$D43</f>
        <v>65.189030400000007</v>
      </c>
      <c r="P18" s="16">
        <f>$D44</f>
        <v>65.189030400000007</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-64.599999999999994</v>
      </c>
      <c r="D19" s="16">
        <f t="shared" ref="D19:V19" si="1">D18-D17</f>
        <v>-64.599999999999994</v>
      </c>
      <c r="E19" s="16">
        <f t="shared" si="1"/>
        <v>29.752544000000015</v>
      </c>
      <c r="F19" s="16">
        <f t="shared" si="1"/>
        <v>0.58903040000001283</v>
      </c>
      <c r="G19" s="16">
        <f t="shared" si="1"/>
        <v>-64.599999999999994</v>
      </c>
      <c r="H19" s="16">
        <f t="shared" si="1"/>
        <v>-56.594329599999995</v>
      </c>
      <c r="I19" s="16">
        <f t="shared" si="1"/>
        <v>0.58903040000001283</v>
      </c>
      <c r="J19" s="16">
        <f t="shared" si="1"/>
        <v>0.58903040000001283</v>
      </c>
      <c r="K19" s="16">
        <f t="shared" si="1"/>
        <v>-44.585823999999995</v>
      </c>
      <c r="L19" s="16">
        <f t="shared" si="1"/>
        <v>0.58903040000001283</v>
      </c>
      <c r="M19" s="16">
        <f t="shared" si="1"/>
        <v>0.58903040000001283</v>
      </c>
      <c r="N19" s="16">
        <f t="shared" si="1"/>
        <v>0.58903040000001283</v>
      </c>
      <c r="O19" s="16">
        <f t="shared" si="1"/>
        <v>0.58903040000001283</v>
      </c>
      <c r="P19" s="16">
        <f t="shared" si="1"/>
        <v>0.58903040000001283</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DECREASE</v>
      </c>
      <c r="H20" s="25" t="str">
        <f>IF($B36="","",IF(H$19&gt;=0,"INCREASE","DECREASE"))</f>
        <v>DECREASE</v>
      </c>
      <c r="I20" s="25" t="str">
        <f>IF($B37="","",IF(I$19&gt;=0,"INCREASE","DECREASE"))</f>
        <v>INCREASE</v>
      </c>
      <c r="J20" s="25" t="str">
        <f>IF($B38="","",IF(J$19&gt;=0,"INCREASE","DECREASE"))</f>
        <v>INCREASE</v>
      </c>
      <c r="K20" s="25" t="str">
        <f>IF($B39="","",IF(K$19&gt;=0,"INCREASE","DECREASE"))</f>
        <v>DECREASE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0</v>
      </c>
      <c r="D22" s="16">
        <f>$E32</f>
        <v>0</v>
      </c>
      <c r="E22" s="16">
        <f>$E33</f>
        <v>28.516276800000004</v>
      </c>
      <c r="F22" s="16">
        <f>$E34</f>
        <v>19.702154879999998</v>
      </c>
      <c r="G22" s="16">
        <f>$E35</f>
        <v>0</v>
      </c>
      <c r="H22" s="16">
        <f>$E36</f>
        <v>2.41956288</v>
      </c>
      <c r="I22" s="16">
        <f>$E37</f>
        <v>19.702154879999998</v>
      </c>
      <c r="J22" s="16">
        <f>$E38</f>
        <v>19.702154879999998</v>
      </c>
      <c r="K22" s="16">
        <f>$E39</f>
        <v>6.0489072000000004</v>
      </c>
      <c r="L22" s="16">
        <f>$E40</f>
        <v>19.702154879999998</v>
      </c>
      <c r="M22" s="16">
        <f>$E41</f>
        <v>19.702154879999998</v>
      </c>
      <c r="N22" s="16">
        <f>$E42</f>
        <v>19.702154879999998</v>
      </c>
      <c r="O22" s="16">
        <f>$E43</f>
        <v>19.702154879999998</v>
      </c>
      <c r="P22" s="16">
        <f>$E44</f>
        <v>19.702154879999998</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-228</v>
      </c>
      <c r="D23" s="16">
        <f t="shared" ref="D23:V23" si="3">D22-D21</f>
        <v>-228</v>
      </c>
      <c r="E23" s="16">
        <f t="shared" si="3"/>
        <v>-199.48372319999999</v>
      </c>
      <c r="F23" s="16">
        <f t="shared" si="3"/>
        <v>-208.29784512000001</v>
      </c>
      <c r="G23" s="16">
        <f t="shared" si="3"/>
        <v>-228</v>
      </c>
      <c r="H23" s="16">
        <f t="shared" si="3"/>
        <v>-225.58043712</v>
      </c>
      <c r="I23" s="16">
        <f t="shared" si="3"/>
        <v>-208.29784512000001</v>
      </c>
      <c r="J23" s="16">
        <f t="shared" si="3"/>
        <v>-208.29784512000001</v>
      </c>
      <c r="K23" s="16">
        <f t="shared" si="3"/>
        <v>-221.9510928</v>
      </c>
      <c r="L23" s="16">
        <f t="shared" si="3"/>
        <v>-208.29784512000001</v>
      </c>
      <c r="M23" s="16">
        <f t="shared" si="3"/>
        <v>-208.29784512000001</v>
      </c>
      <c r="N23" s="16">
        <f t="shared" si="3"/>
        <v>-208.29784512000001</v>
      </c>
      <c r="O23" s="16">
        <f t="shared" si="3"/>
        <v>-208.29784512000001</v>
      </c>
      <c r="P23" s="16">
        <f t="shared" si="3"/>
        <v>-208.29784512000001</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19.2</v>
      </c>
      <c r="C28" s="15">
        <v>0.56200000000000006</v>
      </c>
      <c r="D28" s="15">
        <v>0.13</v>
      </c>
      <c r="E28" s="15">
        <v>7.4700000000000003E-2</v>
      </c>
      <c r="F28" s="15">
        <v>1660</v>
      </c>
      <c r="G28" s="15">
        <v>7.8</v>
      </c>
      <c r="H28" s="15">
        <v>109</v>
      </c>
      <c r="I28" s="15">
        <v>25.2</v>
      </c>
      <c r="J28" s="15">
        <v>0.11</v>
      </c>
      <c r="K28" s="22">
        <v>0.27</v>
      </c>
      <c r="L28" s="15">
        <v>29.7</v>
      </c>
      <c r="M28" s="15">
        <v>13.8</v>
      </c>
      <c r="N28" s="15">
        <v>5790</v>
      </c>
      <c r="O28" s="15">
        <v>463000</v>
      </c>
      <c r="P28" s="15"/>
      <c r="Q28" s="15">
        <v>1210</v>
      </c>
      <c r="R28" s="15"/>
      <c r="S28" s="15">
        <v>16.600000000000001</v>
      </c>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Monachty1</v>
      </c>
      <c r="B31" s="15">
        <v>0</v>
      </c>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31"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Monachty2</v>
      </c>
      <c r="B32" s="15">
        <v>0</v>
      </c>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ref="G32:P50" si="10">IF(G$27="%w/w SAR",((G$28*10)*$B32),IF(G$27="%w/w DM",(((G$28*10)*($B$28/100))*$B32),IF(G$27="kg/t SAR",(G$28*$B32),IF(G$27="kg/t DM",((G$28*($B$28/100))*$B32),IF(G$27="mg/kg SAR",((G$28*0.001)*$B32),IF(G$27="mg/kg DM",(((G$28*0.001)*($B$28/100))*$B32),0))))))</f>
        <v>0</v>
      </c>
      <c r="H32" s="69">
        <f t="shared" si="10"/>
        <v>0</v>
      </c>
      <c r="I32" s="69">
        <f t="shared" si="10"/>
        <v>0</v>
      </c>
      <c r="J32" s="69">
        <f t="shared" si="10"/>
        <v>0</v>
      </c>
      <c r="K32" s="69">
        <f t="shared" si="10"/>
        <v>0</v>
      </c>
      <c r="L32" s="69">
        <f t="shared" si="10"/>
        <v>0</v>
      </c>
      <c r="M32" s="69">
        <f t="shared" si="10"/>
        <v>0</v>
      </c>
      <c r="N32" s="69">
        <f t="shared" si="10"/>
        <v>0</v>
      </c>
      <c r="O32" s="69">
        <f t="shared" si="10"/>
        <v>0</v>
      </c>
      <c r="P32" s="69">
        <f t="shared" si="10"/>
        <v>0</v>
      </c>
      <c r="Q32" s="69">
        <f t="shared" ref="Q32:Q50" si="11">(IF(Q$27="%w/w SAR",((Q$28*10)*$B32),IF(Q$27="%w/w DM",(((Q$28*10)*($B$28/100))*$B32),IF(Q$27="kg/t SAR",(Q$28*$B32),IF(Q$27="kg/t DM",((Q$28*($B$28/100))*$B32),IF(Q$27="mg/kg SAR",((Q$28*0.001)*$B32),IF(Q$27="mg/kg DM",(((Q$28*0.001)*($B$28/100))*$B32),0)))))))*2.5</f>
        <v>0</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x14ac:dyDescent="0.25">
      <c r="A33" s="13" t="str">
        <f>E8</f>
        <v>Coles1</v>
      </c>
      <c r="B33" s="15">
        <v>165</v>
      </c>
      <c r="C33" s="69">
        <f t="shared" si="6"/>
        <v>178.04160000000005</v>
      </c>
      <c r="D33" s="69">
        <f t="shared" si="7"/>
        <v>94.352544000000009</v>
      </c>
      <c r="E33" s="69">
        <f t="shared" si="8"/>
        <v>28.516276800000004</v>
      </c>
      <c r="F33" s="69">
        <f t="shared" si="9"/>
        <v>87.1922304</v>
      </c>
      <c r="G33" s="69">
        <f t="shared" si="10"/>
        <v>0.24710399999999999</v>
      </c>
      <c r="H33" s="69">
        <f t="shared" si="10"/>
        <v>3.4531199999999997</v>
      </c>
      <c r="I33" s="69">
        <f t="shared" si="10"/>
        <v>0.79833600000000005</v>
      </c>
      <c r="J33" s="69">
        <f t="shared" si="10"/>
        <v>3.4848000000000001E-3</v>
      </c>
      <c r="K33" s="69">
        <f t="shared" si="10"/>
        <v>8.5536000000000015E-3</v>
      </c>
      <c r="L33" s="69">
        <f t="shared" si="10"/>
        <v>0.94089599999999995</v>
      </c>
      <c r="M33" s="69">
        <f t="shared" si="10"/>
        <v>0.43718400000000002</v>
      </c>
      <c r="N33" s="69">
        <f t="shared" si="10"/>
        <v>183.4272</v>
      </c>
      <c r="O33" s="69">
        <f t="shared" si="10"/>
        <v>14667.84</v>
      </c>
      <c r="P33" s="69">
        <f t="shared" si="10"/>
        <v>0</v>
      </c>
      <c r="Q33" s="69">
        <f t="shared" si="11"/>
        <v>95.831999999999994</v>
      </c>
      <c r="R33" s="69">
        <f t="shared" si="12"/>
        <v>0</v>
      </c>
      <c r="S33" s="69">
        <f t="shared" si="12"/>
        <v>0.52588800000000002</v>
      </c>
      <c r="T33" s="69">
        <f t="shared" si="12"/>
        <v>0</v>
      </c>
      <c r="U33" s="69">
        <f t="shared" si="12"/>
        <v>0</v>
      </c>
      <c r="AB33" s="51"/>
      <c r="AC33" s="51"/>
      <c r="AD33" s="51"/>
      <c r="AE33" s="51"/>
      <c r="AF33" s="51"/>
      <c r="AG33" s="51"/>
      <c r="AH33" s="51"/>
      <c r="AI33" s="51"/>
    </row>
    <row r="34" spans="1:35" s="64" customFormat="1" x14ac:dyDescent="0.25">
      <c r="A34" s="13" t="str">
        <f>F8</f>
        <v>Coles2</v>
      </c>
      <c r="B34" s="15">
        <v>114</v>
      </c>
      <c r="C34" s="69">
        <f t="shared" si="6"/>
        <v>123.01056000000003</v>
      </c>
      <c r="D34" s="69">
        <f t="shared" si="7"/>
        <v>65.189030400000007</v>
      </c>
      <c r="E34" s="69">
        <f t="shared" si="8"/>
        <v>19.702154879999998</v>
      </c>
      <c r="F34" s="69">
        <f t="shared" si="9"/>
        <v>60.241904640000008</v>
      </c>
      <c r="G34" s="69">
        <f t="shared" si="10"/>
        <v>0.1707264</v>
      </c>
      <c r="H34" s="69">
        <f t="shared" si="10"/>
        <v>2.3857919999999999</v>
      </c>
      <c r="I34" s="69">
        <f t="shared" si="10"/>
        <v>0.55157760000000011</v>
      </c>
      <c r="J34" s="69">
        <f t="shared" si="10"/>
        <v>2.4076800000000001E-3</v>
      </c>
      <c r="K34" s="69">
        <f t="shared" si="10"/>
        <v>5.9097600000000009E-3</v>
      </c>
      <c r="L34" s="69">
        <f t="shared" si="10"/>
        <v>0.65007360000000003</v>
      </c>
      <c r="M34" s="69">
        <f t="shared" si="10"/>
        <v>0.3020544</v>
      </c>
      <c r="N34" s="69">
        <f t="shared" si="10"/>
        <v>126.73152</v>
      </c>
      <c r="O34" s="69">
        <f t="shared" si="10"/>
        <v>10134.144</v>
      </c>
      <c r="P34" s="69">
        <f t="shared" si="10"/>
        <v>0</v>
      </c>
      <c r="Q34" s="69">
        <f t="shared" si="11"/>
        <v>66.211200000000005</v>
      </c>
      <c r="R34" s="69">
        <f t="shared" si="12"/>
        <v>0</v>
      </c>
      <c r="S34" s="69">
        <f t="shared" si="12"/>
        <v>0.36334080000000002</v>
      </c>
      <c r="T34" s="69">
        <f t="shared" si="12"/>
        <v>0</v>
      </c>
      <c r="U34" s="69">
        <f t="shared" si="12"/>
        <v>0</v>
      </c>
      <c r="AB34" s="51"/>
      <c r="AC34" s="51"/>
      <c r="AD34" s="51"/>
      <c r="AE34" s="51"/>
      <c r="AF34" s="51"/>
      <c r="AG34" s="51"/>
      <c r="AH34" s="51"/>
      <c r="AI34" s="51"/>
    </row>
    <row r="35" spans="1:35" s="64" customFormat="1" x14ac:dyDescent="0.25">
      <c r="A35" s="13" t="str">
        <f>G8</f>
        <v>Coles3</v>
      </c>
      <c r="B35" s="15">
        <v>0</v>
      </c>
      <c r="C35" s="69">
        <f t="shared" si="6"/>
        <v>0</v>
      </c>
      <c r="D35" s="69">
        <f t="shared" si="7"/>
        <v>0</v>
      </c>
      <c r="E35" s="69">
        <f t="shared" si="8"/>
        <v>0</v>
      </c>
      <c r="F35" s="69">
        <f t="shared" si="9"/>
        <v>0</v>
      </c>
      <c r="G35" s="69">
        <f t="shared" si="10"/>
        <v>0</v>
      </c>
      <c r="H35" s="69">
        <f t="shared" si="10"/>
        <v>0</v>
      </c>
      <c r="I35" s="69">
        <f t="shared" si="10"/>
        <v>0</v>
      </c>
      <c r="J35" s="69">
        <f t="shared" si="10"/>
        <v>0</v>
      </c>
      <c r="K35" s="69">
        <f t="shared" si="10"/>
        <v>0</v>
      </c>
      <c r="L35" s="69">
        <f t="shared" si="10"/>
        <v>0</v>
      </c>
      <c r="M35" s="69">
        <f t="shared" si="10"/>
        <v>0</v>
      </c>
      <c r="N35" s="69">
        <f t="shared" si="10"/>
        <v>0</v>
      </c>
      <c r="O35" s="69">
        <f t="shared" si="10"/>
        <v>0</v>
      </c>
      <c r="P35" s="69">
        <f t="shared" si="10"/>
        <v>0</v>
      </c>
      <c r="Q35" s="69">
        <f t="shared" si="11"/>
        <v>0</v>
      </c>
      <c r="R35" s="69">
        <f t="shared" si="12"/>
        <v>0</v>
      </c>
      <c r="S35" s="69">
        <f t="shared" si="12"/>
        <v>0</v>
      </c>
      <c r="T35" s="69">
        <f t="shared" si="12"/>
        <v>0</v>
      </c>
      <c r="U35" s="69">
        <f t="shared" si="12"/>
        <v>0</v>
      </c>
      <c r="AB35" s="51"/>
      <c r="AC35" s="51"/>
      <c r="AD35" s="51"/>
      <c r="AE35" s="51"/>
      <c r="AF35" s="51"/>
      <c r="AG35" s="51"/>
      <c r="AH35" s="51"/>
      <c r="AI35" s="51"/>
    </row>
    <row r="36" spans="1:35" s="64" customFormat="1" x14ac:dyDescent="0.25">
      <c r="A36" s="13" t="str">
        <f>H8</f>
        <v>Parc1</v>
      </c>
      <c r="B36" s="15">
        <v>14</v>
      </c>
      <c r="C36" s="69">
        <f t="shared" si="6"/>
        <v>15.106560000000004</v>
      </c>
      <c r="D36" s="69">
        <f t="shared" si="7"/>
        <v>8.0056703999999996</v>
      </c>
      <c r="E36" s="69">
        <f t="shared" si="8"/>
        <v>2.41956288</v>
      </c>
      <c r="F36" s="69">
        <f t="shared" si="9"/>
        <v>7.3981286400000013</v>
      </c>
      <c r="G36" s="69">
        <f t="shared" si="10"/>
        <v>2.09664E-2</v>
      </c>
      <c r="H36" s="69">
        <f t="shared" si="10"/>
        <v>0.29299199999999997</v>
      </c>
      <c r="I36" s="69">
        <f t="shared" si="10"/>
        <v>6.7737600000000009E-2</v>
      </c>
      <c r="J36" s="69">
        <f t="shared" si="10"/>
        <v>2.9567999999999999E-4</v>
      </c>
      <c r="K36" s="69">
        <f t="shared" si="10"/>
        <v>7.257600000000001E-4</v>
      </c>
      <c r="L36" s="69">
        <f t="shared" si="10"/>
        <v>7.9833600000000005E-2</v>
      </c>
      <c r="M36" s="69">
        <f t="shared" si="10"/>
        <v>3.70944E-2</v>
      </c>
      <c r="N36" s="69">
        <f t="shared" si="10"/>
        <v>15.56352</v>
      </c>
      <c r="O36" s="69">
        <f t="shared" si="10"/>
        <v>1244.5440000000001</v>
      </c>
      <c r="P36" s="69">
        <f t="shared" si="10"/>
        <v>0</v>
      </c>
      <c r="Q36" s="69">
        <f t="shared" si="11"/>
        <v>8.1311999999999998</v>
      </c>
      <c r="R36" s="69">
        <f t="shared" si="12"/>
        <v>0</v>
      </c>
      <c r="S36" s="69">
        <f t="shared" si="12"/>
        <v>4.4620800000000002E-2</v>
      </c>
      <c r="T36" s="69">
        <f t="shared" si="12"/>
        <v>0</v>
      </c>
      <c r="U36" s="69">
        <f t="shared" si="12"/>
        <v>0</v>
      </c>
      <c r="AB36" s="51"/>
      <c r="AC36" s="51"/>
      <c r="AD36" s="51"/>
      <c r="AE36" s="51"/>
      <c r="AF36" s="51"/>
      <c r="AG36" s="51"/>
      <c r="AH36" s="51"/>
      <c r="AI36" s="51"/>
    </row>
    <row r="37" spans="1:35" s="64" customFormat="1" x14ac:dyDescent="0.25">
      <c r="A37" s="13" t="str">
        <f>I8</f>
        <v>Parc2</v>
      </c>
      <c r="B37" s="15">
        <v>114</v>
      </c>
      <c r="C37" s="69">
        <f t="shared" si="6"/>
        <v>123.01056000000003</v>
      </c>
      <c r="D37" s="69">
        <f t="shared" si="7"/>
        <v>65.189030400000007</v>
      </c>
      <c r="E37" s="69">
        <f t="shared" si="8"/>
        <v>19.702154879999998</v>
      </c>
      <c r="F37" s="69">
        <f t="shared" si="9"/>
        <v>60.241904640000008</v>
      </c>
      <c r="G37" s="69">
        <f t="shared" si="10"/>
        <v>0.1707264</v>
      </c>
      <c r="H37" s="69">
        <f t="shared" si="10"/>
        <v>2.3857919999999999</v>
      </c>
      <c r="I37" s="69">
        <f t="shared" si="10"/>
        <v>0.55157760000000011</v>
      </c>
      <c r="J37" s="69">
        <f t="shared" si="10"/>
        <v>2.4076800000000001E-3</v>
      </c>
      <c r="K37" s="69">
        <f t="shared" si="10"/>
        <v>5.9097600000000009E-3</v>
      </c>
      <c r="L37" s="69">
        <f t="shared" si="10"/>
        <v>0.65007360000000003</v>
      </c>
      <c r="M37" s="69">
        <f t="shared" si="10"/>
        <v>0.3020544</v>
      </c>
      <c r="N37" s="69">
        <f t="shared" si="10"/>
        <v>126.73152</v>
      </c>
      <c r="O37" s="69">
        <f t="shared" si="10"/>
        <v>10134.144</v>
      </c>
      <c r="P37" s="69">
        <f t="shared" si="10"/>
        <v>0</v>
      </c>
      <c r="Q37" s="69">
        <f t="shared" si="11"/>
        <v>66.211200000000005</v>
      </c>
      <c r="R37" s="69">
        <f t="shared" si="12"/>
        <v>0</v>
      </c>
      <c r="S37" s="69">
        <f t="shared" si="12"/>
        <v>0.36334080000000002</v>
      </c>
      <c r="T37" s="69">
        <f t="shared" si="12"/>
        <v>0</v>
      </c>
      <c r="U37" s="69">
        <f t="shared" si="12"/>
        <v>0</v>
      </c>
      <c r="AB37" s="51"/>
      <c r="AC37" s="51"/>
      <c r="AD37" s="51"/>
      <c r="AE37" s="51"/>
      <c r="AF37" s="51"/>
      <c r="AG37" s="51"/>
      <c r="AH37" s="51"/>
      <c r="AI37" s="51"/>
    </row>
    <row r="38" spans="1:35" s="64" customFormat="1" x14ac:dyDescent="0.25">
      <c r="A38" s="13" t="str">
        <f>J8</f>
        <v>Parc3</v>
      </c>
      <c r="B38" s="15">
        <v>114</v>
      </c>
      <c r="C38" s="69">
        <f t="shared" si="6"/>
        <v>123.01056000000003</v>
      </c>
      <c r="D38" s="69">
        <f t="shared" si="7"/>
        <v>65.189030400000007</v>
      </c>
      <c r="E38" s="69">
        <f t="shared" si="8"/>
        <v>19.702154879999998</v>
      </c>
      <c r="F38" s="69">
        <f t="shared" si="9"/>
        <v>60.241904640000008</v>
      </c>
      <c r="G38" s="69">
        <f t="shared" si="10"/>
        <v>0.1707264</v>
      </c>
      <c r="H38" s="69">
        <f t="shared" si="10"/>
        <v>2.3857919999999999</v>
      </c>
      <c r="I38" s="69">
        <f t="shared" si="10"/>
        <v>0.55157760000000011</v>
      </c>
      <c r="J38" s="69">
        <f t="shared" si="10"/>
        <v>2.4076800000000001E-3</v>
      </c>
      <c r="K38" s="69">
        <f t="shared" si="10"/>
        <v>5.9097600000000009E-3</v>
      </c>
      <c r="L38" s="69">
        <f t="shared" si="10"/>
        <v>0.65007360000000003</v>
      </c>
      <c r="M38" s="69">
        <f t="shared" si="10"/>
        <v>0.3020544</v>
      </c>
      <c r="N38" s="69">
        <f t="shared" si="10"/>
        <v>126.73152</v>
      </c>
      <c r="O38" s="69">
        <f t="shared" si="10"/>
        <v>10134.144</v>
      </c>
      <c r="P38" s="69">
        <f t="shared" si="10"/>
        <v>0</v>
      </c>
      <c r="Q38" s="69">
        <f t="shared" si="11"/>
        <v>66.211200000000005</v>
      </c>
      <c r="R38" s="69">
        <f t="shared" si="12"/>
        <v>0</v>
      </c>
      <c r="S38" s="69">
        <f t="shared" si="12"/>
        <v>0.36334080000000002</v>
      </c>
      <c r="T38" s="69">
        <f t="shared" si="12"/>
        <v>0</v>
      </c>
      <c r="U38" s="69">
        <f t="shared" si="12"/>
        <v>0</v>
      </c>
      <c r="AB38" s="51"/>
      <c r="AC38" s="51"/>
      <c r="AD38" s="51"/>
      <c r="AE38" s="51"/>
      <c r="AF38" s="51"/>
      <c r="AG38" s="51"/>
      <c r="AH38" s="51"/>
      <c r="AI38" s="51"/>
    </row>
    <row r="39" spans="1:35" s="64" customFormat="1" x14ac:dyDescent="0.25">
      <c r="A39" s="13" t="str">
        <f>K8</f>
        <v>Parc4</v>
      </c>
      <c r="B39" s="15">
        <v>35</v>
      </c>
      <c r="C39" s="69">
        <f t="shared" si="6"/>
        <v>37.766400000000004</v>
      </c>
      <c r="D39" s="69">
        <f t="shared" si="7"/>
        <v>20.014175999999999</v>
      </c>
      <c r="E39" s="69">
        <f t="shared" si="8"/>
        <v>6.0489072000000004</v>
      </c>
      <c r="F39" s="69">
        <f t="shared" si="9"/>
        <v>18.495321600000004</v>
      </c>
      <c r="G39" s="69">
        <f t="shared" si="10"/>
        <v>5.2415999999999997E-2</v>
      </c>
      <c r="H39" s="69">
        <f t="shared" si="10"/>
        <v>0.73247999999999991</v>
      </c>
      <c r="I39" s="69">
        <f t="shared" si="10"/>
        <v>0.16934400000000002</v>
      </c>
      <c r="J39" s="69">
        <f t="shared" si="10"/>
        <v>7.3920000000000008E-4</v>
      </c>
      <c r="K39" s="69">
        <f t="shared" si="10"/>
        <v>1.8144000000000001E-3</v>
      </c>
      <c r="L39" s="69">
        <f t="shared" si="10"/>
        <v>0.19958399999999998</v>
      </c>
      <c r="M39" s="69">
        <f t="shared" si="10"/>
        <v>9.2736000000000013E-2</v>
      </c>
      <c r="N39" s="69">
        <f t="shared" si="10"/>
        <v>38.908799999999999</v>
      </c>
      <c r="O39" s="69">
        <f t="shared" si="10"/>
        <v>3111.36</v>
      </c>
      <c r="P39" s="69">
        <f t="shared" si="10"/>
        <v>0</v>
      </c>
      <c r="Q39" s="69">
        <f t="shared" si="11"/>
        <v>20.327999999999999</v>
      </c>
      <c r="R39" s="69">
        <f t="shared" si="12"/>
        <v>0</v>
      </c>
      <c r="S39" s="69">
        <f t="shared" si="12"/>
        <v>0.11155200000000001</v>
      </c>
      <c r="T39" s="69">
        <f t="shared" si="12"/>
        <v>0</v>
      </c>
      <c r="U39" s="69">
        <f t="shared" si="12"/>
        <v>0</v>
      </c>
      <c r="AB39" s="51"/>
      <c r="AC39" s="51"/>
      <c r="AD39" s="51"/>
      <c r="AE39" s="51"/>
      <c r="AF39" s="51"/>
      <c r="AG39" s="51"/>
      <c r="AH39" s="51"/>
      <c r="AI39" s="51"/>
    </row>
    <row r="40" spans="1:35" s="64" customFormat="1" x14ac:dyDescent="0.25">
      <c r="A40" s="13" t="str">
        <f>L8</f>
        <v>Parc5</v>
      </c>
      <c r="B40" s="15">
        <v>114</v>
      </c>
      <c r="C40" s="69">
        <f t="shared" si="6"/>
        <v>123.01056000000003</v>
      </c>
      <c r="D40" s="69">
        <f t="shared" si="7"/>
        <v>65.189030400000007</v>
      </c>
      <c r="E40" s="69">
        <f t="shared" si="8"/>
        <v>19.702154879999998</v>
      </c>
      <c r="F40" s="69">
        <f t="shared" si="9"/>
        <v>60.241904640000008</v>
      </c>
      <c r="G40" s="69">
        <f t="shared" si="10"/>
        <v>0.1707264</v>
      </c>
      <c r="H40" s="69">
        <f t="shared" si="10"/>
        <v>2.3857919999999999</v>
      </c>
      <c r="I40" s="69">
        <f t="shared" si="10"/>
        <v>0.55157760000000011</v>
      </c>
      <c r="J40" s="69">
        <f t="shared" si="10"/>
        <v>2.4076800000000001E-3</v>
      </c>
      <c r="K40" s="69">
        <f t="shared" si="10"/>
        <v>5.9097600000000009E-3</v>
      </c>
      <c r="L40" s="69">
        <f t="shared" si="10"/>
        <v>0.65007360000000003</v>
      </c>
      <c r="M40" s="69">
        <f t="shared" si="10"/>
        <v>0.3020544</v>
      </c>
      <c r="N40" s="69">
        <f t="shared" si="10"/>
        <v>126.73152</v>
      </c>
      <c r="O40" s="69">
        <f t="shared" si="10"/>
        <v>10134.144</v>
      </c>
      <c r="P40" s="69">
        <f t="shared" si="10"/>
        <v>0</v>
      </c>
      <c r="Q40" s="69">
        <f t="shared" si="11"/>
        <v>66.211200000000005</v>
      </c>
      <c r="R40" s="69">
        <f t="shared" si="12"/>
        <v>0</v>
      </c>
      <c r="S40" s="69">
        <f t="shared" si="12"/>
        <v>0.36334080000000002</v>
      </c>
      <c r="T40" s="69">
        <f t="shared" si="12"/>
        <v>0</v>
      </c>
      <c r="U40" s="69">
        <f t="shared" si="12"/>
        <v>0</v>
      </c>
      <c r="AB40" s="51"/>
      <c r="AC40" s="51"/>
      <c r="AD40" s="51"/>
      <c r="AE40" s="51"/>
      <c r="AF40" s="51"/>
      <c r="AG40" s="51"/>
      <c r="AH40" s="51"/>
      <c r="AI40" s="51"/>
    </row>
    <row r="41" spans="1:35" s="64" customFormat="1" x14ac:dyDescent="0.25">
      <c r="A41" s="13" t="str">
        <f>M8</f>
        <v>Parc6</v>
      </c>
      <c r="B41" s="15">
        <v>114</v>
      </c>
      <c r="C41" s="69">
        <f t="shared" si="6"/>
        <v>123.01056000000003</v>
      </c>
      <c r="D41" s="69">
        <f t="shared" si="7"/>
        <v>65.189030400000007</v>
      </c>
      <c r="E41" s="69">
        <f t="shared" si="8"/>
        <v>19.702154879999998</v>
      </c>
      <c r="F41" s="69">
        <f t="shared" si="9"/>
        <v>60.241904640000008</v>
      </c>
      <c r="G41" s="69">
        <f t="shared" si="10"/>
        <v>0.1707264</v>
      </c>
      <c r="H41" s="69">
        <f t="shared" si="10"/>
        <v>2.3857919999999999</v>
      </c>
      <c r="I41" s="69">
        <f t="shared" si="10"/>
        <v>0.55157760000000011</v>
      </c>
      <c r="J41" s="69">
        <f t="shared" si="10"/>
        <v>2.4076800000000001E-3</v>
      </c>
      <c r="K41" s="69">
        <f t="shared" si="10"/>
        <v>5.9097600000000009E-3</v>
      </c>
      <c r="L41" s="69">
        <f t="shared" si="10"/>
        <v>0.65007360000000003</v>
      </c>
      <c r="M41" s="69">
        <f t="shared" si="10"/>
        <v>0.3020544</v>
      </c>
      <c r="N41" s="69">
        <f t="shared" si="10"/>
        <v>126.73152</v>
      </c>
      <c r="O41" s="69">
        <f t="shared" si="10"/>
        <v>10134.144</v>
      </c>
      <c r="P41" s="69">
        <f t="shared" si="10"/>
        <v>0</v>
      </c>
      <c r="Q41" s="69">
        <f t="shared" si="11"/>
        <v>66.211200000000005</v>
      </c>
      <c r="R41" s="69">
        <f t="shared" si="12"/>
        <v>0</v>
      </c>
      <c r="S41" s="69">
        <f t="shared" si="12"/>
        <v>0.36334080000000002</v>
      </c>
      <c r="T41" s="69">
        <f t="shared" si="12"/>
        <v>0</v>
      </c>
      <c r="U41" s="69">
        <f t="shared" si="12"/>
        <v>0</v>
      </c>
      <c r="AB41" s="51"/>
      <c r="AC41" s="51"/>
      <c r="AD41" s="51"/>
      <c r="AE41" s="51"/>
      <c r="AF41" s="51"/>
      <c r="AG41" s="51"/>
      <c r="AH41" s="51"/>
      <c r="AI41" s="51"/>
    </row>
    <row r="42" spans="1:35" s="64" customFormat="1" x14ac:dyDescent="0.25">
      <c r="A42" s="13" t="str">
        <f>N8</f>
        <v>Parc7</v>
      </c>
      <c r="B42" s="15">
        <v>114</v>
      </c>
      <c r="C42" s="69">
        <f t="shared" si="6"/>
        <v>123.01056000000003</v>
      </c>
      <c r="D42" s="69">
        <f t="shared" si="7"/>
        <v>65.189030400000007</v>
      </c>
      <c r="E42" s="69">
        <f t="shared" si="8"/>
        <v>19.702154879999998</v>
      </c>
      <c r="F42" s="69">
        <f t="shared" si="9"/>
        <v>60.241904640000008</v>
      </c>
      <c r="G42" s="69">
        <f t="shared" si="10"/>
        <v>0.1707264</v>
      </c>
      <c r="H42" s="69">
        <f t="shared" si="10"/>
        <v>2.3857919999999999</v>
      </c>
      <c r="I42" s="69">
        <f t="shared" si="10"/>
        <v>0.55157760000000011</v>
      </c>
      <c r="J42" s="69">
        <f t="shared" si="10"/>
        <v>2.4076800000000001E-3</v>
      </c>
      <c r="K42" s="69">
        <f t="shared" si="10"/>
        <v>5.9097600000000009E-3</v>
      </c>
      <c r="L42" s="69">
        <f t="shared" si="10"/>
        <v>0.65007360000000003</v>
      </c>
      <c r="M42" s="69">
        <f t="shared" si="10"/>
        <v>0.3020544</v>
      </c>
      <c r="N42" s="69">
        <f t="shared" si="10"/>
        <v>126.73152</v>
      </c>
      <c r="O42" s="69">
        <f t="shared" si="10"/>
        <v>10134.144</v>
      </c>
      <c r="P42" s="69">
        <f t="shared" si="10"/>
        <v>0</v>
      </c>
      <c r="Q42" s="69">
        <f t="shared" si="11"/>
        <v>66.211200000000005</v>
      </c>
      <c r="R42" s="69">
        <f t="shared" si="12"/>
        <v>0</v>
      </c>
      <c r="S42" s="69">
        <f t="shared" si="12"/>
        <v>0.36334080000000002</v>
      </c>
      <c r="T42" s="69">
        <f t="shared" si="12"/>
        <v>0</v>
      </c>
      <c r="U42" s="69">
        <f t="shared" si="12"/>
        <v>0</v>
      </c>
      <c r="AB42" s="51"/>
      <c r="AC42" s="51"/>
      <c r="AD42" s="51"/>
      <c r="AE42" s="51"/>
      <c r="AF42" s="51"/>
      <c r="AG42" s="51"/>
      <c r="AH42" s="51"/>
      <c r="AI42" s="51"/>
    </row>
    <row r="43" spans="1:35" s="64" customFormat="1" x14ac:dyDescent="0.25">
      <c r="A43" s="13" t="str">
        <f>O8</f>
        <v>Parc9</v>
      </c>
      <c r="B43" s="15">
        <v>114</v>
      </c>
      <c r="C43" s="69">
        <f t="shared" si="6"/>
        <v>123.01056000000003</v>
      </c>
      <c r="D43" s="69">
        <f t="shared" si="7"/>
        <v>65.189030400000007</v>
      </c>
      <c r="E43" s="69">
        <f t="shared" si="8"/>
        <v>19.702154879999998</v>
      </c>
      <c r="F43" s="69">
        <f t="shared" si="9"/>
        <v>60.241904640000008</v>
      </c>
      <c r="G43" s="69">
        <f t="shared" si="10"/>
        <v>0.1707264</v>
      </c>
      <c r="H43" s="69">
        <f t="shared" si="10"/>
        <v>2.3857919999999999</v>
      </c>
      <c r="I43" s="69">
        <f t="shared" si="10"/>
        <v>0.55157760000000011</v>
      </c>
      <c r="J43" s="69">
        <f t="shared" si="10"/>
        <v>2.4076800000000001E-3</v>
      </c>
      <c r="K43" s="69">
        <f t="shared" si="10"/>
        <v>5.9097600000000009E-3</v>
      </c>
      <c r="L43" s="69">
        <f t="shared" si="10"/>
        <v>0.65007360000000003</v>
      </c>
      <c r="M43" s="69">
        <f t="shared" si="10"/>
        <v>0.3020544</v>
      </c>
      <c r="N43" s="69">
        <f t="shared" si="10"/>
        <v>126.73152</v>
      </c>
      <c r="O43" s="69">
        <f t="shared" si="10"/>
        <v>10134.144</v>
      </c>
      <c r="P43" s="69">
        <f t="shared" si="10"/>
        <v>0</v>
      </c>
      <c r="Q43" s="69">
        <f t="shared" si="11"/>
        <v>66.211200000000005</v>
      </c>
      <c r="R43" s="69">
        <f t="shared" si="12"/>
        <v>0</v>
      </c>
      <c r="S43" s="69">
        <f t="shared" si="12"/>
        <v>0.36334080000000002</v>
      </c>
      <c r="T43" s="69">
        <f t="shared" si="12"/>
        <v>0</v>
      </c>
      <c r="U43" s="69">
        <f t="shared" si="12"/>
        <v>0</v>
      </c>
      <c r="AB43" s="51"/>
      <c r="AC43" s="51"/>
      <c r="AD43" s="51"/>
      <c r="AE43" s="51"/>
      <c r="AF43" s="51"/>
      <c r="AG43" s="51"/>
      <c r="AH43" s="51"/>
      <c r="AI43" s="51"/>
    </row>
    <row r="44" spans="1:35" s="64" customFormat="1" x14ac:dyDescent="0.25">
      <c r="A44" s="13" t="str">
        <f>P8</f>
        <v>Parc10</v>
      </c>
      <c r="B44" s="15">
        <v>114</v>
      </c>
      <c r="C44" s="69">
        <f t="shared" si="6"/>
        <v>123.01056000000003</v>
      </c>
      <c r="D44" s="69">
        <f t="shared" si="7"/>
        <v>65.189030400000007</v>
      </c>
      <c r="E44" s="69">
        <f t="shared" si="8"/>
        <v>19.702154879999998</v>
      </c>
      <c r="F44" s="69">
        <f t="shared" si="9"/>
        <v>60.241904640000008</v>
      </c>
      <c r="G44" s="69">
        <f t="shared" si="10"/>
        <v>0.1707264</v>
      </c>
      <c r="H44" s="69">
        <f t="shared" si="10"/>
        <v>2.3857919999999999</v>
      </c>
      <c r="I44" s="69">
        <f t="shared" si="10"/>
        <v>0.55157760000000011</v>
      </c>
      <c r="J44" s="69">
        <f t="shared" si="10"/>
        <v>2.4076800000000001E-3</v>
      </c>
      <c r="K44" s="69">
        <f t="shared" si="10"/>
        <v>5.9097600000000009E-3</v>
      </c>
      <c r="L44" s="69">
        <f t="shared" si="10"/>
        <v>0.65007360000000003</v>
      </c>
      <c r="M44" s="69">
        <f t="shared" si="10"/>
        <v>0.3020544</v>
      </c>
      <c r="N44" s="69">
        <f t="shared" si="10"/>
        <v>126.73152</v>
      </c>
      <c r="O44" s="69">
        <f t="shared" si="10"/>
        <v>10134.144</v>
      </c>
      <c r="P44" s="69">
        <f t="shared" si="10"/>
        <v>0</v>
      </c>
      <c r="Q44" s="69">
        <f t="shared" si="11"/>
        <v>66.211200000000005</v>
      </c>
      <c r="R44" s="69">
        <f t="shared" si="12"/>
        <v>0</v>
      </c>
      <c r="S44" s="69">
        <f t="shared" si="12"/>
        <v>0.36334080000000002</v>
      </c>
      <c r="T44" s="69">
        <f t="shared" si="12"/>
        <v>0</v>
      </c>
      <c r="U44" s="69">
        <f t="shared" si="12"/>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Monachty1</v>
      </c>
      <c r="C57" s="8" t="str">
        <f t="shared" ref="C57:U57" si="13">D8</f>
        <v>Monachty2</v>
      </c>
      <c r="D57" s="8" t="str">
        <f t="shared" si="13"/>
        <v>Coles1</v>
      </c>
      <c r="E57" s="8" t="str">
        <f t="shared" si="13"/>
        <v>Coles2</v>
      </c>
      <c r="F57" s="8" t="str">
        <f t="shared" si="13"/>
        <v>Coles3</v>
      </c>
      <c r="G57" s="8" t="str">
        <f t="shared" si="13"/>
        <v>Parc1</v>
      </c>
      <c r="H57" s="8" t="str">
        <f t="shared" si="13"/>
        <v>Parc2</v>
      </c>
      <c r="I57" s="8" t="str">
        <f t="shared" si="13"/>
        <v>Parc3</v>
      </c>
      <c r="J57" s="8" t="str">
        <f t="shared" si="13"/>
        <v>Parc4</v>
      </c>
      <c r="K57" s="8" t="str">
        <f t="shared" si="13"/>
        <v>Parc5</v>
      </c>
      <c r="L57" s="8" t="str">
        <f t="shared" si="13"/>
        <v>Parc6</v>
      </c>
      <c r="M57" s="8" t="str">
        <f t="shared" si="13"/>
        <v>Parc7</v>
      </c>
      <c r="N57" s="8" t="str">
        <f t="shared" si="13"/>
        <v>Parc9</v>
      </c>
      <c r="O57" s="8" t="str">
        <f t="shared" si="13"/>
        <v>Parc10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6.2</v>
      </c>
      <c r="C60" s="68">
        <f t="shared" ref="C60:U60" si="14">D10</f>
        <v>6.1</v>
      </c>
      <c r="D60" s="68">
        <f t="shared" si="14"/>
        <v>5.9</v>
      </c>
      <c r="E60" s="68">
        <f t="shared" si="14"/>
        <v>5.7</v>
      </c>
      <c r="F60" s="68">
        <f t="shared" si="14"/>
        <v>5.4</v>
      </c>
      <c r="G60" s="68">
        <f t="shared" si="14"/>
        <v>6.5</v>
      </c>
      <c r="H60" s="68">
        <f t="shared" si="14"/>
        <v>6.6</v>
      </c>
      <c r="I60" s="68">
        <f t="shared" si="14"/>
        <v>6.7</v>
      </c>
      <c r="J60" s="68">
        <f t="shared" si="14"/>
        <v>7.2</v>
      </c>
      <c r="K60" s="68">
        <f t="shared" si="14"/>
        <v>7.2</v>
      </c>
      <c r="L60" s="68">
        <f t="shared" si="14"/>
        <v>7.5</v>
      </c>
      <c r="M60" s="68">
        <f t="shared" si="14"/>
        <v>6.7</v>
      </c>
      <c r="N60" s="68">
        <f t="shared" si="14"/>
        <v>6.2</v>
      </c>
      <c r="O60" s="68">
        <f t="shared" si="14"/>
        <v>5.9</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0</v>
      </c>
      <c r="C62" s="69">
        <f>B32</f>
        <v>0</v>
      </c>
      <c r="D62" s="69">
        <f>B33</f>
        <v>165</v>
      </c>
      <c r="E62" s="69">
        <f>B34</f>
        <v>114</v>
      </c>
      <c r="F62" s="69">
        <f>B35</f>
        <v>0</v>
      </c>
      <c r="G62" s="69">
        <f>B36</f>
        <v>14</v>
      </c>
      <c r="H62" s="69">
        <f>B37</f>
        <v>114</v>
      </c>
      <c r="I62" s="69">
        <f>B38</f>
        <v>114</v>
      </c>
      <c r="J62" s="69">
        <f>B39</f>
        <v>35</v>
      </c>
      <c r="K62" s="69">
        <f>B40</f>
        <v>114</v>
      </c>
      <c r="L62" s="69">
        <f>B41</f>
        <v>114</v>
      </c>
      <c r="M62" s="69">
        <f>B42</f>
        <v>114</v>
      </c>
      <c r="N62" s="69">
        <f>B43</f>
        <v>114</v>
      </c>
      <c r="O62" s="69">
        <f>B44</f>
        <v>114</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0.6000000000000032</v>
      </c>
      <c r="D64" s="69">
        <f t="shared" si="17"/>
        <v>1.7999999999999989</v>
      </c>
      <c r="E64" s="69">
        <f t="shared" si="17"/>
        <v>3</v>
      </c>
      <c r="F64" s="69">
        <f t="shared" si="17"/>
        <v>4.7999999999999989</v>
      </c>
      <c r="G64" s="69">
        <f t="shared" si="17"/>
        <v>-1.7999999999999989</v>
      </c>
      <c r="H64" s="69">
        <f t="shared" si="17"/>
        <v>-2.3999999999999968</v>
      </c>
      <c r="I64" s="69">
        <f t="shared" si="17"/>
        <v>-3</v>
      </c>
      <c r="J64" s="69">
        <f t="shared" si="17"/>
        <v>-6</v>
      </c>
      <c r="K64" s="69">
        <f t="shared" si="17"/>
        <v>-6</v>
      </c>
      <c r="L64" s="69">
        <f t="shared" si="17"/>
        <v>-7.7999999999999989</v>
      </c>
      <c r="M64" s="69">
        <f t="shared" si="17"/>
        <v>-3</v>
      </c>
      <c r="N64" s="69">
        <f t="shared" si="17"/>
        <v>0</v>
      </c>
      <c r="O64" s="69">
        <f t="shared" si="17"/>
        <v>1.7999999999999989</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-0.6000000000000032</v>
      </c>
      <c r="D65" s="69">
        <f t="shared" si="18"/>
        <v>-1.7999999999999989</v>
      </c>
      <c r="E65" s="69">
        <f t="shared" si="18"/>
        <v>-3</v>
      </c>
      <c r="F65" s="69">
        <f t="shared" si="18"/>
        <v>-4.7999999999999989</v>
      </c>
      <c r="G65" s="69">
        <f t="shared" si="18"/>
        <v>1.7999999999999989</v>
      </c>
      <c r="H65" s="69">
        <f t="shared" si="18"/>
        <v>2.3999999999999968</v>
      </c>
      <c r="I65" s="69">
        <f t="shared" si="18"/>
        <v>3</v>
      </c>
      <c r="J65" s="69">
        <f t="shared" si="18"/>
        <v>6</v>
      </c>
      <c r="K65" s="69">
        <f t="shared" si="18"/>
        <v>6</v>
      </c>
      <c r="L65" s="69">
        <f t="shared" si="18"/>
        <v>7.7999999999999989</v>
      </c>
      <c r="M65" s="69">
        <f t="shared" si="18"/>
        <v>3</v>
      </c>
      <c r="N65" s="69">
        <f t="shared" si="18"/>
        <v>0</v>
      </c>
      <c r="O65" s="69">
        <f t="shared" si="18"/>
        <v>-1.7999999999999989</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UNDER</v>
      </c>
      <c r="D66" s="70" t="str">
        <f t="shared" si="19"/>
        <v>UNDER</v>
      </c>
      <c r="E66" s="70" t="str">
        <f t="shared" si="19"/>
        <v>UNDER</v>
      </c>
      <c r="F66" s="70" t="str">
        <f t="shared" si="19"/>
        <v>UNDER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31:B50 B62:U66">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E33" sqref="E3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'DCWW Court Farm'!C1:D1</f>
        <v>PAN-024707</v>
      </c>
      <c r="D1" s="121"/>
      <c r="E1" s="73" t="s">
        <v>45</v>
      </c>
      <c r="F1" s="31">
        <f>'DCWW Court Farm'!F1</f>
        <v>47.67</v>
      </c>
      <c r="G1" s="100" t="s">
        <v>43</v>
      </c>
      <c r="H1" s="101"/>
      <c r="I1" s="98">
        <v>6.4</v>
      </c>
      <c r="J1" s="99" t="s">
        <v>149</v>
      </c>
      <c r="K1" s="99"/>
      <c r="L1" s="77">
        <v>71.2</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'DCWW Court Farm'!C2:D2</f>
        <v>EPR/GP3792SK</v>
      </c>
      <c r="D2" s="123"/>
      <c r="E2" s="73" t="s">
        <v>106</v>
      </c>
      <c r="F2" s="76">
        <v>190902</v>
      </c>
      <c r="G2" s="118" t="s">
        <v>107</v>
      </c>
      <c r="H2" s="119"/>
      <c r="I2" s="98"/>
      <c r="J2" s="99" t="s">
        <v>154</v>
      </c>
      <c r="K2" s="99"/>
      <c r="L2" s="77">
        <v>0.90800000000000003</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'DCWW Court Farm'!C3:D3</f>
        <v>Byproduct Recovery Limited</v>
      </c>
      <c r="D3" s="123"/>
      <c r="E3" s="73" t="s">
        <v>105</v>
      </c>
      <c r="F3" s="30" t="s">
        <v>101</v>
      </c>
      <c r="G3" s="99" t="s">
        <v>155</v>
      </c>
      <c r="H3" s="99"/>
      <c r="I3" s="98"/>
      <c r="J3" s="100" t="s">
        <v>150</v>
      </c>
      <c r="K3" s="101"/>
      <c r="L3" s="77">
        <f>(L1/(L2*10000))*100</f>
        <v>0.78414096916299569</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'DCWW Court Farm'!C4:D4</f>
        <v>Cassandra Farm (Coles Land), Caerleon, Newport, NP18 1LR</v>
      </c>
      <c r="D4" s="121"/>
      <c r="E4" s="74" t="s">
        <v>1</v>
      </c>
      <c r="F4" s="76" t="s">
        <v>162</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'DCWW Court Farm'!C5:D5</f>
        <v>Louise Bailey</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t="str">
        <f>'DCWW Court Farm'!C8</f>
        <v>Monachty1</v>
      </c>
      <c r="D8" s="52" t="str">
        <f>'DCWW Court Farm'!D8</f>
        <v>Monachty2</v>
      </c>
      <c r="E8" s="52" t="str">
        <f>'DCWW Court Farm'!E8</f>
        <v>Coles1</v>
      </c>
      <c r="F8" s="52" t="str">
        <f>'DCWW Court Farm'!F8</f>
        <v>Coles2</v>
      </c>
      <c r="G8" s="52" t="str">
        <f>'DCWW Court Farm'!G8</f>
        <v>Coles3</v>
      </c>
      <c r="H8" s="52" t="str">
        <f>'DCWW Court Farm'!H8</f>
        <v>Parc1</v>
      </c>
      <c r="I8" s="52" t="str">
        <f>'DCWW Court Farm'!I8</f>
        <v>Parc2</v>
      </c>
      <c r="J8" s="52" t="str">
        <f>'DCWW Court Farm'!J8</f>
        <v>Parc3</v>
      </c>
      <c r="K8" s="52" t="str">
        <f>'DCWW Court Farm'!K8</f>
        <v>Parc4</v>
      </c>
      <c r="L8" s="52" t="str">
        <f>'DCWW Court Farm'!L8</f>
        <v>Parc5</v>
      </c>
      <c r="M8" s="52" t="str">
        <f>'DCWW Court Farm'!M8</f>
        <v>Parc6</v>
      </c>
      <c r="N8" s="52" t="str">
        <f>'DCWW Court Farm'!N8</f>
        <v>Parc7</v>
      </c>
      <c r="O8" s="52" t="str">
        <f>'DCWW Court Farm'!O8</f>
        <v>Parc9</v>
      </c>
      <c r="P8" s="52" t="str">
        <f>'DCWW Court Farm'!P8</f>
        <v>Parc10</v>
      </c>
      <c r="Q8" s="52">
        <f>'DCWW Court Farm'!Q8</f>
        <v>0</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'DCWW Court Farm'!C9</f>
        <v>Moderate</v>
      </c>
      <c r="D9" s="52" t="str">
        <f>'DCWW Court Farm'!D9</f>
        <v>Moderate</v>
      </c>
      <c r="E9" s="52" t="str">
        <f>'DCWW Court Farm'!E9</f>
        <v>Moderate</v>
      </c>
      <c r="F9" s="52" t="str">
        <f>'DCWW Court Farm'!F9</f>
        <v>Moderate</v>
      </c>
      <c r="G9" s="52" t="str">
        <f>'DCWW Court Farm'!G9</f>
        <v>Moderate</v>
      </c>
      <c r="H9" s="52" t="str">
        <f>'DCWW Court Farm'!H9</f>
        <v>Moderate</v>
      </c>
      <c r="I9" s="52" t="str">
        <f>'DCWW Court Farm'!I9</f>
        <v>Moderate</v>
      </c>
      <c r="J9" s="52" t="str">
        <f>'DCWW Court Farm'!J9</f>
        <v>Moderate</v>
      </c>
      <c r="K9" s="52" t="str">
        <f>'DCWW Court Farm'!K9</f>
        <v>Moderate</v>
      </c>
      <c r="L9" s="52" t="str">
        <f>'DCWW Court Farm'!L9</f>
        <v>Moderate</v>
      </c>
      <c r="M9" s="52" t="str">
        <f>'DCWW Court Farm'!M9</f>
        <v>Moderate</v>
      </c>
      <c r="N9" s="52" t="str">
        <f>'DCWW Court Farm'!N9</f>
        <v>Moderate</v>
      </c>
      <c r="O9" s="52" t="str">
        <f>'DCWW Court Farm'!O9</f>
        <v>Moderate</v>
      </c>
      <c r="P9" s="52" t="str">
        <f>'DCWW Court Farm'!P9</f>
        <v>Moderate</v>
      </c>
      <c r="Q9" s="52">
        <f>'DCWW Court Farm'!Q9</f>
        <v>0</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'DCWW Court Farm'!C10</f>
        <v>6.2</v>
      </c>
      <c r="D10" s="52">
        <f>'DCWW Court Farm'!D10</f>
        <v>6.1</v>
      </c>
      <c r="E10" s="52">
        <f>'DCWW Court Farm'!E10</f>
        <v>5.9</v>
      </c>
      <c r="F10" s="52">
        <f>'DCWW Court Farm'!F10</f>
        <v>5.7</v>
      </c>
      <c r="G10" s="52">
        <f>'DCWW Court Farm'!G10</f>
        <v>5.4</v>
      </c>
      <c r="H10" s="52">
        <f>'DCWW Court Farm'!H10</f>
        <v>6.5</v>
      </c>
      <c r="I10" s="52">
        <f>'DCWW Court Farm'!I10</f>
        <v>6.6</v>
      </c>
      <c r="J10" s="52">
        <f>'DCWW Court Farm'!J10</f>
        <v>6.7</v>
      </c>
      <c r="K10" s="52">
        <f>'DCWW Court Farm'!K10</f>
        <v>7.2</v>
      </c>
      <c r="L10" s="52">
        <f>'DCWW Court Farm'!L10</f>
        <v>7.2</v>
      </c>
      <c r="M10" s="52">
        <f>'DCWW Court Farm'!M10</f>
        <v>7.5</v>
      </c>
      <c r="N10" s="52">
        <f>'DCWW Court Farm'!N10</f>
        <v>6.7</v>
      </c>
      <c r="O10" s="52">
        <f>'DCWW Court Farm'!O10</f>
        <v>6.2</v>
      </c>
      <c r="P10" s="52">
        <f>'DCWW Court Farm'!P10</f>
        <v>5.9</v>
      </c>
      <c r="Q10" s="52">
        <f>'DCWW Court Farm'!Q10</f>
        <v>0</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'DCWW Court Farm'!C11</f>
        <v>1</v>
      </c>
      <c r="D11" s="52">
        <f>'DCWW Court Farm'!D11</f>
        <v>0</v>
      </c>
      <c r="E11" s="52">
        <f>'DCWW Court Farm'!E11</f>
        <v>1</v>
      </c>
      <c r="F11" s="52">
        <f>'DCWW Court Farm'!F11</f>
        <v>2</v>
      </c>
      <c r="G11" s="52">
        <f>'DCWW Court Farm'!G11</f>
        <v>3</v>
      </c>
      <c r="H11" s="52">
        <f>'DCWW Court Farm'!H11</f>
        <v>2</v>
      </c>
      <c r="I11" s="52">
        <f>'DCWW Court Farm'!I11</f>
        <v>2</v>
      </c>
      <c r="J11" s="52">
        <f>'DCWW Court Farm'!J11</f>
        <v>2</v>
      </c>
      <c r="K11" s="52">
        <f>'DCWW Court Farm'!K11</f>
        <v>3</v>
      </c>
      <c r="L11" s="52">
        <f>'DCWW Court Farm'!L11</f>
        <v>2</v>
      </c>
      <c r="M11" s="52">
        <f>'DCWW Court Farm'!M11</f>
        <v>2</v>
      </c>
      <c r="N11" s="52">
        <f>'DCWW Court Farm'!N11</f>
        <v>2</v>
      </c>
      <c r="O11" s="52">
        <f>'DCWW Court Farm'!O11</f>
        <v>2</v>
      </c>
      <c r="P11" s="52">
        <f>'DCWW Court Farm'!P11</f>
        <v>2</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'DCWW Court Farm'!C12</f>
        <v>1</v>
      </c>
      <c r="D12" s="52">
        <f>'DCWW Court Farm'!D12</f>
        <v>1</v>
      </c>
      <c r="E12" s="52">
        <f>'DCWW Court Farm'!E12</f>
        <v>1</v>
      </c>
      <c r="F12" s="52">
        <f>'DCWW Court Farm'!F12</f>
        <v>1</v>
      </c>
      <c r="G12" s="52">
        <f>'DCWW Court Farm'!G12</f>
        <v>1</v>
      </c>
      <c r="H12" s="52">
        <f>'DCWW Court Farm'!H12</f>
        <v>2</v>
      </c>
      <c r="I12" s="52">
        <f>'DCWW Court Farm'!I12</f>
        <v>2</v>
      </c>
      <c r="J12" s="52">
        <f>'DCWW Court Farm'!J12</f>
        <v>2</v>
      </c>
      <c r="K12" s="52">
        <f>'DCWW Court Farm'!K12</f>
        <v>2</v>
      </c>
      <c r="L12" s="52">
        <f>'DCWW Court Farm'!L12</f>
        <v>2</v>
      </c>
      <c r="M12" s="52">
        <f>'DCWW Court Farm'!M12</f>
        <v>2</v>
      </c>
      <c r="N12" s="52">
        <f>'DCWW Court Farm'!N12</f>
        <v>2</v>
      </c>
      <c r="O12" s="52">
        <f>'DCWW Court Farm'!O12</f>
        <v>1</v>
      </c>
      <c r="P12" s="52">
        <f>'DCWW Court Farm'!P12</f>
        <v>1</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'DCWW Court Farm'!C13</f>
        <v>2</v>
      </c>
      <c r="D13" s="52">
        <f>'DCWW Court Farm'!D13</f>
        <v>2</v>
      </c>
      <c r="E13" s="52">
        <f>'DCWW Court Farm'!E13</f>
        <v>3</v>
      </c>
      <c r="F13" s="52">
        <f>'DCWW Court Farm'!F13</f>
        <v>3</v>
      </c>
      <c r="G13" s="52">
        <f>'DCWW Court Farm'!G13</f>
        <v>3</v>
      </c>
      <c r="H13" s="52">
        <f>'DCWW Court Farm'!H13</f>
        <v>4</v>
      </c>
      <c r="I13" s="52">
        <f>'DCWW Court Farm'!I13</f>
        <v>4</v>
      </c>
      <c r="J13" s="52">
        <f>'DCWW Court Farm'!J13</f>
        <v>4</v>
      </c>
      <c r="K13" s="52">
        <f>'DCWW Court Farm'!K13</f>
        <v>4</v>
      </c>
      <c r="L13" s="52">
        <f>'DCWW Court Farm'!L13</f>
        <v>4</v>
      </c>
      <c r="M13" s="52">
        <f>'DCWW Court Farm'!M13</f>
        <v>4</v>
      </c>
      <c r="N13" s="52">
        <f>'DCWW Court Farm'!N13</f>
        <v>4</v>
      </c>
      <c r="O13" s="52">
        <f>'DCWW Court Farm'!O13</f>
        <v>4</v>
      </c>
      <c r="P13" s="52">
        <f>'DCWW Court Farm'!P13</f>
        <v>3</v>
      </c>
      <c r="Q13" s="52">
        <f>'DCWW Court Farm'!Q13</f>
        <v>0</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'DCWW Court Farm'!C14</f>
        <v xml:space="preserve">Grass Silage (25% DM) </v>
      </c>
      <c r="D14" s="82" t="str">
        <f>'DCWW Court Farm'!D14</f>
        <v xml:space="preserve">Grass Silage (25% DM) </v>
      </c>
      <c r="E14" s="82" t="str">
        <f>'DCWW Court Farm'!E14</f>
        <v xml:space="preserve">Grass Silage (25% DM) </v>
      </c>
      <c r="F14" s="82" t="str">
        <f>'DCWW Court Farm'!F14</f>
        <v xml:space="preserve">Grass Silage (25% DM) </v>
      </c>
      <c r="G14" s="82" t="str">
        <f>'DCWW Court Farm'!G14</f>
        <v xml:space="preserve">Grass Silage (25% DM) </v>
      </c>
      <c r="H14" s="82" t="str">
        <f>'DCWW Court Farm'!H14</f>
        <v xml:space="preserve">Grass Silage (25% DM) </v>
      </c>
      <c r="I14" s="82" t="str">
        <f>'DCWW Court Farm'!I14</f>
        <v xml:space="preserve">Grass Silage (25% DM) </v>
      </c>
      <c r="J14" s="82" t="str">
        <f>'DCWW Court Farm'!J14</f>
        <v xml:space="preserve">Grass Silage (25% DM) </v>
      </c>
      <c r="K14" s="82" t="str">
        <f>'DCWW Court Farm'!K14</f>
        <v xml:space="preserve">Grass Silage (25% DM) </v>
      </c>
      <c r="L14" s="82" t="str">
        <f>'DCWW Court Farm'!L14</f>
        <v xml:space="preserve">Grass Silage (25% DM) </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f>'DCWW Court Farm'!Q14</f>
        <v>0</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0" t="s">
        <v>9</v>
      </c>
      <c r="B15" s="110"/>
      <c r="C15" s="52">
        <f>'DCWW Court Farm'!C15</f>
        <v>38</v>
      </c>
      <c r="D15" s="52">
        <f>'DCWW Court Farm'!D15</f>
        <v>38</v>
      </c>
      <c r="E15" s="52">
        <f>'DCWW Court Farm'!E15</f>
        <v>38</v>
      </c>
      <c r="F15" s="52">
        <f>'DCWW Court Farm'!F15</f>
        <v>38</v>
      </c>
      <c r="G15" s="52">
        <f>'DCWW Court Farm'!G15</f>
        <v>38</v>
      </c>
      <c r="H15" s="52">
        <f>'DCWW Court Farm'!H15</f>
        <v>38</v>
      </c>
      <c r="I15" s="52">
        <f>'DCWW Court Farm'!I15</f>
        <v>38</v>
      </c>
      <c r="J15" s="52">
        <f>'DCWW Court Farm'!J15</f>
        <v>38</v>
      </c>
      <c r="K15" s="52">
        <f>'DCWW Court Farm'!K15</f>
        <v>38</v>
      </c>
      <c r="L15" s="52">
        <f>'DCWW Court Farm'!L15</f>
        <v>38</v>
      </c>
      <c r="M15" s="52">
        <f>'DCWW Court Farm'!M15</f>
        <v>38</v>
      </c>
      <c r="N15" s="52">
        <f>'DCWW Court Farm'!N15</f>
        <v>38</v>
      </c>
      <c r="O15" s="52">
        <f>'DCWW Court Farm'!O15</f>
        <v>38</v>
      </c>
      <c r="P15" s="52">
        <f>'DCWW Court Farm'!P15</f>
        <v>38</v>
      </c>
      <c r="Q15" s="52">
        <f>'DCWW Court Farm'!Q15</f>
        <v>0</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f>'DCWW Court Farm'!Q16</f>
        <v>0</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0</v>
      </c>
      <c r="D18" s="16">
        <f>$D32</f>
        <v>0</v>
      </c>
      <c r="E18" s="16">
        <f>$D33</f>
        <v>0</v>
      </c>
      <c r="F18" s="16">
        <f>$D34</f>
        <v>0</v>
      </c>
      <c r="G18" s="16">
        <f>$D35</f>
        <v>0</v>
      </c>
      <c r="H18" s="16">
        <f>$D36</f>
        <v>34.613573500000001</v>
      </c>
      <c r="I18" s="16">
        <f>$D37</f>
        <v>34.613573500000001</v>
      </c>
      <c r="J18" s="16">
        <f>$D38</f>
        <v>34.613573500000001</v>
      </c>
      <c r="K18" s="16">
        <f>$D39</f>
        <v>19.631579000000002</v>
      </c>
      <c r="L18" s="16">
        <f>$D40</f>
        <v>34.613573500000001</v>
      </c>
      <c r="M18" s="16">
        <f>$D41</f>
        <v>34.613573500000001</v>
      </c>
      <c r="N18" s="16">
        <f>$D42</f>
        <v>34.613573500000001</v>
      </c>
      <c r="O18" s="16">
        <f>$D43</f>
        <v>34.613573500000001</v>
      </c>
      <c r="P18" s="16">
        <f>$D44</f>
        <v>0</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-64.599999999999994</v>
      </c>
      <c r="D19" s="16">
        <f t="shared" ref="D19:V19" si="1">D18-D17</f>
        <v>-64.599999999999994</v>
      </c>
      <c r="E19" s="16">
        <f t="shared" si="1"/>
        <v>-64.599999999999994</v>
      </c>
      <c r="F19" s="16">
        <f t="shared" si="1"/>
        <v>-64.599999999999994</v>
      </c>
      <c r="G19" s="16">
        <f t="shared" si="1"/>
        <v>-64.599999999999994</v>
      </c>
      <c r="H19" s="16">
        <f t="shared" si="1"/>
        <v>-29.986426499999993</v>
      </c>
      <c r="I19" s="16">
        <f t="shared" si="1"/>
        <v>-29.986426499999993</v>
      </c>
      <c r="J19" s="16">
        <f t="shared" si="1"/>
        <v>-29.986426499999993</v>
      </c>
      <c r="K19" s="16">
        <f t="shared" si="1"/>
        <v>-44.968420999999992</v>
      </c>
      <c r="L19" s="16">
        <f t="shared" si="1"/>
        <v>-29.986426499999993</v>
      </c>
      <c r="M19" s="16">
        <f t="shared" si="1"/>
        <v>-29.986426499999993</v>
      </c>
      <c r="N19" s="16">
        <f t="shared" si="1"/>
        <v>-29.986426499999993</v>
      </c>
      <c r="O19" s="16">
        <f t="shared" si="1"/>
        <v>-29.986426499999993</v>
      </c>
      <c r="P19" s="16">
        <f t="shared" si="1"/>
        <v>-64.599999999999994</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0</v>
      </c>
      <c r="D22" s="16">
        <f>$E32</f>
        <v>0</v>
      </c>
      <c r="E22" s="16">
        <f>$E33</f>
        <v>0</v>
      </c>
      <c r="F22" s="16">
        <f>$E34</f>
        <v>0</v>
      </c>
      <c r="G22" s="16">
        <f>$E35</f>
        <v>0</v>
      </c>
      <c r="H22" s="16">
        <f>$E36</f>
        <v>4.3031755</v>
      </c>
      <c r="I22" s="16">
        <f>$E37</f>
        <v>4.3031755</v>
      </c>
      <c r="J22" s="16">
        <f>$E38</f>
        <v>4.3031755</v>
      </c>
      <c r="K22" s="16">
        <f>$E39</f>
        <v>2.440607</v>
      </c>
      <c r="L22" s="16">
        <f>$E40</f>
        <v>4.3031755</v>
      </c>
      <c r="M22" s="16">
        <f>$E41</f>
        <v>4.3031755</v>
      </c>
      <c r="N22" s="16">
        <f>$E42</f>
        <v>4.3031755</v>
      </c>
      <c r="O22" s="16">
        <f>$E43</f>
        <v>4.3031755</v>
      </c>
      <c r="P22" s="16">
        <f>$E44</f>
        <v>0</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-228</v>
      </c>
      <c r="D23" s="16">
        <f t="shared" ref="D23:V23" si="3">D22-D21</f>
        <v>-228</v>
      </c>
      <c r="E23" s="16">
        <f t="shared" si="3"/>
        <v>-228</v>
      </c>
      <c r="F23" s="16">
        <f t="shared" si="3"/>
        <v>-228</v>
      </c>
      <c r="G23" s="16">
        <f t="shared" si="3"/>
        <v>-228</v>
      </c>
      <c r="H23" s="16">
        <f t="shared" si="3"/>
        <v>-223.69682449999999</v>
      </c>
      <c r="I23" s="16">
        <f t="shared" si="3"/>
        <v>-223.69682449999999</v>
      </c>
      <c r="J23" s="16">
        <f t="shared" si="3"/>
        <v>-223.69682449999999</v>
      </c>
      <c r="K23" s="16">
        <f t="shared" si="3"/>
        <v>-225.559393</v>
      </c>
      <c r="L23" s="16">
        <f t="shared" si="3"/>
        <v>-223.69682449999999</v>
      </c>
      <c r="M23" s="16">
        <f t="shared" si="3"/>
        <v>-223.69682449999999</v>
      </c>
      <c r="N23" s="16">
        <f t="shared" si="3"/>
        <v>-223.69682449999999</v>
      </c>
      <c r="O23" s="16">
        <f t="shared" si="3"/>
        <v>-223.69682449999999</v>
      </c>
      <c r="P23" s="16">
        <f t="shared" si="3"/>
        <v>-228</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57</v>
      </c>
      <c r="E27" s="87" t="s">
        <v>57</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25">
      <c r="A28" s="88"/>
      <c r="B28" s="23">
        <v>20.5</v>
      </c>
      <c r="C28" s="15">
        <v>0.90800000000000003</v>
      </c>
      <c r="D28" s="15">
        <v>0.11</v>
      </c>
      <c r="E28" s="15">
        <v>2.5999999999999999E-2</v>
      </c>
      <c r="F28" s="15">
        <v>623</v>
      </c>
      <c r="G28" s="15">
        <v>27.6</v>
      </c>
      <c r="H28" s="15">
        <v>154</v>
      </c>
      <c r="I28" s="15">
        <v>6.3</v>
      </c>
      <c r="J28" s="15">
        <v>1.33</v>
      </c>
      <c r="K28" s="22">
        <v>0.25</v>
      </c>
      <c r="L28" s="15">
        <v>14.4</v>
      </c>
      <c r="M28" s="15">
        <v>7.8</v>
      </c>
      <c r="N28" s="15">
        <v>109000</v>
      </c>
      <c r="O28" s="15">
        <v>9130</v>
      </c>
      <c r="P28" s="15"/>
      <c r="Q28" s="15">
        <v>6750</v>
      </c>
      <c r="R28" s="15"/>
      <c r="S28" s="15">
        <v>48.5</v>
      </c>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Monachty1</v>
      </c>
      <c r="B31" s="15">
        <v>0</v>
      </c>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Monachty2</v>
      </c>
      <c r="B32" s="15">
        <v>0</v>
      </c>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si="5"/>
        <v>0</v>
      </c>
      <c r="H32" s="69">
        <f t="shared" si="5"/>
        <v>0</v>
      </c>
      <c r="I32" s="69">
        <f t="shared" si="5"/>
        <v>0</v>
      </c>
      <c r="J32" s="69">
        <f t="shared" si="5"/>
        <v>0</v>
      </c>
      <c r="K32" s="69">
        <f t="shared" si="5"/>
        <v>0</v>
      </c>
      <c r="L32" s="69">
        <f t="shared" si="5"/>
        <v>0</v>
      </c>
      <c r="M32" s="69">
        <f t="shared" si="5"/>
        <v>0</v>
      </c>
      <c r="N32" s="69">
        <f t="shared" si="5"/>
        <v>0</v>
      </c>
      <c r="O32" s="69">
        <f t="shared" si="5"/>
        <v>0</v>
      </c>
      <c r="P32" s="69">
        <f t="shared" si="5"/>
        <v>0</v>
      </c>
      <c r="Q32" s="69">
        <f t="shared" ref="Q32:Q50" si="10">(IF(Q$27="%w/w SAR",((Q$28*10)*$B32),IF(Q$27="%w/w DM",(((Q$28*10)*($B$28/100))*$B32),IF(Q$27="kg/t SAR",(Q$28*$B32),IF(Q$27="kg/t DM",((Q$28*($B$28/100))*$B32),IF(Q$27="mg/kg SAR",((Q$28*0.001)*$B32),IF(Q$27="mg/kg DM",(((Q$28*0.001)*($B$28/100))*$B32),0)))))))*2.5</f>
        <v>0</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Coles1</v>
      </c>
      <c r="B33" s="15">
        <v>0</v>
      </c>
      <c r="C33" s="69">
        <f t="shared" si="6"/>
        <v>0</v>
      </c>
      <c r="D33" s="69">
        <f t="shared" si="7"/>
        <v>0</v>
      </c>
      <c r="E33" s="69">
        <f t="shared" si="8"/>
        <v>0</v>
      </c>
      <c r="F33" s="69">
        <f t="shared" si="9"/>
        <v>0</v>
      </c>
      <c r="G33" s="69">
        <f t="shared" si="5"/>
        <v>0</v>
      </c>
      <c r="H33" s="69">
        <f t="shared" si="5"/>
        <v>0</v>
      </c>
      <c r="I33" s="69">
        <f t="shared" si="5"/>
        <v>0</v>
      </c>
      <c r="J33" s="69">
        <f t="shared" si="5"/>
        <v>0</v>
      </c>
      <c r="K33" s="69">
        <f t="shared" si="5"/>
        <v>0</v>
      </c>
      <c r="L33" s="69">
        <f t="shared" si="5"/>
        <v>0</v>
      </c>
      <c r="M33" s="69">
        <f t="shared" si="5"/>
        <v>0</v>
      </c>
      <c r="N33" s="69">
        <f t="shared" si="5"/>
        <v>0</v>
      </c>
      <c r="O33" s="69">
        <f t="shared" si="5"/>
        <v>0</v>
      </c>
      <c r="P33" s="69">
        <f t="shared" si="5"/>
        <v>0</v>
      </c>
      <c r="Q33" s="69">
        <f t="shared" si="10"/>
        <v>0</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t="str">
        <f>F8</f>
        <v>Coles2</v>
      </c>
      <c r="B34" s="15">
        <v>0</v>
      </c>
      <c r="C34" s="69">
        <f t="shared" si="6"/>
        <v>0</v>
      </c>
      <c r="D34" s="69">
        <f t="shared" si="7"/>
        <v>0</v>
      </c>
      <c r="E34" s="69">
        <f t="shared" si="8"/>
        <v>0</v>
      </c>
      <c r="F34" s="69">
        <f t="shared" si="9"/>
        <v>0</v>
      </c>
      <c r="G34" s="69">
        <f t="shared" si="5"/>
        <v>0</v>
      </c>
      <c r="H34" s="69">
        <f t="shared" si="5"/>
        <v>0</v>
      </c>
      <c r="I34" s="69">
        <f t="shared" si="5"/>
        <v>0</v>
      </c>
      <c r="J34" s="69">
        <f t="shared" si="5"/>
        <v>0</v>
      </c>
      <c r="K34" s="69">
        <f t="shared" si="5"/>
        <v>0</v>
      </c>
      <c r="L34" s="69">
        <f t="shared" si="5"/>
        <v>0</v>
      </c>
      <c r="M34" s="69">
        <f t="shared" si="5"/>
        <v>0</v>
      </c>
      <c r="N34" s="69">
        <f t="shared" si="5"/>
        <v>0</v>
      </c>
      <c r="O34" s="69">
        <f t="shared" si="5"/>
        <v>0</v>
      </c>
      <c r="P34" s="69">
        <f t="shared" si="5"/>
        <v>0</v>
      </c>
      <c r="Q34" s="69">
        <f t="shared" si="10"/>
        <v>0</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Coles3</v>
      </c>
      <c r="B35" s="15">
        <v>0</v>
      </c>
      <c r="C35" s="69">
        <f t="shared" si="6"/>
        <v>0</v>
      </c>
      <c r="D35" s="69">
        <f t="shared" si="7"/>
        <v>0</v>
      </c>
      <c r="E35" s="69">
        <f t="shared" si="8"/>
        <v>0</v>
      </c>
      <c r="F35" s="69">
        <f t="shared" si="9"/>
        <v>0</v>
      </c>
      <c r="G35" s="69">
        <f t="shared" si="5"/>
        <v>0</v>
      </c>
      <c r="H35" s="69">
        <f t="shared" si="5"/>
        <v>0</v>
      </c>
      <c r="I35" s="69">
        <f t="shared" si="5"/>
        <v>0</v>
      </c>
      <c r="J35" s="69">
        <f t="shared" si="5"/>
        <v>0</v>
      </c>
      <c r="K35" s="69">
        <f t="shared" si="5"/>
        <v>0</v>
      </c>
      <c r="L35" s="69">
        <f t="shared" si="5"/>
        <v>0</v>
      </c>
      <c r="M35" s="69">
        <f t="shared" si="5"/>
        <v>0</v>
      </c>
      <c r="N35" s="69">
        <f t="shared" si="5"/>
        <v>0</v>
      </c>
      <c r="O35" s="69">
        <f t="shared" si="5"/>
        <v>0</v>
      </c>
      <c r="P35" s="69">
        <f t="shared" si="5"/>
        <v>0</v>
      </c>
      <c r="Q35" s="69">
        <f t="shared" si="10"/>
        <v>0</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Parc1</v>
      </c>
      <c r="B36" s="15">
        <v>67</v>
      </c>
      <c r="C36" s="69">
        <f t="shared" si="6"/>
        <v>124.71379999999999</v>
      </c>
      <c r="D36" s="69">
        <f t="shared" si="7"/>
        <v>34.613573500000001</v>
      </c>
      <c r="E36" s="69">
        <f t="shared" si="8"/>
        <v>4.3031755</v>
      </c>
      <c r="F36" s="69">
        <f t="shared" si="9"/>
        <v>14.18734849</v>
      </c>
      <c r="G36" s="69">
        <f t="shared" si="5"/>
        <v>0.37908600000000003</v>
      </c>
      <c r="H36" s="69">
        <f t="shared" si="5"/>
        <v>2.1151900000000001</v>
      </c>
      <c r="I36" s="69">
        <f t="shared" si="5"/>
        <v>8.6530499999999996E-2</v>
      </c>
      <c r="J36" s="69">
        <f t="shared" si="5"/>
        <v>1.826755E-2</v>
      </c>
      <c r="K36" s="69">
        <f t="shared" si="5"/>
        <v>3.4337499999999997E-3</v>
      </c>
      <c r="L36" s="69">
        <f t="shared" si="5"/>
        <v>0.19778400000000002</v>
      </c>
      <c r="M36" s="69">
        <f t="shared" si="5"/>
        <v>0.10713299999999998</v>
      </c>
      <c r="N36" s="69">
        <f t="shared" si="5"/>
        <v>1497.115</v>
      </c>
      <c r="O36" s="69">
        <f t="shared" si="5"/>
        <v>125.40055</v>
      </c>
      <c r="P36" s="69">
        <f t="shared" si="5"/>
        <v>0</v>
      </c>
      <c r="Q36" s="69">
        <f t="shared" si="10"/>
        <v>231.77812499999999</v>
      </c>
      <c r="R36" s="69">
        <f t="shared" si="11"/>
        <v>0</v>
      </c>
      <c r="S36" s="69">
        <f t="shared" si="11"/>
        <v>0.6661475</v>
      </c>
      <c r="T36" s="69">
        <f t="shared" si="11"/>
        <v>0</v>
      </c>
      <c r="U36" s="69">
        <f t="shared" si="11"/>
        <v>0</v>
      </c>
      <c r="AB36" s="51"/>
      <c r="AC36" s="51"/>
      <c r="AD36" s="51"/>
      <c r="AE36" s="51"/>
      <c r="AF36" s="51"/>
      <c r="AG36" s="51"/>
      <c r="AH36" s="51"/>
      <c r="AI36" s="51"/>
    </row>
    <row r="37" spans="1:35" s="64" customFormat="1" x14ac:dyDescent="0.25">
      <c r="A37" s="13" t="str">
        <f>I8</f>
        <v>Parc2</v>
      </c>
      <c r="B37" s="15">
        <v>67</v>
      </c>
      <c r="C37" s="69">
        <f t="shared" si="6"/>
        <v>124.71379999999999</v>
      </c>
      <c r="D37" s="69">
        <f t="shared" si="7"/>
        <v>34.613573500000001</v>
      </c>
      <c r="E37" s="69">
        <f t="shared" si="8"/>
        <v>4.3031755</v>
      </c>
      <c r="F37" s="69">
        <f t="shared" si="9"/>
        <v>14.18734849</v>
      </c>
      <c r="G37" s="69">
        <f t="shared" si="5"/>
        <v>0.37908600000000003</v>
      </c>
      <c r="H37" s="69">
        <f t="shared" si="5"/>
        <v>2.1151900000000001</v>
      </c>
      <c r="I37" s="69">
        <f t="shared" si="5"/>
        <v>8.6530499999999996E-2</v>
      </c>
      <c r="J37" s="69">
        <f t="shared" si="5"/>
        <v>1.826755E-2</v>
      </c>
      <c r="K37" s="69">
        <f t="shared" si="5"/>
        <v>3.4337499999999997E-3</v>
      </c>
      <c r="L37" s="69">
        <f t="shared" si="5"/>
        <v>0.19778400000000002</v>
      </c>
      <c r="M37" s="69">
        <f t="shared" si="5"/>
        <v>0.10713299999999998</v>
      </c>
      <c r="N37" s="69">
        <f t="shared" si="5"/>
        <v>1497.115</v>
      </c>
      <c r="O37" s="69">
        <f t="shared" si="5"/>
        <v>125.40055</v>
      </c>
      <c r="P37" s="69">
        <f t="shared" si="5"/>
        <v>0</v>
      </c>
      <c r="Q37" s="69">
        <f t="shared" si="10"/>
        <v>231.77812499999999</v>
      </c>
      <c r="R37" s="69">
        <f t="shared" si="11"/>
        <v>0</v>
      </c>
      <c r="S37" s="69">
        <f t="shared" si="11"/>
        <v>0.6661475</v>
      </c>
      <c r="T37" s="69">
        <f t="shared" si="11"/>
        <v>0</v>
      </c>
      <c r="U37" s="69">
        <f t="shared" si="11"/>
        <v>0</v>
      </c>
      <c r="AB37" s="51"/>
      <c r="AC37" s="51"/>
      <c r="AD37" s="51"/>
      <c r="AE37" s="51"/>
      <c r="AF37" s="51"/>
      <c r="AG37" s="51"/>
      <c r="AH37" s="51"/>
      <c r="AI37" s="51"/>
    </row>
    <row r="38" spans="1:35" s="64" customFormat="1" x14ac:dyDescent="0.25">
      <c r="A38" s="13" t="str">
        <f>J8</f>
        <v>Parc3</v>
      </c>
      <c r="B38" s="15">
        <v>67</v>
      </c>
      <c r="C38" s="69">
        <f t="shared" si="6"/>
        <v>124.71379999999999</v>
      </c>
      <c r="D38" s="69">
        <f t="shared" si="7"/>
        <v>34.613573500000001</v>
      </c>
      <c r="E38" s="69">
        <f t="shared" si="8"/>
        <v>4.3031755</v>
      </c>
      <c r="F38" s="69">
        <f t="shared" si="9"/>
        <v>14.18734849</v>
      </c>
      <c r="G38" s="69">
        <f t="shared" si="5"/>
        <v>0.37908600000000003</v>
      </c>
      <c r="H38" s="69">
        <f t="shared" si="5"/>
        <v>2.1151900000000001</v>
      </c>
      <c r="I38" s="69">
        <f t="shared" si="5"/>
        <v>8.6530499999999996E-2</v>
      </c>
      <c r="J38" s="69">
        <f t="shared" si="5"/>
        <v>1.826755E-2</v>
      </c>
      <c r="K38" s="69">
        <f t="shared" si="5"/>
        <v>3.4337499999999997E-3</v>
      </c>
      <c r="L38" s="69">
        <f t="shared" si="5"/>
        <v>0.19778400000000002</v>
      </c>
      <c r="M38" s="69">
        <f t="shared" si="5"/>
        <v>0.10713299999999998</v>
      </c>
      <c r="N38" s="69">
        <f t="shared" si="5"/>
        <v>1497.115</v>
      </c>
      <c r="O38" s="69">
        <f t="shared" si="5"/>
        <v>125.40055</v>
      </c>
      <c r="P38" s="69">
        <f t="shared" si="5"/>
        <v>0</v>
      </c>
      <c r="Q38" s="69">
        <f t="shared" si="10"/>
        <v>231.77812499999999</v>
      </c>
      <c r="R38" s="69">
        <f t="shared" si="11"/>
        <v>0</v>
      </c>
      <c r="S38" s="69">
        <f t="shared" si="11"/>
        <v>0.6661475</v>
      </c>
      <c r="T38" s="69">
        <f t="shared" si="11"/>
        <v>0</v>
      </c>
      <c r="U38" s="69">
        <f t="shared" si="11"/>
        <v>0</v>
      </c>
      <c r="AB38" s="51"/>
      <c r="AC38" s="51"/>
      <c r="AD38" s="51"/>
      <c r="AE38" s="51"/>
      <c r="AF38" s="51"/>
      <c r="AG38" s="51"/>
      <c r="AH38" s="51"/>
      <c r="AI38" s="51"/>
    </row>
    <row r="39" spans="1:35" s="64" customFormat="1" x14ac:dyDescent="0.25">
      <c r="A39" s="13" t="str">
        <f>K8</f>
        <v>Parc4</v>
      </c>
      <c r="B39" s="15">
        <v>38</v>
      </c>
      <c r="C39" s="69">
        <f t="shared" si="6"/>
        <v>70.733199999999997</v>
      </c>
      <c r="D39" s="69">
        <f t="shared" si="7"/>
        <v>19.631579000000002</v>
      </c>
      <c r="E39" s="69">
        <f t="shared" si="8"/>
        <v>2.440607</v>
      </c>
      <c r="F39" s="69">
        <f t="shared" si="9"/>
        <v>8.046555859999998</v>
      </c>
      <c r="G39" s="69">
        <f t="shared" si="5"/>
        <v>0.21500400000000003</v>
      </c>
      <c r="H39" s="69">
        <f t="shared" si="5"/>
        <v>1.1996599999999999</v>
      </c>
      <c r="I39" s="69">
        <f t="shared" si="5"/>
        <v>4.9076999999999996E-2</v>
      </c>
      <c r="J39" s="69">
        <f t="shared" si="5"/>
        <v>1.0360699999999999E-2</v>
      </c>
      <c r="K39" s="69">
        <f t="shared" si="5"/>
        <v>1.9475E-3</v>
      </c>
      <c r="L39" s="69">
        <f t="shared" si="5"/>
        <v>0.11217600000000001</v>
      </c>
      <c r="M39" s="69">
        <f t="shared" si="5"/>
        <v>6.076199999999999E-2</v>
      </c>
      <c r="N39" s="69">
        <f t="shared" si="5"/>
        <v>849.1099999999999</v>
      </c>
      <c r="O39" s="69">
        <f t="shared" si="5"/>
        <v>71.122699999999995</v>
      </c>
      <c r="P39" s="69">
        <f t="shared" si="5"/>
        <v>0</v>
      </c>
      <c r="Q39" s="69">
        <f t="shared" si="10"/>
        <v>131.45624999999998</v>
      </c>
      <c r="R39" s="69">
        <f t="shared" si="11"/>
        <v>0</v>
      </c>
      <c r="S39" s="69">
        <f t="shared" si="11"/>
        <v>0.37781500000000001</v>
      </c>
      <c r="T39" s="69">
        <f t="shared" si="11"/>
        <v>0</v>
      </c>
      <c r="U39" s="69">
        <f t="shared" si="11"/>
        <v>0</v>
      </c>
      <c r="AB39" s="51"/>
      <c r="AC39" s="51"/>
      <c r="AD39" s="51"/>
      <c r="AE39" s="51"/>
      <c r="AF39" s="51"/>
      <c r="AG39" s="51"/>
      <c r="AH39" s="51"/>
      <c r="AI39" s="51"/>
    </row>
    <row r="40" spans="1:35" s="64" customFormat="1" x14ac:dyDescent="0.25">
      <c r="A40" s="13" t="str">
        <f>L8</f>
        <v>Parc5</v>
      </c>
      <c r="B40" s="15">
        <v>67</v>
      </c>
      <c r="C40" s="69">
        <f t="shared" si="6"/>
        <v>124.71379999999999</v>
      </c>
      <c r="D40" s="69">
        <f t="shared" si="7"/>
        <v>34.613573500000001</v>
      </c>
      <c r="E40" s="69">
        <f t="shared" si="8"/>
        <v>4.3031755</v>
      </c>
      <c r="F40" s="69">
        <f t="shared" si="9"/>
        <v>14.18734849</v>
      </c>
      <c r="G40" s="69">
        <f t="shared" si="5"/>
        <v>0.37908600000000003</v>
      </c>
      <c r="H40" s="69">
        <f t="shared" si="5"/>
        <v>2.1151900000000001</v>
      </c>
      <c r="I40" s="69">
        <f t="shared" si="5"/>
        <v>8.6530499999999996E-2</v>
      </c>
      <c r="J40" s="69">
        <f t="shared" si="5"/>
        <v>1.826755E-2</v>
      </c>
      <c r="K40" s="69">
        <f t="shared" si="5"/>
        <v>3.4337499999999997E-3</v>
      </c>
      <c r="L40" s="69">
        <f t="shared" si="5"/>
        <v>0.19778400000000002</v>
      </c>
      <c r="M40" s="69">
        <f t="shared" si="5"/>
        <v>0.10713299999999998</v>
      </c>
      <c r="N40" s="69">
        <f t="shared" si="5"/>
        <v>1497.115</v>
      </c>
      <c r="O40" s="69">
        <f t="shared" si="5"/>
        <v>125.40055</v>
      </c>
      <c r="P40" s="69">
        <f t="shared" si="5"/>
        <v>0</v>
      </c>
      <c r="Q40" s="69">
        <f t="shared" si="10"/>
        <v>231.77812499999999</v>
      </c>
      <c r="R40" s="69">
        <f t="shared" si="11"/>
        <v>0</v>
      </c>
      <c r="S40" s="69">
        <f t="shared" si="11"/>
        <v>0.6661475</v>
      </c>
      <c r="T40" s="69">
        <f t="shared" si="11"/>
        <v>0</v>
      </c>
      <c r="U40" s="69">
        <f t="shared" si="11"/>
        <v>0</v>
      </c>
      <c r="AB40" s="51"/>
      <c r="AC40" s="51"/>
      <c r="AD40" s="51"/>
      <c r="AE40" s="51"/>
      <c r="AF40" s="51"/>
      <c r="AG40" s="51"/>
      <c r="AH40" s="51"/>
      <c r="AI40" s="51"/>
    </row>
    <row r="41" spans="1:35" s="64" customFormat="1" x14ac:dyDescent="0.25">
      <c r="A41" s="13" t="str">
        <f>M8</f>
        <v>Parc6</v>
      </c>
      <c r="B41" s="15">
        <v>67</v>
      </c>
      <c r="C41" s="69">
        <f t="shared" si="6"/>
        <v>124.71379999999999</v>
      </c>
      <c r="D41" s="69">
        <f t="shared" si="7"/>
        <v>34.613573500000001</v>
      </c>
      <c r="E41" s="69">
        <f t="shared" si="8"/>
        <v>4.3031755</v>
      </c>
      <c r="F41" s="69">
        <f t="shared" si="9"/>
        <v>14.18734849</v>
      </c>
      <c r="G41" s="69">
        <f t="shared" si="5"/>
        <v>0.37908600000000003</v>
      </c>
      <c r="H41" s="69">
        <f t="shared" si="5"/>
        <v>2.1151900000000001</v>
      </c>
      <c r="I41" s="69">
        <f t="shared" si="5"/>
        <v>8.6530499999999996E-2</v>
      </c>
      <c r="J41" s="69">
        <f t="shared" si="5"/>
        <v>1.826755E-2</v>
      </c>
      <c r="K41" s="69">
        <f t="shared" si="5"/>
        <v>3.4337499999999997E-3</v>
      </c>
      <c r="L41" s="69">
        <f t="shared" si="5"/>
        <v>0.19778400000000002</v>
      </c>
      <c r="M41" s="69">
        <f t="shared" si="5"/>
        <v>0.10713299999999998</v>
      </c>
      <c r="N41" s="69">
        <f t="shared" si="5"/>
        <v>1497.115</v>
      </c>
      <c r="O41" s="69">
        <f t="shared" si="5"/>
        <v>125.40055</v>
      </c>
      <c r="P41" s="69">
        <f t="shared" si="5"/>
        <v>0</v>
      </c>
      <c r="Q41" s="69">
        <f t="shared" si="10"/>
        <v>231.77812499999999</v>
      </c>
      <c r="R41" s="69">
        <f t="shared" si="11"/>
        <v>0</v>
      </c>
      <c r="S41" s="69">
        <f t="shared" si="11"/>
        <v>0.6661475</v>
      </c>
      <c r="T41" s="69">
        <f t="shared" si="11"/>
        <v>0</v>
      </c>
      <c r="U41" s="69">
        <f t="shared" si="11"/>
        <v>0</v>
      </c>
      <c r="AB41" s="51"/>
      <c r="AC41" s="51"/>
      <c r="AD41" s="51"/>
      <c r="AE41" s="51"/>
      <c r="AF41" s="51"/>
      <c r="AG41" s="51"/>
      <c r="AH41" s="51"/>
      <c r="AI41" s="51"/>
    </row>
    <row r="42" spans="1:35" s="64" customFormat="1" x14ac:dyDescent="0.25">
      <c r="A42" s="13" t="str">
        <f>N8</f>
        <v>Parc7</v>
      </c>
      <c r="B42" s="15">
        <v>67</v>
      </c>
      <c r="C42" s="69">
        <f t="shared" si="6"/>
        <v>124.71379999999999</v>
      </c>
      <c r="D42" s="69">
        <f t="shared" si="7"/>
        <v>34.613573500000001</v>
      </c>
      <c r="E42" s="69">
        <f t="shared" si="8"/>
        <v>4.3031755</v>
      </c>
      <c r="F42" s="69">
        <f t="shared" si="9"/>
        <v>14.18734849</v>
      </c>
      <c r="G42" s="69">
        <f t="shared" si="5"/>
        <v>0.37908600000000003</v>
      </c>
      <c r="H42" s="69">
        <f t="shared" si="5"/>
        <v>2.1151900000000001</v>
      </c>
      <c r="I42" s="69">
        <f t="shared" si="5"/>
        <v>8.6530499999999996E-2</v>
      </c>
      <c r="J42" s="69">
        <f t="shared" si="5"/>
        <v>1.826755E-2</v>
      </c>
      <c r="K42" s="69">
        <f t="shared" si="5"/>
        <v>3.4337499999999997E-3</v>
      </c>
      <c r="L42" s="69">
        <f t="shared" si="5"/>
        <v>0.19778400000000002</v>
      </c>
      <c r="M42" s="69">
        <f t="shared" si="5"/>
        <v>0.10713299999999998</v>
      </c>
      <c r="N42" s="69">
        <f t="shared" si="5"/>
        <v>1497.115</v>
      </c>
      <c r="O42" s="69">
        <f t="shared" si="5"/>
        <v>125.40055</v>
      </c>
      <c r="P42" s="69">
        <f t="shared" si="5"/>
        <v>0</v>
      </c>
      <c r="Q42" s="69">
        <f t="shared" si="10"/>
        <v>231.77812499999999</v>
      </c>
      <c r="R42" s="69">
        <f t="shared" si="11"/>
        <v>0</v>
      </c>
      <c r="S42" s="69">
        <f t="shared" si="11"/>
        <v>0.6661475</v>
      </c>
      <c r="T42" s="69">
        <f t="shared" si="11"/>
        <v>0</v>
      </c>
      <c r="U42" s="69">
        <f t="shared" si="11"/>
        <v>0</v>
      </c>
      <c r="AB42" s="51"/>
      <c r="AC42" s="51"/>
      <c r="AD42" s="51"/>
      <c r="AE42" s="51"/>
      <c r="AF42" s="51"/>
      <c r="AG42" s="51"/>
      <c r="AH42" s="51"/>
      <c r="AI42" s="51"/>
    </row>
    <row r="43" spans="1:35" s="64" customFormat="1" x14ac:dyDescent="0.25">
      <c r="A43" s="13" t="str">
        <f>O8</f>
        <v>Parc9</v>
      </c>
      <c r="B43" s="15">
        <v>67</v>
      </c>
      <c r="C43" s="69">
        <f t="shared" si="6"/>
        <v>124.71379999999999</v>
      </c>
      <c r="D43" s="69">
        <f t="shared" si="7"/>
        <v>34.613573500000001</v>
      </c>
      <c r="E43" s="69">
        <f t="shared" si="8"/>
        <v>4.3031755</v>
      </c>
      <c r="F43" s="69">
        <f t="shared" si="9"/>
        <v>14.18734849</v>
      </c>
      <c r="G43" s="69">
        <f t="shared" si="5"/>
        <v>0.37908600000000003</v>
      </c>
      <c r="H43" s="69">
        <f t="shared" si="5"/>
        <v>2.1151900000000001</v>
      </c>
      <c r="I43" s="69">
        <f t="shared" si="5"/>
        <v>8.6530499999999996E-2</v>
      </c>
      <c r="J43" s="69">
        <f t="shared" si="5"/>
        <v>1.826755E-2</v>
      </c>
      <c r="K43" s="69">
        <f t="shared" si="5"/>
        <v>3.4337499999999997E-3</v>
      </c>
      <c r="L43" s="69">
        <f t="shared" si="5"/>
        <v>0.19778400000000002</v>
      </c>
      <c r="M43" s="69">
        <f t="shared" si="5"/>
        <v>0.10713299999999998</v>
      </c>
      <c r="N43" s="69">
        <f t="shared" si="5"/>
        <v>1497.115</v>
      </c>
      <c r="O43" s="69">
        <f t="shared" si="5"/>
        <v>125.40055</v>
      </c>
      <c r="P43" s="69">
        <f t="shared" si="5"/>
        <v>0</v>
      </c>
      <c r="Q43" s="69">
        <f t="shared" si="10"/>
        <v>231.77812499999999</v>
      </c>
      <c r="R43" s="69">
        <f t="shared" si="11"/>
        <v>0</v>
      </c>
      <c r="S43" s="69">
        <f t="shared" si="11"/>
        <v>0.6661475</v>
      </c>
      <c r="T43" s="69">
        <f t="shared" si="11"/>
        <v>0</v>
      </c>
      <c r="U43" s="69">
        <f t="shared" si="11"/>
        <v>0</v>
      </c>
      <c r="AB43" s="51"/>
      <c r="AC43" s="51"/>
      <c r="AD43" s="51"/>
      <c r="AE43" s="51"/>
      <c r="AF43" s="51"/>
      <c r="AG43" s="51"/>
      <c r="AH43" s="51"/>
      <c r="AI43" s="51"/>
    </row>
    <row r="44" spans="1:35" s="64" customFormat="1" x14ac:dyDescent="0.25">
      <c r="A44" s="13" t="str">
        <f>P8</f>
        <v>Parc10</v>
      </c>
      <c r="B44" s="15">
        <v>0</v>
      </c>
      <c r="C44" s="69">
        <f t="shared" si="6"/>
        <v>0</v>
      </c>
      <c r="D44" s="69">
        <f t="shared" si="7"/>
        <v>0</v>
      </c>
      <c r="E44" s="69">
        <f t="shared" si="8"/>
        <v>0</v>
      </c>
      <c r="F44" s="69">
        <f t="shared" si="9"/>
        <v>0</v>
      </c>
      <c r="G44" s="69">
        <f t="shared" si="5"/>
        <v>0</v>
      </c>
      <c r="H44" s="69">
        <f t="shared" si="5"/>
        <v>0</v>
      </c>
      <c r="I44" s="69">
        <f t="shared" si="5"/>
        <v>0</v>
      </c>
      <c r="J44" s="69">
        <f t="shared" si="5"/>
        <v>0</v>
      </c>
      <c r="K44" s="69">
        <f t="shared" si="5"/>
        <v>0</v>
      </c>
      <c r="L44" s="69">
        <f t="shared" si="5"/>
        <v>0</v>
      </c>
      <c r="M44" s="69">
        <f t="shared" si="5"/>
        <v>0</v>
      </c>
      <c r="N44" s="69">
        <f t="shared" si="5"/>
        <v>0</v>
      </c>
      <c r="O44" s="69">
        <f t="shared" si="5"/>
        <v>0</v>
      </c>
      <c r="P44" s="69">
        <f t="shared" si="5"/>
        <v>0</v>
      </c>
      <c r="Q44" s="69">
        <f t="shared" si="10"/>
        <v>0</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Monachty1</v>
      </c>
      <c r="C57" s="8" t="str">
        <f t="shared" ref="C57:U57" si="13">D8</f>
        <v>Monachty2</v>
      </c>
      <c r="D57" s="8" t="str">
        <f t="shared" si="13"/>
        <v>Coles1</v>
      </c>
      <c r="E57" s="8" t="str">
        <f t="shared" si="13"/>
        <v>Coles2</v>
      </c>
      <c r="F57" s="8" t="str">
        <f t="shared" si="13"/>
        <v>Coles3</v>
      </c>
      <c r="G57" s="8" t="str">
        <f t="shared" si="13"/>
        <v>Parc1</v>
      </c>
      <c r="H57" s="8" t="str">
        <f t="shared" si="13"/>
        <v>Parc2</v>
      </c>
      <c r="I57" s="8" t="str">
        <f t="shared" si="13"/>
        <v>Parc3</v>
      </c>
      <c r="J57" s="8" t="str">
        <f t="shared" si="13"/>
        <v>Parc4</v>
      </c>
      <c r="K57" s="8" t="str">
        <f t="shared" si="13"/>
        <v>Parc5</v>
      </c>
      <c r="L57" s="8" t="str">
        <f t="shared" si="13"/>
        <v>Parc6</v>
      </c>
      <c r="M57" s="8" t="str">
        <f t="shared" si="13"/>
        <v>Parc7</v>
      </c>
      <c r="N57" s="8" t="str">
        <f t="shared" si="13"/>
        <v>Parc9</v>
      </c>
      <c r="O57" s="8" t="str">
        <f t="shared" si="13"/>
        <v>Parc10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6.2</v>
      </c>
      <c r="C60" s="68">
        <f t="shared" ref="C60:U60" si="14">D10</f>
        <v>6.1</v>
      </c>
      <c r="D60" s="68">
        <f t="shared" si="14"/>
        <v>5.9</v>
      </c>
      <c r="E60" s="68">
        <f t="shared" si="14"/>
        <v>5.7</v>
      </c>
      <c r="F60" s="68">
        <f t="shared" si="14"/>
        <v>5.4</v>
      </c>
      <c r="G60" s="68">
        <f t="shared" si="14"/>
        <v>6.5</v>
      </c>
      <c r="H60" s="68">
        <f t="shared" si="14"/>
        <v>6.6</v>
      </c>
      <c r="I60" s="68">
        <f t="shared" si="14"/>
        <v>6.7</v>
      </c>
      <c r="J60" s="68">
        <f t="shared" si="14"/>
        <v>7.2</v>
      </c>
      <c r="K60" s="68">
        <f t="shared" si="14"/>
        <v>7.2</v>
      </c>
      <c r="L60" s="68">
        <f t="shared" si="14"/>
        <v>7.5</v>
      </c>
      <c r="M60" s="68">
        <f t="shared" si="14"/>
        <v>6.7</v>
      </c>
      <c r="N60" s="68">
        <f t="shared" si="14"/>
        <v>6.2</v>
      </c>
      <c r="O60" s="68">
        <f t="shared" si="14"/>
        <v>5.9</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0</v>
      </c>
      <c r="C62" s="69">
        <f>B32</f>
        <v>0</v>
      </c>
      <c r="D62" s="69">
        <f>B33</f>
        <v>0</v>
      </c>
      <c r="E62" s="69">
        <f>B34</f>
        <v>0</v>
      </c>
      <c r="F62" s="69">
        <f>B35</f>
        <v>0</v>
      </c>
      <c r="G62" s="69">
        <f>B36</f>
        <v>67</v>
      </c>
      <c r="H62" s="69">
        <f>B37</f>
        <v>67</v>
      </c>
      <c r="I62" s="69">
        <f>B38</f>
        <v>67</v>
      </c>
      <c r="J62" s="69">
        <f>B39</f>
        <v>38</v>
      </c>
      <c r="K62" s="69">
        <f>B40</f>
        <v>67</v>
      </c>
      <c r="L62" s="69">
        <f>B41</f>
        <v>67</v>
      </c>
      <c r="M62" s="69">
        <f>B42</f>
        <v>67</v>
      </c>
      <c r="N62" s="69">
        <f>B43</f>
        <v>67</v>
      </c>
      <c r="O62" s="69">
        <f>B44</f>
        <v>0</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0.6000000000000032</v>
      </c>
      <c r="D64" s="69">
        <f t="shared" si="17"/>
        <v>1.7999999999999989</v>
      </c>
      <c r="E64" s="69">
        <f t="shared" si="17"/>
        <v>3</v>
      </c>
      <c r="F64" s="69">
        <f t="shared" si="17"/>
        <v>4.7999999999999989</v>
      </c>
      <c r="G64" s="69">
        <f t="shared" si="17"/>
        <v>-1.7999999999999989</v>
      </c>
      <c r="H64" s="69">
        <f t="shared" si="17"/>
        <v>-2.3999999999999968</v>
      </c>
      <c r="I64" s="69">
        <f t="shared" si="17"/>
        <v>-3</v>
      </c>
      <c r="J64" s="69">
        <f t="shared" si="17"/>
        <v>-6</v>
      </c>
      <c r="K64" s="69">
        <f t="shared" si="17"/>
        <v>-6</v>
      </c>
      <c r="L64" s="69">
        <f t="shared" si="17"/>
        <v>-7.7999999999999989</v>
      </c>
      <c r="M64" s="69">
        <f t="shared" si="17"/>
        <v>-3</v>
      </c>
      <c r="N64" s="69">
        <f t="shared" si="17"/>
        <v>0</v>
      </c>
      <c r="O64" s="69">
        <f t="shared" si="17"/>
        <v>1.7999999999999989</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-0.6000000000000032</v>
      </c>
      <c r="D65" s="69">
        <f t="shared" si="18"/>
        <v>-1.7999999999999989</v>
      </c>
      <c r="E65" s="69">
        <f t="shared" si="18"/>
        <v>-3</v>
      </c>
      <c r="F65" s="69">
        <f t="shared" si="18"/>
        <v>-4.7999999999999989</v>
      </c>
      <c r="G65" s="69">
        <f t="shared" si="18"/>
        <v>1.7999999999999989</v>
      </c>
      <c r="H65" s="69">
        <f t="shared" si="18"/>
        <v>2.3999999999999968</v>
      </c>
      <c r="I65" s="69">
        <f t="shared" si="18"/>
        <v>3</v>
      </c>
      <c r="J65" s="69">
        <f t="shared" si="18"/>
        <v>6</v>
      </c>
      <c r="K65" s="69">
        <f t="shared" si="18"/>
        <v>6</v>
      </c>
      <c r="L65" s="69">
        <f t="shared" si="18"/>
        <v>7.7999999999999989</v>
      </c>
      <c r="M65" s="69">
        <f t="shared" si="18"/>
        <v>3</v>
      </c>
      <c r="N65" s="69">
        <f t="shared" si="18"/>
        <v>0</v>
      </c>
      <c r="O65" s="69">
        <f t="shared" si="18"/>
        <v>-1.7999999999999989</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UNDER</v>
      </c>
      <c r="D66" s="70" t="str">
        <f t="shared" si="19"/>
        <v>UNDER</v>
      </c>
      <c r="E66" s="70" t="str">
        <f t="shared" si="19"/>
        <v>UNDER</v>
      </c>
      <c r="F66" s="70" t="str">
        <f t="shared" si="19"/>
        <v>UNDER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E33" sqref="E3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'DCWW Court Farm'!C1:D1</f>
        <v>PAN-024707</v>
      </c>
      <c r="D1" s="121"/>
      <c r="E1" s="73" t="s">
        <v>45</v>
      </c>
      <c r="F1" s="31">
        <f>'DCWW Court Farm'!F1</f>
        <v>47.67</v>
      </c>
      <c r="G1" s="100" t="s">
        <v>43</v>
      </c>
      <c r="H1" s="101"/>
      <c r="I1" s="98">
        <v>8.4</v>
      </c>
      <c r="J1" s="99" t="s">
        <v>149</v>
      </c>
      <c r="K1" s="99"/>
      <c r="L1" s="77">
        <v>2910</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'DCWW Court Farm'!C2:D2</f>
        <v>EPR/GP3792SK</v>
      </c>
      <c r="D2" s="123"/>
      <c r="E2" s="73" t="s">
        <v>106</v>
      </c>
      <c r="F2" s="76">
        <v>190906</v>
      </c>
      <c r="G2" s="118" t="s">
        <v>107</v>
      </c>
      <c r="H2" s="119"/>
      <c r="I2" s="98"/>
      <c r="J2" s="99" t="s">
        <v>154</v>
      </c>
      <c r="K2" s="99"/>
      <c r="L2" s="77">
        <v>0.51</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'DCWW Court Farm'!C3:D3</f>
        <v>Byproduct Recovery Limited</v>
      </c>
      <c r="D3" s="123"/>
      <c r="E3" s="73" t="s">
        <v>105</v>
      </c>
      <c r="F3" s="30" t="s">
        <v>77</v>
      </c>
      <c r="G3" s="99" t="s">
        <v>155</v>
      </c>
      <c r="H3" s="99"/>
      <c r="I3" s="98"/>
      <c r="J3" s="100" t="s">
        <v>150</v>
      </c>
      <c r="K3" s="101"/>
      <c r="L3" s="77">
        <f>(L1/(L2*10000))*100</f>
        <v>57.058823529411761</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'DCWW Court Farm'!C4:D4</f>
        <v>Cassandra Farm (Coles Land), Caerleon, Newport, NP18 1LR</v>
      </c>
      <c r="D4" s="121"/>
      <c r="E4" s="74" t="s">
        <v>1</v>
      </c>
      <c r="F4" s="76" t="s">
        <v>163</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'DCWW Court Farm'!C5:D5</f>
        <v>Louise Bailey</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t="str">
        <f>'DCWW Court Farm'!C8</f>
        <v>Monachty1</v>
      </c>
      <c r="D8" s="52" t="str">
        <f>'DCWW Court Farm'!D8</f>
        <v>Monachty2</v>
      </c>
      <c r="E8" s="52" t="str">
        <f>'DCWW Court Farm'!E8</f>
        <v>Coles1</v>
      </c>
      <c r="F8" s="52" t="str">
        <f>'DCWW Court Farm'!F8</f>
        <v>Coles2</v>
      </c>
      <c r="G8" s="52" t="str">
        <f>'DCWW Court Farm'!G8</f>
        <v>Coles3</v>
      </c>
      <c r="H8" s="52" t="str">
        <f>'DCWW Court Farm'!H8</f>
        <v>Parc1</v>
      </c>
      <c r="I8" s="52" t="str">
        <f>'DCWW Court Farm'!I8</f>
        <v>Parc2</v>
      </c>
      <c r="J8" s="52" t="str">
        <f>'DCWW Court Farm'!J8</f>
        <v>Parc3</v>
      </c>
      <c r="K8" s="52" t="str">
        <f>'DCWW Court Farm'!K8</f>
        <v>Parc4</v>
      </c>
      <c r="L8" s="52" t="str">
        <f>'DCWW Court Farm'!L8</f>
        <v>Parc5</v>
      </c>
      <c r="M8" s="52" t="str">
        <f>'DCWW Court Farm'!M8</f>
        <v>Parc6</v>
      </c>
      <c r="N8" s="52" t="str">
        <f>'DCWW Court Farm'!N8</f>
        <v>Parc7</v>
      </c>
      <c r="O8" s="52" t="str">
        <f>'DCWW Court Farm'!O8</f>
        <v>Parc9</v>
      </c>
      <c r="P8" s="52" t="str">
        <f>'DCWW Court Farm'!P8</f>
        <v>Parc10</v>
      </c>
      <c r="Q8" s="52">
        <f>'DCWW Court Farm'!Q8</f>
        <v>0</v>
      </c>
      <c r="R8" s="52">
        <f>'DCWW Court Farm'!R8</f>
        <v>0</v>
      </c>
      <c r="S8" s="52">
        <f>'DCWW Court Farm'!S8</f>
        <v>0</v>
      </c>
      <c r="T8" s="52">
        <f>'DCWW Court Farm'!T8</f>
        <v>0</v>
      </c>
      <c r="U8" s="52">
        <f>'DCWW Court Farm'!U8</f>
        <v>0</v>
      </c>
      <c r="V8" s="52">
        <f>'DCWW Court Farm'!V8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'DCWW Court Farm'!C9</f>
        <v>Moderate</v>
      </c>
      <c r="D9" s="52" t="str">
        <f>'DCWW Court Farm'!D9</f>
        <v>Moderate</v>
      </c>
      <c r="E9" s="52" t="str">
        <f>'DCWW Court Farm'!E9</f>
        <v>Moderate</v>
      </c>
      <c r="F9" s="52" t="str">
        <f>'DCWW Court Farm'!F9</f>
        <v>Moderate</v>
      </c>
      <c r="G9" s="52" t="str">
        <f>'DCWW Court Farm'!G9</f>
        <v>Moderate</v>
      </c>
      <c r="H9" s="52" t="str">
        <f>'DCWW Court Farm'!H9</f>
        <v>Moderate</v>
      </c>
      <c r="I9" s="52" t="str">
        <f>'DCWW Court Farm'!I9</f>
        <v>Moderate</v>
      </c>
      <c r="J9" s="52" t="str">
        <f>'DCWW Court Farm'!J9</f>
        <v>Moderate</v>
      </c>
      <c r="K9" s="52" t="str">
        <f>'DCWW Court Farm'!K9</f>
        <v>Moderate</v>
      </c>
      <c r="L9" s="52" t="str">
        <f>'DCWW Court Farm'!L9</f>
        <v>Moderate</v>
      </c>
      <c r="M9" s="52" t="str">
        <f>'DCWW Court Farm'!M9</f>
        <v>Moderate</v>
      </c>
      <c r="N9" s="52" t="str">
        <f>'DCWW Court Farm'!N9</f>
        <v>Moderate</v>
      </c>
      <c r="O9" s="52" t="str">
        <f>'DCWW Court Farm'!O9</f>
        <v>Moderate</v>
      </c>
      <c r="P9" s="52" t="str">
        <f>'DCWW Court Farm'!P9</f>
        <v>Moderate</v>
      </c>
      <c r="Q9" s="52">
        <f>'DCWW Court Farm'!Q9</f>
        <v>0</v>
      </c>
      <c r="R9" s="52">
        <f>'DCWW Court Farm'!R9</f>
        <v>0</v>
      </c>
      <c r="S9" s="52">
        <f>'DCWW Court Farm'!S9</f>
        <v>0</v>
      </c>
      <c r="T9" s="52">
        <f>'DCWW Court Farm'!T9</f>
        <v>0</v>
      </c>
      <c r="U9" s="52">
        <f>'DCWW Court Farm'!U9</f>
        <v>0</v>
      </c>
      <c r="V9" s="52">
        <f>'DCWW Court Farm'!V9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'DCWW Court Farm'!C10</f>
        <v>6.2</v>
      </c>
      <c r="D10" s="52">
        <f>'DCWW Court Farm'!D10</f>
        <v>6.1</v>
      </c>
      <c r="E10" s="52">
        <f>'DCWW Court Farm'!E10</f>
        <v>5.9</v>
      </c>
      <c r="F10" s="52">
        <f>'DCWW Court Farm'!F10</f>
        <v>5.7</v>
      </c>
      <c r="G10" s="52">
        <f>'DCWW Court Farm'!G10</f>
        <v>5.4</v>
      </c>
      <c r="H10" s="52">
        <f>'DCWW Court Farm'!H10</f>
        <v>6.5</v>
      </c>
      <c r="I10" s="52">
        <f>'DCWW Court Farm'!I10</f>
        <v>6.6</v>
      </c>
      <c r="J10" s="52">
        <f>'DCWW Court Farm'!J10</f>
        <v>6.7</v>
      </c>
      <c r="K10" s="52">
        <f>'DCWW Court Farm'!K10</f>
        <v>7.2</v>
      </c>
      <c r="L10" s="52">
        <f>'DCWW Court Farm'!L10</f>
        <v>7.2</v>
      </c>
      <c r="M10" s="52">
        <f>'DCWW Court Farm'!M10</f>
        <v>7.5</v>
      </c>
      <c r="N10" s="52">
        <f>'DCWW Court Farm'!N10</f>
        <v>6.7</v>
      </c>
      <c r="O10" s="52">
        <f>'DCWW Court Farm'!O10</f>
        <v>6.2</v>
      </c>
      <c r="P10" s="52">
        <f>'DCWW Court Farm'!P10</f>
        <v>5.9</v>
      </c>
      <c r="Q10" s="52">
        <f>'DCWW Court Farm'!Q10</f>
        <v>0</v>
      </c>
      <c r="R10" s="52">
        <f>'DCWW Court Farm'!R10</f>
        <v>0</v>
      </c>
      <c r="S10" s="52">
        <f>'DCWW Court Farm'!S10</f>
        <v>0</v>
      </c>
      <c r="T10" s="52">
        <f>'DCWW Court Farm'!T10</f>
        <v>0</v>
      </c>
      <c r="U10" s="52">
        <f>'DCWW Court Farm'!U10</f>
        <v>0</v>
      </c>
      <c r="V10" s="52">
        <f>'DCWW Court Farm'!V10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'DCWW Court Farm'!C11</f>
        <v>1</v>
      </c>
      <c r="D11" s="52">
        <f>'DCWW Court Farm'!D11</f>
        <v>0</v>
      </c>
      <c r="E11" s="52">
        <f>'DCWW Court Farm'!E11</f>
        <v>1</v>
      </c>
      <c r="F11" s="52">
        <f>'DCWW Court Farm'!F11</f>
        <v>2</v>
      </c>
      <c r="G11" s="52">
        <f>'DCWW Court Farm'!G11</f>
        <v>3</v>
      </c>
      <c r="H11" s="52">
        <f>'DCWW Court Farm'!H11</f>
        <v>2</v>
      </c>
      <c r="I11" s="52">
        <f>'DCWW Court Farm'!I11</f>
        <v>2</v>
      </c>
      <c r="J11" s="52">
        <f>'DCWW Court Farm'!J11</f>
        <v>2</v>
      </c>
      <c r="K11" s="52">
        <f>'DCWW Court Farm'!K11</f>
        <v>3</v>
      </c>
      <c r="L11" s="52">
        <f>'DCWW Court Farm'!L11</f>
        <v>2</v>
      </c>
      <c r="M11" s="52">
        <f>'DCWW Court Farm'!M11</f>
        <v>2</v>
      </c>
      <c r="N11" s="52">
        <f>'DCWW Court Farm'!N11</f>
        <v>2</v>
      </c>
      <c r="O11" s="52">
        <f>'DCWW Court Farm'!O11</f>
        <v>2</v>
      </c>
      <c r="P11" s="52">
        <f>'DCWW Court Farm'!P11</f>
        <v>2</v>
      </c>
      <c r="Q11" s="52">
        <f>'DCWW Court Farm'!Q11</f>
        <v>0</v>
      </c>
      <c r="R11" s="52">
        <f>'DCWW Court Farm'!R11</f>
        <v>0</v>
      </c>
      <c r="S11" s="52">
        <f>'DCWW Court Farm'!S11</f>
        <v>0</v>
      </c>
      <c r="T11" s="52">
        <f>'DCWW Court Farm'!T11</f>
        <v>0</v>
      </c>
      <c r="U11" s="52">
        <f>'DCWW Court Farm'!U11</f>
        <v>0</v>
      </c>
      <c r="V11" s="52">
        <f>'DCWW Court Farm'!V11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'DCWW Court Farm'!C12</f>
        <v>1</v>
      </c>
      <c r="D12" s="52">
        <f>'DCWW Court Farm'!D12</f>
        <v>1</v>
      </c>
      <c r="E12" s="52">
        <f>'DCWW Court Farm'!E12</f>
        <v>1</v>
      </c>
      <c r="F12" s="52">
        <f>'DCWW Court Farm'!F12</f>
        <v>1</v>
      </c>
      <c r="G12" s="52">
        <f>'DCWW Court Farm'!G12</f>
        <v>1</v>
      </c>
      <c r="H12" s="52">
        <f>'DCWW Court Farm'!H12</f>
        <v>2</v>
      </c>
      <c r="I12" s="52">
        <f>'DCWW Court Farm'!I12</f>
        <v>2</v>
      </c>
      <c r="J12" s="52">
        <f>'DCWW Court Farm'!J12</f>
        <v>2</v>
      </c>
      <c r="K12" s="52">
        <f>'DCWW Court Farm'!K12</f>
        <v>2</v>
      </c>
      <c r="L12" s="52">
        <f>'DCWW Court Farm'!L12</f>
        <v>2</v>
      </c>
      <c r="M12" s="52">
        <f>'DCWW Court Farm'!M12</f>
        <v>2</v>
      </c>
      <c r="N12" s="52">
        <f>'DCWW Court Farm'!N12</f>
        <v>2</v>
      </c>
      <c r="O12" s="52">
        <f>'DCWW Court Farm'!O12</f>
        <v>1</v>
      </c>
      <c r="P12" s="52">
        <f>'DCWW Court Farm'!P12</f>
        <v>1</v>
      </c>
      <c r="Q12" s="52">
        <f>'DCWW Court Farm'!Q12</f>
        <v>0</v>
      </c>
      <c r="R12" s="52">
        <f>'DCWW Court Farm'!R12</f>
        <v>0</v>
      </c>
      <c r="S12" s="52">
        <f>'DCWW Court Farm'!S12</f>
        <v>0</v>
      </c>
      <c r="T12" s="52">
        <f>'DCWW Court Farm'!T12</f>
        <v>0</v>
      </c>
      <c r="U12" s="52">
        <f>'DCWW Court Farm'!U12</f>
        <v>0</v>
      </c>
      <c r="V12" s="52">
        <f>'DCWW Court Farm'!V12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'DCWW Court Farm'!C13</f>
        <v>2</v>
      </c>
      <c r="D13" s="52">
        <f>'DCWW Court Farm'!D13</f>
        <v>2</v>
      </c>
      <c r="E13" s="52">
        <f>'DCWW Court Farm'!E13</f>
        <v>3</v>
      </c>
      <c r="F13" s="52">
        <f>'DCWW Court Farm'!F13</f>
        <v>3</v>
      </c>
      <c r="G13" s="52">
        <f>'DCWW Court Farm'!G13</f>
        <v>3</v>
      </c>
      <c r="H13" s="52">
        <f>'DCWW Court Farm'!H13</f>
        <v>4</v>
      </c>
      <c r="I13" s="52">
        <f>'DCWW Court Farm'!I13</f>
        <v>4</v>
      </c>
      <c r="J13" s="52">
        <f>'DCWW Court Farm'!J13</f>
        <v>4</v>
      </c>
      <c r="K13" s="52">
        <f>'DCWW Court Farm'!K13</f>
        <v>4</v>
      </c>
      <c r="L13" s="52">
        <f>'DCWW Court Farm'!L13</f>
        <v>4</v>
      </c>
      <c r="M13" s="52">
        <f>'DCWW Court Farm'!M13</f>
        <v>4</v>
      </c>
      <c r="N13" s="52">
        <f>'DCWW Court Farm'!N13</f>
        <v>4</v>
      </c>
      <c r="O13" s="52">
        <f>'DCWW Court Farm'!O13</f>
        <v>4</v>
      </c>
      <c r="P13" s="52">
        <f>'DCWW Court Farm'!P13</f>
        <v>3</v>
      </c>
      <c r="Q13" s="52">
        <f>'DCWW Court Farm'!Q13</f>
        <v>0</v>
      </c>
      <c r="R13" s="52">
        <f>'DCWW Court Farm'!R13</f>
        <v>0</v>
      </c>
      <c r="S13" s="52">
        <f>'DCWW Court Farm'!S13</f>
        <v>0</v>
      </c>
      <c r="T13" s="52">
        <f>'DCWW Court Farm'!T13</f>
        <v>0</v>
      </c>
      <c r="U13" s="52">
        <f>'DCWW Court Farm'!U13</f>
        <v>0</v>
      </c>
      <c r="V13" s="52">
        <f>'DCWW Court Farm'!V13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'DCWW Court Farm'!C14</f>
        <v xml:space="preserve">Grass Silage (25% DM) </v>
      </c>
      <c r="D14" s="82" t="str">
        <f>'DCWW Court Farm'!D14</f>
        <v xml:space="preserve">Grass Silage (25% DM) </v>
      </c>
      <c r="E14" s="82" t="str">
        <f>'DCWW Court Farm'!E14</f>
        <v xml:space="preserve">Grass Silage (25% DM) </v>
      </c>
      <c r="F14" s="82" t="str">
        <f>'DCWW Court Farm'!F14</f>
        <v xml:space="preserve">Grass Silage (25% DM) </v>
      </c>
      <c r="G14" s="82" t="str">
        <f>'DCWW Court Farm'!G14</f>
        <v xml:space="preserve">Grass Silage (25% DM) </v>
      </c>
      <c r="H14" s="82" t="str">
        <f>'DCWW Court Farm'!H14</f>
        <v xml:space="preserve">Grass Silage (25% DM) </v>
      </c>
      <c r="I14" s="82" t="str">
        <f>'DCWW Court Farm'!I14</f>
        <v xml:space="preserve">Grass Silage (25% DM) </v>
      </c>
      <c r="J14" s="82" t="str">
        <f>'DCWW Court Farm'!J14</f>
        <v xml:space="preserve">Grass Silage (25% DM) </v>
      </c>
      <c r="K14" s="82" t="str">
        <f>'DCWW Court Farm'!K14</f>
        <v xml:space="preserve">Grass Silage (25% DM) </v>
      </c>
      <c r="L14" s="82" t="str">
        <f>'DCWW Court Farm'!L14</f>
        <v xml:space="preserve">Grass Silage (25% DM) </v>
      </c>
      <c r="M14" s="82" t="str">
        <f>'DCWW Court Farm'!M14</f>
        <v xml:space="preserve">Grass Silage (25% DM) </v>
      </c>
      <c r="N14" s="82" t="str">
        <f>'DCWW Court Farm'!N14</f>
        <v xml:space="preserve">Grass Silage (25% DM) </v>
      </c>
      <c r="O14" s="82" t="str">
        <f>'DCWW Court Farm'!O14</f>
        <v xml:space="preserve">Grass Silage (25% DM) </v>
      </c>
      <c r="P14" s="82" t="str">
        <f>'DCWW Court Farm'!P14</f>
        <v xml:space="preserve">Grass Silage (25% DM) </v>
      </c>
      <c r="Q14" s="82">
        <f>'DCWW Court Farm'!Q14</f>
        <v>0</v>
      </c>
      <c r="R14" s="82">
        <f>'DCWW Court Farm'!R14</f>
        <v>0</v>
      </c>
      <c r="S14" s="82">
        <f>'DCWW Court Farm'!S14</f>
        <v>0</v>
      </c>
      <c r="T14" s="82">
        <f>'DCWW Court Farm'!T14</f>
        <v>0</v>
      </c>
      <c r="U14" s="82">
        <f>'DCWW Court Farm'!U14</f>
        <v>0</v>
      </c>
      <c r="V14" s="82">
        <f>'DCWW Court Farm'!V14</f>
        <v>0</v>
      </c>
      <c r="AD14" s="29" t="s">
        <v>135</v>
      </c>
      <c r="AE14" s="29">
        <v>6</v>
      </c>
      <c r="AI14" s="45" t="s">
        <v>116</v>
      </c>
      <c r="AJ14" s="46">
        <v>0.8</v>
      </c>
      <c r="AK14" s="47">
        <v>1.7</v>
      </c>
      <c r="AL14" s="11">
        <v>12</v>
      </c>
      <c r="AM14" s="11">
        <v>6.7</v>
      </c>
      <c r="AN14" s="11" t="s">
        <v>132</v>
      </c>
    </row>
    <row r="15" spans="1:41" x14ac:dyDescent="0.2">
      <c r="A15" s="110" t="s">
        <v>9</v>
      </c>
      <c r="B15" s="110"/>
      <c r="C15" s="52">
        <f>'DCWW Court Farm'!C15</f>
        <v>38</v>
      </c>
      <c r="D15" s="52">
        <f>'DCWW Court Farm'!D15</f>
        <v>38</v>
      </c>
      <c r="E15" s="52">
        <f>'DCWW Court Farm'!E15</f>
        <v>38</v>
      </c>
      <c r="F15" s="52">
        <f>'DCWW Court Farm'!F15</f>
        <v>38</v>
      </c>
      <c r="G15" s="52">
        <f>'DCWW Court Farm'!G15</f>
        <v>38</v>
      </c>
      <c r="H15" s="52">
        <f>'DCWW Court Farm'!H15</f>
        <v>38</v>
      </c>
      <c r="I15" s="52">
        <f>'DCWW Court Farm'!I15</f>
        <v>38</v>
      </c>
      <c r="J15" s="52">
        <f>'DCWW Court Farm'!J15</f>
        <v>38</v>
      </c>
      <c r="K15" s="52">
        <f>'DCWW Court Farm'!K15</f>
        <v>38</v>
      </c>
      <c r="L15" s="52">
        <f>'DCWW Court Farm'!L15</f>
        <v>38</v>
      </c>
      <c r="M15" s="52">
        <f>'DCWW Court Farm'!M15</f>
        <v>38</v>
      </c>
      <c r="N15" s="52">
        <f>'DCWW Court Farm'!N15</f>
        <v>38</v>
      </c>
      <c r="O15" s="52">
        <f>'DCWW Court Farm'!O15</f>
        <v>38</v>
      </c>
      <c r="P15" s="52">
        <f>'DCWW Court Farm'!P15</f>
        <v>38</v>
      </c>
      <c r="Q15" s="52">
        <f>'DCWW Court Farm'!Q15</f>
        <v>0</v>
      </c>
      <c r="R15" s="52">
        <f>'DCWW Court Farm'!R15</f>
        <v>0</v>
      </c>
      <c r="S15" s="52">
        <f>'DCWW Court Farm'!S15</f>
        <v>0</v>
      </c>
      <c r="T15" s="52">
        <f>'DCWW Court Farm'!T15</f>
        <v>0</v>
      </c>
      <c r="U15" s="52">
        <f>'DCWW Court Farm'!U15</f>
        <v>0</v>
      </c>
      <c r="V15" s="52">
        <f>'DCWW Court Farm'!V15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'DCWW Court Farm'!C16</f>
        <v>Medium/Clay</v>
      </c>
      <c r="D16" s="83" t="str">
        <f>'DCWW Court Farm'!D16</f>
        <v>Medium/Clay</v>
      </c>
      <c r="E16" s="83" t="str">
        <f>'DCWW Court Farm'!E16</f>
        <v>Medium/Clay</v>
      </c>
      <c r="F16" s="83" t="str">
        <f>'DCWW Court Farm'!F16</f>
        <v>Medium/Clay</v>
      </c>
      <c r="G16" s="83" t="str">
        <f>'DCWW Court Farm'!G16</f>
        <v>Medium/Clay</v>
      </c>
      <c r="H16" s="83" t="str">
        <f>'DCWW Court Farm'!H16</f>
        <v>Medium/Clay</v>
      </c>
      <c r="I16" s="83" t="str">
        <f>'DCWW Court Farm'!I16</f>
        <v>Medium/Clay</v>
      </c>
      <c r="J16" s="83" t="str">
        <f>'DCWW Court Farm'!J16</f>
        <v>Medium/Clay</v>
      </c>
      <c r="K16" s="83" t="str">
        <f>'DCWW Court Farm'!K16</f>
        <v>Medium/Clay</v>
      </c>
      <c r="L16" s="83" t="str">
        <f>'DCWW Court Farm'!L16</f>
        <v>Medium/Clay</v>
      </c>
      <c r="M16" s="83" t="str">
        <f>'DCWW Court Farm'!M16</f>
        <v>Medium/Clay</v>
      </c>
      <c r="N16" s="83" t="str">
        <f>'DCWW Court Farm'!N16</f>
        <v>Medium/Clay</v>
      </c>
      <c r="O16" s="83" t="str">
        <f>'DCWW Court Farm'!O16</f>
        <v>Medium/Clay</v>
      </c>
      <c r="P16" s="83" t="str">
        <f>'DCWW Court Farm'!P16</f>
        <v>Medium/Clay</v>
      </c>
      <c r="Q16" s="83">
        <f>'DCWW Court Farm'!Q16</f>
        <v>0</v>
      </c>
      <c r="R16" s="83">
        <f>'DCWW Court Farm'!R16</f>
        <v>0</v>
      </c>
      <c r="S16" s="83">
        <f>'DCWW Court Farm'!S16</f>
        <v>0</v>
      </c>
      <c r="T16" s="83">
        <f>'DCWW Court Farm'!T16</f>
        <v>0</v>
      </c>
      <c r="U16" s="83">
        <f>'DCWW Court Farm'!U16</f>
        <v>0</v>
      </c>
      <c r="V16" s="83">
        <f>'DCWW Court Farm'!V16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0</v>
      </c>
      <c r="D18" s="16">
        <f>$D32</f>
        <v>0</v>
      </c>
      <c r="E18" s="16">
        <f>$D33</f>
        <v>30.309930000000001</v>
      </c>
      <c r="F18" s="16">
        <f>$D34</f>
        <v>30.309930000000001</v>
      </c>
      <c r="G18" s="16">
        <f>$D35</f>
        <v>20.41281</v>
      </c>
      <c r="H18" s="16">
        <f>$D36</f>
        <v>30.309930000000001</v>
      </c>
      <c r="I18" s="16">
        <f>$D37</f>
        <v>30.309930000000001</v>
      </c>
      <c r="J18" s="16">
        <f>$D38</f>
        <v>30.309930000000001</v>
      </c>
      <c r="K18" s="16">
        <f>$D39</f>
        <v>20.41281</v>
      </c>
      <c r="L18" s="16">
        <f>$D40</f>
        <v>30.309930000000001</v>
      </c>
      <c r="M18" s="16">
        <f>$D41</f>
        <v>30.309930000000001</v>
      </c>
      <c r="N18" s="16">
        <f>$D42</f>
        <v>30.309930000000001</v>
      </c>
      <c r="O18" s="16">
        <f>$D43</f>
        <v>30.309930000000001</v>
      </c>
      <c r="P18" s="16">
        <f>$D44</f>
        <v>30.309930000000001</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-64.599999999999994</v>
      </c>
      <c r="D19" s="16">
        <f t="shared" ref="D19:V19" si="1">D18-D17</f>
        <v>-64.599999999999994</v>
      </c>
      <c r="E19" s="16">
        <f t="shared" si="1"/>
        <v>-34.290069999999993</v>
      </c>
      <c r="F19" s="16">
        <f t="shared" si="1"/>
        <v>-34.290069999999993</v>
      </c>
      <c r="G19" s="16">
        <f t="shared" si="1"/>
        <v>-44.187189999999994</v>
      </c>
      <c r="H19" s="16">
        <f t="shared" si="1"/>
        <v>-34.290069999999993</v>
      </c>
      <c r="I19" s="16">
        <f t="shared" si="1"/>
        <v>-34.290069999999993</v>
      </c>
      <c r="J19" s="16">
        <f t="shared" si="1"/>
        <v>-34.290069999999993</v>
      </c>
      <c r="K19" s="16">
        <f t="shared" si="1"/>
        <v>-44.187189999999994</v>
      </c>
      <c r="L19" s="16">
        <f t="shared" si="1"/>
        <v>-34.290069999999993</v>
      </c>
      <c r="M19" s="16">
        <f t="shared" si="1"/>
        <v>-34.290069999999993</v>
      </c>
      <c r="N19" s="16">
        <f t="shared" si="1"/>
        <v>-34.290069999999993</v>
      </c>
      <c r="O19" s="16">
        <f t="shared" si="1"/>
        <v>-34.290069999999993</v>
      </c>
      <c r="P19" s="16">
        <f t="shared" si="1"/>
        <v>-34.290069999999993</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0</v>
      </c>
      <c r="D22" s="16">
        <f>$E32</f>
        <v>0</v>
      </c>
      <c r="E22" s="16">
        <f>$E33</f>
        <v>145.48688000000001</v>
      </c>
      <c r="F22" s="16">
        <f>$E34</f>
        <v>145.48688000000001</v>
      </c>
      <c r="G22" s="16">
        <f>$E35</f>
        <v>97.980959999999996</v>
      </c>
      <c r="H22" s="16">
        <f>$E36</f>
        <v>145.48688000000001</v>
      </c>
      <c r="I22" s="16">
        <f>$E37</f>
        <v>145.48688000000001</v>
      </c>
      <c r="J22" s="16">
        <f>$E38</f>
        <v>145.48688000000001</v>
      </c>
      <c r="K22" s="16">
        <f>$E39</f>
        <v>97.980959999999996</v>
      </c>
      <c r="L22" s="16">
        <f>$E40</f>
        <v>145.48688000000001</v>
      </c>
      <c r="M22" s="16">
        <f>$E41</f>
        <v>145.48688000000001</v>
      </c>
      <c r="N22" s="16">
        <f>$E42</f>
        <v>145.48688000000001</v>
      </c>
      <c r="O22" s="16">
        <f>$E43</f>
        <v>145.48688000000001</v>
      </c>
      <c r="P22" s="16">
        <f>$E44</f>
        <v>145.48688000000001</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-228</v>
      </c>
      <c r="D23" s="16">
        <f t="shared" ref="D23:V23" si="3">D22-D21</f>
        <v>-228</v>
      </c>
      <c r="E23" s="16">
        <f t="shared" si="3"/>
        <v>-82.513119999999986</v>
      </c>
      <c r="F23" s="16">
        <f t="shared" si="3"/>
        <v>-82.513119999999986</v>
      </c>
      <c r="G23" s="16">
        <f t="shared" si="3"/>
        <v>-130.01904000000002</v>
      </c>
      <c r="H23" s="16">
        <f t="shared" si="3"/>
        <v>-82.513119999999986</v>
      </c>
      <c r="I23" s="16">
        <f t="shared" si="3"/>
        <v>-82.513119999999986</v>
      </c>
      <c r="J23" s="16">
        <f t="shared" si="3"/>
        <v>-82.513119999999986</v>
      </c>
      <c r="K23" s="16">
        <f t="shared" si="3"/>
        <v>-130.01904000000002</v>
      </c>
      <c r="L23" s="16">
        <f t="shared" si="3"/>
        <v>-82.513119999999986</v>
      </c>
      <c r="M23" s="16">
        <f t="shared" si="3"/>
        <v>-82.513119999999986</v>
      </c>
      <c r="N23" s="16">
        <f t="shared" si="3"/>
        <v>-82.513119999999986</v>
      </c>
      <c r="O23" s="16">
        <f t="shared" si="3"/>
        <v>-82.513119999999986</v>
      </c>
      <c r="P23" s="16">
        <f t="shared" si="3"/>
        <v>-82.513119999999986</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c r="Q27" s="87" t="s">
        <v>54</v>
      </c>
      <c r="R27" s="87"/>
      <c r="S27" s="87"/>
      <c r="T27" s="87"/>
      <c r="U27" s="87"/>
    </row>
    <row r="28" spans="1:40" s="49" customFormat="1" x14ac:dyDescent="0.25">
      <c r="A28" s="88"/>
      <c r="B28" s="23">
        <v>4.1500000000000004</v>
      </c>
      <c r="C28" s="15">
        <v>0.51</v>
      </c>
      <c r="D28" s="15">
        <v>270</v>
      </c>
      <c r="E28" s="15">
        <v>2464</v>
      </c>
      <c r="F28" s="15">
        <v>141</v>
      </c>
      <c r="G28" s="15">
        <v>0.56000000000000005</v>
      </c>
      <c r="H28" s="15">
        <v>2</v>
      </c>
      <c r="I28" s="15">
        <v>0.5</v>
      </c>
      <c r="J28" s="15">
        <v>0.1</v>
      </c>
      <c r="K28" s="22">
        <v>0.05</v>
      </c>
      <c r="L28" s="15">
        <v>1.0900000000000001</v>
      </c>
      <c r="M28" s="15">
        <v>0.2</v>
      </c>
      <c r="N28" s="15"/>
      <c r="O28" s="15"/>
      <c r="P28" s="15"/>
      <c r="Q28" s="15">
        <v>155</v>
      </c>
      <c r="R28" s="15"/>
      <c r="S28" s="15"/>
      <c r="T28" s="15"/>
      <c r="U28" s="15"/>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t="str">
        <f>C8</f>
        <v>Monachty1</v>
      </c>
      <c r="B31" s="15">
        <v>0</v>
      </c>
      <c r="C31" s="69">
        <f>IF(C$27="%w/w SAR",((C$28*10)*$B31),IF(C$27="%w/w DM",(((C$28*10)*($B$28/100))*$B31),IF(C$27="kg/t SAR",(C$28*$B31),IF(C$27="kg/t DM",((C$28*($B$28/100))*$B31),IF(C$27="mg/kg SAR",((C$28*0.001)*$B31),IF(C$27="mg/kg DM",(((C$28*0.001)*($B$28/100))*$B31),0))))))</f>
        <v>0</v>
      </c>
      <c r="D31" s="69">
        <f>(IF(D$27="%w/w SAR",((D$28*10)*$B31),IF(D$27="%w/w DM",(((D$28*10)*($B$28/100))*$B31),IF(D$27="kg/t SAR",(D$28*$B31),IF(D$27="kg/t DM",((D$28*($B$28/100))*$B31),IF(D$27="mg/kg SAR",((D$28*0.001)*$B31),IF(D$27="mg/kg DM",(((D$28*0.001)*($B$28/100))*$B31),"0")))))))*2.291</f>
        <v>0</v>
      </c>
      <c r="E31" s="69">
        <f>(IF(E$27="%w/w SAR",((E$28*10)*$B31),IF(E$27="%w/w DM",(((E$28*10)*($B$28/100))*$B31),IF(E$27="kg/t SAR",(E$28*$B31),IF(E$27="kg/t DM",((E$28*($B$28/100))*$B31),IF(E$27="mg/kg SAR",((E$28*0.001)*$B31),IF(E$27="mg/kg DM",(((E$28*0.001)*($B$28/100))*$B31),"0")))))))*1.205</f>
        <v>0</v>
      </c>
      <c r="F31" s="69">
        <f>(IF(F$27="%w/w SAR",((F$28*10)*$B31),IF(F$27="%w/w DM",(((F$28*10)*($B$28/100))*$B31),IF(F$27="kg/t SAR",(F$28*$B31),IF(F$27="kg/t DM",((F$28*($B$28/100))*$B31),IF(F$27="mg/kg SAR",((F$28*0.001)*$B31),IF(F$27="mg/kg DM",(((F$28*0.001)*($B$28/100))*$B31),"0")))))))*1.658</f>
        <v>0</v>
      </c>
      <c r="G31" s="69">
        <f t="shared" ref="G31:P46" si="5">IF(G$27="%w/w SAR",((G$28*10)*$B31),IF(G$27="%w/w DM",(((G$28*10)*($B$28/100))*$B31),IF(G$27="kg/t SAR",(G$28*$B31),IF(G$27="kg/t DM",((G$28*($B$28/100))*$B31),IF(G$27="mg/kg SAR",((G$28*0.001)*$B31),IF(G$27="mg/kg DM",(((G$28*0.001)*($B$28/100))*$B31),0))))))</f>
        <v>0</v>
      </c>
      <c r="H31" s="69">
        <f t="shared" si="5"/>
        <v>0</v>
      </c>
      <c r="I31" s="69">
        <f t="shared" si="5"/>
        <v>0</v>
      </c>
      <c r="J31" s="69">
        <f t="shared" si="5"/>
        <v>0</v>
      </c>
      <c r="K31" s="69">
        <f t="shared" si="5"/>
        <v>0</v>
      </c>
      <c r="L31" s="69">
        <f t="shared" si="5"/>
        <v>0</v>
      </c>
      <c r="M31" s="69">
        <f t="shared" si="5"/>
        <v>0</v>
      </c>
      <c r="N31" s="69">
        <f t="shared" si="5"/>
        <v>0</v>
      </c>
      <c r="O31" s="69">
        <f t="shared" si="5"/>
        <v>0</v>
      </c>
      <c r="P31" s="69">
        <f t="shared" si="5"/>
        <v>0</v>
      </c>
      <c r="Q31" s="69">
        <f>(IF(Q$27="%w/w SAR",((Q$28*10)*$B31),IF(Q$27="%w/w DM",(((Q$28*10)*($B$28/100))*$B31),IF(Q$27="kg/t SAR",(Q$28*$B31),IF(Q$27="kg/t DM",((Q$28*($B$28/100))*$B31),IF(Q$27="mg/kg SAR",((Q$28*0.001)*$B31),IF(Q$27="mg/kg DM",(((Q$28*0.001)*($B$28/100))*$B31),0)))))))*2.5</f>
        <v>0</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x14ac:dyDescent="0.25">
      <c r="A32" s="13" t="str">
        <f>D8</f>
        <v>Monachty2</v>
      </c>
      <c r="B32" s="15">
        <v>0</v>
      </c>
      <c r="C32" s="69">
        <f t="shared" ref="C32:C50" si="6">IF(C$27="%w/w SAR",((C$28*10)*$B32),IF(C$27="%w/w DM",(((C$28*10)*($B$28/100))*$B32),IF(C$27="kg/t SAR",(C$28*$B32),IF(C$27="kg/t DM",((C$28*($B$28/100))*$B32),IF(C$27="mg/kg SAR",((C$28*0.001)*$B32),IF(C$27="mg/kg DM",(((C$28*0.001)*($B$28/100))*$B32),0))))))</f>
        <v>0</v>
      </c>
      <c r="D32" s="69">
        <f t="shared" ref="D32:D50" si="7">(IF(D$27="%w/w SAR",((D$28*10)*$B32),IF(D$27="%w/w DM",(((D$28*10)*($B$28/100))*$B32),IF(D$27="kg/t SAR",(D$28*$B32),IF(D$27="kg/t DM",((D$28*($B$28/100))*$B32),IF(D$27="mg/kg SAR",((D$28*0.001)*$B32),IF(D$27="mg/kg DM",(((D$28*0.001)*($B$28/100))*$B32),"0")))))))*2.291</f>
        <v>0</v>
      </c>
      <c r="E32" s="69">
        <f t="shared" ref="E32:E50" si="8">(IF(E$27="%w/w SAR",((E$28*10)*$B32),IF(E$27="%w/w DM",(((E$28*10)*($B$28/100))*$B32),IF(E$27="kg/t SAR",(E$28*$B32),IF(E$27="kg/t DM",((E$28*($B$28/100))*$B32),IF(E$27="mg/kg SAR",((E$28*0.001)*$B32),IF(E$27="mg/kg DM",(((E$28*0.001)*($B$28/100))*$B32),"0")))))))*1.205</f>
        <v>0</v>
      </c>
      <c r="F32" s="69">
        <f t="shared" ref="F32:F50" si="9">(IF(F$27="%w/w SAR",((F$28*10)*$B32),IF(F$27="%w/w DM",(((F$28*10)*($B$28/100))*$B32),IF(F$27="kg/t SAR",(F$28*$B32),IF(F$27="kg/t DM",((F$28*($B$28/100))*$B32),IF(F$27="mg/kg SAR",((F$28*0.001)*$B32),IF(F$27="mg/kg DM",(((F$28*0.001)*($B$28/100))*$B32),"0")))))))*1.658</f>
        <v>0</v>
      </c>
      <c r="G32" s="69">
        <f t="shared" si="5"/>
        <v>0</v>
      </c>
      <c r="H32" s="69">
        <f t="shared" si="5"/>
        <v>0</v>
      </c>
      <c r="I32" s="69">
        <f t="shared" si="5"/>
        <v>0</v>
      </c>
      <c r="J32" s="69">
        <f t="shared" si="5"/>
        <v>0</v>
      </c>
      <c r="K32" s="69">
        <f t="shared" si="5"/>
        <v>0</v>
      </c>
      <c r="L32" s="69">
        <f t="shared" si="5"/>
        <v>0</v>
      </c>
      <c r="M32" s="69">
        <f t="shared" si="5"/>
        <v>0</v>
      </c>
      <c r="N32" s="69">
        <f t="shared" si="5"/>
        <v>0</v>
      </c>
      <c r="O32" s="69">
        <f t="shared" si="5"/>
        <v>0</v>
      </c>
      <c r="P32" s="69">
        <f t="shared" si="5"/>
        <v>0</v>
      </c>
      <c r="Q32" s="69">
        <f t="shared" ref="Q32:Q50" si="10">(IF(Q$27="%w/w SAR",((Q$28*10)*$B32),IF(Q$27="%w/w DM",(((Q$28*10)*($B$28/100))*$B32),IF(Q$27="kg/t SAR",(Q$28*$B32),IF(Q$27="kg/t DM",((Q$28*($B$28/100))*$B32),IF(Q$27="mg/kg SAR",((Q$28*0.001)*$B32),IF(Q$27="mg/kg DM",(((Q$28*0.001)*($B$28/100))*$B32),0)))))))*2.5</f>
        <v>0</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x14ac:dyDescent="0.25">
      <c r="A33" s="13" t="str">
        <f>E8</f>
        <v>Coles1</v>
      </c>
      <c r="B33" s="15">
        <v>49</v>
      </c>
      <c r="C33" s="69">
        <f t="shared" si="6"/>
        <v>249.89999999999998</v>
      </c>
      <c r="D33" s="69">
        <f t="shared" si="7"/>
        <v>30.309930000000001</v>
      </c>
      <c r="E33" s="69">
        <f t="shared" si="8"/>
        <v>145.48688000000001</v>
      </c>
      <c r="F33" s="69">
        <f t="shared" si="9"/>
        <v>11.455122000000001</v>
      </c>
      <c r="G33" s="69">
        <f t="shared" si="5"/>
        <v>2.7440000000000003E-2</v>
      </c>
      <c r="H33" s="69">
        <f t="shared" si="5"/>
        <v>9.8000000000000004E-2</v>
      </c>
      <c r="I33" s="69">
        <f t="shared" si="5"/>
        <v>2.4500000000000001E-2</v>
      </c>
      <c r="J33" s="69">
        <f t="shared" si="5"/>
        <v>4.8999999999999998E-3</v>
      </c>
      <c r="K33" s="69">
        <f t="shared" si="5"/>
        <v>2.4499999999999999E-3</v>
      </c>
      <c r="L33" s="69">
        <f t="shared" si="5"/>
        <v>5.3409999999999999E-2</v>
      </c>
      <c r="M33" s="69">
        <f t="shared" si="5"/>
        <v>9.7999999999999997E-3</v>
      </c>
      <c r="N33" s="69">
        <f t="shared" si="5"/>
        <v>0</v>
      </c>
      <c r="O33" s="69">
        <f t="shared" si="5"/>
        <v>0</v>
      </c>
      <c r="P33" s="69">
        <f t="shared" si="5"/>
        <v>0</v>
      </c>
      <c r="Q33" s="69">
        <f t="shared" si="10"/>
        <v>18.987500000000001</v>
      </c>
      <c r="R33" s="69">
        <f t="shared" si="11"/>
        <v>0</v>
      </c>
      <c r="S33" s="69">
        <f t="shared" si="11"/>
        <v>0</v>
      </c>
      <c r="T33" s="69">
        <f t="shared" si="11"/>
        <v>0</v>
      </c>
      <c r="U33" s="69">
        <f t="shared" si="11"/>
        <v>0</v>
      </c>
      <c r="AB33" s="51"/>
      <c r="AC33" s="51"/>
      <c r="AD33" s="51"/>
      <c r="AE33" s="51"/>
      <c r="AF33" s="51"/>
      <c r="AG33" s="51"/>
      <c r="AH33" s="51"/>
      <c r="AI33" s="51"/>
    </row>
    <row r="34" spans="1:35" s="64" customFormat="1" x14ac:dyDescent="0.25">
      <c r="A34" s="13" t="str">
        <f>F8</f>
        <v>Coles2</v>
      </c>
      <c r="B34" s="15">
        <v>49</v>
      </c>
      <c r="C34" s="69">
        <f t="shared" si="6"/>
        <v>249.89999999999998</v>
      </c>
      <c r="D34" s="69">
        <f t="shared" si="7"/>
        <v>30.309930000000001</v>
      </c>
      <c r="E34" s="69">
        <f t="shared" si="8"/>
        <v>145.48688000000001</v>
      </c>
      <c r="F34" s="69">
        <f t="shared" si="9"/>
        <v>11.455122000000001</v>
      </c>
      <c r="G34" s="69">
        <f t="shared" si="5"/>
        <v>2.7440000000000003E-2</v>
      </c>
      <c r="H34" s="69">
        <f t="shared" si="5"/>
        <v>9.8000000000000004E-2</v>
      </c>
      <c r="I34" s="69">
        <f t="shared" si="5"/>
        <v>2.4500000000000001E-2</v>
      </c>
      <c r="J34" s="69">
        <f t="shared" si="5"/>
        <v>4.8999999999999998E-3</v>
      </c>
      <c r="K34" s="69">
        <f t="shared" si="5"/>
        <v>2.4499999999999999E-3</v>
      </c>
      <c r="L34" s="69">
        <f t="shared" si="5"/>
        <v>5.3409999999999999E-2</v>
      </c>
      <c r="M34" s="69">
        <f t="shared" si="5"/>
        <v>9.7999999999999997E-3</v>
      </c>
      <c r="N34" s="69">
        <f t="shared" si="5"/>
        <v>0</v>
      </c>
      <c r="O34" s="69">
        <f t="shared" si="5"/>
        <v>0</v>
      </c>
      <c r="P34" s="69">
        <f t="shared" si="5"/>
        <v>0</v>
      </c>
      <c r="Q34" s="69">
        <f t="shared" si="10"/>
        <v>18.987500000000001</v>
      </c>
      <c r="R34" s="69">
        <f t="shared" si="11"/>
        <v>0</v>
      </c>
      <c r="S34" s="69">
        <f t="shared" si="11"/>
        <v>0</v>
      </c>
      <c r="T34" s="69">
        <f t="shared" si="11"/>
        <v>0</v>
      </c>
      <c r="U34" s="69">
        <f t="shared" si="11"/>
        <v>0</v>
      </c>
      <c r="AB34" s="51"/>
      <c r="AC34" s="51"/>
      <c r="AD34" s="51"/>
      <c r="AE34" s="51"/>
      <c r="AF34" s="51"/>
      <c r="AG34" s="51"/>
      <c r="AH34" s="51"/>
      <c r="AI34" s="51"/>
    </row>
    <row r="35" spans="1:35" s="64" customFormat="1" x14ac:dyDescent="0.25">
      <c r="A35" s="13" t="str">
        <f>G8</f>
        <v>Coles3</v>
      </c>
      <c r="B35" s="15">
        <v>33</v>
      </c>
      <c r="C35" s="69">
        <f t="shared" si="6"/>
        <v>168.29999999999998</v>
      </c>
      <c r="D35" s="69">
        <f t="shared" si="7"/>
        <v>20.41281</v>
      </c>
      <c r="E35" s="69">
        <f t="shared" si="8"/>
        <v>97.980959999999996</v>
      </c>
      <c r="F35" s="69">
        <f t="shared" si="9"/>
        <v>7.7146740000000005</v>
      </c>
      <c r="G35" s="69">
        <f t="shared" si="5"/>
        <v>1.8480000000000003E-2</v>
      </c>
      <c r="H35" s="69">
        <f t="shared" si="5"/>
        <v>6.6000000000000003E-2</v>
      </c>
      <c r="I35" s="69">
        <f t="shared" si="5"/>
        <v>1.6500000000000001E-2</v>
      </c>
      <c r="J35" s="69">
        <f t="shared" si="5"/>
        <v>3.3E-3</v>
      </c>
      <c r="K35" s="69">
        <f t="shared" si="5"/>
        <v>1.65E-3</v>
      </c>
      <c r="L35" s="69">
        <f t="shared" si="5"/>
        <v>3.5970000000000002E-2</v>
      </c>
      <c r="M35" s="69">
        <f t="shared" si="5"/>
        <v>6.6E-3</v>
      </c>
      <c r="N35" s="69">
        <f t="shared" si="5"/>
        <v>0</v>
      </c>
      <c r="O35" s="69">
        <f t="shared" si="5"/>
        <v>0</v>
      </c>
      <c r="P35" s="69">
        <f t="shared" si="5"/>
        <v>0</v>
      </c>
      <c r="Q35" s="69">
        <f t="shared" si="10"/>
        <v>12.787500000000001</v>
      </c>
      <c r="R35" s="69">
        <f t="shared" si="11"/>
        <v>0</v>
      </c>
      <c r="S35" s="69">
        <f t="shared" si="11"/>
        <v>0</v>
      </c>
      <c r="T35" s="69">
        <f t="shared" si="11"/>
        <v>0</v>
      </c>
      <c r="U35" s="69">
        <f t="shared" si="11"/>
        <v>0</v>
      </c>
      <c r="AB35" s="51"/>
      <c r="AC35" s="51"/>
      <c r="AD35" s="51"/>
      <c r="AE35" s="51"/>
      <c r="AF35" s="51"/>
      <c r="AG35" s="51"/>
      <c r="AH35" s="51"/>
      <c r="AI35" s="51"/>
    </row>
    <row r="36" spans="1:35" s="64" customFormat="1" x14ac:dyDescent="0.25">
      <c r="A36" s="13" t="str">
        <f>H8</f>
        <v>Parc1</v>
      </c>
      <c r="B36" s="15">
        <v>49</v>
      </c>
      <c r="C36" s="69">
        <f t="shared" si="6"/>
        <v>249.89999999999998</v>
      </c>
      <c r="D36" s="69">
        <f t="shared" si="7"/>
        <v>30.309930000000001</v>
      </c>
      <c r="E36" s="69">
        <f t="shared" si="8"/>
        <v>145.48688000000001</v>
      </c>
      <c r="F36" s="69">
        <f t="shared" si="9"/>
        <v>11.455122000000001</v>
      </c>
      <c r="G36" s="69">
        <f t="shared" si="5"/>
        <v>2.7440000000000003E-2</v>
      </c>
      <c r="H36" s="69">
        <f t="shared" si="5"/>
        <v>9.8000000000000004E-2</v>
      </c>
      <c r="I36" s="69">
        <f t="shared" si="5"/>
        <v>2.4500000000000001E-2</v>
      </c>
      <c r="J36" s="69">
        <f t="shared" si="5"/>
        <v>4.8999999999999998E-3</v>
      </c>
      <c r="K36" s="69">
        <f t="shared" si="5"/>
        <v>2.4499999999999999E-3</v>
      </c>
      <c r="L36" s="69">
        <f t="shared" si="5"/>
        <v>5.3409999999999999E-2</v>
      </c>
      <c r="M36" s="69">
        <f t="shared" si="5"/>
        <v>9.7999999999999997E-3</v>
      </c>
      <c r="N36" s="69">
        <f t="shared" si="5"/>
        <v>0</v>
      </c>
      <c r="O36" s="69">
        <f t="shared" si="5"/>
        <v>0</v>
      </c>
      <c r="P36" s="69">
        <f t="shared" si="5"/>
        <v>0</v>
      </c>
      <c r="Q36" s="69">
        <f t="shared" si="10"/>
        <v>18.987500000000001</v>
      </c>
      <c r="R36" s="69">
        <f t="shared" si="11"/>
        <v>0</v>
      </c>
      <c r="S36" s="69">
        <f t="shared" si="11"/>
        <v>0</v>
      </c>
      <c r="T36" s="69">
        <f t="shared" si="11"/>
        <v>0</v>
      </c>
      <c r="U36" s="69">
        <f t="shared" si="11"/>
        <v>0</v>
      </c>
      <c r="AB36" s="51"/>
      <c r="AC36" s="51"/>
      <c r="AD36" s="51"/>
      <c r="AE36" s="51"/>
      <c r="AF36" s="51"/>
      <c r="AG36" s="51"/>
      <c r="AH36" s="51"/>
      <c r="AI36" s="51"/>
    </row>
    <row r="37" spans="1:35" s="64" customFormat="1" x14ac:dyDescent="0.25">
      <c r="A37" s="13" t="str">
        <f>I8</f>
        <v>Parc2</v>
      </c>
      <c r="B37" s="15">
        <v>49</v>
      </c>
      <c r="C37" s="69">
        <f t="shared" si="6"/>
        <v>249.89999999999998</v>
      </c>
      <c r="D37" s="69">
        <f t="shared" si="7"/>
        <v>30.309930000000001</v>
      </c>
      <c r="E37" s="69">
        <f t="shared" si="8"/>
        <v>145.48688000000001</v>
      </c>
      <c r="F37" s="69">
        <f t="shared" si="9"/>
        <v>11.455122000000001</v>
      </c>
      <c r="G37" s="69">
        <f t="shared" si="5"/>
        <v>2.7440000000000003E-2</v>
      </c>
      <c r="H37" s="69">
        <f t="shared" si="5"/>
        <v>9.8000000000000004E-2</v>
      </c>
      <c r="I37" s="69">
        <f t="shared" si="5"/>
        <v>2.4500000000000001E-2</v>
      </c>
      <c r="J37" s="69">
        <f t="shared" si="5"/>
        <v>4.8999999999999998E-3</v>
      </c>
      <c r="K37" s="69">
        <f t="shared" si="5"/>
        <v>2.4499999999999999E-3</v>
      </c>
      <c r="L37" s="69">
        <f t="shared" si="5"/>
        <v>5.3409999999999999E-2</v>
      </c>
      <c r="M37" s="69">
        <f t="shared" si="5"/>
        <v>9.7999999999999997E-3</v>
      </c>
      <c r="N37" s="69">
        <f t="shared" si="5"/>
        <v>0</v>
      </c>
      <c r="O37" s="69">
        <f t="shared" si="5"/>
        <v>0</v>
      </c>
      <c r="P37" s="69">
        <f t="shared" si="5"/>
        <v>0</v>
      </c>
      <c r="Q37" s="69">
        <f t="shared" si="10"/>
        <v>18.987500000000001</v>
      </c>
      <c r="R37" s="69">
        <f t="shared" si="11"/>
        <v>0</v>
      </c>
      <c r="S37" s="69">
        <f t="shared" si="11"/>
        <v>0</v>
      </c>
      <c r="T37" s="69">
        <f t="shared" si="11"/>
        <v>0</v>
      </c>
      <c r="U37" s="69">
        <f t="shared" si="11"/>
        <v>0</v>
      </c>
      <c r="AB37" s="51"/>
      <c r="AC37" s="51"/>
      <c r="AD37" s="51"/>
      <c r="AE37" s="51"/>
      <c r="AF37" s="51"/>
      <c r="AG37" s="51"/>
      <c r="AH37" s="51"/>
      <c r="AI37" s="51"/>
    </row>
    <row r="38" spans="1:35" s="64" customFormat="1" x14ac:dyDescent="0.25">
      <c r="A38" s="13" t="str">
        <f>J8</f>
        <v>Parc3</v>
      </c>
      <c r="B38" s="15">
        <v>49</v>
      </c>
      <c r="C38" s="69">
        <f t="shared" si="6"/>
        <v>249.89999999999998</v>
      </c>
      <c r="D38" s="69">
        <f t="shared" si="7"/>
        <v>30.309930000000001</v>
      </c>
      <c r="E38" s="69">
        <f t="shared" si="8"/>
        <v>145.48688000000001</v>
      </c>
      <c r="F38" s="69">
        <f t="shared" si="9"/>
        <v>11.455122000000001</v>
      </c>
      <c r="G38" s="69">
        <f t="shared" si="5"/>
        <v>2.7440000000000003E-2</v>
      </c>
      <c r="H38" s="69">
        <f t="shared" si="5"/>
        <v>9.8000000000000004E-2</v>
      </c>
      <c r="I38" s="69">
        <f t="shared" si="5"/>
        <v>2.4500000000000001E-2</v>
      </c>
      <c r="J38" s="69">
        <f t="shared" si="5"/>
        <v>4.8999999999999998E-3</v>
      </c>
      <c r="K38" s="69">
        <f t="shared" si="5"/>
        <v>2.4499999999999999E-3</v>
      </c>
      <c r="L38" s="69">
        <f t="shared" si="5"/>
        <v>5.3409999999999999E-2</v>
      </c>
      <c r="M38" s="69">
        <f t="shared" si="5"/>
        <v>9.7999999999999997E-3</v>
      </c>
      <c r="N38" s="69">
        <f t="shared" si="5"/>
        <v>0</v>
      </c>
      <c r="O38" s="69">
        <f t="shared" si="5"/>
        <v>0</v>
      </c>
      <c r="P38" s="69">
        <f t="shared" si="5"/>
        <v>0</v>
      </c>
      <c r="Q38" s="69">
        <f t="shared" si="10"/>
        <v>18.987500000000001</v>
      </c>
      <c r="R38" s="69">
        <f t="shared" si="11"/>
        <v>0</v>
      </c>
      <c r="S38" s="69">
        <f t="shared" si="11"/>
        <v>0</v>
      </c>
      <c r="T38" s="69">
        <f t="shared" si="11"/>
        <v>0</v>
      </c>
      <c r="U38" s="69">
        <f t="shared" si="11"/>
        <v>0</v>
      </c>
      <c r="AB38" s="51"/>
      <c r="AC38" s="51"/>
      <c r="AD38" s="51"/>
      <c r="AE38" s="51"/>
      <c r="AF38" s="51"/>
      <c r="AG38" s="51"/>
      <c r="AH38" s="51"/>
      <c r="AI38" s="51"/>
    </row>
    <row r="39" spans="1:35" s="64" customFormat="1" x14ac:dyDescent="0.25">
      <c r="A39" s="13" t="str">
        <f>K8</f>
        <v>Parc4</v>
      </c>
      <c r="B39" s="15">
        <v>33</v>
      </c>
      <c r="C39" s="69">
        <f t="shared" si="6"/>
        <v>168.29999999999998</v>
      </c>
      <c r="D39" s="69">
        <f t="shared" si="7"/>
        <v>20.41281</v>
      </c>
      <c r="E39" s="69">
        <f t="shared" si="8"/>
        <v>97.980959999999996</v>
      </c>
      <c r="F39" s="69">
        <f t="shared" si="9"/>
        <v>7.7146740000000005</v>
      </c>
      <c r="G39" s="69">
        <f t="shared" si="5"/>
        <v>1.8480000000000003E-2</v>
      </c>
      <c r="H39" s="69">
        <f t="shared" si="5"/>
        <v>6.6000000000000003E-2</v>
      </c>
      <c r="I39" s="69">
        <f t="shared" si="5"/>
        <v>1.6500000000000001E-2</v>
      </c>
      <c r="J39" s="69">
        <f t="shared" si="5"/>
        <v>3.3E-3</v>
      </c>
      <c r="K39" s="69">
        <f t="shared" si="5"/>
        <v>1.65E-3</v>
      </c>
      <c r="L39" s="69">
        <f t="shared" si="5"/>
        <v>3.5970000000000002E-2</v>
      </c>
      <c r="M39" s="69">
        <f t="shared" si="5"/>
        <v>6.6E-3</v>
      </c>
      <c r="N39" s="69">
        <f t="shared" si="5"/>
        <v>0</v>
      </c>
      <c r="O39" s="69">
        <f t="shared" si="5"/>
        <v>0</v>
      </c>
      <c r="P39" s="69">
        <f t="shared" si="5"/>
        <v>0</v>
      </c>
      <c r="Q39" s="69">
        <f t="shared" si="10"/>
        <v>12.787500000000001</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t="str">
        <f>L8</f>
        <v>Parc5</v>
      </c>
      <c r="B40" s="15">
        <v>49</v>
      </c>
      <c r="C40" s="69">
        <f t="shared" si="6"/>
        <v>249.89999999999998</v>
      </c>
      <c r="D40" s="69">
        <f t="shared" si="7"/>
        <v>30.309930000000001</v>
      </c>
      <c r="E40" s="69">
        <f t="shared" si="8"/>
        <v>145.48688000000001</v>
      </c>
      <c r="F40" s="69">
        <f t="shared" si="9"/>
        <v>11.455122000000001</v>
      </c>
      <c r="G40" s="69">
        <f t="shared" si="5"/>
        <v>2.7440000000000003E-2</v>
      </c>
      <c r="H40" s="69">
        <f t="shared" si="5"/>
        <v>9.8000000000000004E-2</v>
      </c>
      <c r="I40" s="69">
        <f t="shared" si="5"/>
        <v>2.4500000000000001E-2</v>
      </c>
      <c r="J40" s="69">
        <f t="shared" si="5"/>
        <v>4.8999999999999998E-3</v>
      </c>
      <c r="K40" s="69">
        <f t="shared" si="5"/>
        <v>2.4499999999999999E-3</v>
      </c>
      <c r="L40" s="69">
        <f t="shared" si="5"/>
        <v>5.3409999999999999E-2</v>
      </c>
      <c r="M40" s="69">
        <f t="shared" si="5"/>
        <v>9.7999999999999997E-3</v>
      </c>
      <c r="N40" s="69">
        <f t="shared" si="5"/>
        <v>0</v>
      </c>
      <c r="O40" s="69">
        <f t="shared" si="5"/>
        <v>0</v>
      </c>
      <c r="P40" s="69">
        <f t="shared" si="5"/>
        <v>0</v>
      </c>
      <c r="Q40" s="69">
        <f t="shared" si="10"/>
        <v>18.987500000000001</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t="str">
        <f>M8</f>
        <v>Parc6</v>
      </c>
      <c r="B41" s="15">
        <v>49</v>
      </c>
      <c r="C41" s="69">
        <f t="shared" si="6"/>
        <v>249.89999999999998</v>
      </c>
      <c r="D41" s="69">
        <f t="shared" si="7"/>
        <v>30.309930000000001</v>
      </c>
      <c r="E41" s="69">
        <f t="shared" si="8"/>
        <v>145.48688000000001</v>
      </c>
      <c r="F41" s="69">
        <f t="shared" si="9"/>
        <v>11.455122000000001</v>
      </c>
      <c r="G41" s="69">
        <f t="shared" si="5"/>
        <v>2.7440000000000003E-2</v>
      </c>
      <c r="H41" s="69">
        <f t="shared" si="5"/>
        <v>9.8000000000000004E-2</v>
      </c>
      <c r="I41" s="69">
        <f t="shared" si="5"/>
        <v>2.4500000000000001E-2</v>
      </c>
      <c r="J41" s="69">
        <f t="shared" si="5"/>
        <v>4.8999999999999998E-3</v>
      </c>
      <c r="K41" s="69">
        <f t="shared" si="5"/>
        <v>2.4499999999999999E-3</v>
      </c>
      <c r="L41" s="69">
        <f t="shared" si="5"/>
        <v>5.3409999999999999E-2</v>
      </c>
      <c r="M41" s="69">
        <f t="shared" si="5"/>
        <v>9.7999999999999997E-3</v>
      </c>
      <c r="N41" s="69">
        <f t="shared" si="5"/>
        <v>0</v>
      </c>
      <c r="O41" s="69">
        <f t="shared" si="5"/>
        <v>0</v>
      </c>
      <c r="P41" s="69">
        <f t="shared" si="5"/>
        <v>0</v>
      </c>
      <c r="Q41" s="69">
        <f t="shared" si="10"/>
        <v>18.987500000000001</v>
      </c>
      <c r="R41" s="69">
        <f t="shared" si="11"/>
        <v>0</v>
      </c>
      <c r="S41" s="69">
        <f t="shared" si="11"/>
        <v>0</v>
      </c>
      <c r="T41" s="69">
        <f t="shared" si="11"/>
        <v>0</v>
      </c>
      <c r="U41" s="69">
        <f t="shared" si="11"/>
        <v>0</v>
      </c>
      <c r="AB41" s="51"/>
      <c r="AC41" s="51"/>
      <c r="AD41" s="51"/>
      <c r="AE41" s="51"/>
      <c r="AF41" s="51"/>
      <c r="AG41" s="51"/>
      <c r="AH41" s="51"/>
      <c r="AI41" s="51"/>
    </row>
    <row r="42" spans="1:35" s="64" customFormat="1" x14ac:dyDescent="0.25">
      <c r="A42" s="13" t="str">
        <f>N8</f>
        <v>Parc7</v>
      </c>
      <c r="B42" s="15">
        <v>49</v>
      </c>
      <c r="C42" s="69">
        <f t="shared" si="6"/>
        <v>249.89999999999998</v>
      </c>
      <c r="D42" s="69">
        <f t="shared" si="7"/>
        <v>30.309930000000001</v>
      </c>
      <c r="E42" s="69">
        <f t="shared" si="8"/>
        <v>145.48688000000001</v>
      </c>
      <c r="F42" s="69">
        <f t="shared" si="9"/>
        <v>11.455122000000001</v>
      </c>
      <c r="G42" s="69">
        <f t="shared" si="5"/>
        <v>2.7440000000000003E-2</v>
      </c>
      <c r="H42" s="69">
        <f t="shared" si="5"/>
        <v>9.8000000000000004E-2</v>
      </c>
      <c r="I42" s="69">
        <f t="shared" si="5"/>
        <v>2.4500000000000001E-2</v>
      </c>
      <c r="J42" s="69">
        <f t="shared" si="5"/>
        <v>4.8999999999999998E-3</v>
      </c>
      <c r="K42" s="69">
        <f t="shared" si="5"/>
        <v>2.4499999999999999E-3</v>
      </c>
      <c r="L42" s="69">
        <f t="shared" si="5"/>
        <v>5.3409999999999999E-2</v>
      </c>
      <c r="M42" s="69">
        <f t="shared" si="5"/>
        <v>9.7999999999999997E-3</v>
      </c>
      <c r="N42" s="69">
        <f t="shared" si="5"/>
        <v>0</v>
      </c>
      <c r="O42" s="69">
        <f t="shared" si="5"/>
        <v>0</v>
      </c>
      <c r="P42" s="69">
        <f t="shared" si="5"/>
        <v>0</v>
      </c>
      <c r="Q42" s="69">
        <f t="shared" si="10"/>
        <v>18.987500000000001</v>
      </c>
      <c r="R42" s="69">
        <f t="shared" si="11"/>
        <v>0</v>
      </c>
      <c r="S42" s="69">
        <f t="shared" si="11"/>
        <v>0</v>
      </c>
      <c r="T42" s="69">
        <f t="shared" si="11"/>
        <v>0</v>
      </c>
      <c r="U42" s="69">
        <f t="shared" si="11"/>
        <v>0</v>
      </c>
      <c r="AB42" s="51"/>
      <c r="AC42" s="51"/>
      <c r="AD42" s="51"/>
      <c r="AE42" s="51"/>
      <c r="AF42" s="51"/>
      <c r="AG42" s="51"/>
      <c r="AH42" s="51"/>
      <c r="AI42" s="51"/>
    </row>
    <row r="43" spans="1:35" s="64" customFormat="1" x14ac:dyDescent="0.25">
      <c r="A43" s="13" t="str">
        <f>O8</f>
        <v>Parc9</v>
      </c>
      <c r="B43" s="15">
        <v>49</v>
      </c>
      <c r="C43" s="69">
        <f t="shared" si="6"/>
        <v>249.89999999999998</v>
      </c>
      <c r="D43" s="69">
        <f t="shared" si="7"/>
        <v>30.309930000000001</v>
      </c>
      <c r="E43" s="69">
        <f t="shared" si="8"/>
        <v>145.48688000000001</v>
      </c>
      <c r="F43" s="69">
        <f t="shared" si="9"/>
        <v>11.455122000000001</v>
      </c>
      <c r="G43" s="69">
        <f t="shared" si="5"/>
        <v>2.7440000000000003E-2</v>
      </c>
      <c r="H43" s="69">
        <f t="shared" si="5"/>
        <v>9.8000000000000004E-2</v>
      </c>
      <c r="I43" s="69">
        <f t="shared" si="5"/>
        <v>2.4500000000000001E-2</v>
      </c>
      <c r="J43" s="69">
        <f t="shared" si="5"/>
        <v>4.8999999999999998E-3</v>
      </c>
      <c r="K43" s="69">
        <f t="shared" si="5"/>
        <v>2.4499999999999999E-3</v>
      </c>
      <c r="L43" s="69">
        <f t="shared" si="5"/>
        <v>5.3409999999999999E-2</v>
      </c>
      <c r="M43" s="69">
        <f t="shared" si="5"/>
        <v>9.7999999999999997E-3</v>
      </c>
      <c r="N43" s="69">
        <f t="shared" si="5"/>
        <v>0</v>
      </c>
      <c r="O43" s="69">
        <f t="shared" si="5"/>
        <v>0</v>
      </c>
      <c r="P43" s="69">
        <f t="shared" si="5"/>
        <v>0</v>
      </c>
      <c r="Q43" s="69">
        <f t="shared" si="10"/>
        <v>18.987500000000001</v>
      </c>
      <c r="R43" s="69">
        <f t="shared" si="11"/>
        <v>0</v>
      </c>
      <c r="S43" s="69">
        <f t="shared" si="11"/>
        <v>0</v>
      </c>
      <c r="T43" s="69">
        <f t="shared" si="11"/>
        <v>0</v>
      </c>
      <c r="U43" s="69">
        <f t="shared" si="11"/>
        <v>0</v>
      </c>
      <c r="AB43" s="51"/>
      <c r="AC43" s="51"/>
      <c r="AD43" s="51"/>
      <c r="AE43" s="51"/>
      <c r="AF43" s="51"/>
      <c r="AG43" s="51"/>
      <c r="AH43" s="51"/>
      <c r="AI43" s="51"/>
    </row>
    <row r="44" spans="1:35" s="64" customFormat="1" x14ac:dyDescent="0.25">
      <c r="A44" s="13" t="str">
        <f>P8</f>
        <v>Parc10</v>
      </c>
      <c r="B44" s="15">
        <v>49</v>
      </c>
      <c r="C44" s="69">
        <f t="shared" si="6"/>
        <v>249.89999999999998</v>
      </c>
      <c r="D44" s="69">
        <f t="shared" si="7"/>
        <v>30.309930000000001</v>
      </c>
      <c r="E44" s="69">
        <f t="shared" si="8"/>
        <v>145.48688000000001</v>
      </c>
      <c r="F44" s="69">
        <f t="shared" si="9"/>
        <v>11.455122000000001</v>
      </c>
      <c r="G44" s="69">
        <f t="shared" si="5"/>
        <v>2.7440000000000003E-2</v>
      </c>
      <c r="H44" s="69">
        <f t="shared" si="5"/>
        <v>9.8000000000000004E-2</v>
      </c>
      <c r="I44" s="69">
        <f t="shared" si="5"/>
        <v>2.4500000000000001E-2</v>
      </c>
      <c r="J44" s="69">
        <f t="shared" si="5"/>
        <v>4.8999999999999998E-3</v>
      </c>
      <c r="K44" s="69">
        <f t="shared" si="5"/>
        <v>2.4499999999999999E-3</v>
      </c>
      <c r="L44" s="69">
        <f t="shared" si="5"/>
        <v>5.3409999999999999E-2</v>
      </c>
      <c r="M44" s="69">
        <f t="shared" si="5"/>
        <v>9.7999999999999997E-3</v>
      </c>
      <c r="N44" s="69">
        <f t="shared" si="5"/>
        <v>0</v>
      </c>
      <c r="O44" s="69">
        <f t="shared" si="5"/>
        <v>0</v>
      </c>
      <c r="P44" s="69">
        <f t="shared" si="5"/>
        <v>0</v>
      </c>
      <c r="Q44" s="69">
        <f t="shared" si="10"/>
        <v>18.987500000000001</v>
      </c>
      <c r="R44" s="69">
        <f t="shared" si="11"/>
        <v>0</v>
      </c>
      <c r="S44" s="69">
        <f t="shared" si="11"/>
        <v>0</v>
      </c>
      <c r="T44" s="69">
        <f t="shared" si="11"/>
        <v>0</v>
      </c>
      <c r="U44" s="69">
        <f t="shared" si="11"/>
        <v>0</v>
      </c>
      <c r="AB44" s="51"/>
      <c r="AC44" s="51"/>
      <c r="AD44" s="51"/>
      <c r="AE44" s="51"/>
      <c r="AF44" s="51"/>
      <c r="AG44" s="51"/>
      <c r="AH44" s="51"/>
      <c r="AI44" s="51"/>
    </row>
    <row r="45" spans="1:35" s="64" customFormat="1" x14ac:dyDescent="0.2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t="str">
        <f>C8</f>
        <v>Monachty1</v>
      </c>
      <c r="C57" s="8" t="str">
        <f t="shared" ref="C57:U57" si="13">D8</f>
        <v>Monachty2</v>
      </c>
      <c r="D57" s="8" t="str">
        <f t="shared" si="13"/>
        <v>Coles1</v>
      </c>
      <c r="E57" s="8" t="str">
        <f t="shared" si="13"/>
        <v>Coles2</v>
      </c>
      <c r="F57" s="8" t="str">
        <f t="shared" si="13"/>
        <v>Coles3</v>
      </c>
      <c r="G57" s="8" t="str">
        <f t="shared" si="13"/>
        <v>Parc1</v>
      </c>
      <c r="H57" s="8" t="str">
        <f t="shared" si="13"/>
        <v>Parc2</v>
      </c>
      <c r="I57" s="8" t="str">
        <f t="shared" si="13"/>
        <v>Parc3</v>
      </c>
      <c r="J57" s="8" t="str">
        <f t="shared" si="13"/>
        <v>Parc4</v>
      </c>
      <c r="K57" s="8" t="str">
        <f t="shared" si="13"/>
        <v>Parc5</v>
      </c>
      <c r="L57" s="8" t="str">
        <f t="shared" si="13"/>
        <v>Parc6</v>
      </c>
      <c r="M57" s="8" t="str">
        <f t="shared" si="13"/>
        <v>Parc7</v>
      </c>
      <c r="N57" s="8" t="str">
        <f t="shared" si="13"/>
        <v>Parc9</v>
      </c>
      <c r="O57" s="8" t="str">
        <f t="shared" si="13"/>
        <v>Parc10</v>
      </c>
      <c r="P57" s="8">
        <f t="shared" si="13"/>
        <v>0</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6.2</v>
      </c>
      <c r="C60" s="68">
        <f t="shared" ref="C60:U60" si="14">D10</f>
        <v>6.1</v>
      </c>
      <c r="D60" s="68">
        <f t="shared" si="14"/>
        <v>5.9</v>
      </c>
      <c r="E60" s="68">
        <f t="shared" si="14"/>
        <v>5.7</v>
      </c>
      <c r="F60" s="68">
        <f t="shared" si="14"/>
        <v>5.4</v>
      </c>
      <c r="G60" s="68">
        <f t="shared" si="14"/>
        <v>6.5</v>
      </c>
      <c r="H60" s="68">
        <f t="shared" si="14"/>
        <v>6.6</v>
      </c>
      <c r="I60" s="68">
        <f t="shared" si="14"/>
        <v>6.7</v>
      </c>
      <c r="J60" s="68">
        <f t="shared" si="14"/>
        <v>7.2</v>
      </c>
      <c r="K60" s="68">
        <f t="shared" si="14"/>
        <v>7.2</v>
      </c>
      <c r="L60" s="68">
        <f t="shared" si="14"/>
        <v>7.5</v>
      </c>
      <c r="M60" s="68">
        <f t="shared" si="14"/>
        <v>6.7</v>
      </c>
      <c r="N60" s="68">
        <f t="shared" si="14"/>
        <v>6.2</v>
      </c>
      <c r="O60" s="68">
        <f t="shared" si="14"/>
        <v>5.9</v>
      </c>
      <c r="P60" s="68">
        <f t="shared" si="14"/>
        <v>0</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0</v>
      </c>
      <c r="C62" s="69">
        <f>B32</f>
        <v>0</v>
      </c>
      <c r="D62" s="69">
        <f>B33</f>
        <v>49</v>
      </c>
      <c r="E62" s="69">
        <f>B34</f>
        <v>49</v>
      </c>
      <c r="F62" s="69">
        <f>B35</f>
        <v>33</v>
      </c>
      <c r="G62" s="69">
        <f>B36</f>
        <v>49</v>
      </c>
      <c r="H62" s="69">
        <f>B37</f>
        <v>49</v>
      </c>
      <c r="I62" s="69">
        <f>B38</f>
        <v>49</v>
      </c>
      <c r="J62" s="69">
        <f>B39</f>
        <v>33</v>
      </c>
      <c r="K62" s="69">
        <f>B40</f>
        <v>49</v>
      </c>
      <c r="L62" s="69">
        <f>B41</f>
        <v>49</v>
      </c>
      <c r="M62" s="69">
        <f>B42</f>
        <v>49</v>
      </c>
      <c r="N62" s="69">
        <f>B43</f>
        <v>49</v>
      </c>
      <c r="O62" s="69">
        <f>B44</f>
        <v>49</v>
      </c>
      <c r="P62" s="69">
        <f>B45</f>
        <v>0</v>
      </c>
      <c r="Q62" s="69">
        <f>B46</f>
        <v>0</v>
      </c>
      <c r="R62" s="69">
        <f>B47</f>
        <v>0</v>
      </c>
      <c r="S62" s="69">
        <f>B48</f>
        <v>0</v>
      </c>
      <c r="T62" s="69">
        <f>B49</f>
        <v>0</v>
      </c>
      <c r="U62" s="69">
        <f>B50</f>
        <v>0</v>
      </c>
    </row>
    <row r="63" spans="1:35" s="19" customFormat="1" ht="38.25" x14ac:dyDescent="0.2">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63.75" x14ac:dyDescent="0.2">
      <c r="A64" s="92" t="s">
        <v>152</v>
      </c>
      <c r="B64" s="69">
        <f>(B59-B60)*B61</f>
        <v>0</v>
      </c>
      <c r="C64" s="69">
        <f t="shared" ref="C64:U64" si="17">(C59-C60)*C61</f>
        <v>0.6000000000000032</v>
      </c>
      <c r="D64" s="69">
        <f t="shared" si="17"/>
        <v>1.7999999999999989</v>
      </c>
      <c r="E64" s="69">
        <f t="shared" si="17"/>
        <v>3</v>
      </c>
      <c r="F64" s="69">
        <f t="shared" si="17"/>
        <v>4.7999999999999989</v>
      </c>
      <c r="G64" s="69">
        <f t="shared" si="17"/>
        <v>-1.7999999999999989</v>
      </c>
      <c r="H64" s="69">
        <f t="shared" si="17"/>
        <v>-2.3999999999999968</v>
      </c>
      <c r="I64" s="69">
        <f t="shared" si="17"/>
        <v>-3</v>
      </c>
      <c r="J64" s="69">
        <f t="shared" si="17"/>
        <v>-6</v>
      </c>
      <c r="K64" s="69">
        <f t="shared" si="17"/>
        <v>-6</v>
      </c>
      <c r="L64" s="69">
        <f t="shared" si="17"/>
        <v>-7.7999999999999989</v>
      </c>
      <c r="M64" s="69">
        <f t="shared" si="17"/>
        <v>-3</v>
      </c>
      <c r="N64" s="69">
        <f t="shared" si="17"/>
        <v>0</v>
      </c>
      <c r="O64" s="69">
        <f t="shared" si="17"/>
        <v>1.7999999999999989</v>
      </c>
      <c r="P64" s="69" t="e">
        <f t="shared" si="17"/>
        <v>#N/A</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0</v>
      </c>
      <c r="C65" s="69">
        <f t="shared" ref="C65:U65" si="18">C63-C64</f>
        <v>-0.6000000000000032</v>
      </c>
      <c r="D65" s="69">
        <f t="shared" si="18"/>
        <v>-1.7999999999999989</v>
      </c>
      <c r="E65" s="69">
        <f t="shared" si="18"/>
        <v>-3</v>
      </c>
      <c r="F65" s="69">
        <f t="shared" si="18"/>
        <v>-4.7999999999999989</v>
      </c>
      <c r="G65" s="69">
        <f t="shared" si="18"/>
        <v>1.7999999999999989</v>
      </c>
      <c r="H65" s="69">
        <f t="shared" si="18"/>
        <v>2.3999999999999968</v>
      </c>
      <c r="I65" s="69">
        <f t="shared" si="18"/>
        <v>3</v>
      </c>
      <c r="J65" s="69">
        <f t="shared" si="18"/>
        <v>6</v>
      </c>
      <c r="K65" s="69">
        <f t="shared" si="18"/>
        <v>6</v>
      </c>
      <c r="L65" s="69">
        <f t="shared" si="18"/>
        <v>7.7999999999999989</v>
      </c>
      <c r="M65" s="69">
        <f t="shared" si="18"/>
        <v>3</v>
      </c>
      <c r="N65" s="69">
        <f t="shared" si="18"/>
        <v>0</v>
      </c>
      <c r="O65" s="69">
        <f t="shared" si="18"/>
        <v>-1.7999999999999989</v>
      </c>
      <c r="P65" s="69" t="e">
        <f t="shared" si="18"/>
        <v>#N/A</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OVER</v>
      </c>
      <c r="C66" s="70" t="str">
        <f t="shared" ref="C66:U66" si="19">IF(C64&lt;=C63,"OVER","UNDER")</f>
        <v>UNDER</v>
      </c>
      <c r="D66" s="70" t="str">
        <f t="shared" si="19"/>
        <v>UNDER</v>
      </c>
      <c r="E66" s="70" t="str">
        <f t="shared" si="19"/>
        <v>UNDER</v>
      </c>
      <c r="F66" s="70" t="str">
        <f t="shared" si="19"/>
        <v>UNDER</v>
      </c>
      <c r="G66" s="70" t="str">
        <f t="shared" si="19"/>
        <v>OVER</v>
      </c>
      <c r="H66" s="70" t="str">
        <f t="shared" si="19"/>
        <v>OVER</v>
      </c>
      <c r="I66" s="70" t="str">
        <f t="shared" si="19"/>
        <v>OVER</v>
      </c>
      <c r="J66" s="70" t="str">
        <f t="shared" si="19"/>
        <v>OVER</v>
      </c>
      <c r="K66" s="70" t="str">
        <f t="shared" si="19"/>
        <v>OVER</v>
      </c>
      <c r="L66" s="70" t="str">
        <f t="shared" si="19"/>
        <v>OVER</v>
      </c>
      <c r="M66" s="70" t="str">
        <f t="shared" si="19"/>
        <v>OVER</v>
      </c>
      <c r="N66" s="70" t="str">
        <f t="shared" si="19"/>
        <v>OVER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REGU-415-1631671</_dlc_DocId>
    <_dlc_DocIdUrl xmlns="9be56660-2c31-41ef-bc00-23e72f632f2a">
      <Url>https://cyfoethnaturiolcymru.sharepoint.com/teams/Regulatory/Permitting/_layouts/15/DocIdRedir.aspx?ID=REGU-415-1631671</Url>
      <Description>REGU-415-1631671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2024-04-18T23:00:00+00:00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schemas.microsoft.com/office/2006/metadata/properties"/>
    <ds:schemaRef ds:uri="http://purl.org/dc/elements/1.1/"/>
    <ds:schemaRef ds:uri="http://purl.org/dc/terms/"/>
    <ds:schemaRef ds:uri="9be56660-2c31-41ef-bc00-23e72f632f2a"/>
    <ds:schemaRef ds:uri="http://www.w3.org/XML/1998/namespace"/>
  </ds:schemaRefs>
</ds:datastoreItem>
</file>

<file path=customXml/itemProps4.xml><?xml version="1.0" encoding="utf-8"?>
<ds:datastoreItem xmlns:ds="http://schemas.openxmlformats.org/officeDocument/2006/customXml" ds:itemID="{60E4FC75-1477-4B62-8B5A-7D1CE287A18F}"/>
</file>

<file path=customXml/itemProps5.xml><?xml version="1.0" encoding="utf-8"?>
<ds:datastoreItem xmlns:ds="http://schemas.openxmlformats.org/officeDocument/2006/customXml" ds:itemID="{96EFE3CE-2FF9-4CA4-805A-52226B4302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DCWW Court Farm</vt:lpstr>
      <vt:lpstr>DCWW Pontsticill</vt:lpstr>
      <vt:lpstr>Andigestion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2024-04-19T12:47:14Z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1a945a69-32b8-46e5-9ff7-4ac352493583</vt:lpwstr>
  </property>
  <property fmtid="{D5CDD505-2E9C-101B-9397-08002B2CF9AE}" pid="4" name="MediaServiceImageTags">
    <vt:lpwstr/>
  </property>
</Properties>
</file>