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5753/"/>
    </mc:Choice>
  </mc:AlternateContent>
  <xr:revisionPtr revIDLastSave="0" documentId="13_ncr:1_{325507A5-D107-462E-BD4F-5BAF25A69F39}" xr6:coauthVersionLast="47" xr6:coauthVersionMax="47" xr10:uidLastSave="{00000000-0000-0000-0000-000000000000}"/>
  <bookViews>
    <workbookView xWindow="-110" yWindow="-110" windowWidth="19420" windowHeight="1042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J65" i="1" l="1"/>
  <c r="K65" i="1"/>
  <c r="L65" i="1"/>
  <c r="M65" i="1"/>
  <c r="N65" i="1"/>
  <c r="O65" i="1"/>
  <c r="P65" i="1"/>
  <c r="Q65" i="1"/>
  <c r="R65" i="1"/>
  <c r="S65" i="1"/>
  <c r="T65" i="1"/>
  <c r="U65" i="1"/>
  <c r="J65" i="21"/>
  <c r="K65" i="21"/>
  <c r="L65" i="21"/>
  <c r="M65" i="21"/>
  <c r="N65" i="21"/>
  <c r="O65" i="21"/>
  <c r="P65" i="21"/>
  <c r="Q65" i="21"/>
  <c r="R65" i="21"/>
  <c r="S65" i="21"/>
  <c r="T65" i="21"/>
  <c r="U65" i="21"/>
  <c r="J65" i="27"/>
  <c r="K65" i="27"/>
  <c r="L65" i="27"/>
  <c r="M65" i="27"/>
  <c r="N65" i="27"/>
  <c r="O65" i="27"/>
  <c r="P65" i="27"/>
  <c r="Q65" i="27"/>
  <c r="R65" i="27"/>
  <c r="S65" i="27"/>
  <c r="T65" i="27"/>
  <c r="U65" i="27"/>
  <c r="J65" i="28"/>
  <c r="K65" i="28"/>
  <c r="L65" i="28"/>
  <c r="M65" i="28"/>
  <c r="N65" i="28"/>
  <c r="O65" i="28"/>
  <c r="P65" i="28"/>
  <c r="Q65" i="28"/>
  <c r="R65" i="28"/>
  <c r="S65" i="28"/>
  <c r="T65" i="28"/>
  <c r="U65" i="28"/>
  <c r="J65" i="30"/>
  <c r="K65" i="30"/>
  <c r="L65" i="30"/>
  <c r="M65" i="30"/>
  <c r="N65" i="30"/>
  <c r="O65" i="30"/>
  <c r="P65" i="30"/>
  <c r="Q65" i="30"/>
  <c r="R65" i="30"/>
  <c r="S65" i="30"/>
  <c r="T65" i="30"/>
  <c r="U65" i="30"/>
  <c r="J65" i="26"/>
  <c r="K65" i="26"/>
  <c r="L65" i="26"/>
  <c r="M65" i="26"/>
  <c r="N65" i="26"/>
  <c r="O65" i="26"/>
  <c r="P65" i="26"/>
  <c r="Q65" i="26"/>
  <c r="R65" i="26"/>
  <c r="S65" i="26"/>
  <c r="T65" i="26"/>
  <c r="U65" i="26"/>
  <c r="J65" i="24"/>
  <c r="K65" i="24"/>
  <c r="L65" i="24"/>
  <c r="M65" i="24"/>
  <c r="N65" i="24"/>
  <c r="O65" i="24"/>
  <c r="P65" i="24"/>
  <c r="Q65" i="24"/>
  <c r="R65" i="24"/>
  <c r="S65" i="24"/>
  <c r="T65" i="24"/>
  <c r="U65" i="24"/>
  <c r="J65" i="29"/>
  <c r="K65" i="29"/>
  <c r="L65" i="29"/>
  <c r="M65" i="29"/>
  <c r="N65" i="29"/>
  <c r="O65" i="29"/>
  <c r="P65" i="29"/>
  <c r="Q65" i="29"/>
  <c r="R65" i="29"/>
  <c r="S65" i="29"/>
  <c r="T65" i="29"/>
  <c r="U65" i="29"/>
  <c r="J65" i="23"/>
  <c r="K65" i="23"/>
  <c r="L65" i="23"/>
  <c r="M65" i="23"/>
  <c r="N65" i="23"/>
  <c r="O65" i="23"/>
  <c r="P65" i="23"/>
  <c r="Q65" i="23"/>
  <c r="R65" i="23"/>
  <c r="S65" i="23"/>
  <c r="T65" i="23"/>
  <c r="U65" i="23"/>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D65"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L64" i="28" s="1"/>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L59" i="27"/>
  <c r="M17" i="27"/>
  <c r="M19"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19" i="23" s="1"/>
  <c r="E21" i="23"/>
  <c r="E23" i="23" s="1"/>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17" i="23"/>
  <c r="N19" i="23" s="1"/>
  <c r="U59" i="23"/>
  <c r="V21" i="23"/>
  <c r="V23" i="23" s="1"/>
  <c r="V17" i="23"/>
  <c r="I17" i="24"/>
  <c r="I19" i="24" s="1"/>
  <c r="I21" i="24"/>
  <c r="Q17" i="24"/>
  <c r="Q19" i="24" s="1"/>
  <c r="Q21" i="24"/>
  <c r="Q23" i="24" s="1"/>
  <c r="D59" i="26"/>
  <c r="E21" i="26"/>
  <c r="E23" i="26" s="1"/>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23" i="26" s="1"/>
  <c r="G17" i="26"/>
  <c r="O17" i="26"/>
  <c r="O21" i="26"/>
  <c r="E59" i="27"/>
  <c r="F17" i="27"/>
  <c r="F19" i="27" s="1"/>
  <c r="M59" i="27"/>
  <c r="N17" i="27"/>
  <c r="U59" i="27"/>
  <c r="V17" i="27"/>
  <c r="E59" i="28"/>
  <c r="F17" i="28"/>
  <c r="F19" i="28" s="1"/>
  <c r="F21" i="28"/>
  <c r="M59" i="28"/>
  <c r="N17" i="28"/>
  <c r="N19" i="28" s="1"/>
  <c r="N21" i="28"/>
  <c r="U59" i="28"/>
  <c r="V17" i="28"/>
  <c r="V21" i="28"/>
  <c r="D59" i="29"/>
  <c r="E17" i="29"/>
  <c r="E19" i="29" s="1"/>
  <c r="E21" i="29"/>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O17" i="22"/>
  <c r="O19" i="22" s="1"/>
  <c r="O21" i="22"/>
  <c r="O23" i="22" s="1"/>
  <c r="H59" i="23"/>
  <c r="I21" i="23"/>
  <c r="I23" i="23" s="1"/>
  <c r="I17" i="23"/>
  <c r="P59" i="23"/>
  <c r="Q17" i="23"/>
  <c r="Q21" i="23"/>
  <c r="Q23" i="23" s="1"/>
  <c r="C59" i="24"/>
  <c r="D17" i="24"/>
  <c r="D19" i="24" s="1"/>
  <c r="D21" i="24"/>
  <c r="D23" i="24" s="1"/>
  <c r="K59" i="24"/>
  <c r="L21" i="24"/>
  <c r="L17" i="24"/>
  <c r="L19" i="24" s="1"/>
  <c r="S59" i="24"/>
  <c r="T21" i="24"/>
  <c r="T17" i="24"/>
  <c r="T19" i="24" s="1"/>
  <c r="H21" i="26"/>
  <c r="H23" i="26" s="1"/>
  <c r="H17" i="26"/>
  <c r="H19" i="26" s="1"/>
  <c r="P21" i="26"/>
  <c r="P17" i="26"/>
  <c r="F59" i="28"/>
  <c r="G17" i="28"/>
  <c r="G19" i="28" s="1"/>
  <c r="G21" i="28"/>
  <c r="G23" i="28" s="1"/>
  <c r="N59" i="28"/>
  <c r="O17" i="28"/>
  <c r="O19" i="28" s="1"/>
  <c r="O21" i="28"/>
  <c r="E59" i="29"/>
  <c r="F17" i="29"/>
  <c r="F19" i="29" s="1"/>
  <c r="F21" i="29"/>
  <c r="F23" i="29" s="1"/>
  <c r="M59" i="29"/>
  <c r="N17" i="29"/>
  <c r="N21" i="29"/>
  <c r="U59" i="29"/>
  <c r="V17" i="29"/>
  <c r="V21" i="29"/>
  <c r="V23" i="29" s="1"/>
  <c r="D59" i="30"/>
  <c r="E17" i="30"/>
  <c r="E19" i="30" s="1"/>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17" i="22"/>
  <c r="H19" i="22" s="1"/>
  <c r="I59" i="23"/>
  <c r="J21" i="23"/>
  <c r="J23" i="23" s="1"/>
  <c r="J17" i="23"/>
  <c r="J19" i="23" s="1"/>
  <c r="Q59" i="23"/>
  <c r="R21" i="23"/>
  <c r="R17" i="23"/>
  <c r="D59" i="24"/>
  <c r="E17" i="24"/>
  <c r="E19" i="24" s="1"/>
  <c r="E21" i="24"/>
  <c r="L59" i="24"/>
  <c r="M17" i="24"/>
  <c r="M19" i="24" s="1"/>
  <c r="M21" i="24"/>
  <c r="M23" i="24" s="1"/>
  <c r="T59" i="24"/>
  <c r="U21" i="24"/>
  <c r="U17" i="24"/>
  <c r="H59" i="26"/>
  <c r="I17" i="26"/>
  <c r="I21" i="26"/>
  <c r="I23" i="26" s="1"/>
  <c r="P59" i="26"/>
  <c r="Q17" i="26"/>
  <c r="Q19" i="26" s="1"/>
  <c r="Q21" i="26"/>
  <c r="E63" i="26"/>
  <c r="H17" i="27"/>
  <c r="P17" i="27"/>
  <c r="P19" i="27" s="1"/>
  <c r="H21" i="28"/>
  <c r="H23" i="28" s="1"/>
  <c r="H17" i="28"/>
  <c r="H19" i="28" s="1"/>
  <c r="P21" i="28"/>
  <c r="P17" i="28"/>
  <c r="P19" i="28" s="1"/>
  <c r="G17" i="29"/>
  <c r="G19" i="29" s="1"/>
  <c r="G21" i="29"/>
  <c r="G23" i="29" s="1"/>
  <c r="O17" i="29"/>
  <c r="O21" i="29"/>
  <c r="E59" i="30"/>
  <c r="F21" i="30"/>
  <c r="F23" i="30" s="1"/>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17" i="22"/>
  <c r="T59" i="21"/>
  <c r="T64" i="21" s="1"/>
  <c r="U17" i="21"/>
  <c r="U19" i="21" s="1"/>
  <c r="U21" i="21"/>
  <c r="U23" i="21" s="1"/>
  <c r="U24" i="21" s="1"/>
  <c r="M17" i="21"/>
  <c r="M21" i="21"/>
  <c r="E17" i="21"/>
  <c r="E19" i="21" s="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H19" i="29" s="1"/>
  <c r="P21" i="29"/>
  <c r="P23" i="29" s="1"/>
  <c r="P17" i="29"/>
  <c r="G21" i="30"/>
  <c r="G23"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J19" i="27" s="1"/>
  <c r="Q59" i="27"/>
  <c r="R17" i="27"/>
  <c r="I59" i="28"/>
  <c r="J17" i="28"/>
  <c r="J19" i="28" s="1"/>
  <c r="J21" i="28"/>
  <c r="J23" i="28" s="1"/>
  <c r="Q59" i="28"/>
  <c r="R21" i="28"/>
  <c r="R23"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K58" i="21"/>
  <c r="K61" i="21" s="1"/>
  <c r="K64" i="21" s="1"/>
  <c r="R19" i="24"/>
  <c r="I21" i="27"/>
  <c r="I23" i="27" s="1"/>
  <c r="Q21" i="27"/>
  <c r="R58" i="21"/>
  <c r="R61" i="21" s="1"/>
  <c r="R64" i="21" s="1"/>
  <c r="O57" i="21"/>
  <c r="A43" i="21"/>
  <c r="J58" i="21"/>
  <c r="J61" i="21" s="1"/>
  <c r="D58" i="29"/>
  <c r="D61" i="29" s="1"/>
  <c r="P23" i="26"/>
  <c r="G21" i="27"/>
  <c r="G23" i="27" s="1"/>
  <c r="O21" i="27"/>
  <c r="O23" i="27" s="1"/>
  <c r="D58" i="30"/>
  <c r="D61" i="30" s="1"/>
  <c r="L58" i="30"/>
  <c r="L61" i="30" s="1"/>
  <c r="L64" i="30" s="1"/>
  <c r="R58" i="23"/>
  <c r="R61" i="23" s="1"/>
  <c r="H21" i="27"/>
  <c r="H23"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D19" i="27"/>
  <c r="L21" i="27"/>
  <c r="L23" i="27" s="1"/>
  <c r="T21" i="27"/>
  <c r="H57" i="29"/>
  <c r="P58" i="21"/>
  <c r="P61" i="21" s="1"/>
  <c r="H58" i="21"/>
  <c r="H61" i="21" s="1"/>
  <c r="N59" i="23"/>
  <c r="R58" i="26"/>
  <c r="R61" i="26" s="1"/>
  <c r="R57" i="21"/>
  <c r="H58" i="22"/>
  <c r="H61" i="22" s="1"/>
  <c r="H64" i="22" s="1"/>
  <c r="H65" i="22" s="1"/>
  <c r="P58" i="22"/>
  <c r="P61" i="22" s="1"/>
  <c r="P64" i="22" s="1"/>
  <c r="F59" i="22"/>
  <c r="K58" i="29"/>
  <c r="K61" i="29" s="1"/>
  <c r="I58" i="23"/>
  <c r="I61" i="23" s="1"/>
  <c r="I64" i="23" s="1"/>
  <c r="I65" i="23" s="1"/>
  <c r="Q58" i="23"/>
  <c r="Q61" i="23" s="1"/>
  <c r="L58" i="29"/>
  <c r="L61" i="29" s="1"/>
  <c r="T58" i="29"/>
  <c r="T61" i="29" s="1"/>
  <c r="T64" i="29" s="1"/>
  <c r="I23" i="30"/>
  <c r="Q23" i="30"/>
  <c r="E23" i="30"/>
  <c r="U23" i="30"/>
  <c r="J58" i="28"/>
  <c r="J61" i="28" s="1"/>
  <c r="J64" i="28" s="1"/>
  <c r="R58" i="22"/>
  <c r="R61" i="22" s="1"/>
  <c r="R64" i="22"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D64" i="27" s="1"/>
  <c r="D65" i="27" s="1"/>
  <c r="L58" i="27"/>
  <c r="L61" i="27" s="1"/>
  <c r="T58" i="27"/>
  <c r="T61" i="27" s="1"/>
  <c r="T64" i="27" s="1"/>
  <c r="J58" i="30"/>
  <c r="J61" i="30" s="1"/>
  <c r="J64" i="30" s="1"/>
  <c r="R58" i="30"/>
  <c r="R61" i="30" s="1"/>
  <c r="R64" i="30" s="1"/>
  <c r="P57" i="30"/>
  <c r="J57" i="21"/>
  <c r="H59" i="21"/>
  <c r="Q23" i="22"/>
  <c r="R21" i="27"/>
  <c r="R23"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H64" i="30" s="1"/>
  <c r="H65" i="30" s="1"/>
  <c r="N59" i="30"/>
  <c r="K19" i="2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P23" i="22"/>
  <c r="C58" i="22"/>
  <c r="C61" i="22" s="1"/>
  <c r="C64" i="22" s="1"/>
  <c r="C65" i="22" s="1"/>
  <c r="K58" i="22"/>
  <c r="K61" i="22" s="1"/>
  <c r="K64" i="22" s="1"/>
  <c r="S58" i="22"/>
  <c r="S61" i="22" s="1"/>
  <c r="S64" i="22" s="1"/>
  <c r="F57" i="23"/>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L23" i="29"/>
  <c r="T23" i="29"/>
  <c r="G58" i="29"/>
  <c r="G61" i="29" s="1"/>
  <c r="O58" i="29"/>
  <c r="O61" i="29" s="1"/>
  <c r="P59" i="29"/>
  <c r="I57" i="30"/>
  <c r="M19" i="21"/>
  <c r="G57" i="21"/>
  <c r="E58" i="22"/>
  <c r="E61" i="22" s="1"/>
  <c r="M58" i="22"/>
  <c r="M61" i="22" s="1"/>
  <c r="M64" i="22" s="1"/>
  <c r="U58" i="22"/>
  <c r="U61" i="22" s="1"/>
  <c r="A45" i="22"/>
  <c r="O57" i="22"/>
  <c r="H58" i="23"/>
  <c r="H61" i="23" s="1"/>
  <c r="P58" i="23"/>
  <c r="P61" i="23" s="1"/>
  <c r="P64" i="23" s="1"/>
  <c r="I58" i="24"/>
  <c r="I61" i="24" s="1"/>
  <c r="Q58" i="24"/>
  <c r="Q61" i="24" s="1"/>
  <c r="Q64" i="24" s="1"/>
  <c r="E58" i="26"/>
  <c r="E61" i="26" s="1"/>
  <c r="M58" i="26"/>
  <c r="M61" i="26" s="1"/>
  <c r="M64" i="26" s="1"/>
  <c r="M66" i="26" s="1"/>
  <c r="U58" i="26"/>
  <c r="U61" i="26" s="1"/>
  <c r="N57" i="26"/>
  <c r="P59" i="27"/>
  <c r="I58" i="28"/>
  <c r="I61" i="28" s="1"/>
  <c r="I64" i="28" s="1"/>
  <c r="I65" i="28" s="1"/>
  <c r="Q58" i="28"/>
  <c r="Q61" i="28" s="1"/>
  <c r="Q64" i="28" s="1"/>
  <c r="P23" i="28"/>
  <c r="H58" i="29"/>
  <c r="H61" i="29" s="1"/>
  <c r="P58" i="29"/>
  <c r="P61" i="29" s="1"/>
  <c r="E58" i="30"/>
  <c r="E61"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R19" i="30"/>
  <c r="F63" i="30"/>
  <c r="N63" i="30"/>
  <c r="K19" i="30"/>
  <c r="S19" i="30"/>
  <c r="S23" i="30"/>
  <c r="A31" i="30"/>
  <c r="A33" i="30"/>
  <c r="A39" i="30"/>
  <c r="A41" i="30"/>
  <c r="A47" i="30"/>
  <c r="A49" i="30"/>
  <c r="G57" i="30"/>
  <c r="O57" i="30"/>
  <c r="G59" i="30"/>
  <c r="O59" i="30"/>
  <c r="G63" i="30"/>
  <c r="O63" i="30"/>
  <c r="P63" i="30"/>
  <c r="I63" i="30"/>
  <c r="Q63" i="30"/>
  <c r="T19" i="30"/>
  <c r="N19" i="30"/>
  <c r="V19" i="30"/>
  <c r="N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E23" i="29"/>
  <c r="M23" i="29"/>
  <c r="U23" i="29"/>
  <c r="I57" i="29"/>
  <c r="Q57" i="29"/>
  <c r="I63" i="29"/>
  <c r="Q63" i="29"/>
  <c r="N19" i="29"/>
  <c r="V19" i="29"/>
  <c r="N23" i="29"/>
  <c r="B63" i="29"/>
  <c r="J63" i="29"/>
  <c r="R63" i="29"/>
  <c r="L19" i="29"/>
  <c r="O19" i="29"/>
  <c r="A32" i="29"/>
  <c r="A34" i="29"/>
  <c r="A40" i="29"/>
  <c r="A42" i="29"/>
  <c r="A48" i="29"/>
  <c r="A50" i="29"/>
  <c r="C63" i="29"/>
  <c r="K63" i="29"/>
  <c r="S63"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L23" i="28"/>
  <c r="T23" i="28"/>
  <c r="H59" i="28"/>
  <c r="P59" i="28"/>
  <c r="H63" i="28"/>
  <c r="P63" i="28"/>
  <c r="E19" i="28"/>
  <c r="M19" i="28"/>
  <c r="U19" i="28"/>
  <c r="M23" i="28"/>
  <c r="I57" i="28"/>
  <c r="Q57" i="28"/>
  <c r="I63" i="28"/>
  <c r="Q63" i="28"/>
  <c r="R19" i="28"/>
  <c r="V19" i="28"/>
  <c r="F23" i="28"/>
  <c r="N23" i="28"/>
  <c r="V23" i="28"/>
  <c r="B63" i="28"/>
  <c r="J63" i="28"/>
  <c r="R63" i="28"/>
  <c r="A32" i="28"/>
  <c r="A34" i="28"/>
  <c r="A40" i="28"/>
  <c r="A42" i="28"/>
  <c r="A48" i="28"/>
  <c r="A50" i="28"/>
  <c r="C63" i="28"/>
  <c r="K63" i="28"/>
  <c r="S63" i="28"/>
  <c r="D63" i="28"/>
  <c r="L63" i="28"/>
  <c r="T63" i="28"/>
  <c r="I19" i="28"/>
  <c r="E63" i="28"/>
  <c r="M63" i="28"/>
  <c r="Q23" i="27"/>
  <c r="T23" i="27"/>
  <c r="R19"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G19" i="27"/>
  <c r="A32" i="27"/>
  <c r="A34" i="27"/>
  <c r="A40" i="27"/>
  <c r="A42" i="27"/>
  <c r="A48" i="27"/>
  <c r="A50" i="27"/>
  <c r="C63" i="27"/>
  <c r="K63" i="27"/>
  <c r="S63" i="27"/>
  <c r="L19" i="27"/>
  <c r="H19" i="27"/>
  <c r="D63" i="27"/>
  <c r="L63" i="27"/>
  <c r="T63" i="27"/>
  <c r="H63" i="27"/>
  <c r="Q19" i="27"/>
  <c r="E63" i="27"/>
  <c r="M63" i="27"/>
  <c r="U64" i="26"/>
  <c r="U66" i="26" s="1"/>
  <c r="O23" i="26"/>
  <c r="J23" i="26"/>
  <c r="K23" i="26"/>
  <c r="A31" i="26"/>
  <c r="A33" i="26"/>
  <c r="A37" i="26"/>
  <c r="A39" i="26"/>
  <c r="A41" i="26"/>
  <c r="A45" i="26"/>
  <c r="A47" i="26"/>
  <c r="A49" i="26"/>
  <c r="G57" i="26"/>
  <c r="O57" i="26"/>
  <c r="G59" i="26"/>
  <c r="O59" i="26"/>
  <c r="G63" i="26"/>
  <c r="O63" i="26"/>
  <c r="L19" i="26"/>
  <c r="T19" i="26"/>
  <c r="L23" i="26"/>
  <c r="T23" i="26"/>
  <c r="H63" i="26"/>
  <c r="P63" i="26"/>
  <c r="M19" i="26"/>
  <c r="M23" i="26"/>
  <c r="I57" i="26"/>
  <c r="Q57" i="26"/>
  <c r="I59" i="26"/>
  <c r="Q59" i="26"/>
  <c r="Q64" i="26" s="1"/>
  <c r="I63" i="26"/>
  <c r="Q63" i="26"/>
  <c r="N19" i="26"/>
  <c r="N23" i="26"/>
  <c r="V23" i="26"/>
  <c r="B63" i="26"/>
  <c r="J63" i="26"/>
  <c r="R63" i="26"/>
  <c r="G19" i="26"/>
  <c r="O19" i="26"/>
  <c r="A32" i="26"/>
  <c r="A34" i="26"/>
  <c r="A40" i="26"/>
  <c r="A42" i="26"/>
  <c r="A48" i="26"/>
  <c r="A50" i="26"/>
  <c r="C63" i="26"/>
  <c r="K63" i="26"/>
  <c r="S63"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M19" i="23"/>
  <c r="M23" i="23"/>
  <c r="I57" i="23"/>
  <c r="Q57" i="23"/>
  <c r="F23" i="23"/>
  <c r="N23"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Q19" i="21"/>
  <c r="J23" i="21"/>
  <c r="J24" i="21" s="1"/>
  <c r="R23" i="21"/>
  <c r="R24" i="21" s="1"/>
  <c r="I19" i="2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4" i="26" l="1"/>
  <c r="I65" i="26" s="1"/>
  <c r="G64" i="30"/>
  <c r="G65" i="30" s="1"/>
  <c r="D64" i="30"/>
  <c r="D65" i="30" s="1"/>
  <c r="I64" i="30"/>
  <c r="I65" i="30" s="1"/>
  <c r="I64" i="27"/>
  <c r="I65" i="27" s="1"/>
  <c r="H64" i="23"/>
  <c r="H65" i="23" s="1"/>
  <c r="F64" i="26"/>
  <c r="F65" i="26" s="1"/>
  <c r="E64" i="30"/>
  <c r="E65" i="30" s="1"/>
  <c r="E64" i="22"/>
  <c r="E65" i="22" s="1"/>
  <c r="E64" i="27"/>
  <c r="E65" i="27" s="1"/>
  <c r="C64" i="21"/>
  <c r="C65" i="21" s="1"/>
  <c r="C64" i="27"/>
  <c r="C65" i="27" s="1"/>
  <c r="C64" i="23"/>
  <c r="C65" i="23" s="1"/>
  <c r="C64" i="30"/>
  <c r="C65" i="30" s="1"/>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U64" i="28"/>
  <c r="U66" i="28" s="1"/>
  <c r="U64" i="24"/>
  <c r="U66" i="24" s="1"/>
  <c r="F64" i="23"/>
  <c r="U64" i="27"/>
  <c r="U66" i="27" s="1"/>
  <c r="C19" i="22"/>
  <c r="C20" i="22" s="1"/>
  <c r="S66" i="27"/>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T66" i="23"/>
  <c r="Q66" i="21"/>
  <c r="P66" i="21"/>
  <c r="K66" i="27"/>
  <c r="G64" i="23"/>
  <c r="Q66" i="24"/>
  <c r="R66" i="27"/>
  <c r="C66" i="27"/>
  <c r="J66" i="27"/>
  <c r="G64" i="27"/>
  <c r="G66" i="30"/>
  <c r="J66" i="30"/>
  <c r="F64" i="27"/>
  <c r="T66" i="27"/>
  <c r="L66" i="29"/>
  <c r="Q66" i="22"/>
  <c r="J66" i="26"/>
  <c r="C66" i="22"/>
  <c r="T66" i="21"/>
  <c r="S66" i="23"/>
  <c r="H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J66" i="23"/>
  <c r="Q64" i="1"/>
  <c r="U64" i="1"/>
  <c r="P64" i="1"/>
  <c r="J66" i="24"/>
  <c r="Q66" i="29"/>
  <c r="F64" i="29"/>
  <c r="O64" i="23"/>
  <c r="O66" i="23" s="1"/>
  <c r="O64" i="30"/>
  <c r="O66" i="30" s="1"/>
  <c r="N64" i="24"/>
  <c r="N66" i="24" s="1"/>
  <c r="B66" i="30"/>
  <c r="B66" i="24"/>
  <c r="K66" i="30"/>
  <c r="R66" i="29"/>
  <c r="M66" i="29"/>
  <c r="I66" i="29"/>
  <c r="S66" i="29"/>
  <c r="T66" i="28"/>
  <c r="D66" i="28"/>
  <c r="M66" i="28"/>
  <c r="Q66" i="28"/>
  <c r="I66" i="28"/>
  <c r="S66" i="28"/>
  <c r="K66" i="28"/>
  <c r="Q66" i="27"/>
  <c r="P66" i="27"/>
  <c r="Q66" i="26"/>
  <c r="P66" i="26"/>
  <c r="C66" i="26"/>
  <c r="H66" i="26"/>
  <c r="L66" i="24"/>
  <c r="P66" i="24"/>
  <c r="D66" i="24"/>
  <c r="K66" i="24"/>
  <c r="M66" i="24"/>
  <c r="I66" i="23"/>
  <c r="N66" i="23"/>
  <c r="E66" i="23"/>
  <c r="I66" i="22"/>
  <c r="M66" i="22"/>
  <c r="S66" i="22"/>
  <c r="K66" i="22"/>
  <c r="T66" i="22"/>
  <c r="M66" i="21"/>
  <c r="K66" i="21"/>
  <c r="D66" i="21"/>
  <c r="R66" i="21"/>
  <c r="N64" i="1"/>
  <c r="M64" i="1"/>
  <c r="T64" i="1"/>
  <c r="L64" i="1"/>
  <c r="J64" i="1"/>
  <c r="K64" i="1"/>
  <c r="O64" i="1"/>
  <c r="C64" i="1"/>
  <c r="C65" i="1" s="1"/>
  <c r="I64" i="1"/>
  <c r="I65" i="1" s="1"/>
  <c r="H64" i="1"/>
  <c r="G64" i="1"/>
  <c r="G65" i="1" s="1"/>
  <c r="F64" i="1"/>
  <c r="F65" i="1" s="1"/>
  <c r="E64" i="1"/>
  <c r="E65" i="1" s="1"/>
  <c r="D64" i="1"/>
  <c r="B64" i="1"/>
  <c r="D63" i="1"/>
  <c r="L63" i="1"/>
  <c r="F63" i="1"/>
  <c r="R63" i="1"/>
  <c r="J63" i="1"/>
  <c r="Q63" i="1"/>
  <c r="Q66" i="1" s="1"/>
  <c r="I63" i="1"/>
  <c r="C63" i="1"/>
  <c r="K63" i="1"/>
  <c r="P63" i="1"/>
  <c r="H63" i="1"/>
  <c r="T63" i="1"/>
  <c r="T66" i="1" s="1"/>
  <c r="S63" i="1"/>
  <c r="O63" i="1"/>
  <c r="G63" i="1"/>
  <c r="N63" i="1"/>
  <c r="E63" i="1"/>
  <c r="B63" i="1"/>
  <c r="U63" i="1"/>
  <c r="M63" i="1"/>
  <c r="I66" i="26" l="1"/>
  <c r="I66" i="30"/>
  <c r="F66" i="26"/>
  <c r="E66" i="27"/>
  <c r="E66" i="22"/>
  <c r="D66" i="30"/>
  <c r="C66" i="21"/>
  <c r="H65" i="1"/>
  <c r="D65" i="1"/>
  <c r="B65" i="1"/>
  <c r="I66" i="27"/>
  <c r="H66" i="23"/>
  <c r="E66" i="30"/>
  <c r="C66" i="30"/>
  <c r="I66" i="21"/>
  <c r="I65" i="21"/>
  <c r="I66" i="24"/>
  <c r="H66" i="27"/>
  <c r="H65" i="27"/>
  <c r="H66" i="24"/>
  <c r="H65" i="24"/>
  <c r="H66" i="28"/>
  <c r="H65" i="28"/>
  <c r="H66" i="29"/>
  <c r="H65" i="29"/>
  <c r="H66" i="21"/>
  <c r="G66" i="27"/>
  <c r="G65" i="27"/>
  <c r="G66" i="24"/>
  <c r="G65" i="24"/>
  <c r="G66" i="22"/>
  <c r="G65" i="22"/>
  <c r="G66" i="28"/>
  <c r="G65" i="28"/>
  <c r="G66" i="29"/>
  <c r="G65" i="29"/>
  <c r="G66" i="21"/>
  <c r="G65" i="21"/>
  <c r="G66" i="23"/>
  <c r="G65" i="23"/>
  <c r="G66" i="26"/>
  <c r="G65" i="26"/>
  <c r="B66" i="27"/>
  <c r="B65" i="27"/>
  <c r="B66" i="28"/>
  <c r="B65" i="28"/>
  <c r="B66" i="26"/>
  <c r="B65" i="26"/>
  <c r="B66" i="29"/>
  <c r="B65" i="29"/>
  <c r="B66" i="22"/>
  <c r="B65" i="22"/>
  <c r="B66" i="23"/>
  <c r="B65" i="23"/>
  <c r="B66" i="21"/>
  <c r="B65" i="21"/>
  <c r="F66" i="24"/>
  <c r="F65" i="24"/>
  <c r="F66" i="21"/>
  <c r="F65" i="21"/>
  <c r="F66" i="22"/>
  <c r="F65" i="22"/>
  <c r="F66" i="27"/>
  <c r="F65" i="27"/>
  <c r="F66" i="23"/>
  <c r="F65" i="23"/>
  <c r="F66" i="28"/>
  <c r="F65" i="28"/>
  <c r="F66" i="29"/>
  <c r="F65" i="29"/>
  <c r="F66" i="30"/>
  <c r="F65" i="30"/>
  <c r="E66" i="26"/>
  <c r="E65" i="26"/>
  <c r="E66" i="24"/>
  <c r="E65" i="24"/>
  <c r="E66" i="28"/>
  <c r="E65" i="28"/>
  <c r="E66" i="29"/>
  <c r="E65" i="29"/>
  <c r="E66" i="21"/>
  <c r="E65" i="21"/>
  <c r="D66" i="23"/>
  <c r="D66" i="26"/>
  <c r="D66" i="22"/>
  <c r="D66" i="29"/>
  <c r="C66" i="28"/>
  <c r="C65" i="28"/>
  <c r="C66" i="24"/>
  <c r="C65" i="24"/>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<sst xmlns="http://schemas.openxmlformats.org/spreadsheetml/2006/main" count="2077" uniqueCount="168">
  <si>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</si>
  <si>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</si>
  <si>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</si>
  <si>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</si>
  <si>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</si>
  <si>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</si>
  <si>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</si>
  <si>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</si>
  <si>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</si>
  <si>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</si>
  <si>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</si>
  <si>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</si>
  <si>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</si>
  <si>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</si>
  <si>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</si>
  <si>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</si>
  <si>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</si>
  <si>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</si>
  <si>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</si>
  <si>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</si>
  <si>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</si>
  <si>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</si>
  <si>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</si>
  <si>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</si>
  <si>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</si>
  <si>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</si>
  <si>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</si>
  <si>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</si>
  <si>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</si>
  <si>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</si>
  <si>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</si>
  <si>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</si>
  <si>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</si>
  <si>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</si>
  <si>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</si>
  <si>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</si>
  <si>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</si>
  <si>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</si>
  <si>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</si>
  <si>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</si>
  <si>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</si>
  <si>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</si>
  <si>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</si>
  <si>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</si>
  <si>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</si>
  <si>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</si>
  <si>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</si>
  <si>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</si>
  <si>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</si>
  <si>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</si>
  <si>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</si>
  <si>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</si>
  <si>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</si>
  <si>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</si>
  <si>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</si>
  <si>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</si>
  <si>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</si>
  <si>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</si>
  <si>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</si>
  <si>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</si>
  <si>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</si>
  <si>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</si>
  <si>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</si>
  <si>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</si>
  <si>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</si>
  <si>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</si>
  <si>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</si>
  <si>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</si>
  <si>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</si>
  <si>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</si>
  <si>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</si>
  <si>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</si>
  <si>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</si>
  <si>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</si>
  <si>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</si>
  <si>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</si>
  <si>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</si>
  <si>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</si>
  <si>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</si>
  <si>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</si>
  <si>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</si>
  <si>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</si>
  <si>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</si>
  <si>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</si>
  <si>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</si>
  <si>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</si>
  <si>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</si>
  <si>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</si>
  <si>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</si>
  <si>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</si>
  <si>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</si>
  <si>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</si>
  <si>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</si>
  <si>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</si>
  <si>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</si>
  <si>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</si>
  <si>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</si>
  <si>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</si>
  <si>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</si>
  <si>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</si>
  <si>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</si>
  <si>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</si>
  <si>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</si>
  <si>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</si>
  <si>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</si>
  <si>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</si>
  <si>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</si>
  <si>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</si>
  <si>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</si>
  <si>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</si>
  <si>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</si>
  <si>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</si>
  <si>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</si>
  <si>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</si>
  <si>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</si>
  <si>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</si>
  <si>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</si>
  <si>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</si>
  <si>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</si>
  <si>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</si>
  <si>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</si>
  <si>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</si>
  <si>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</si>
  <si>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</si>
  <si>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</si>
  <si>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</si>
  <si>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</si>
  <si>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</si>
  <si>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</si>
  <si>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</si>
  <si>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</si>
  <si>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</si>
  <si>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</si>
  <si>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</si>
  <si>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</si>
  <si>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</si>
  <si>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</si>
  <si>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</si>
  <si>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</si>
  <si>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</si>
  <si>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</si>
  <si>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</si>
  <si>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</si>
  <si>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</si>
  <si>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</si>
  <si>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</si>
  <si>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</si>
  <si>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</si>
  <si>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</si>
  <si>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</si>
  <si>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</si>
  <si>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</si>
  <si>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</si>
  <si>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</si>
  <si>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</si>
  <si>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</si>
  <si>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</si>
  <si>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</si>
  <si>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</si>
  <si>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</si>
  <si>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PAN-025753</t>
  </si>
  <si>
    <t>GP3792SK</t>
  </si>
  <si>
    <t>ByProduct recovery LTD</t>
  </si>
  <si>
    <t>Noyadd Farm, Rhayader, LD6 5HH</t>
  </si>
  <si>
    <t>Megan Tucker</t>
  </si>
  <si>
    <t>19 09 02</t>
  </si>
  <si>
    <t>Elan Valley</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</si>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</sst>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D4" zoomScale="90" zoomScaleNormal="90" workbookViewId="0">
      <selection activeCell="J16" sqref="J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24.2</v>
      </c>
      <c r="G1" s="123" t="s">
        <v>43</v>
      </c>
      <c r="H1" s="124"/>
      <c r="I1" s="96">
        <v>6</v>
      </c>
      <c r="J1" s="127" t="s">
        <v>153</v>
      </c>
      <c r="K1" s="127"/>
      <c r="L1" s="96">
        <v>252</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t="s">
        <v>165</v>
      </c>
      <c r="G2" s="125" t="s">
        <v>110</v>
      </c>
      <c r="H2" s="126"/>
      <c r="I2" s="96"/>
      <c r="J2" s="127" t="s">
        <v>158</v>
      </c>
      <c r="K2" s="127"/>
      <c r="L2" s="96">
        <v>0.75</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78</v>
      </c>
      <c r="G3" s="127" t="s">
        <v>159</v>
      </c>
      <c r="H3" s="127"/>
      <c r="I3" s="96"/>
      <c r="J3" s="123" t="s">
        <v>154</v>
      </c>
      <c r="K3" s="124"/>
      <c r="L3" s="96">
        <f>(L1/(L2*10000))*100</f>
        <v>3.36</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163</v>
      </c>
      <c r="D4" s="122"/>
      <c r="E4" s="94" t="s">
        <v>1</v>
      </c>
      <c r="F4" s="95" t="s">
        <v>166</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v>29</v>
      </c>
      <c r="D8" s="15">
        <v>31</v>
      </c>
      <c r="E8" s="15">
        <v>33</v>
      </c>
      <c r="F8" s="15">
        <v>34</v>
      </c>
      <c r="G8" s="15">
        <v>35</v>
      </c>
      <c r="H8" s="15">
        <v>36</v>
      </c>
      <c r="I8" s="15">
        <v>37</v>
      </c>
      <c r="J8" s="15">
        <v>38</v>
      </c>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167</v>
      </c>
      <c r="D9" s="15" t="s">
        <v>167</v>
      </c>
      <c r="E9" s="15" t="s">
        <v>167</v>
      </c>
      <c r="F9" s="15" t="s">
        <v>167</v>
      </c>
      <c r="G9" s="15" t="s">
        <v>167</v>
      </c>
      <c r="H9" s="15" t="s">
        <v>167</v>
      </c>
      <c r="I9" s="15" t="s">
        <v>167</v>
      </c>
      <c r="J9" s="15" t="s">
        <v>167</v>
      </c>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5.7</v>
      </c>
      <c r="D10" s="15">
        <v>5.7</v>
      </c>
      <c r="E10" s="15">
        <v>5.7</v>
      </c>
      <c r="F10" s="15">
        <v>5.6</v>
      </c>
      <c r="G10" s="15">
        <v>6.1</v>
      </c>
      <c r="H10" s="15">
        <v>5.6</v>
      </c>
      <c r="I10" s="15">
        <v>5.7</v>
      </c>
      <c r="J10" s="15">
        <v>5.7</v>
      </c>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1</v>
      </c>
      <c r="D11" s="15">
        <v>0</v>
      </c>
      <c r="E11" s="15">
        <v>1</v>
      </c>
      <c r="F11" s="15">
        <v>1</v>
      </c>
      <c r="G11" s="15">
        <v>0</v>
      </c>
      <c r="H11" s="15">
        <v>2</v>
      </c>
      <c r="I11" s="15">
        <v>1</v>
      </c>
      <c r="J11" s="15">
        <v>1</v>
      </c>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2</v>
      </c>
      <c r="D12" s="15">
        <v>0</v>
      </c>
      <c r="E12" s="15">
        <v>1</v>
      </c>
      <c r="F12" s="15">
        <v>0</v>
      </c>
      <c r="G12" s="15">
        <v>0</v>
      </c>
      <c r="H12" s="15">
        <v>2</v>
      </c>
      <c r="I12" s="15">
        <v>2</v>
      </c>
      <c r="J12" s="15">
        <v>1</v>
      </c>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2</v>
      </c>
      <c r="D13" s="15">
        <v>1</v>
      </c>
      <c r="E13" s="15">
        <v>1</v>
      </c>
      <c r="F13" s="15">
        <v>1</v>
      </c>
      <c r="G13" s="15">
        <v>1</v>
      </c>
      <c r="H13" s="15">
        <v>2</v>
      </c>
      <c r="I13" s="15">
        <v>2</v>
      </c>
      <c r="J13" s="15">
        <v>2</v>
      </c>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113</v>
      </c>
      <c r="E14" s="100" t="s">
        <v>113</v>
      </c>
      <c r="F14" s="100" t="s">
        <v>113</v>
      </c>
      <c r="G14" s="100" t="s">
        <v>113</v>
      </c>
      <c r="H14" s="100" t="s">
        <v>113</v>
      </c>
      <c r="I14" s="100" t="s">
        <v>113</v>
      </c>
      <c r="J14" s="100" t="s">
        <v>113</v>
      </c>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38</v>
      </c>
      <c r="D15" s="15">
        <v>38</v>
      </c>
      <c r="E15" s="15">
        <v>38</v>
      </c>
      <c r="F15" s="15">
        <v>38</v>
      </c>
      <c r="G15" s="15">
        <v>38</v>
      </c>
      <c r="H15" s="15">
        <v>38</v>
      </c>
      <c r="I15" s="15">
        <v>38</v>
      </c>
      <c r="J15" s="15">
        <v>38</v>
      </c>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71</v>
      </c>
      <c r="F16" s="101" t="s">
        <v>72</v>
      </c>
      <c r="G16" s="101" t="s">
        <v>72</v>
      </c>
      <c r="H16" s="101" t="s">
        <v>72</v>
      </c>
      <c r="I16" s="101" t="s">
        <v>72</v>
      </c>
      <c r="J16" s="101" t="s">
        <v>72</v>
      </c>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7.8609937499999987</v>
      </c>
      <c r="D18" s="16">
        <f>$D32</f>
        <v>7.8609937499999987</v>
      </c>
      <c r="E18" s="16">
        <f>$D33</f>
        <v>7.8609937499999987</v>
      </c>
      <c r="F18" s="16">
        <f>$D34</f>
        <v>7.8609937499999987</v>
      </c>
      <c r="G18" s="16">
        <f>$D35</f>
        <v>7.8609937499999987</v>
      </c>
      <c r="H18" s="16">
        <f>$D36</f>
        <v>7.8609937499999987</v>
      </c>
      <c r="I18" s="16">
        <f>$D37</f>
        <v>7.8609937499999987</v>
      </c>
      <c r="J18" s="16">
        <f>$D38</f>
        <v>7.8609937499999987</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-56.739006249999996</v>
      </c>
      <c r="D19" s="16">
        <f t="shared" ref="D19:V19" si="1">D18-D17</f>
        <v>-56.739006249999996</v>
      </c>
      <c r="E19" s="16">
        <f t="shared" si="1"/>
        <v>-56.739006249999996</v>
      </c>
      <c r="F19" s="16">
        <f t="shared" si="1"/>
        <v>-56.739006249999996</v>
      </c>
      <c r="G19" s="16">
        <f t="shared" si="1"/>
        <v>-56.739006249999996</v>
      </c>
      <c r="H19" s="16">
        <f t="shared" si="1"/>
        <v>-56.739006249999996</v>
      </c>
      <c r="I19" s="16">
        <f t="shared" si="1"/>
        <v>-56.739006249999996</v>
      </c>
      <c r="J19" s="16">
        <f t="shared" si="1"/>
        <v>-56.739006249999996</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2.1867737500000004</v>
      </c>
      <c r="D22" s="16">
        <f>$E32</f>
        <v>2.1867737500000004</v>
      </c>
      <c r="E22" s="16">
        <f>$E33</f>
        <v>2.1867737500000004</v>
      </c>
      <c r="F22" s="16">
        <f>$E34</f>
        <v>2.1867737500000004</v>
      </c>
      <c r="G22" s="16">
        <f>$E35</f>
        <v>2.1867737500000004</v>
      </c>
      <c r="H22" s="16">
        <f>$E36</f>
        <v>2.1867737500000004</v>
      </c>
      <c r="I22" s="16">
        <f>$E37</f>
        <v>2.1867737500000004</v>
      </c>
      <c r="J22" s="16">
        <f>$E38</f>
        <v>2.1867737500000004</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-225.81322625000001</v>
      </c>
      <c r="D23" s="16">
        <f t="shared" ref="D23:V23" si="3">D22-D21</f>
        <v>-225.81322625000001</v>
      </c>
      <c r="E23" s="16">
        <f t="shared" si="3"/>
        <v>-225.81322625000001</v>
      </c>
      <c r="F23" s="16">
        <f t="shared" si="3"/>
        <v>-225.81322625000001</v>
      </c>
      <c r="G23" s="16">
        <f t="shared" si="3"/>
        <v>-225.81322625000001</v>
      </c>
      <c r="H23" s="16">
        <f t="shared" si="3"/>
        <v>-225.81322625000001</v>
      </c>
      <c r="I23" s="16">
        <f t="shared" si="3"/>
        <v>-225.81322625000001</v>
      </c>
      <c r="J23" s="16">
        <f t="shared" si="3"/>
        <v>-225.81322625000001</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3.05</v>
      </c>
      <c r="C28" s="15">
        <v>0.75</v>
      </c>
      <c r="D28" s="15">
        <v>4.4999999999999998E-2</v>
      </c>
      <c r="E28" s="15">
        <v>2.3800000000000002E-2</v>
      </c>
      <c r="F28" s="15">
        <v>617</v>
      </c>
      <c r="G28" s="15">
        <v>24.6</v>
      </c>
      <c r="H28" s="15">
        <v>130</v>
      </c>
      <c r="I28" s="15">
        <v>14.6</v>
      </c>
      <c r="J28" s="15">
        <v>0.31</v>
      </c>
      <c r="K28" s="23">
        <v>1.32</v>
      </c>
      <c r="L28" s="15">
        <v>28.1</v>
      </c>
      <c r="M28" s="15">
        <v>7.8</v>
      </c>
      <c r="N28" s="15">
        <v>2120</v>
      </c>
      <c r="O28" s="15">
        <v>387000</v>
      </c>
      <c r="P28" s="15"/>
      <c r="Q28" s="15">
        <v>4410</v>
      </c>
      <c r="R28" s="15"/>
      <c r="S28" s="15">
        <v>33.299999999999997</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29</v>
      </c>
      <c r="B31" s="15">
        <v>250</v>
      </c>
      <c r="C31" s="77">
        <f>IF(C$27="%w/w SAR",((C$28*10)*$B31),IF(C$27="%w/w DM",(((C$28*10)*($B$28/100))*$B31),IF(C$27="kg/t SAR",(C$28*$B31),IF(C$27="kg/t DM",((C$28*($B$28/100))*$B31),IF(C$27="mg/kg SAR",((C$28*0.001)*$B31),IF(C$27="mg/kg DM",(((C$28*0.001)*($B$28/100))*$B31),0))))))</f>
        <v>57.1875</v>
      </c>
      <c r="D31" s="77">
        <f>(IF(D$27="%w/w SAR",((D$28*10)*$B31),IF(D$27="%w/w DM",(((D$28*10)*($B$28/100))*$B31),IF(D$27="kg/t SAR",(D$28*$B31),IF(D$27="kg/t DM",((D$28*($B$28/100))*$B31),IF(D$27="mg/kg SAR",((D$28*0.001)*$B31),IF(D$27="mg/kg DM",(((D$28*0.001)*($B$28/100))*$B31),"0")))))))*2.291</f>
        <v>7.8609937499999987</v>
      </c>
      <c r="E31" s="77">
        <f>(IF(E$27="%w/w SAR",((E$28*10)*$B31),IF(E$27="%w/w DM",(((E$28*10)*($B$28/100))*$B31),IF(E$27="kg/t SAR",(E$28*$B31),IF(E$27="kg/t DM",((E$28*($B$28/100))*$B31),IF(E$27="mg/kg SAR",((E$28*0.001)*$B31),IF(E$27="mg/kg DM",(((E$28*0.001)*($B$28/100))*$B31),"0")))))))*1.205</f>
        <v>2.1867737500000004</v>
      </c>
      <c r="F31" s="77">
        <f>(IF(F$27="%w/w SAR",((F$28*10)*$B31),IF(F$27="%w/w DM",(((F$28*10)*($B$28/100))*$B31),IF(F$27="kg/t SAR",(F$28*$B31),IF(F$27="kg/t DM",((F$28*($B$28/100))*$B31),IF(F$27="mg/kg SAR",((F$28*0.001)*$B31),IF(F$27="mg/kg DM",(((F$28*0.001)*($B$28/100))*$B31),"0")))))))*1.658</f>
        <v>7.8002682499999985</v>
      </c>
      <c r="G31" s="77">
        <f t="shared" ref="G31:P31" si="5">IF(G$27="%w/w SAR",((G$28*10)*$B31),IF(G$27="%w/w DM",(((G$28*10)*($B$28/100))*$B31),IF(G$27="kg/t SAR",(G$28*$B31),IF(G$27="kg/t DM",((G$28*($B$28/100))*$B31),IF(G$27="mg/kg SAR",((G$28*0.001)*$B31),IF(G$27="mg/kg DM",(((G$28*0.001)*($B$28/100))*$B31),0))))))</f>
        <v>0.18757499999999999</v>
      </c>
      <c r="H31" s="77">
        <f t="shared" si="5"/>
        <v>0.99124999999999996</v>
      </c>
      <c r="I31" s="77">
        <f t="shared" si="5"/>
        <v>0.11132499999999999</v>
      </c>
      <c r="J31" s="77">
        <f t="shared" si="5"/>
        <v>2.36375E-3</v>
      </c>
      <c r="K31" s="77">
        <f t="shared" si="5"/>
        <v>1.0064999999999999E-2</v>
      </c>
      <c r="L31" s="77">
        <f t="shared" si="5"/>
        <v>0.21426250000000002</v>
      </c>
      <c r="M31" s="77">
        <f t="shared" si="5"/>
        <v>5.9474999999999993E-2</v>
      </c>
      <c r="N31" s="77">
        <f t="shared" si="5"/>
        <v>16.164999999999999</v>
      </c>
      <c r="O31" s="77">
        <f t="shared" si="5"/>
        <v>2950.875</v>
      </c>
      <c r="P31" s="77">
        <f t="shared" si="5"/>
        <v>0</v>
      </c>
      <c r="Q31" s="77">
        <f>(IF(Q$27="%w/w SAR",((Q$28*10)*$B31),IF(Q$27="%w/w DM",(((Q$28*10)*($B$28/100))*$B31),IF(Q$27="kg/t SAR",(Q$28*$B31),IF(Q$27="kg/t DM",((Q$28*($B$28/100))*$B31),IF(Q$27="mg/kg SAR",((Q$28*0.001)*$B31),IF(Q$27="mg/kg DM",(((Q$28*0.001)*($B$28/100))*$B31),0)))))))*2.5</f>
        <v>84.065625000000011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0.25391249999999999</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31</v>
      </c>
      <c r="B32" s="15">
        <v>250</v>
      </c>
      <c r="C32" s="77">
        <f t="shared" ref="C32:C50" si="6">IF(C$27="%w/w SAR",((C$28*10)*$B32),IF(C$27="%w/w DM",(((C$28*10)*($B$28/100))*$B32),IF(C$27="kg/t SAR",(C$28*$B32),IF(C$27="kg/t DM",((C$28*($B$28/100))*$B32),IF(C$27="mg/kg SAR",((C$28*0.001)*$B32),IF(C$27="mg/kg DM",(((C$28*0.001)*($B$28/100))*$B32),0))))))</f>
        <v>57.1875</v>
      </c>
      <c r="D32" s="77">
        <f t="shared" ref="D32:D50" si="7">(IF(D$27="%w/w SAR",((D$28*10)*$B32),IF(D$27="%w/w DM",(((D$28*10)*($B$28/100))*$B32),IF(D$27="kg/t SAR",(D$28*$B32),IF(D$27="kg/t DM",((D$28*($B$28/100))*$B32),IF(D$27="mg/kg SAR",((D$28*0.001)*$B32),IF(D$27="mg/kg DM",(((D$28*0.001)*($B$28/100))*$B32),"0")))))))*2.291</f>
        <v>7.8609937499999987</v>
      </c>
      <c r="E32" s="77">
        <f t="shared" ref="E32:E50" si="8">(IF(E$27="%w/w SAR",((E$28*10)*$B32),IF(E$27="%w/w DM",(((E$28*10)*($B$28/100))*$B32),IF(E$27="kg/t SAR",(E$28*$B32),IF(E$27="kg/t DM",((E$28*($B$28/100))*$B32),IF(E$27="mg/kg SAR",((E$28*0.001)*$B32),IF(E$27="mg/kg DM",(((E$28*0.001)*($B$28/100))*$B32),"0")))))))*1.205</f>
        <v>2.1867737500000004</v>
      </c>
      <c r="F32" s="77">
        <f t="shared" ref="F32:F50" si="9">(IF(F$27="%w/w SAR",((F$28*10)*$B32),IF(F$27="%w/w DM",(((F$28*10)*($B$28/100))*$B32),IF(F$27="kg/t SAR",(F$28*$B32),IF(F$27="kg/t DM",((F$28*($B$28/100))*$B32),IF(F$27="mg/kg SAR",((F$28*0.001)*$B32),IF(F$27="mg/kg DM",(((F$28*0.001)*($B$28/100))*$B32),"0")))))))*1.658</f>
        <v>7.8002682499999985</v>
      </c>
      <c r="G32" s="77">
        <f t="shared" ref="G32:P50" si="10">IF(G$27="%w/w SAR",((G$28*10)*$B32),IF(G$27="%w/w DM",(((G$28*10)*($B$28/100))*$B32),IF(G$27="kg/t SAR",(G$28*$B32),IF(G$27="kg/t DM",((G$28*($B$28/100))*$B32),IF(G$27="mg/kg SAR",((G$28*0.001)*$B32),IF(G$27="mg/kg DM",(((G$28*0.001)*($B$28/100))*$B32),0))))))</f>
        <v>0.18757499999999999</v>
      </c>
      <c r="H32" s="77">
        <f t="shared" si="10"/>
        <v>0.99124999999999996</v>
      </c>
      <c r="I32" s="77">
        <f t="shared" si="10"/>
        <v>0.11132499999999999</v>
      </c>
      <c r="J32" s="77">
        <f t="shared" si="10"/>
        <v>2.36375E-3</v>
      </c>
      <c r="K32" s="77">
        <f t="shared" si="10"/>
        <v>1.0064999999999999E-2</v>
      </c>
      <c r="L32" s="77">
        <f t="shared" si="10"/>
        <v>0.21426250000000002</v>
      </c>
      <c r="M32" s="77">
        <f t="shared" si="10"/>
        <v>5.9474999999999993E-2</v>
      </c>
      <c r="N32" s="77">
        <f t="shared" si="10"/>
        <v>16.164999999999999</v>
      </c>
      <c r="O32" s="77">
        <f t="shared" si="10"/>
        <v>2950.875</v>
      </c>
      <c r="P32" s="77">
        <f t="shared" si="10"/>
        <v>0</v>
      </c>
      <c r="Q32" s="77">
        <f t="shared" ref="Q32:Q50" si="11">(IF(Q$27="%w/w SAR",((Q$28*10)*$B32),IF(Q$27="%w/w DM",(((Q$28*10)*($B$28/100))*$B32),IF(Q$27="kg/t SAR",(Q$28*$B32),IF(Q$27="kg/t DM",((Q$28*($B$28/100))*$B32),IF(Q$27="mg/kg SAR",((Q$28*0.001)*$B32),IF(Q$27="mg/kg DM",(((Q$28*0.001)*($B$28/100))*$B32),0)))))))*2.5</f>
        <v>84.065625000000011</v>
      </c>
      <c r="R32" s="77">
        <f t="shared" ref="R32:U50" si="12">IF(R$27="%w/w SAR",((R$28*10)*$B32),IF(R$27="%w/w DM",(((R$28*10)*($B$28/100))*$B32),IF(R$27="kg/t SAR",(R$28*$B32),IF(R$27="kg/t DM",((R$28*($B$28/100))*$B32),IF(R$27="mg/kg SAR",((R$28*0.001)*$B32),IF(R$27="mg/kg DM",(((R$28*0.001)*($B$28/100))*$B32),0))))))</f>
        <v>0</v>
      </c>
      <c r="S32" s="77">
        <f t="shared" si="12"/>
        <v>0.25391249999999999</v>
      </c>
      <c r="T32" s="77">
        <f t="shared" si="12"/>
        <v>0</v>
      </c>
      <c r="U32" s="77">
        <f t="shared" si="12"/>
        <v>0</v>
      </c>
      <c r="AB32" s="59"/>
      <c r="AC32" s="59"/>
      <c r="AD32" s="59"/>
      <c r="AE32" s="59"/>
      <c r="AF32" s="59"/>
      <c r="AG32" s="59"/>
      <c r="AH32" s="59"/>
      <c r="AI32" s="59"/>
    </row>
    <row r="33" spans="1:35" s="72" customFormat="1" ht="13" x14ac:dyDescent="0.35">
      <c r="A33" s="13">
        <f>E8</f>
        <v>33</v>
      </c>
      <c r="B33" s="15">
        <v>250</v>
      </c>
      <c r="C33" s="77">
        <f t="shared" si="6"/>
        <v>57.1875</v>
      </c>
      <c r="D33" s="77">
        <f t="shared" si="7"/>
        <v>7.8609937499999987</v>
      </c>
      <c r="E33" s="77">
        <f t="shared" si="8"/>
        <v>2.1867737500000004</v>
      </c>
      <c r="F33" s="77">
        <f t="shared" si="9"/>
        <v>7.8002682499999985</v>
      </c>
      <c r="G33" s="77">
        <f t="shared" si="10"/>
        <v>0.18757499999999999</v>
      </c>
      <c r="H33" s="77">
        <f t="shared" si="10"/>
        <v>0.99124999999999996</v>
      </c>
      <c r="I33" s="77">
        <f t="shared" si="10"/>
        <v>0.11132499999999999</v>
      </c>
      <c r="J33" s="77">
        <f t="shared" si="10"/>
        <v>2.36375E-3</v>
      </c>
      <c r="K33" s="77">
        <f t="shared" si="10"/>
        <v>1.0064999999999999E-2</v>
      </c>
      <c r="L33" s="77">
        <f t="shared" si="10"/>
        <v>0.21426250000000002</v>
      </c>
      <c r="M33" s="77">
        <f t="shared" si="10"/>
        <v>5.9474999999999993E-2</v>
      </c>
      <c r="N33" s="77">
        <f t="shared" si="10"/>
        <v>16.164999999999999</v>
      </c>
      <c r="O33" s="77">
        <f t="shared" si="10"/>
        <v>2950.875</v>
      </c>
      <c r="P33" s="77">
        <f t="shared" si="10"/>
        <v>0</v>
      </c>
      <c r="Q33" s="77">
        <f t="shared" si="11"/>
        <v>84.065625000000011</v>
      </c>
      <c r="R33" s="77">
        <f t="shared" si="12"/>
        <v>0</v>
      </c>
      <c r="S33" s="77">
        <f t="shared" si="12"/>
        <v>0.25391249999999999</v>
      </c>
      <c r="T33" s="77">
        <f t="shared" si="12"/>
        <v>0</v>
      </c>
      <c r="U33" s="77">
        <f t="shared" si="12"/>
        <v>0</v>
      </c>
      <c r="AB33" s="59"/>
      <c r="AC33" s="59"/>
      <c r="AD33" s="59"/>
      <c r="AE33" s="59"/>
      <c r="AF33" s="59"/>
      <c r="AG33" s="59"/>
      <c r="AH33" s="59"/>
      <c r="AI33" s="59"/>
    </row>
    <row r="34" spans="1:35" s="72" customFormat="1" ht="13" x14ac:dyDescent="0.35">
      <c r="A34" s="13">
        <f>F8</f>
        <v>34</v>
      </c>
      <c r="B34" s="15">
        <v>250</v>
      </c>
      <c r="C34" s="77">
        <f t="shared" si="6"/>
        <v>57.1875</v>
      </c>
      <c r="D34" s="77">
        <f t="shared" si="7"/>
        <v>7.8609937499999987</v>
      </c>
      <c r="E34" s="77">
        <f t="shared" si="8"/>
        <v>2.1867737500000004</v>
      </c>
      <c r="F34" s="77">
        <f t="shared" si="9"/>
        <v>7.8002682499999985</v>
      </c>
      <c r="G34" s="77">
        <f t="shared" si="10"/>
        <v>0.18757499999999999</v>
      </c>
      <c r="H34" s="77">
        <f t="shared" si="10"/>
        <v>0.99124999999999996</v>
      </c>
      <c r="I34" s="77">
        <f t="shared" si="10"/>
        <v>0.11132499999999999</v>
      </c>
      <c r="J34" s="77">
        <f t="shared" si="10"/>
        <v>2.36375E-3</v>
      </c>
      <c r="K34" s="77">
        <f t="shared" si="10"/>
        <v>1.0064999999999999E-2</v>
      </c>
      <c r="L34" s="77">
        <f t="shared" si="10"/>
        <v>0.21426250000000002</v>
      </c>
      <c r="M34" s="77">
        <f t="shared" si="10"/>
        <v>5.9474999999999993E-2</v>
      </c>
      <c r="N34" s="77">
        <f t="shared" si="10"/>
        <v>16.164999999999999</v>
      </c>
      <c r="O34" s="77">
        <f t="shared" si="10"/>
        <v>2950.875</v>
      </c>
      <c r="P34" s="77">
        <f t="shared" si="10"/>
        <v>0</v>
      </c>
      <c r="Q34" s="77">
        <f t="shared" si="11"/>
        <v>84.065625000000011</v>
      </c>
      <c r="R34" s="77">
        <f t="shared" si="12"/>
        <v>0</v>
      </c>
      <c r="S34" s="77">
        <f t="shared" si="12"/>
        <v>0.25391249999999999</v>
      </c>
      <c r="T34" s="77">
        <f t="shared" si="12"/>
        <v>0</v>
      </c>
      <c r="U34" s="77">
        <f t="shared" si="12"/>
        <v>0</v>
      </c>
      <c r="AB34" s="59"/>
      <c r="AC34" s="59"/>
      <c r="AD34" s="59"/>
      <c r="AE34" s="59"/>
      <c r="AF34" s="59"/>
      <c r="AG34" s="59"/>
      <c r="AH34" s="59"/>
      <c r="AI34" s="59"/>
    </row>
    <row r="35" spans="1:35" s="72" customFormat="1" ht="13" x14ac:dyDescent="0.35">
      <c r="A35" s="13">
        <f>G8</f>
        <v>35</v>
      </c>
      <c r="B35" s="15">
        <v>250</v>
      </c>
      <c r="C35" s="77">
        <f t="shared" si="6"/>
        <v>57.1875</v>
      </c>
      <c r="D35" s="77">
        <f t="shared" si="7"/>
        <v>7.8609937499999987</v>
      </c>
      <c r="E35" s="77">
        <f t="shared" si="8"/>
        <v>2.1867737500000004</v>
      </c>
      <c r="F35" s="77">
        <f t="shared" si="9"/>
        <v>7.8002682499999985</v>
      </c>
      <c r="G35" s="77">
        <f t="shared" si="10"/>
        <v>0.18757499999999999</v>
      </c>
      <c r="H35" s="77">
        <f t="shared" si="10"/>
        <v>0.99124999999999996</v>
      </c>
      <c r="I35" s="77">
        <f t="shared" si="10"/>
        <v>0.11132499999999999</v>
      </c>
      <c r="J35" s="77">
        <f t="shared" si="10"/>
        <v>2.36375E-3</v>
      </c>
      <c r="K35" s="77">
        <f t="shared" si="10"/>
        <v>1.0064999999999999E-2</v>
      </c>
      <c r="L35" s="77">
        <f t="shared" si="10"/>
        <v>0.21426250000000002</v>
      </c>
      <c r="M35" s="77">
        <f t="shared" si="10"/>
        <v>5.9474999999999993E-2</v>
      </c>
      <c r="N35" s="77">
        <f t="shared" si="10"/>
        <v>16.164999999999999</v>
      </c>
      <c r="O35" s="77">
        <f t="shared" si="10"/>
        <v>2950.875</v>
      </c>
      <c r="P35" s="77">
        <f t="shared" si="10"/>
        <v>0</v>
      </c>
      <c r="Q35" s="77">
        <f t="shared" si="11"/>
        <v>84.065625000000011</v>
      </c>
      <c r="R35" s="77">
        <f t="shared" si="12"/>
        <v>0</v>
      </c>
      <c r="S35" s="77">
        <f t="shared" si="12"/>
        <v>0.25391249999999999</v>
      </c>
      <c r="T35" s="77">
        <f t="shared" si="12"/>
        <v>0</v>
      </c>
      <c r="U35" s="77">
        <f t="shared" si="12"/>
        <v>0</v>
      </c>
      <c r="AB35" s="59"/>
      <c r="AC35" s="59"/>
      <c r="AD35" s="59"/>
      <c r="AE35" s="59"/>
      <c r="AF35" s="59"/>
      <c r="AG35" s="59"/>
      <c r="AH35" s="59"/>
      <c r="AI35" s="59"/>
    </row>
    <row r="36" spans="1:35" s="72" customFormat="1" ht="13" x14ac:dyDescent="0.35">
      <c r="A36" s="13">
        <f>H8</f>
        <v>36</v>
      </c>
      <c r="B36" s="15">
        <v>250</v>
      </c>
      <c r="C36" s="77">
        <f t="shared" si="6"/>
        <v>57.1875</v>
      </c>
      <c r="D36" s="77">
        <f t="shared" si="7"/>
        <v>7.8609937499999987</v>
      </c>
      <c r="E36" s="77">
        <f t="shared" si="8"/>
        <v>2.1867737500000004</v>
      </c>
      <c r="F36" s="77">
        <f t="shared" si="9"/>
        <v>7.8002682499999985</v>
      </c>
      <c r="G36" s="77">
        <f t="shared" si="10"/>
        <v>0.18757499999999999</v>
      </c>
      <c r="H36" s="77">
        <f t="shared" si="10"/>
        <v>0.99124999999999996</v>
      </c>
      <c r="I36" s="77">
        <f t="shared" si="10"/>
        <v>0.11132499999999999</v>
      </c>
      <c r="J36" s="77">
        <f t="shared" si="10"/>
        <v>2.36375E-3</v>
      </c>
      <c r="K36" s="77">
        <f t="shared" si="10"/>
        <v>1.0064999999999999E-2</v>
      </c>
      <c r="L36" s="77">
        <f t="shared" si="10"/>
        <v>0.21426250000000002</v>
      </c>
      <c r="M36" s="77">
        <f t="shared" si="10"/>
        <v>5.9474999999999993E-2</v>
      </c>
      <c r="N36" s="77">
        <f t="shared" si="10"/>
        <v>16.164999999999999</v>
      </c>
      <c r="O36" s="77">
        <f t="shared" si="10"/>
        <v>2950.875</v>
      </c>
      <c r="P36" s="77">
        <f t="shared" si="10"/>
        <v>0</v>
      </c>
      <c r="Q36" s="77">
        <f t="shared" si="11"/>
        <v>84.065625000000011</v>
      </c>
      <c r="R36" s="77">
        <f t="shared" si="12"/>
        <v>0</v>
      </c>
      <c r="S36" s="77">
        <f t="shared" si="12"/>
        <v>0.25391249999999999</v>
      </c>
      <c r="T36" s="77">
        <f t="shared" si="12"/>
        <v>0</v>
      </c>
      <c r="U36" s="77">
        <f t="shared" si="12"/>
        <v>0</v>
      </c>
      <c r="AB36" s="59"/>
      <c r="AC36" s="59"/>
      <c r="AD36" s="59"/>
      <c r="AE36" s="59"/>
      <c r="AF36" s="59"/>
      <c r="AG36" s="59"/>
      <c r="AH36" s="59"/>
      <c r="AI36" s="59"/>
    </row>
    <row r="37" spans="1:35" s="72" customFormat="1" ht="13" x14ac:dyDescent="0.35">
      <c r="A37" s="13">
        <f>I8</f>
        <v>37</v>
      </c>
      <c r="B37" s="15">
        <v>250</v>
      </c>
      <c r="C37" s="77">
        <f t="shared" si="6"/>
        <v>57.1875</v>
      </c>
      <c r="D37" s="77">
        <f t="shared" si="7"/>
        <v>7.8609937499999987</v>
      </c>
      <c r="E37" s="77">
        <f t="shared" si="8"/>
        <v>2.1867737500000004</v>
      </c>
      <c r="F37" s="77">
        <f t="shared" si="9"/>
        <v>7.8002682499999985</v>
      </c>
      <c r="G37" s="77">
        <f t="shared" si="10"/>
        <v>0.18757499999999999</v>
      </c>
      <c r="H37" s="77">
        <f t="shared" si="10"/>
        <v>0.99124999999999996</v>
      </c>
      <c r="I37" s="77">
        <f t="shared" si="10"/>
        <v>0.11132499999999999</v>
      </c>
      <c r="J37" s="77">
        <f t="shared" si="10"/>
        <v>2.36375E-3</v>
      </c>
      <c r="K37" s="77">
        <f t="shared" si="10"/>
        <v>1.0064999999999999E-2</v>
      </c>
      <c r="L37" s="77">
        <f t="shared" si="10"/>
        <v>0.21426250000000002</v>
      </c>
      <c r="M37" s="77">
        <f t="shared" si="10"/>
        <v>5.9474999999999993E-2</v>
      </c>
      <c r="N37" s="77">
        <f t="shared" si="10"/>
        <v>16.164999999999999</v>
      </c>
      <c r="O37" s="77">
        <f t="shared" si="10"/>
        <v>2950.875</v>
      </c>
      <c r="P37" s="77">
        <f t="shared" si="10"/>
        <v>0</v>
      </c>
      <c r="Q37" s="77">
        <f t="shared" si="11"/>
        <v>84.065625000000011</v>
      </c>
      <c r="R37" s="77">
        <f t="shared" si="12"/>
        <v>0</v>
      </c>
      <c r="S37" s="77">
        <f t="shared" si="12"/>
        <v>0.25391249999999999</v>
      </c>
      <c r="T37" s="77">
        <f t="shared" si="12"/>
        <v>0</v>
      </c>
      <c r="U37" s="77">
        <f t="shared" si="12"/>
        <v>0</v>
      </c>
      <c r="AB37" s="59"/>
      <c r="AC37" s="59"/>
      <c r="AD37" s="59"/>
      <c r="AE37" s="59"/>
      <c r="AF37" s="59"/>
      <c r="AG37" s="59"/>
      <c r="AH37" s="59"/>
      <c r="AI37" s="59"/>
    </row>
    <row r="38" spans="1:35" s="72" customFormat="1" ht="13" x14ac:dyDescent="0.35">
      <c r="A38" s="13">
        <f>J8</f>
        <v>38</v>
      </c>
      <c r="B38" s="15">
        <v>250</v>
      </c>
      <c r="C38" s="77">
        <f t="shared" si="6"/>
        <v>57.1875</v>
      </c>
      <c r="D38" s="77">
        <f t="shared" si="7"/>
        <v>7.8609937499999987</v>
      </c>
      <c r="E38" s="77">
        <f t="shared" si="8"/>
        <v>2.1867737500000004</v>
      </c>
      <c r="F38" s="77">
        <f t="shared" si="9"/>
        <v>7.8002682499999985</v>
      </c>
      <c r="G38" s="77">
        <f t="shared" si="10"/>
        <v>0.18757499999999999</v>
      </c>
      <c r="H38" s="77">
        <f t="shared" si="10"/>
        <v>0.99124999999999996</v>
      </c>
      <c r="I38" s="77">
        <f t="shared" si="10"/>
        <v>0.11132499999999999</v>
      </c>
      <c r="J38" s="77">
        <f t="shared" si="10"/>
        <v>2.36375E-3</v>
      </c>
      <c r="K38" s="77">
        <f t="shared" si="10"/>
        <v>1.0064999999999999E-2</v>
      </c>
      <c r="L38" s="77">
        <f t="shared" si="10"/>
        <v>0.21426250000000002</v>
      </c>
      <c r="M38" s="77">
        <f t="shared" si="10"/>
        <v>5.9474999999999993E-2</v>
      </c>
      <c r="N38" s="77">
        <f t="shared" si="10"/>
        <v>16.164999999999999</v>
      </c>
      <c r="O38" s="77">
        <f t="shared" si="10"/>
        <v>2950.875</v>
      </c>
      <c r="P38" s="77">
        <f t="shared" si="10"/>
        <v>0</v>
      </c>
      <c r="Q38" s="77">
        <f t="shared" si="11"/>
        <v>84.065625000000011</v>
      </c>
      <c r="R38" s="77">
        <f t="shared" si="12"/>
        <v>0</v>
      </c>
      <c r="S38" s="77">
        <f t="shared" si="12"/>
        <v>0.25391249999999999</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Sandy Loam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5.7</v>
      </c>
      <c r="C60" s="76">
        <f t="shared" ref="C60:U60" si="14">D10</f>
        <v>5.7</v>
      </c>
      <c r="D60" s="76">
        <f t="shared" si="14"/>
        <v>5.7</v>
      </c>
      <c r="E60" s="76">
        <f t="shared" si="14"/>
        <v>5.6</v>
      </c>
      <c r="F60" s="76">
        <f t="shared" si="14"/>
        <v>6.1</v>
      </c>
      <c r="G60" s="76">
        <f t="shared" si="14"/>
        <v>5.6</v>
      </c>
      <c r="H60" s="76">
        <f t="shared" si="14"/>
        <v>5.7</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5</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3</v>
      </c>
      <c r="D64" s="77">
        <f t="shared" si="17"/>
        <v>2.5</v>
      </c>
      <c r="E64" s="77">
        <f t="shared" si="17"/>
        <v>3.6000000000000032</v>
      </c>
      <c r="F64" s="77">
        <f t="shared" si="17"/>
        <v>0.6000000000000032</v>
      </c>
      <c r="G64" s="77">
        <f t="shared" si="17"/>
        <v>3.6000000000000032</v>
      </c>
      <c r="H64" s="77">
        <f t="shared" si="17"/>
        <v>3</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v>
      </c>
      <c r="C65" s="77">
        <f t="shared" ref="C65:U65" si="18">C63-C64</f>
        <v>-3</v>
      </c>
      <c r="D65" s="77">
        <f t="shared" si="18"/>
        <v>-2.5</v>
      </c>
      <c r="E65" s="77">
        <f t="shared" si="18"/>
        <v>-3.6000000000000032</v>
      </c>
      <c r="F65" s="77">
        <f t="shared" si="18"/>
        <v>-0.6000000000000032</v>
      </c>
      <c r="G65" s="77">
        <f t="shared" si="18"/>
        <v>-3.6000000000000032</v>
      </c>
      <c r="H65" s="77">
        <f t="shared" si="18"/>
        <v>-3</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E38" sqref="E3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PAN-025753</v>
      </c>
      <c r="D1" s="141"/>
      <c r="E1" s="93" t="s">
        <v>45</v>
      </c>
      <c r="F1" s="39">
        <f>'Field data and Waste 1'!F1</f>
        <v>24.2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LTD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Noyadd Farm, Rhayader, LD6 5HH</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Megan Tucker</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29</v>
      </c>
      <c r="D8" s="60">
        <f>'Field data and Waste 1'!D8</f>
        <v>31</v>
      </c>
      <c r="E8" s="60">
        <f>'Field data and Waste 1'!E8</f>
        <v>33</v>
      </c>
      <c r="F8" s="60">
        <f>'Field data and Waste 1'!F8</f>
        <v>34</v>
      </c>
      <c r="G8" s="60">
        <f>'Field data and Waste 1'!G8</f>
        <v>35</v>
      </c>
      <c r="H8" s="60">
        <f>'Field data and Waste 1'!H8</f>
        <v>36</v>
      </c>
      <c r="I8" s="60">
        <f>'Field data and Waste 1'!I8</f>
        <v>37</v>
      </c>
      <c r="J8" s="60">
        <f>'Field data and Waste 1'!J8</f>
        <v>38</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v>
      </c>
      <c r="D9" s="60" t="str">
        <f>'Field data and Waste 1'!D9</f>
        <v>M</v>
      </c>
      <c r="E9" s="60" t="str">
        <f>'Field data and Waste 1'!E9</f>
        <v>M</v>
      </c>
      <c r="F9" s="60" t="str">
        <f>'Field data and Waste 1'!F9</f>
        <v>M</v>
      </c>
      <c r="G9" s="60" t="str">
        <f>'Field data and Waste 1'!G9</f>
        <v>M</v>
      </c>
      <c r="H9" s="60" t="str">
        <f>'Field data and Waste 1'!H9</f>
        <v>M</v>
      </c>
      <c r="I9" s="60" t="str">
        <f>'Field data and Waste 1'!I9</f>
        <v>M</v>
      </c>
      <c r="J9" s="60" t="str">
        <f>'Field data and Waste 1'!J9</f>
        <v>M</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5.7</v>
      </c>
      <c r="D10" s="60">
        <f>'Field data and Waste 1'!D10</f>
        <v>5.7</v>
      </c>
      <c r="E10" s="60">
        <f>'Field data and Waste 1'!E10</f>
        <v>5.7</v>
      </c>
      <c r="F10" s="60">
        <f>'Field data and Waste 1'!F10</f>
        <v>5.6</v>
      </c>
      <c r="G10" s="60">
        <f>'Field data and Waste 1'!G10</f>
        <v>6.1</v>
      </c>
      <c r="H10" s="60">
        <f>'Field data and Waste 1'!H10</f>
        <v>5.6</v>
      </c>
      <c r="I10" s="60">
        <f>'Field data and Waste 1'!I10</f>
        <v>5.7</v>
      </c>
      <c r="J10" s="60">
        <f>'Field data and Waste 1'!J10</f>
        <v>5.7</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0</v>
      </c>
      <c r="E11" s="60">
        <f>'Field data and Waste 1'!E11</f>
        <v>1</v>
      </c>
      <c r="F11" s="60">
        <f>'Field data and Waste 1'!F11</f>
        <v>1</v>
      </c>
      <c r="G11" s="60">
        <f>'Field data and Waste 1'!G11</f>
        <v>0</v>
      </c>
      <c r="H11" s="60">
        <f>'Field data and Waste 1'!H11</f>
        <v>2</v>
      </c>
      <c r="I11" s="60">
        <f>'Field data and Waste 1'!I11</f>
        <v>1</v>
      </c>
      <c r="J11" s="60">
        <f>'Field data and Waste 1'!J11</f>
        <v>1</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0</v>
      </c>
      <c r="E12" s="60">
        <f>'Field data and Waste 1'!E12</f>
        <v>1</v>
      </c>
      <c r="F12" s="60">
        <f>'Field data and Waste 1'!F12</f>
        <v>0</v>
      </c>
      <c r="G12" s="60">
        <f>'Field data and Waste 1'!G12</f>
        <v>0</v>
      </c>
      <c r="H12" s="60">
        <f>'Field data and Waste 1'!H12</f>
        <v>2</v>
      </c>
      <c r="I12" s="60">
        <f>'Field data and Waste 1'!I12</f>
        <v>2</v>
      </c>
      <c r="J12" s="60">
        <f>'Field data and Waste 1'!J12</f>
        <v>1</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1</v>
      </c>
      <c r="E13" s="60">
        <f>'Field data and Waste 1'!E13</f>
        <v>1</v>
      </c>
      <c r="F13" s="60">
        <f>'Field data and Waste 1'!F13</f>
        <v>1</v>
      </c>
      <c r="G13" s="60">
        <f>'Field data and Waste 1'!G13</f>
        <v>1</v>
      </c>
      <c r="H13" s="60">
        <f>'Field data and Waste 1'!H13</f>
        <v>2</v>
      </c>
      <c r="I13" s="60">
        <f>'Field data and Waste 1'!I13</f>
        <v>2</v>
      </c>
      <c r="J13" s="60">
        <f>'Field data and Waste 1'!J13</f>
        <v>2</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Sandy Loam</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35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38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Sandy Loam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5.7</v>
      </c>
      <c r="C60" s="76">
        <f t="shared" ref="C60:U60" si="14">D10</f>
        <v>5.7</v>
      </c>
      <c r="D60" s="76">
        <f t="shared" si="14"/>
        <v>5.7</v>
      </c>
      <c r="E60" s="76">
        <f t="shared" si="14"/>
        <v>5.6</v>
      </c>
      <c r="F60" s="76">
        <f t="shared" si="14"/>
        <v>6.1</v>
      </c>
      <c r="G60" s="76">
        <f t="shared" si="14"/>
        <v>5.6</v>
      </c>
      <c r="H60" s="76">
        <f t="shared" si="14"/>
        <v>5.7</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5</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3</v>
      </c>
      <c r="D64" s="77">
        <f t="shared" si="17"/>
        <v>2.5</v>
      </c>
      <c r="E64" s="77">
        <f t="shared" si="17"/>
        <v>3.6000000000000032</v>
      </c>
      <c r="F64" s="77">
        <f t="shared" si="17"/>
        <v>0.6000000000000032</v>
      </c>
      <c r="G64" s="77">
        <f t="shared" si="17"/>
        <v>3.6000000000000032</v>
      </c>
      <c r="H64" s="77">
        <f t="shared" si="17"/>
        <v>3</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v>
      </c>
      <c r="C65" s="77">
        <f t="shared" ref="C65:U65" si="18">C63-C64</f>
        <v>-3</v>
      </c>
      <c r="D65" s="77">
        <f t="shared" si="18"/>
        <v>-2.5</v>
      </c>
      <c r="E65" s="77">
        <f t="shared" si="18"/>
        <v>-3.6000000000000032</v>
      </c>
      <c r="F65" s="77">
        <f t="shared" si="18"/>
        <v>-0.6000000000000032</v>
      </c>
      <c r="G65" s="77">
        <f t="shared" si="18"/>
        <v>-3.6000000000000032</v>
      </c>
      <c r="H65" s="77">
        <f t="shared" si="18"/>
        <v>-3</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D37" sqref="D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PAN-025753</v>
      </c>
      <c r="D1" s="141"/>
      <c r="E1" s="93" t="s">
        <v>45</v>
      </c>
      <c r="F1" s="39">
        <f>'Field data and Waste 1'!F1</f>
        <v>24.2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LTD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Noyadd Farm, Rhayader, LD6 5HH</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Megan Tucker</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29</v>
      </c>
      <c r="D8" s="60">
        <f>'Field data and Waste 1'!D8</f>
        <v>31</v>
      </c>
      <c r="E8" s="60">
        <f>'Field data and Waste 1'!E8</f>
        <v>33</v>
      </c>
      <c r="F8" s="60">
        <f>'Field data and Waste 1'!F8</f>
        <v>34</v>
      </c>
      <c r="G8" s="60">
        <f>'Field data and Waste 1'!G8</f>
        <v>35</v>
      </c>
      <c r="H8" s="60">
        <f>'Field data and Waste 1'!H8</f>
        <v>36</v>
      </c>
      <c r="I8" s="60">
        <f>'Field data and Waste 1'!I8</f>
        <v>37</v>
      </c>
      <c r="J8" s="60">
        <f>'Field data and Waste 1'!J8</f>
        <v>38</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v>
      </c>
      <c r="D9" s="60" t="str">
        <f>'Field data and Waste 1'!D9</f>
        <v>M</v>
      </c>
      <c r="E9" s="60" t="str">
        <f>'Field data and Waste 1'!E9</f>
        <v>M</v>
      </c>
      <c r="F9" s="60" t="str">
        <f>'Field data and Waste 1'!F9</f>
        <v>M</v>
      </c>
      <c r="G9" s="60" t="str">
        <f>'Field data and Waste 1'!G9</f>
        <v>M</v>
      </c>
      <c r="H9" s="60" t="str">
        <f>'Field data and Waste 1'!H9</f>
        <v>M</v>
      </c>
      <c r="I9" s="60" t="str">
        <f>'Field data and Waste 1'!I9</f>
        <v>M</v>
      </c>
      <c r="J9" s="60" t="str">
        <f>'Field data and Waste 1'!J9</f>
        <v>M</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5.7</v>
      </c>
      <c r="D10" s="60">
        <f>'Field data and Waste 1'!D10</f>
        <v>5.7</v>
      </c>
      <c r="E10" s="60">
        <f>'Field data and Waste 1'!E10</f>
        <v>5.7</v>
      </c>
      <c r="F10" s="60">
        <f>'Field data and Waste 1'!F10</f>
        <v>5.6</v>
      </c>
      <c r="G10" s="60">
        <f>'Field data and Waste 1'!G10</f>
        <v>6.1</v>
      </c>
      <c r="H10" s="60">
        <f>'Field data and Waste 1'!H10</f>
        <v>5.6</v>
      </c>
      <c r="I10" s="60">
        <f>'Field data and Waste 1'!I10</f>
        <v>5.7</v>
      </c>
      <c r="J10" s="60">
        <f>'Field data and Waste 1'!J10</f>
        <v>5.7</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0</v>
      </c>
      <c r="E11" s="60">
        <f>'Field data and Waste 1'!E11</f>
        <v>1</v>
      </c>
      <c r="F11" s="60">
        <f>'Field data and Waste 1'!F11</f>
        <v>1</v>
      </c>
      <c r="G11" s="60">
        <f>'Field data and Waste 1'!G11</f>
        <v>0</v>
      </c>
      <c r="H11" s="60">
        <f>'Field data and Waste 1'!H11</f>
        <v>2</v>
      </c>
      <c r="I11" s="60">
        <f>'Field data and Waste 1'!I11</f>
        <v>1</v>
      </c>
      <c r="J11" s="60">
        <f>'Field data and Waste 1'!J11</f>
        <v>1</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0</v>
      </c>
      <c r="E12" s="60">
        <f>'Field data and Waste 1'!E12</f>
        <v>1</v>
      </c>
      <c r="F12" s="60">
        <f>'Field data and Waste 1'!F12</f>
        <v>0</v>
      </c>
      <c r="G12" s="60">
        <f>'Field data and Waste 1'!G12</f>
        <v>0</v>
      </c>
      <c r="H12" s="60">
        <f>'Field data and Waste 1'!H12</f>
        <v>2</v>
      </c>
      <c r="I12" s="60">
        <f>'Field data and Waste 1'!I12</f>
        <v>2</v>
      </c>
      <c r="J12" s="60">
        <f>'Field data and Waste 1'!J12</f>
        <v>1</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1</v>
      </c>
      <c r="E13" s="60">
        <f>'Field data and Waste 1'!E13</f>
        <v>1</v>
      </c>
      <c r="F13" s="60">
        <f>'Field data and Waste 1'!F13</f>
        <v>1</v>
      </c>
      <c r="G13" s="60">
        <f>'Field data and Waste 1'!G13</f>
        <v>1</v>
      </c>
      <c r="H13" s="60">
        <f>'Field data and Waste 1'!H13</f>
        <v>2</v>
      </c>
      <c r="I13" s="60">
        <f>'Field data and Waste 1'!I13</f>
        <v>2</v>
      </c>
      <c r="J13" s="60">
        <f>'Field data and Waste 1'!J13</f>
        <v>2</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Sandy Loam</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35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38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Sandy Loam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5.7</v>
      </c>
      <c r="C60" s="76">
        <f t="shared" ref="C60:U60" si="14">D10</f>
        <v>5.7</v>
      </c>
      <c r="D60" s="76">
        <f t="shared" si="14"/>
        <v>5.7</v>
      </c>
      <c r="E60" s="76">
        <f t="shared" si="14"/>
        <v>5.6</v>
      </c>
      <c r="F60" s="76">
        <f t="shared" si="14"/>
        <v>6.1</v>
      </c>
      <c r="G60" s="76">
        <f t="shared" si="14"/>
        <v>5.6</v>
      </c>
      <c r="H60" s="76">
        <f t="shared" si="14"/>
        <v>5.7</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5</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3</v>
      </c>
      <c r="D64" s="77">
        <f t="shared" si="17"/>
        <v>2.5</v>
      </c>
      <c r="E64" s="77">
        <f t="shared" si="17"/>
        <v>3.6000000000000032</v>
      </c>
      <c r="F64" s="77">
        <f t="shared" si="17"/>
        <v>0.6000000000000032</v>
      </c>
      <c r="G64" s="77">
        <f t="shared" si="17"/>
        <v>3.6000000000000032</v>
      </c>
      <c r="H64" s="77">
        <f t="shared" si="17"/>
        <v>3</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v>
      </c>
      <c r="C65" s="77">
        <f t="shared" ref="C65:U65" si="18">C63-C64</f>
        <v>-3</v>
      </c>
      <c r="D65" s="77">
        <f t="shared" si="18"/>
        <v>-2.5</v>
      </c>
      <c r="E65" s="77">
        <f t="shared" si="18"/>
        <v>-3.6000000000000032</v>
      </c>
      <c r="F65" s="77">
        <f t="shared" si="18"/>
        <v>-0.6000000000000032</v>
      </c>
      <c r="G65" s="77">
        <f t="shared" si="18"/>
        <v>-3.6000000000000032</v>
      </c>
      <c r="H65" s="77">
        <f t="shared" si="18"/>
        <v>-3</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PAN-025753</v>
      </c>
      <c r="D1" s="141"/>
      <c r="E1" s="93" t="s">
        <v>45</v>
      </c>
      <c r="F1" s="39">
        <f>'Field data and Waste 1'!F1</f>
        <v>24.2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LTD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Noyadd Farm, Rhayader, LD6 5HH</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Megan Tucker</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29</v>
      </c>
      <c r="D8" s="60">
        <f>'Field data and Waste 1'!D8</f>
        <v>31</v>
      </c>
      <c r="E8" s="60">
        <f>'Field data and Waste 1'!E8</f>
        <v>33</v>
      </c>
      <c r="F8" s="60">
        <f>'Field data and Waste 1'!F8</f>
        <v>34</v>
      </c>
      <c r="G8" s="60">
        <f>'Field data and Waste 1'!G8</f>
        <v>35</v>
      </c>
      <c r="H8" s="60">
        <f>'Field data and Waste 1'!H8</f>
        <v>36</v>
      </c>
      <c r="I8" s="60">
        <f>'Field data and Waste 1'!I8</f>
        <v>37</v>
      </c>
      <c r="J8" s="60">
        <f>'Field data and Waste 1'!J8</f>
        <v>38</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v>
      </c>
      <c r="D9" s="60" t="str">
        <f>'Field data and Waste 1'!D9</f>
        <v>M</v>
      </c>
      <c r="E9" s="60" t="str">
        <f>'Field data and Waste 1'!E9</f>
        <v>M</v>
      </c>
      <c r="F9" s="60" t="str">
        <f>'Field data and Waste 1'!F9</f>
        <v>M</v>
      </c>
      <c r="G9" s="60" t="str">
        <f>'Field data and Waste 1'!G9</f>
        <v>M</v>
      </c>
      <c r="H9" s="60" t="str">
        <f>'Field data and Waste 1'!H9</f>
        <v>M</v>
      </c>
      <c r="I9" s="60" t="str">
        <f>'Field data and Waste 1'!I9</f>
        <v>M</v>
      </c>
      <c r="J9" s="60" t="str">
        <f>'Field data and Waste 1'!J9</f>
        <v>M</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5.7</v>
      </c>
      <c r="D10" s="60">
        <f>'Field data and Waste 1'!D10</f>
        <v>5.7</v>
      </c>
      <c r="E10" s="60">
        <f>'Field data and Waste 1'!E10</f>
        <v>5.7</v>
      </c>
      <c r="F10" s="60">
        <f>'Field data and Waste 1'!F10</f>
        <v>5.6</v>
      </c>
      <c r="G10" s="60">
        <f>'Field data and Waste 1'!G10</f>
        <v>6.1</v>
      </c>
      <c r="H10" s="60">
        <f>'Field data and Waste 1'!H10</f>
        <v>5.6</v>
      </c>
      <c r="I10" s="60">
        <f>'Field data and Waste 1'!I10</f>
        <v>5.7</v>
      </c>
      <c r="J10" s="60">
        <f>'Field data and Waste 1'!J10</f>
        <v>5.7</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0</v>
      </c>
      <c r="E11" s="60">
        <f>'Field data and Waste 1'!E11</f>
        <v>1</v>
      </c>
      <c r="F11" s="60">
        <f>'Field data and Waste 1'!F11</f>
        <v>1</v>
      </c>
      <c r="G11" s="60">
        <f>'Field data and Waste 1'!G11</f>
        <v>0</v>
      </c>
      <c r="H11" s="60">
        <f>'Field data and Waste 1'!H11</f>
        <v>2</v>
      </c>
      <c r="I11" s="60">
        <f>'Field data and Waste 1'!I11</f>
        <v>1</v>
      </c>
      <c r="J11" s="60">
        <f>'Field data and Waste 1'!J11</f>
        <v>1</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0</v>
      </c>
      <c r="E12" s="60">
        <f>'Field data and Waste 1'!E12</f>
        <v>1</v>
      </c>
      <c r="F12" s="60">
        <f>'Field data and Waste 1'!F12</f>
        <v>0</v>
      </c>
      <c r="G12" s="60">
        <f>'Field data and Waste 1'!G12</f>
        <v>0</v>
      </c>
      <c r="H12" s="60">
        <f>'Field data and Waste 1'!H12</f>
        <v>2</v>
      </c>
      <c r="I12" s="60">
        <f>'Field data and Waste 1'!I12</f>
        <v>2</v>
      </c>
      <c r="J12" s="60">
        <f>'Field data and Waste 1'!J12</f>
        <v>1</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1</v>
      </c>
      <c r="E13" s="60">
        <f>'Field data and Waste 1'!E13</f>
        <v>1</v>
      </c>
      <c r="F13" s="60">
        <f>'Field data and Waste 1'!F13</f>
        <v>1</v>
      </c>
      <c r="G13" s="60">
        <f>'Field data and Waste 1'!G13</f>
        <v>1</v>
      </c>
      <c r="H13" s="60">
        <f>'Field data and Waste 1'!H13</f>
        <v>2</v>
      </c>
      <c r="I13" s="60">
        <f>'Field data and Waste 1'!I13</f>
        <v>2</v>
      </c>
      <c r="J13" s="60">
        <f>'Field data and Waste 1'!J13</f>
        <v>2</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Sandy Loam</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35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38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Sandy Loam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5.7</v>
      </c>
      <c r="C60" s="76">
        <f t="shared" ref="C60:U60" si="14">D10</f>
        <v>5.7</v>
      </c>
      <c r="D60" s="76">
        <f t="shared" si="14"/>
        <v>5.7</v>
      </c>
      <c r="E60" s="76">
        <f t="shared" si="14"/>
        <v>5.6</v>
      </c>
      <c r="F60" s="76">
        <f t="shared" si="14"/>
        <v>6.1</v>
      </c>
      <c r="G60" s="76">
        <f t="shared" si="14"/>
        <v>5.6</v>
      </c>
      <c r="H60" s="76">
        <f t="shared" si="14"/>
        <v>5.7</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5</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3</v>
      </c>
      <c r="D64" s="77">
        <f t="shared" si="17"/>
        <v>2.5</v>
      </c>
      <c r="E64" s="77">
        <f t="shared" si="17"/>
        <v>3.6000000000000032</v>
      </c>
      <c r="F64" s="77">
        <f t="shared" si="17"/>
        <v>0.6000000000000032</v>
      </c>
      <c r="G64" s="77">
        <f t="shared" si="17"/>
        <v>3.6000000000000032</v>
      </c>
      <c r="H64" s="77">
        <f t="shared" si="17"/>
        <v>3</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v>
      </c>
      <c r="C65" s="77">
        <f t="shared" ref="C65:U65" si="18">C63-C64</f>
        <v>-3</v>
      </c>
      <c r="D65" s="77">
        <f t="shared" si="18"/>
        <v>-2.5</v>
      </c>
      <c r="E65" s="77">
        <f t="shared" si="18"/>
        <v>-3.6000000000000032</v>
      </c>
      <c r="F65" s="77">
        <f t="shared" si="18"/>
        <v>-0.6000000000000032</v>
      </c>
      <c r="G65" s="77">
        <f t="shared" si="18"/>
        <v>-3.6000000000000032</v>
      </c>
      <c r="H65" s="77">
        <f t="shared" si="18"/>
        <v>-3</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PAN-025753</v>
      </c>
      <c r="D1" s="141"/>
      <c r="E1" s="93" t="s">
        <v>45</v>
      </c>
      <c r="F1" s="39">
        <f>'Field data and Waste 1'!F1</f>
        <v>24.2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LTD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Noyadd Farm, Rhayader, LD6 5HH</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Megan Tucker</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29</v>
      </c>
      <c r="D8" s="60">
        <f>'Field data and Waste 1'!D8</f>
        <v>31</v>
      </c>
      <c r="E8" s="60">
        <f>'Field data and Waste 1'!E8</f>
        <v>33</v>
      </c>
      <c r="F8" s="60">
        <f>'Field data and Waste 1'!F8</f>
        <v>34</v>
      </c>
      <c r="G8" s="60">
        <f>'Field data and Waste 1'!G8</f>
        <v>35</v>
      </c>
      <c r="H8" s="60">
        <f>'Field data and Waste 1'!H8</f>
        <v>36</v>
      </c>
      <c r="I8" s="60">
        <f>'Field data and Waste 1'!I8</f>
        <v>37</v>
      </c>
      <c r="J8" s="60">
        <f>'Field data and Waste 1'!J8</f>
        <v>38</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v>
      </c>
      <c r="D9" s="60" t="str">
        <f>'Field data and Waste 1'!D9</f>
        <v>M</v>
      </c>
      <c r="E9" s="60" t="str">
        <f>'Field data and Waste 1'!E9</f>
        <v>M</v>
      </c>
      <c r="F9" s="60" t="str">
        <f>'Field data and Waste 1'!F9</f>
        <v>M</v>
      </c>
      <c r="G9" s="60" t="str">
        <f>'Field data and Waste 1'!G9</f>
        <v>M</v>
      </c>
      <c r="H9" s="60" t="str">
        <f>'Field data and Waste 1'!H9</f>
        <v>M</v>
      </c>
      <c r="I9" s="60" t="str">
        <f>'Field data and Waste 1'!I9</f>
        <v>M</v>
      </c>
      <c r="J9" s="60" t="str">
        <f>'Field data and Waste 1'!J9</f>
        <v>M</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5.7</v>
      </c>
      <c r="D10" s="60">
        <f>'Field data and Waste 1'!D10</f>
        <v>5.7</v>
      </c>
      <c r="E10" s="60">
        <f>'Field data and Waste 1'!E10</f>
        <v>5.7</v>
      </c>
      <c r="F10" s="60">
        <f>'Field data and Waste 1'!F10</f>
        <v>5.6</v>
      </c>
      <c r="G10" s="60">
        <f>'Field data and Waste 1'!G10</f>
        <v>6.1</v>
      </c>
      <c r="H10" s="60">
        <f>'Field data and Waste 1'!H10</f>
        <v>5.6</v>
      </c>
      <c r="I10" s="60">
        <f>'Field data and Waste 1'!I10</f>
        <v>5.7</v>
      </c>
      <c r="J10" s="60">
        <f>'Field data and Waste 1'!J10</f>
        <v>5.7</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0</v>
      </c>
      <c r="E11" s="60">
        <f>'Field data and Waste 1'!E11</f>
        <v>1</v>
      </c>
      <c r="F11" s="60">
        <f>'Field data and Waste 1'!F11</f>
        <v>1</v>
      </c>
      <c r="G11" s="60">
        <f>'Field data and Waste 1'!G11</f>
        <v>0</v>
      </c>
      <c r="H11" s="60">
        <f>'Field data and Waste 1'!H11</f>
        <v>2</v>
      </c>
      <c r="I11" s="60">
        <f>'Field data and Waste 1'!I11</f>
        <v>1</v>
      </c>
      <c r="J11" s="60">
        <f>'Field data and Waste 1'!J11</f>
        <v>1</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0</v>
      </c>
      <c r="E12" s="60">
        <f>'Field data and Waste 1'!E12</f>
        <v>1</v>
      </c>
      <c r="F12" s="60">
        <f>'Field data and Waste 1'!F12</f>
        <v>0</v>
      </c>
      <c r="G12" s="60">
        <f>'Field data and Waste 1'!G12</f>
        <v>0</v>
      </c>
      <c r="H12" s="60">
        <f>'Field data and Waste 1'!H12</f>
        <v>2</v>
      </c>
      <c r="I12" s="60">
        <f>'Field data and Waste 1'!I12</f>
        <v>2</v>
      </c>
      <c r="J12" s="60">
        <f>'Field data and Waste 1'!J12</f>
        <v>1</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1</v>
      </c>
      <c r="E13" s="60">
        <f>'Field data and Waste 1'!E13</f>
        <v>1</v>
      </c>
      <c r="F13" s="60">
        <f>'Field data and Waste 1'!F13</f>
        <v>1</v>
      </c>
      <c r="G13" s="60">
        <f>'Field data and Waste 1'!G13</f>
        <v>1</v>
      </c>
      <c r="H13" s="60">
        <f>'Field data and Waste 1'!H13</f>
        <v>2</v>
      </c>
      <c r="I13" s="60">
        <f>'Field data and Waste 1'!I13</f>
        <v>2</v>
      </c>
      <c r="J13" s="60">
        <f>'Field data and Waste 1'!J13</f>
        <v>2</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Sandy Loam</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35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38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Sandy Loam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5.7</v>
      </c>
      <c r="C60" s="76">
        <f t="shared" ref="C60:U60" si="14">D10</f>
        <v>5.7</v>
      </c>
      <c r="D60" s="76">
        <f t="shared" si="14"/>
        <v>5.7</v>
      </c>
      <c r="E60" s="76">
        <f t="shared" si="14"/>
        <v>5.6</v>
      </c>
      <c r="F60" s="76">
        <f t="shared" si="14"/>
        <v>6.1</v>
      </c>
      <c r="G60" s="76">
        <f t="shared" si="14"/>
        <v>5.6</v>
      </c>
      <c r="H60" s="76">
        <f t="shared" si="14"/>
        <v>5.7</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5</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3</v>
      </c>
      <c r="D64" s="77">
        <f t="shared" si="17"/>
        <v>2.5</v>
      </c>
      <c r="E64" s="77">
        <f t="shared" si="17"/>
        <v>3.6000000000000032</v>
      </c>
      <c r="F64" s="77">
        <f t="shared" si="17"/>
        <v>0.6000000000000032</v>
      </c>
      <c r="G64" s="77">
        <f t="shared" si="17"/>
        <v>3.6000000000000032</v>
      </c>
      <c r="H64" s="77">
        <f t="shared" si="17"/>
        <v>3</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v>
      </c>
      <c r="C65" s="77">
        <f t="shared" ref="C65:U65" si="18">C63-C64</f>
        <v>-3</v>
      </c>
      <c r="D65" s="77">
        <f t="shared" si="18"/>
        <v>-2.5</v>
      </c>
      <c r="E65" s="77">
        <f t="shared" si="18"/>
        <v>-3.6000000000000032</v>
      </c>
      <c r="F65" s="77">
        <f t="shared" si="18"/>
        <v>-0.6000000000000032</v>
      </c>
      <c r="G65" s="77">
        <f t="shared" si="18"/>
        <v>-3.6000000000000032</v>
      </c>
      <c r="H65" s="77">
        <f t="shared" si="18"/>
        <v>-3</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PAN-025753</v>
      </c>
      <c r="D1" s="141"/>
      <c r="E1" s="93" t="s">
        <v>45</v>
      </c>
      <c r="F1" s="39">
        <f>'Field data and Waste 1'!F1</f>
        <v>24.2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LTD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Noyadd Farm, Rhayader, LD6 5HH</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Megan Tucker</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29</v>
      </c>
      <c r="D8" s="60">
        <f>'Field data and Waste 1'!D8</f>
        <v>31</v>
      </c>
      <c r="E8" s="60">
        <f>'Field data and Waste 1'!E8</f>
        <v>33</v>
      </c>
      <c r="F8" s="60">
        <f>'Field data and Waste 1'!F8</f>
        <v>34</v>
      </c>
      <c r="G8" s="60">
        <f>'Field data and Waste 1'!G8</f>
        <v>35</v>
      </c>
      <c r="H8" s="60">
        <f>'Field data and Waste 1'!H8</f>
        <v>36</v>
      </c>
      <c r="I8" s="60">
        <f>'Field data and Waste 1'!I8</f>
        <v>37</v>
      </c>
      <c r="J8" s="60">
        <f>'Field data and Waste 1'!J8</f>
        <v>38</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v>
      </c>
      <c r="D9" s="60" t="str">
        <f>'Field data and Waste 1'!D9</f>
        <v>M</v>
      </c>
      <c r="E9" s="60" t="str">
        <f>'Field data and Waste 1'!E9</f>
        <v>M</v>
      </c>
      <c r="F9" s="60" t="str">
        <f>'Field data and Waste 1'!F9</f>
        <v>M</v>
      </c>
      <c r="G9" s="60" t="str">
        <f>'Field data and Waste 1'!G9</f>
        <v>M</v>
      </c>
      <c r="H9" s="60" t="str">
        <f>'Field data and Waste 1'!H9</f>
        <v>M</v>
      </c>
      <c r="I9" s="60" t="str">
        <f>'Field data and Waste 1'!I9</f>
        <v>M</v>
      </c>
      <c r="J9" s="60" t="str">
        <f>'Field data and Waste 1'!J9</f>
        <v>M</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5.7</v>
      </c>
      <c r="D10" s="60">
        <f>'Field data and Waste 1'!D10</f>
        <v>5.7</v>
      </c>
      <c r="E10" s="60">
        <f>'Field data and Waste 1'!E10</f>
        <v>5.7</v>
      </c>
      <c r="F10" s="60">
        <f>'Field data and Waste 1'!F10</f>
        <v>5.6</v>
      </c>
      <c r="G10" s="60">
        <f>'Field data and Waste 1'!G10</f>
        <v>6.1</v>
      </c>
      <c r="H10" s="60">
        <f>'Field data and Waste 1'!H10</f>
        <v>5.6</v>
      </c>
      <c r="I10" s="60">
        <f>'Field data and Waste 1'!I10</f>
        <v>5.7</v>
      </c>
      <c r="J10" s="60">
        <f>'Field data and Waste 1'!J10</f>
        <v>5.7</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0</v>
      </c>
      <c r="E11" s="60">
        <f>'Field data and Waste 1'!E11</f>
        <v>1</v>
      </c>
      <c r="F11" s="60">
        <f>'Field data and Waste 1'!F11</f>
        <v>1</v>
      </c>
      <c r="G11" s="60">
        <f>'Field data and Waste 1'!G11</f>
        <v>0</v>
      </c>
      <c r="H11" s="60">
        <f>'Field data and Waste 1'!H11</f>
        <v>2</v>
      </c>
      <c r="I11" s="60">
        <f>'Field data and Waste 1'!I11</f>
        <v>1</v>
      </c>
      <c r="J11" s="60">
        <f>'Field data and Waste 1'!J11</f>
        <v>1</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0</v>
      </c>
      <c r="E12" s="60">
        <f>'Field data and Waste 1'!E12</f>
        <v>1</v>
      </c>
      <c r="F12" s="60">
        <f>'Field data and Waste 1'!F12</f>
        <v>0</v>
      </c>
      <c r="G12" s="60">
        <f>'Field data and Waste 1'!G12</f>
        <v>0</v>
      </c>
      <c r="H12" s="60">
        <f>'Field data and Waste 1'!H12</f>
        <v>2</v>
      </c>
      <c r="I12" s="60">
        <f>'Field data and Waste 1'!I12</f>
        <v>2</v>
      </c>
      <c r="J12" s="60">
        <f>'Field data and Waste 1'!J12</f>
        <v>1</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1</v>
      </c>
      <c r="E13" s="60">
        <f>'Field data and Waste 1'!E13</f>
        <v>1</v>
      </c>
      <c r="F13" s="60">
        <f>'Field data and Waste 1'!F13</f>
        <v>1</v>
      </c>
      <c r="G13" s="60">
        <f>'Field data and Waste 1'!G13</f>
        <v>1</v>
      </c>
      <c r="H13" s="60">
        <f>'Field data and Waste 1'!H13</f>
        <v>2</v>
      </c>
      <c r="I13" s="60">
        <f>'Field data and Waste 1'!I13</f>
        <v>2</v>
      </c>
      <c r="J13" s="60">
        <f>'Field data and Waste 1'!J13</f>
        <v>2</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Sandy Loam</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35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38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Sandy Loam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5.7</v>
      </c>
      <c r="C60" s="76">
        <f t="shared" ref="C60:U60" si="14">D10</f>
        <v>5.7</v>
      </c>
      <c r="D60" s="76">
        <f t="shared" si="14"/>
        <v>5.7</v>
      </c>
      <c r="E60" s="76">
        <f t="shared" si="14"/>
        <v>5.6</v>
      </c>
      <c r="F60" s="76">
        <f t="shared" si="14"/>
        <v>6.1</v>
      </c>
      <c r="G60" s="76">
        <f t="shared" si="14"/>
        <v>5.6</v>
      </c>
      <c r="H60" s="76">
        <f t="shared" si="14"/>
        <v>5.7</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5</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3</v>
      </c>
      <c r="D64" s="77">
        <f t="shared" si="17"/>
        <v>2.5</v>
      </c>
      <c r="E64" s="77">
        <f t="shared" si="17"/>
        <v>3.6000000000000032</v>
      </c>
      <c r="F64" s="77">
        <f t="shared" si="17"/>
        <v>0.6000000000000032</v>
      </c>
      <c r="G64" s="77">
        <f t="shared" si="17"/>
        <v>3.6000000000000032</v>
      </c>
      <c r="H64" s="77">
        <f t="shared" si="17"/>
        <v>3</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v>
      </c>
      <c r="C65" s="77">
        <f t="shared" ref="C65:U65" si="18">C63-C64</f>
        <v>-3</v>
      </c>
      <c r="D65" s="77">
        <f t="shared" si="18"/>
        <v>-2.5</v>
      </c>
      <c r="E65" s="77">
        <f t="shared" si="18"/>
        <v>-3.6000000000000032</v>
      </c>
      <c r="F65" s="77">
        <f t="shared" si="18"/>
        <v>-0.6000000000000032</v>
      </c>
      <c r="G65" s="77">
        <f t="shared" si="18"/>
        <v>-3.6000000000000032</v>
      </c>
      <c r="H65" s="77">
        <f t="shared" si="18"/>
        <v>-3</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PAN-025753</v>
      </c>
      <c r="D1" s="141"/>
      <c r="E1" s="93" t="s">
        <v>45</v>
      </c>
      <c r="F1" s="39">
        <f>'Field data and Waste 1'!F1</f>
        <v>24.2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LTD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Noyadd Farm, Rhayader, LD6 5HH</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Megan Tucker</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29</v>
      </c>
      <c r="D8" s="60">
        <f>'Field data and Waste 1'!D8</f>
        <v>31</v>
      </c>
      <c r="E8" s="60">
        <f>'Field data and Waste 1'!E8</f>
        <v>33</v>
      </c>
      <c r="F8" s="60">
        <f>'Field data and Waste 1'!F8</f>
        <v>34</v>
      </c>
      <c r="G8" s="60">
        <f>'Field data and Waste 1'!G8</f>
        <v>35</v>
      </c>
      <c r="H8" s="60">
        <f>'Field data and Waste 1'!H8</f>
        <v>36</v>
      </c>
      <c r="I8" s="60">
        <f>'Field data and Waste 1'!I8</f>
        <v>37</v>
      </c>
      <c r="J8" s="60">
        <f>'Field data and Waste 1'!J8</f>
        <v>38</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v>
      </c>
      <c r="D9" s="60" t="str">
        <f>'Field data and Waste 1'!D9</f>
        <v>M</v>
      </c>
      <c r="E9" s="60" t="str">
        <f>'Field data and Waste 1'!E9</f>
        <v>M</v>
      </c>
      <c r="F9" s="60" t="str">
        <f>'Field data and Waste 1'!F9</f>
        <v>M</v>
      </c>
      <c r="G9" s="60" t="str">
        <f>'Field data and Waste 1'!G9</f>
        <v>M</v>
      </c>
      <c r="H9" s="60" t="str">
        <f>'Field data and Waste 1'!H9</f>
        <v>M</v>
      </c>
      <c r="I9" s="60" t="str">
        <f>'Field data and Waste 1'!I9</f>
        <v>M</v>
      </c>
      <c r="J9" s="60" t="str">
        <f>'Field data and Waste 1'!J9</f>
        <v>M</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5.7</v>
      </c>
      <c r="D10" s="60">
        <f>'Field data and Waste 1'!D10</f>
        <v>5.7</v>
      </c>
      <c r="E10" s="60">
        <f>'Field data and Waste 1'!E10</f>
        <v>5.7</v>
      </c>
      <c r="F10" s="60">
        <f>'Field data and Waste 1'!F10</f>
        <v>5.6</v>
      </c>
      <c r="G10" s="60">
        <f>'Field data and Waste 1'!G10</f>
        <v>6.1</v>
      </c>
      <c r="H10" s="60">
        <f>'Field data and Waste 1'!H10</f>
        <v>5.6</v>
      </c>
      <c r="I10" s="60">
        <f>'Field data and Waste 1'!I10</f>
        <v>5.7</v>
      </c>
      <c r="J10" s="60">
        <f>'Field data and Waste 1'!J10</f>
        <v>5.7</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0</v>
      </c>
      <c r="E11" s="60">
        <f>'Field data and Waste 1'!E11</f>
        <v>1</v>
      </c>
      <c r="F11" s="60">
        <f>'Field data and Waste 1'!F11</f>
        <v>1</v>
      </c>
      <c r="G11" s="60">
        <f>'Field data and Waste 1'!G11</f>
        <v>0</v>
      </c>
      <c r="H11" s="60">
        <f>'Field data and Waste 1'!H11</f>
        <v>2</v>
      </c>
      <c r="I11" s="60">
        <f>'Field data and Waste 1'!I11</f>
        <v>1</v>
      </c>
      <c r="J11" s="60">
        <f>'Field data and Waste 1'!J11</f>
        <v>1</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0</v>
      </c>
      <c r="E12" s="60">
        <f>'Field data and Waste 1'!E12</f>
        <v>1</v>
      </c>
      <c r="F12" s="60">
        <f>'Field data and Waste 1'!F12</f>
        <v>0</v>
      </c>
      <c r="G12" s="60">
        <f>'Field data and Waste 1'!G12</f>
        <v>0</v>
      </c>
      <c r="H12" s="60">
        <f>'Field data and Waste 1'!H12</f>
        <v>2</v>
      </c>
      <c r="I12" s="60">
        <f>'Field data and Waste 1'!I12</f>
        <v>2</v>
      </c>
      <c r="J12" s="60">
        <f>'Field data and Waste 1'!J12</f>
        <v>1</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1</v>
      </c>
      <c r="E13" s="60">
        <f>'Field data and Waste 1'!E13</f>
        <v>1</v>
      </c>
      <c r="F13" s="60">
        <f>'Field data and Waste 1'!F13</f>
        <v>1</v>
      </c>
      <c r="G13" s="60">
        <f>'Field data and Waste 1'!G13</f>
        <v>1</v>
      </c>
      <c r="H13" s="60">
        <f>'Field data and Waste 1'!H13</f>
        <v>2</v>
      </c>
      <c r="I13" s="60">
        <f>'Field data and Waste 1'!I13</f>
        <v>2</v>
      </c>
      <c r="J13" s="60">
        <f>'Field data and Waste 1'!J13</f>
        <v>2</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Sandy Loam</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35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38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Sandy Loam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5.7</v>
      </c>
      <c r="C60" s="76">
        <f t="shared" ref="C60:U60" si="14">D10</f>
        <v>5.7</v>
      </c>
      <c r="D60" s="76">
        <f t="shared" si="14"/>
        <v>5.7</v>
      </c>
      <c r="E60" s="76">
        <f t="shared" si="14"/>
        <v>5.6</v>
      </c>
      <c r="F60" s="76">
        <f t="shared" si="14"/>
        <v>6.1</v>
      </c>
      <c r="G60" s="76">
        <f t="shared" si="14"/>
        <v>5.6</v>
      </c>
      <c r="H60" s="76">
        <f t="shared" si="14"/>
        <v>5.7</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5</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3</v>
      </c>
      <c r="D64" s="77">
        <f t="shared" si="17"/>
        <v>2.5</v>
      </c>
      <c r="E64" s="77">
        <f t="shared" si="17"/>
        <v>3.6000000000000032</v>
      </c>
      <c r="F64" s="77">
        <f t="shared" si="17"/>
        <v>0.6000000000000032</v>
      </c>
      <c r="G64" s="77">
        <f t="shared" si="17"/>
        <v>3.6000000000000032</v>
      </c>
      <c r="H64" s="77">
        <f t="shared" si="17"/>
        <v>3</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v>
      </c>
      <c r="C65" s="77">
        <f t="shared" ref="C65:U65" si="18">C63-C64</f>
        <v>-3</v>
      </c>
      <c r="D65" s="77">
        <f t="shared" si="18"/>
        <v>-2.5</v>
      </c>
      <c r="E65" s="77">
        <f t="shared" si="18"/>
        <v>-3.6000000000000032</v>
      </c>
      <c r="F65" s="77">
        <f t="shared" si="18"/>
        <v>-0.6000000000000032</v>
      </c>
      <c r="G65" s="77">
        <f t="shared" si="18"/>
        <v>-3.6000000000000032</v>
      </c>
      <c r="H65" s="77">
        <f t="shared" si="18"/>
        <v>-3</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PAN-025753</v>
      </c>
      <c r="D1" s="141"/>
      <c r="E1" s="93" t="s">
        <v>45</v>
      </c>
      <c r="F1" s="39">
        <f>'Field data and Waste 1'!F1</f>
        <v>24.2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LTD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Noyadd Farm, Rhayader, LD6 5HH</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Megan Tucker</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29</v>
      </c>
      <c r="D8" s="60">
        <f>'Field data and Waste 1'!D8</f>
        <v>31</v>
      </c>
      <c r="E8" s="60">
        <f>'Field data and Waste 1'!E8</f>
        <v>33</v>
      </c>
      <c r="F8" s="60">
        <f>'Field data and Waste 1'!F8</f>
        <v>34</v>
      </c>
      <c r="G8" s="60">
        <f>'Field data and Waste 1'!G8</f>
        <v>35</v>
      </c>
      <c r="H8" s="60">
        <f>'Field data and Waste 1'!H8</f>
        <v>36</v>
      </c>
      <c r="I8" s="60">
        <f>'Field data and Waste 1'!I8</f>
        <v>37</v>
      </c>
      <c r="J8" s="60">
        <f>'Field data and Waste 1'!J8</f>
        <v>38</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v>
      </c>
      <c r="D9" s="60" t="str">
        <f>'Field data and Waste 1'!D9</f>
        <v>M</v>
      </c>
      <c r="E9" s="60" t="str">
        <f>'Field data and Waste 1'!E9</f>
        <v>M</v>
      </c>
      <c r="F9" s="60" t="str">
        <f>'Field data and Waste 1'!F9</f>
        <v>M</v>
      </c>
      <c r="G9" s="60" t="str">
        <f>'Field data and Waste 1'!G9</f>
        <v>M</v>
      </c>
      <c r="H9" s="60" t="str">
        <f>'Field data and Waste 1'!H9</f>
        <v>M</v>
      </c>
      <c r="I9" s="60" t="str">
        <f>'Field data and Waste 1'!I9</f>
        <v>M</v>
      </c>
      <c r="J9" s="60" t="str">
        <f>'Field data and Waste 1'!J9</f>
        <v>M</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5.7</v>
      </c>
      <c r="D10" s="60">
        <f>'Field data and Waste 1'!D10</f>
        <v>5.7</v>
      </c>
      <c r="E10" s="60">
        <f>'Field data and Waste 1'!E10</f>
        <v>5.7</v>
      </c>
      <c r="F10" s="60">
        <f>'Field data and Waste 1'!F10</f>
        <v>5.6</v>
      </c>
      <c r="G10" s="60">
        <f>'Field data and Waste 1'!G10</f>
        <v>6.1</v>
      </c>
      <c r="H10" s="60">
        <f>'Field data and Waste 1'!H10</f>
        <v>5.6</v>
      </c>
      <c r="I10" s="60">
        <f>'Field data and Waste 1'!I10</f>
        <v>5.7</v>
      </c>
      <c r="J10" s="60">
        <f>'Field data and Waste 1'!J10</f>
        <v>5.7</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0</v>
      </c>
      <c r="E11" s="60">
        <f>'Field data and Waste 1'!E11</f>
        <v>1</v>
      </c>
      <c r="F11" s="60">
        <f>'Field data and Waste 1'!F11</f>
        <v>1</v>
      </c>
      <c r="G11" s="60">
        <f>'Field data and Waste 1'!G11</f>
        <v>0</v>
      </c>
      <c r="H11" s="60">
        <f>'Field data and Waste 1'!H11</f>
        <v>2</v>
      </c>
      <c r="I11" s="60">
        <f>'Field data and Waste 1'!I11</f>
        <v>1</v>
      </c>
      <c r="J11" s="60">
        <f>'Field data and Waste 1'!J11</f>
        <v>1</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0</v>
      </c>
      <c r="E12" s="60">
        <f>'Field data and Waste 1'!E12</f>
        <v>1</v>
      </c>
      <c r="F12" s="60">
        <f>'Field data and Waste 1'!F12</f>
        <v>0</v>
      </c>
      <c r="G12" s="60">
        <f>'Field data and Waste 1'!G12</f>
        <v>0</v>
      </c>
      <c r="H12" s="60">
        <f>'Field data and Waste 1'!H12</f>
        <v>2</v>
      </c>
      <c r="I12" s="60">
        <f>'Field data and Waste 1'!I12</f>
        <v>2</v>
      </c>
      <c r="J12" s="60">
        <f>'Field data and Waste 1'!J12</f>
        <v>1</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1</v>
      </c>
      <c r="E13" s="60">
        <f>'Field data and Waste 1'!E13</f>
        <v>1</v>
      </c>
      <c r="F13" s="60">
        <f>'Field data and Waste 1'!F13</f>
        <v>1</v>
      </c>
      <c r="G13" s="60">
        <f>'Field data and Waste 1'!G13</f>
        <v>1</v>
      </c>
      <c r="H13" s="60">
        <f>'Field data and Waste 1'!H13</f>
        <v>2</v>
      </c>
      <c r="I13" s="60">
        <f>'Field data and Waste 1'!I13</f>
        <v>2</v>
      </c>
      <c r="J13" s="60">
        <f>'Field data and Waste 1'!J13</f>
        <v>2</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Sandy Loam</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35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38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Sandy Loam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5.7</v>
      </c>
      <c r="C60" s="76">
        <f t="shared" ref="C60:U60" si="14">D10</f>
        <v>5.7</v>
      </c>
      <c r="D60" s="76">
        <f t="shared" si="14"/>
        <v>5.7</v>
      </c>
      <c r="E60" s="76">
        <f t="shared" si="14"/>
        <v>5.6</v>
      </c>
      <c r="F60" s="76">
        <f t="shared" si="14"/>
        <v>6.1</v>
      </c>
      <c r="G60" s="76">
        <f t="shared" si="14"/>
        <v>5.6</v>
      </c>
      <c r="H60" s="76">
        <f t="shared" si="14"/>
        <v>5.7</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5</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3</v>
      </c>
      <c r="D64" s="77">
        <f t="shared" si="17"/>
        <v>2.5</v>
      </c>
      <c r="E64" s="77">
        <f t="shared" si="17"/>
        <v>3.6000000000000032</v>
      </c>
      <c r="F64" s="77">
        <f t="shared" si="17"/>
        <v>0.6000000000000032</v>
      </c>
      <c r="G64" s="77">
        <f t="shared" si="17"/>
        <v>3.6000000000000032</v>
      </c>
      <c r="H64" s="77">
        <f t="shared" si="17"/>
        <v>3</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v>
      </c>
      <c r="C65" s="77">
        <f t="shared" ref="C65:U65" si="18">C63-C64</f>
        <v>-3</v>
      </c>
      <c r="D65" s="77">
        <f t="shared" si="18"/>
        <v>-2.5</v>
      </c>
      <c r="E65" s="77">
        <f t="shared" si="18"/>
        <v>-3.6000000000000032</v>
      </c>
      <c r="F65" s="77">
        <f t="shared" si="18"/>
        <v>-0.6000000000000032</v>
      </c>
      <c r="G65" s="77">
        <f t="shared" si="18"/>
        <v>-3.6000000000000032</v>
      </c>
      <c r="H65" s="77">
        <f t="shared" si="18"/>
        <v>-3</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PAN-025753</v>
      </c>
      <c r="D1" s="141"/>
      <c r="E1" s="93" t="s">
        <v>45</v>
      </c>
      <c r="F1" s="39">
        <f>'Field data and Waste 1'!F1</f>
        <v>24.2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LTD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Noyadd Farm, Rhayader, LD6 5HH</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Megan Tucker</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29</v>
      </c>
      <c r="D8" s="60">
        <f>'Field data and Waste 1'!D8</f>
        <v>31</v>
      </c>
      <c r="E8" s="60">
        <f>'Field data and Waste 1'!E8</f>
        <v>33</v>
      </c>
      <c r="F8" s="60">
        <f>'Field data and Waste 1'!F8</f>
        <v>34</v>
      </c>
      <c r="G8" s="60">
        <f>'Field data and Waste 1'!G8</f>
        <v>35</v>
      </c>
      <c r="H8" s="60">
        <f>'Field data and Waste 1'!H8</f>
        <v>36</v>
      </c>
      <c r="I8" s="60">
        <f>'Field data and Waste 1'!I8</f>
        <v>37</v>
      </c>
      <c r="J8" s="60">
        <f>'Field data and Waste 1'!J8</f>
        <v>38</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v>
      </c>
      <c r="D9" s="60" t="str">
        <f>'Field data and Waste 1'!D9</f>
        <v>M</v>
      </c>
      <c r="E9" s="60" t="str">
        <f>'Field data and Waste 1'!E9</f>
        <v>M</v>
      </c>
      <c r="F9" s="60" t="str">
        <f>'Field data and Waste 1'!F9</f>
        <v>M</v>
      </c>
      <c r="G9" s="60" t="str">
        <f>'Field data and Waste 1'!G9</f>
        <v>M</v>
      </c>
      <c r="H9" s="60" t="str">
        <f>'Field data and Waste 1'!H9</f>
        <v>M</v>
      </c>
      <c r="I9" s="60" t="str">
        <f>'Field data and Waste 1'!I9</f>
        <v>M</v>
      </c>
      <c r="J9" s="60" t="str">
        <f>'Field data and Waste 1'!J9</f>
        <v>M</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5.7</v>
      </c>
      <c r="D10" s="60">
        <f>'Field data and Waste 1'!D10</f>
        <v>5.7</v>
      </c>
      <c r="E10" s="60">
        <f>'Field data and Waste 1'!E10</f>
        <v>5.7</v>
      </c>
      <c r="F10" s="60">
        <f>'Field data and Waste 1'!F10</f>
        <v>5.6</v>
      </c>
      <c r="G10" s="60">
        <f>'Field data and Waste 1'!G10</f>
        <v>6.1</v>
      </c>
      <c r="H10" s="60">
        <f>'Field data and Waste 1'!H10</f>
        <v>5.6</v>
      </c>
      <c r="I10" s="60">
        <f>'Field data and Waste 1'!I10</f>
        <v>5.7</v>
      </c>
      <c r="J10" s="60">
        <f>'Field data and Waste 1'!J10</f>
        <v>5.7</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0</v>
      </c>
      <c r="E11" s="60">
        <f>'Field data and Waste 1'!E11</f>
        <v>1</v>
      </c>
      <c r="F11" s="60">
        <f>'Field data and Waste 1'!F11</f>
        <v>1</v>
      </c>
      <c r="G11" s="60">
        <f>'Field data and Waste 1'!G11</f>
        <v>0</v>
      </c>
      <c r="H11" s="60">
        <f>'Field data and Waste 1'!H11</f>
        <v>2</v>
      </c>
      <c r="I11" s="60">
        <f>'Field data and Waste 1'!I11</f>
        <v>1</v>
      </c>
      <c r="J11" s="60">
        <f>'Field data and Waste 1'!J11</f>
        <v>1</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0</v>
      </c>
      <c r="E12" s="60">
        <f>'Field data and Waste 1'!E12</f>
        <v>1</v>
      </c>
      <c r="F12" s="60">
        <f>'Field data and Waste 1'!F12</f>
        <v>0</v>
      </c>
      <c r="G12" s="60">
        <f>'Field data and Waste 1'!G12</f>
        <v>0</v>
      </c>
      <c r="H12" s="60">
        <f>'Field data and Waste 1'!H12</f>
        <v>2</v>
      </c>
      <c r="I12" s="60">
        <f>'Field data and Waste 1'!I12</f>
        <v>2</v>
      </c>
      <c r="J12" s="60">
        <f>'Field data and Waste 1'!J12</f>
        <v>1</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1</v>
      </c>
      <c r="E13" s="60">
        <f>'Field data and Waste 1'!E13</f>
        <v>1</v>
      </c>
      <c r="F13" s="60">
        <f>'Field data and Waste 1'!F13</f>
        <v>1</v>
      </c>
      <c r="G13" s="60">
        <f>'Field data and Waste 1'!G13</f>
        <v>1</v>
      </c>
      <c r="H13" s="60">
        <f>'Field data and Waste 1'!H13</f>
        <v>2</v>
      </c>
      <c r="I13" s="60">
        <f>'Field data and Waste 1'!I13</f>
        <v>2</v>
      </c>
      <c r="J13" s="60">
        <f>'Field data and Waste 1'!J13</f>
        <v>2</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Sandy Loam</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35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38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Sandy Loam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5.7</v>
      </c>
      <c r="C60" s="76">
        <f t="shared" ref="C60:U60" si="14">D10</f>
        <v>5.7</v>
      </c>
      <c r="D60" s="76">
        <f t="shared" si="14"/>
        <v>5.7</v>
      </c>
      <c r="E60" s="76">
        <f t="shared" si="14"/>
        <v>5.6</v>
      </c>
      <c r="F60" s="76">
        <f t="shared" si="14"/>
        <v>6.1</v>
      </c>
      <c r="G60" s="76">
        <f t="shared" si="14"/>
        <v>5.6</v>
      </c>
      <c r="H60" s="76">
        <f t="shared" si="14"/>
        <v>5.7</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5</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3</v>
      </c>
      <c r="D64" s="77">
        <f t="shared" si="17"/>
        <v>2.5</v>
      </c>
      <c r="E64" s="77">
        <f t="shared" si="17"/>
        <v>3.6000000000000032</v>
      </c>
      <c r="F64" s="77">
        <f t="shared" si="17"/>
        <v>0.6000000000000032</v>
      </c>
      <c r="G64" s="77">
        <f t="shared" si="17"/>
        <v>3.6000000000000032</v>
      </c>
      <c r="H64" s="77">
        <f t="shared" si="17"/>
        <v>3</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v>
      </c>
      <c r="C65" s="77">
        <f t="shared" ref="C65:U65" si="18">C63-C64</f>
        <v>-3</v>
      </c>
      <c r="D65" s="77">
        <f t="shared" si="18"/>
        <v>-2.5</v>
      </c>
      <c r="E65" s="77">
        <f t="shared" si="18"/>
        <v>-3.6000000000000032</v>
      </c>
      <c r="F65" s="77">
        <f t="shared" si="18"/>
        <v>-0.6000000000000032</v>
      </c>
      <c r="G65" s="77">
        <f t="shared" si="18"/>
        <v>-3.6000000000000032</v>
      </c>
      <c r="H65" s="77">
        <f t="shared" si="18"/>
        <v>-3</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PAN-025753</v>
      </c>
      <c r="D1" s="141"/>
      <c r="E1" s="93" t="s">
        <v>45</v>
      </c>
      <c r="F1" s="39">
        <f>'Field data and Waste 1'!F1</f>
        <v>24.2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LTD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Noyadd Farm, Rhayader, LD6 5HH</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Megan Tucker</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29</v>
      </c>
      <c r="D8" s="60">
        <f>'Field data and Waste 1'!D8</f>
        <v>31</v>
      </c>
      <c r="E8" s="60">
        <f>'Field data and Waste 1'!E8</f>
        <v>33</v>
      </c>
      <c r="F8" s="60">
        <f>'Field data and Waste 1'!F8</f>
        <v>34</v>
      </c>
      <c r="G8" s="60">
        <f>'Field data and Waste 1'!G8</f>
        <v>35</v>
      </c>
      <c r="H8" s="60">
        <f>'Field data and Waste 1'!H8</f>
        <v>36</v>
      </c>
      <c r="I8" s="60">
        <f>'Field data and Waste 1'!I8</f>
        <v>37</v>
      </c>
      <c r="J8" s="60">
        <f>'Field data and Waste 1'!J8</f>
        <v>38</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v>
      </c>
      <c r="D9" s="60" t="str">
        <f>'Field data and Waste 1'!D9</f>
        <v>M</v>
      </c>
      <c r="E9" s="60" t="str">
        <f>'Field data and Waste 1'!E9</f>
        <v>M</v>
      </c>
      <c r="F9" s="60" t="str">
        <f>'Field data and Waste 1'!F9</f>
        <v>M</v>
      </c>
      <c r="G9" s="60" t="str">
        <f>'Field data and Waste 1'!G9</f>
        <v>M</v>
      </c>
      <c r="H9" s="60" t="str">
        <f>'Field data and Waste 1'!H9</f>
        <v>M</v>
      </c>
      <c r="I9" s="60" t="str">
        <f>'Field data and Waste 1'!I9</f>
        <v>M</v>
      </c>
      <c r="J9" s="60" t="str">
        <f>'Field data and Waste 1'!J9</f>
        <v>M</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5.7</v>
      </c>
      <c r="D10" s="60">
        <f>'Field data and Waste 1'!D10</f>
        <v>5.7</v>
      </c>
      <c r="E10" s="60">
        <f>'Field data and Waste 1'!E10</f>
        <v>5.7</v>
      </c>
      <c r="F10" s="60">
        <f>'Field data and Waste 1'!F10</f>
        <v>5.6</v>
      </c>
      <c r="G10" s="60">
        <f>'Field data and Waste 1'!G10</f>
        <v>6.1</v>
      </c>
      <c r="H10" s="60">
        <f>'Field data and Waste 1'!H10</f>
        <v>5.6</v>
      </c>
      <c r="I10" s="60">
        <f>'Field data and Waste 1'!I10</f>
        <v>5.7</v>
      </c>
      <c r="J10" s="60">
        <f>'Field data and Waste 1'!J10</f>
        <v>5.7</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0</v>
      </c>
      <c r="E11" s="60">
        <f>'Field data and Waste 1'!E11</f>
        <v>1</v>
      </c>
      <c r="F11" s="60">
        <f>'Field data and Waste 1'!F11</f>
        <v>1</v>
      </c>
      <c r="G11" s="60">
        <f>'Field data and Waste 1'!G11</f>
        <v>0</v>
      </c>
      <c r="H11" s="60">
        <f>'Field data and Waste 1'!H11</f>
        <v>2</v>
      </c>
      <c r="I11" s="60">
        <f>'Field data and Waste 1'!I11</f>
        <v>1</v>
      </c>
      <c r="J11" s="60">
        <f>'Field data and Waste 1'!J11</f>
        <v>1</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0</v>
      </c>
      <c r="E12" s="60">
        <f>'Field data and Waste 1'!E12</f>
        <v>1</v>
      </c>
      <c r="F12" s="60">
        <f>'Field data and Waste 1'!F12</f>
        <v>0</v>
      </c>
      <c r="G12" s="60">
        <f>'Field data and Waste 1'!G12</f>
        <v>0</v>
      </c>
      <c r="H12" s="60">
        <f>'Field data and Waste 1'!H12</f>
        <v>2</v>
      </c>
      <c r="I12" s="60">
        <f>'Field data and Waste 1'!I12</f>
        <v>2</v>
      </c>
      <c r="J12" s="60">
        <f>'Field data and Waste 1'!J12</f>
        <v>1</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1</v>
      </c>
      <c r="E13" s="60">
        <f>'Field data and Waste 1'!E13</f>
        <v>1</v>
      </c>
      <c r="F13" s="60">
        <f>'Field data and Waste 1'!F13</f>
        <v>1</v>
      </c>
      <c r="G13" s="60">
        <f>'Field data and Waste 1'!G13</f>
        <v>1</v>
      </c>
      <c r="H13" s="60">
        <f>'Field data and Waste 1'!H13</f>
        <v>2</v>
      </c>
      <c r="I13" s="60">
        <f>'Field data and Waste 1'!I13</f>
        <v>2</v>
      </c>
      <c r="J13" s="60">
        <f>'Field data and Waste 1'!J13</f>
        <v>2</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Sandy Loam</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34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35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38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Sandy Loam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5.7</v>
      </c>
      <c r="C60" s="76">
        <f t="shared" ref="C60:U60" si="14">D10</f>
        <v>5.7</v>
      </c>
      <c r="D60" s="76">
        <f t="shared" si="14"/>
        <v>5.7</v>
      </c>
      <c r="E60" s="76">
        <f t="shared" si="14"/>
        <v>5.6</v>
      </c>
      <c r="F60" s="76">
        <f t="shared" si="14"/>
        <v>6.1</v>
      </c>
      <c r="G60" s="76">
        <f t="shared" si="14"/>
        <v>5.6</v>
      </c>
      <c r="H60" s="76">
        <f t="shared" si="14"/>
        <v>5.7</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5</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v>
      </c>
      <c r="C64" s="77">
        <f t="shared" ref="C64:U64" si="17">(C59-C60)*C61</f>
        <v>3</v>
      </c>
      <c r="D64" s="77">
        <f t="shared" si="17"/>
        <v>2.5</v>
      </c>
      <c r="E64" s="77">
        <f t="shared" si="17"/>
        <v>3.6000000000000032</v>
      </c>
      <c r="F64" s="77">
        <f t="shared" si="17"/>
        <v>0.6000000000000032</v>
      </c>
      <c r="G64" s="77">
        <f t="shared" si="17"/>
        <v>3.6000000000000032</v>
      </c>
      <c r="H64" s="77">
        <f t="shared" si="17"/>
        <v>3</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v>
      </c>
      <c r="C65" s="77">
        <f t="shared" ref="C65:U65" si="18">C63-C64</f>
        <v>-3</v>
      </c>
      <c r="D65" s="77">
        <f t="shared" si="18"/>
        <v>-2.5</v>
      </c>
      <c r="E65" s="77">
        <f t="shared" si="18"/>
        <v>-3.6000000000000032</v>
      </c>
      <c r="F65" s="77">
        <f t="shared" si="18"/>
        <v>-0.6000000000000032</v>
      </c>
      <c r="G65" s="77">
        <f t="shared" si="18"/>
        <v>-3.6000000000000032</v>
      </c>
      <c r="H65" s="77">
        <f t="shared" si="18"/>
        <v>-3</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250</v>
      </c>
      <c r="C3" s="33">
        <f>'Field data and Waste 1'!C31</f>
        <v>57.1875</v>
      </c>
      <c r="D3" s="33">
        <f>'Field data and Waste 1'!D31</f>
        <v>7.8609937499999987</v>
      </c>
      <c r="E3" s="33">
        <f>'Field data and Waste 1'!E31</f>
        <v>2.1867737500000004</v>
      </c>
      <c r="F3" s="33">
        <f>'Field data and Waste 1'!F31</f>
        <v>7.8002682499999985</v>
      </c>
      <c r="G3" s="33">
        <f>'Field data and Waste 1'!G31</f>
        <v>0.18757499999999999</v>
      </c>
      <c r="H3" s="33">
        <f>'Field data and Waste 1'!H31</f>
        <v>0.99124999999999996</v>
      </c>
      <c r="I3" s="33">
        <f>'Field data and Waste 1'!I31</f>
        <v>0.11132499999999999</v>
      </c>
      <c r="J3" s="33">
        <f>'Field data and Waste 1'!J31</f>
        <v>2.36375E-3</v>
      </c>
      <c r="K3" s="33">
        <f>'Field data and Waste 1'!K31</f>
        <v>1.0064999999999999E-2</v>
      </c>
      <c r="L3" s="33">
        <f>'Field data and Waste 1'!L31</f>
        <v>0.21426250000000002</v>
      </c>
      <c r="M3" s="33">
        <f>'Field data and Waste 1'!M31</f>
        <v>5.9474999999999993E-2</v>
      </c>
      <c r="N3" s="33">
        <f>'Field data and Waste 1'!N31</f>
        <v>16.164999999999999</v>
      </c>
      <c r="O3" s="33">
        <f>'Field data and Waste 1'!O31</f>
        <v>2950.875</v>
      </c>
      <c r="P3" s="33">
        <f>'Field data and Waste 1'!P31</f>
        <v>0</v>
      </c>
      <c r="Q3" s="33">
        <f>'Field data and Waste 1'!Q31</f>
        <v>84.065625000000011</v>
      </c>
      <c r="R3" s="33">
        <f>'Field data and Waste 1'!R31</f>
        <v>0</v>
      </c>
      <c r="S3" s="33">
        <f>'Field data and Waste 1'!S31</f>
        <v>0.25391249999999999</v>
      </c>
      <c r="T3" s="33">
        <f>'Field data and Waste 1'!T31</f>
        <v>0</v>
      </c>
      <c r="U3" s="33">
        <f>'Field data and Waste 1'!U31</f>
        <v>0</v>
      </c>
    </row>
    <row r="4" spans="1:21" x14ac:dyDescent="0.25">
      <c r="A4" s="36">
        <v>2</v>
      </c>
      <c r="B4" s="33">
        <f>'Waste 2'!B31</f>
        <v>0</v>
      </c>
      <c r="C4" s="33">
        <f>'Waste 2'!C31</f>
        <v>0</v>
      </c>
      <c r="D4" s="33">
        <f>'Waste 2'!D31</f>
        <v>0</v>
      </c>
      <c r="E4" s="33">
        <f>'Waste 2'!E31</f>
        <v>0</v>
      </c>
      <c r="F4" s="33">
        <f>'Waste 2'!F31</f>
        <v>0</v>
      </c>
      <c r="G4" s="33">
        <f>'Waste 2'!G31</f>
        <v>0</v>
      </c>
      <c r="H4" s="33">
        <f>'Waste 2'!H31</f>
        <v>0</v>
      </c>
      <c r="I4" s="33">
        <f>'Waste 2'!I31</f>
        <v>0</v>
      </c>
      <c r="J4" s="33">
        <f>'Waste 2'!J31</f>
        <v>0</v>
      </c>
      <c r="K4" s="33">
        <f>'Waste 2'!K31</f>
        <v>0</v>
      </c>
      <c r="L4" s="33">
        <f>'Waste 2'!L31</f>
        <v>0</v>
      </c>
      <c r="M4" s="33">
        <f>'Waste 2'!M31</f>
        <v>0</v>
      </c>
      <c r="N4" s="33">
        <f>'Waste 2'!N31</f>
        <v>0</v>
      </c>
      <c r="O4" s="33">
        <f>'Waste 2'!O31</f>
        <v>0</v>
      </c>
      <c r="P4" s="33">
        <f>'Waste 2'!P31</f>
        <v>0</v>
      </c>
      <c r="Q4" s="33">
        <f>'Waste 2'!Q31</f>
        <v>0</v>
      </c>
      <c r="R4" s="33">
        <f>'Waste 2'!R31</f>
        <v>0</v>
      </c>
      <c r="S4" s="33">
        <f>'Waste 2'!S31</f>
        <v>0</v>
      </c>
      <c r="T4" s="33">
        <f>'Waste 2'!T31</f>
        <v>0</v>
      </c>
      <c r="U4" s="33">
        <f>'Waste 2'!U31</f>
        <v>0</v>
      </c>
    </row>
    <row r="5" spans="1:21" x14ac:dyDescent="0.25">
      <c r="A5" s="36">
        <v>3</v>
      </c>
      <c r="B5" s="33">
        <f>'Waste 3'!B31</f>
        <v>0</v>
      </c>
      <c r="C5" s="33">
        <f>'Waste 3'!C31</f>
        <v>0</v>
      </c>
      <c r="D5" s="33">
        <f>'Waste 3'!D31</f>
        <v>0</v>
      </c>
      <c r="E5" s="33">
        <f>'Waste 3'!E31</f>
        <v>0</v>
      </c>
      <c r="F5" s="33">
        <f>'Waste 3'!F31</f>
        <v>0</v>
      </c>
      <c r="G5" s="33">
        <f>'Waste 3'!G31</f>
        <v>0</v>
      </c>
      <c r="H5" s="33">
        <f>'Waste 3'!H31</f>
        <v>0</v>
      </c>
      <c r="I5" s="33">
        <f>'Waste 3'!I31</f>
        <v>0</v>
      </c>
      <c r="J5" s="33">
        <f>'Waste 3'!J31</f>
        <v>0</v>
      </c>
      <c r="K5" s="33">
        <f>'Waste 3'!K31</f>
        <v>0</v>
      </c>
      <c r="L5" s="33">
        <f>'Waste 3'!L31</f>
        <v>0</v>
      </c>
      <c r="M5" s="33">
        <f>'Waste 3'!M31</f>
        <v>0</v>
      </c>
      <c r="N5" s="33">
        <f>'Waste 3'!N31</f>
        <v>0</v>
      </c>
      <c r="O5" s="33">
        <f>'Waste 3'!O31</f>
        <v>0</v>
      </c>
      <c r="P5" s="33">
        <f>'Waste 3'!P31</f>
        <v>0</v>
      </c>
      <c r="Q5" s="33">
        <f>'Waste 3'!Q31</f>
        <v>0</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250</v>
      </c>
      <c r="C13" s="81">
        <f t="shared" ref="C13:U13" si="0">SUM(C3:C12)</f>
        <v>57.1875</v>
      </c>
      <c r="D13" s="81">
        <f t="shared" si="0"/>
        <v>7.8609937499999987</v>
      </c>
      <c r="E13" s="81">
        <f t="shared" si="0"/>
        <v>2.1867737500000004</v>
      </c>
      <c r="F13" s="81">
        <f t="shared" si="0"/>
        <v>7.8002682499999985</v>
      </c>
      <c r="G13" s="81">
        <f t="shared" si="0"/>
        <v>0.18757499999999999</v>
      </c>
      <c r="H13" s="81">
        <f t="shared" si="0"/>
        <v>0.99124999999999996</v>
      </c>
      <c r="I13" s="81">
        <f t="shared" si="0"/>
        <v>0.11132499999999999</v>
      </c>
      <c r="J13" s="81">
        <f t="shared" si="0"/>
        <v>2.36375E-3</v>
      </c>
      <c r="K13" s="81">
        <f t="shared" si="0"/>
        <v>1.0064999999999999E-2</v>
      </c>
      <c r="L13" s="81">
        <f t="shared" si="0"/>
        <v>0.21426250000000002</v>
      </c>
      <c r="M13" s="81">
        <f t="shared" si="0"/>
        <v>5.9474999999999993E-2</v>
      </c>
      <c r="N13" s="81">
        <f t="shared" si="0"/>
        <v>16.164999999999999</v>
      </c>
      <c r="O13" s="81">
        <f t="shared" si="0"/>
        <v>2950.875</v>
      </c>
      <c r="P13" s="81">
        <f t="shared" si="0"/>
        <v>0</v>
      </c>
      <c r="Q13" s="81">
        <f t="shared" si="0"/>
        <v>84.065625000000011</v>
      </c>
      <c r="R13" s="81">
        <f t="shared" si="0"/>
        <v>0</v>
      </c>
      <c r="S13" s="81">
        <f t="shared" si="0"/>
        <v>0.25391249999999999</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250</v>
      </c>
      <c r="D3" s="33">
        <f>'Field data and Waste 1'!C31</f>
        <v>57.1875</v>
      </c>
      <c r="E3" s="33">
        <f>'Field data and Waste 1'!D31</f>
        <v>7.8609937499999987</v>
      </c>
      <c r="F3" s="33">
        <f>'Field data and Waste 1'!E31</f>
        <v>2.1867737500000004</v>
      </c>
      <c r="G3" s="33">
        <f>'Field data and Waste 1'!F31</f>
        <v>7.8002682499999985</v>
      </c>
      <c r="H3" s="33">
        <f>'Field data and Waste 1'!G31</f>
        <v>0.18757499999999999</v>
      </c>
      <c r="I3" s="33">
        <f>'Field data and Waste 1'!H31</f>
        <v>0.99124999999999996</v>
      </c>
      <c r="J3" s="33">
        <f>'Field data and Waste 1'!I31</f>
        <v>0.11132499999999999</v>
      </c>
      <c r="K3" s="33">
        <f>'Field data and Waste 1'!J31</f>
        <v>2.36375E-3</v>
      </c>
      <c r="L3" s="33">
        <f>'Field data and Waste 1'!K31</f>
        <v>1.0064999999999999E-2</v>
      </c>
      <c r="M3" s="33">
        <f>'Field data and Waste 1'!L31</f>
        <v>0.21426250000000002</v>
      </c>
      <c r="N3" s="33">
        <f>'Field data and Waste 1'!M31</f>
        <v>5.9474999999999993E-2</v>
      </c>
      <c r="O3" s="33">
        <f>'Field data and Waste 1'!N31</f>
        <v>16.164999999999999</v>
      </c>
      <c r="P3" s="33">
        <f>'Field data and Waste 1'!O31</f>
        <v>2950.875</v>
      </c>
      <c r="Q3" s="33">
        <f>'Field data and Waste 1'!P31</f>
        <v>0</v>
      </c>
      <c r="R3" s="33">
        <f>'Field data and Waste 1'!Q31</f>
        <v>84.065625000000011</v>
      </c>
      <c r="S3" s="33">
        <f>'Field data and Waste 1'!R31</f>
        <v>0</v>
      </c>
      <c r="T3" s="33">
        <f>'Field data and Waste 1'!S31</f>
        <v>0.25391249999999999</v>
      </c>
      <c r="U3" s="33">
        <f>'Field data and Waste 1'!T31</f>
        <v>0</v>
      </c>
      <c r="V3" s="33">
        <f>'Field data and Waste 1'!U31</f>
        <v>0</v>
      </c>
    </row>
    <row r="4" spans="1:22" x14ac:dyDescent="0.25">
      <c r="A4" s="36">
        <v>2</v>
      </c>
      <c r="B4" s="91"/>
      <c r="C4" s="33">
        <f>'Waste 2'!B31</f>
        <v>0</v>
      </c>
      <c r="D4" s="33">
        <f>'Waste 2'!C31</f>
        <v>0</v>
      </c>
      <c r="E4" s="33">
        <f>'Waste 2'!D31</f>
        <v>0</v>
      </c>
      <c r="F4" s="33">
        <f>'Waste 2'!E31</f>
        <v>0</v>
      </c>
      <c r="G4" s="33">
        <f>'Waste 2'!F31</f>
        <v>0</v>
      </c>
      <c r="H4" s="33">
        <f>'Waste 2'!G31</f>
        <v>0</v>
      </c>
      <c r="I4" s="33">
        <f>'Waste 2'!H31</f>
        <v>0</v>
      </c>
      <c r="J4" s="33">
        <f>'Waste 2'!I31</f>
        <v>0</v>
      </c>
      <c r="K4" s="33">
        <f>'Waste 2'!J31</f>
        <v>0</v>
      </c>
      <c r="L4" s="33">
        <f>'Waste 2'!K31</f>
        <v>0</v>
      </c>
      <c r="M4" s="33">
        <f>'Waste 2'!L31</f>
        <v>0</v>
      </c>
      <c r="N4" s="33">
        <f>'Waste 2'!M31</f>
        <v>0</v>
      </c>
      <c r="O4" s="33">
        <f>'Waste 2'!N31</f>
        <v>0</v>
      </c>
      <c r="P4" s="33">
        <f>'Waste 2'!O31</f>
        <v>0</v>
      </c>
      <c r="Q4" s="33">
        <f>'Waste 2'!P31</f>
        <v>0</v>
      </c>
      <c r="R4" s="33">
        <f>'Waste 2'!Q31</f>
        <v>0</v>
      </c>
      <c r="S4" s="33">
        <f>'Waste 2'!R31</f>
        <v>0</v>
      </c>
      <c r="T4" s="33">
        <f>'Waste 2'!S31</f>
        <v>0</v>
      </c>
      <c r="U4" s="33">
        <f>'Waste 2'!T31</f>
        <v>0</v>
      </c>
      <c r="V4" s="33">
        <f>'Waste 2'!U31</f>
        <v>0</v>
      </c>
    </row>
    <row r="5" spans="1:22" x14ac:dyDescent="0.25">
      <c r="A5" s="36">
        <v>3</v>
      </c>
      <c r="B5" s="91"/>
      <c r="C5" s="33">
        <f>'Waste 3'!B31</f>
        <v>0</v>
      </c>
      <c r="D5" s="33">
        <f>'Waste 3'!C31</f>
        <v>0</v>
      </c>
      <c r="E5" s="33">
        <f>'Waste 3'!D31</f>
        <v>0</v>
      </c>
      <c r="F5" s="33">
        <f>'Waste 3'!E31</f>
        <v>0</v>
      </c>
      <c r="G5" s="33">
        <f>'Waste 3'!F31</f>
        <v>0</v>
      </c>
      <c r="H5" s="33">
        <f>'Waste 3'!G31</f>
        <v>0</v>
      </c>
      <c r="I5" s="33">
        <f>'Waste 3'!H31</f>
        <v>0</v>
      </c>
      <c r="J5" s="33">
        <f>'Waste 3'!I31</f>
        <v>0</v>
      </c>
      <c r="K5" s="33">
        <f>'Waste 3'!J31</f>
        <v>0</v>
      </c>
      <c r="L5" s="33">
        <f>'Waste 3'!K31</f>
        <v>0</v>
      </c>
      <c r="M5" s="33">
        <f>'Waste 3'!L31</f>
        <v>0</v>
      </c>
      <c r="N5" s="33">
        <f>'Waste 3'!M31</f>
        <v>0</v>
      </c>
      <c r="O5" s="33">
        <f>'Waste 3'!N31</f>
        <v>0</v>
      </c>
      <c r="P5" s="33">
        <f>'Waste 3'!O31</f>
        <v>0</v>
      </c>
      <c r="Q5" s="33">
        <f>'Waste 3'!P31</f>
        <v>0</v>
      </c>
      <c r="R5" s="33">
        <f>'Waste 3'!Q31</f>
        <v>0</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3" ma:contentTypeDescription="Permitting &amp; Compliance Excel Document" ma:contentTypeScope="" ma:versionID="ab60e1d4b34e672ebbad6ef64f75377f">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857e0180f29715a82228973760423e78"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REGU-415-1631850</_dlc_DocId>
    <_dlc_DocIdUrl xmlns="9be56660-2c31-41ef-bc00-23e72f632f2a">
      <Url>https://cyfoethnaturiolcymru.sharepoint.com/teams/Regulatory/Permitting/_layouts/15/DocIdRedir.aspx?ID=REGU-415-1631850</Url>
      <Description>REGU-415-1631850</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England</Welsh_x0020_Local_x0020_Authority>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2024-07-01T23:00:00+00:00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42A3CC0D-681C-4A0C-8863-E270C84EA927}"/>
</file>

<file path=customXml/itemProps4.xml><?xml version="1.0" encoding="utf-8"?>
<ds:datastoreItem xmlns:ds="http://schemas.openxmlformats.org/officeDocument/2006/customXml" ds:itemID="{65D21501-89D3-4C83-AE22-A6E1DED9BB93}"/>
</file>

<file path=customXml/itemProps5.xml><?xml version="1.0" encoding="utf-8"?>
<ds:datastoreItem xmlns:ds="http://schemas.openxmlformats.org/officeDocument/2006/customXml" ds:itemID="{3EB88BFD-E29A-4849-A8E6-116EB74B98EA}">
  <ds:schemaRef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2024-06-24T15:34:38Z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8182ba1b-7577-4d43-9e0c-f0e9ba45b4a8</vt:lpwstr>
  </property>
  <property fmtid="{D5CDD505-2E9C-101B-9397-08002B2CF9AE}" pid="4" name="Order">
    <vt:r8>163185000</vt:r8>
  </property>
  <property fmtid="{D5CDD505-2E9C-101B-9397-08002B2CF9AE}" pid="5" name="MediaServiceImageTags">
    <vt:lpwstr/>
  </property>
</Properties>
</file>