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TARMAC Trading KP3795FU  Mostyn  was RT/"/>
    </mc:Choice>
  </mc:AlternateContent>
  <xr:revisionPtr revIDLastSave="0" documentId="8_{C59519C7-4C66-4F83-9FAC-743431E748BB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2019 YEAR WATER - DISCHARGE" sheetId="1" r:id="rId1"/>
    <sheet name="CURRENT YEAR WATER - DISCHA (2)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0" i="2" l="1"/>
  <c r="M40" i="2"/>
  <c r="N40" i="2"/>
  <c r="C40" i="2"/>
  <c r="D40" i="2" l="1"/>
  <c r="E40" i="2"/>
  <c r="F40" i="2"/>
  <c r="F41" i="2" s="1"/>
  <c r="G40" i="2"/>
  <c r="G41" i="2" s="1"/>
  <c r="H40" i="2"/>
  <c r="N41" i="2"/>
  <c r="K40" i="2"/>
  <c r="K42" i="2" l="1"/>
  <c r="K41" i="2"/>
  <c r="H41" i="2"/>
  <c r="E42" i="2" l="1"/>
  <c r="E41" i="2"/>
  <c r="D41" i="2"/>
  <c r="N42" i="2" l="1"/>
  <c r="L41" i="2"/>
  <c r="J40" i="2"/>
  <c r="I40" i="2"/>
  <c r="I41" i="2" s="1"/>
  <c r="H42" i="2"/>
  <c r="G42" i="2"/>
  <c r="H45" i="2"/>
  <c r="D42" i="2"/>
  <c r="J42" i="2" l="1"/>
  <c r="J41" i="2"/>
  <c r="M42" i="2"/>
  <c r="M41" i="2"/>
  <c r="K45" i="2"/>
  <c r="E45" i="2"/>
  <c r="C41" i="2"/>
  <c r="L42" i="2"/>
  <c r="N45" i="2"/>
  <c r="F42" i="2"/>
  <c r="I42" i="2"/>
  <c r="C43" i="2"/>
  <c r="D43" i="2" s="1"/>
  <c r="C42" i="2"/>
  <c r="E46" i="2" s="1"/>
  <c r="N39" i="1"/>
  <c r="M39" i="1"/>
  <c r="M40" i="1" s="1"/>
  <c r="L39" i="1"/>
  <c r="L40" i="1" s="1"/>
  <c r="K39" i="1"/>
  <c r="K40" i="1" s="1"/>
  <c r="J39" i="1"/>
  <c r="J40" i="1" s="1"/>
  <c r="I39" i="1"/>
  <c r="H39" i="1"/>
  <c r="H40" i="1" s="1"/>
  <c r="G39" i="1"/>
  <c r="G40" i="1" s="1"/>
  <c r="F39" i="1"/>
  <c r="F40" i="1" s="1"/>
  <c r="E39" i="1"/>
  <c r="E40" i="1" s="1"/>
  <c r="D39" i="1"/>
  <c r="D40" i="1" s="1"/>
  <c r="C39" i="1"/>
  <c r="N43" i="1" l="1"/>
  <c r="E43" i="2"/>
  <c r="F43" i="2" s="1"/>
  <c r="G43" i="2" s="1"/>
  <c r="H43" i="2" s="1"/>
  <c r="I43" i="2" s="1"/>
  <c r="J43" i="2" s="1"/>
  <c r="K43" i="2" s="1"/>
  <c r="L43" i="2" s="1"/>
  <c r="M43" i="2" s="1"/>
  <c r="N43" i="2" s="1"/>
  <c r="K43" i="1"/>
  <c r="E43" i="1"/>
  <c r="N40" i="1"/>
  <c r="H43" i="1"/>
  <c r="I40" i="1"/>
  <c r="C40" i="1"/>
  <c r="E44" i="1" s="1"/>
  <c r="C41" i="1"/>
  <c r="D41" i="1" s="1"/>
  <c r="E41" i="1" s="1"/>
  <c r="F41" i="1" s="1"/>
  <c r="G41" i="1" s="1"/>
  <c r="H41" i="1" s="1"/>
  <c r="I41" i="1" s="1"/>
  <c r="J41" i="1" s="1"/>
  <c r="K41" i="1" s="1"/>
  <c r="L41" i="1" s="1"/>
  <c r="M41" i="1" s="1"/>
  <c r="N41" i="1" s="1"/>
</calcChain>
</file>

<file path=xl/sharedStrings.xml><?xml version="1.0" encoding="utf-8"?>
<sst xmlns="http://schemas.openxmlformats.org/spreadsheetml/2006/main" count="35" uniqueCount="21">
  <si>
    <t>HENDY - WATER DISCHARGE TOTALS 2019</t>
  </si>
  <si>
    <t>Jan</t>
  </si>
  <si>
    <t>Feb</t>
  </si>
  <si>
    <t>March</t>
  </si>
  <si>
    <t>April</t>
  </si>
  <si>
    <t>June</t>
  </si>
  <si>
    <t>July</t>
  </si>
  <si>
    <t>August</t>
  </si>
  <si>
    <t>October</t>
  </si>
  <si>
    <t>November</t>
  </si>
  <si>
    <t>December</t>
  </si>
  <si>
    <t>Monthly</t>
  </si>
  <si>
    <t>Daily avg</t>
  </si>
  <si>
    <t>Cumulative</t>
  </si>
  <si>
    <t>QUARTERLY</t>
  </si>
  <si>
    <t>2021 End of Year figure 1185101</t>
  </si>
  <si>
    <t>HENDY - WATER DISCHARGE TOTALS 2023</t>
  </si>
  <si>
    <t>May</t>
  </si>
  <si>
    <t>September</t>
  </si>
  <si>
    <t>Monthly Reading</t>
  </si>
  <si>
    <t>Weekly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</si>
</sst>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sz val="10"/>
      <name val="Arial"/>
      <family val="2"/>
    </font>
    <font>
      <u/>
      <sz val="7"/>
      <color rgb="FF0000FF"/>
      <name val="Times New Roman"/>
      <family val="1"/>
    </font>
    <font>
      <b/>
      <u/>
      <sz val="16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CC00"/>
        <bgColor rgb="FFFFCC00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3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1" fillId="3" borderId="2" xfId="0" applyFont="1" applyFill="1" applyBorder="1"/>
    <xf numFmtId="1" fontId="1" fillId="4" borderId="2" xfId="0" applyNumberFormat="1" applyFont="1" applyFill="1" applyBorder="1"/>
    <xf numFmtId="1" fontId="1" fillId="3" borderId="2" xfId="0" applyNumberFormat="1" applyFont="1" applyFill="1" applyBorder="1"/>
    <xf numFmtId="1" fontId="1" fillId="0" borderId="0" xfId="0" applyNumberFormat="1" applyFont="1"/>
    <xf numFmtId="0" fontId="1" fillId="5" borderId="1" xfId="0" applyFont="1" applyFill="1" applyBorder="1"/>
    <xf numFmtId="1" fontId="1" fillId="5" borderId="1" xfId="0" applyNumberFormat="1" applyFont="1" applyFill="1" applyBorder="1"/>
    <xf numFmtId="0" fontId="1" fillId="3" borderId="6" xfId="0" applyFont="1" applyFill="1" applyBorder="1"/>
    <xf numFmtId="0" fontId="5" fillId="8" borderId="3" xfId="0" applyFont="1" applyFill="1" applyBorder="1" applyAlignment="1">
      <alignment vertical="center" wrapText="1"/>
    </xf>
    <xf numFmtId="0" fontId="1" fillId="3" borderId="7" xfId="0" applyFont="1" applyFill="1" applyBorder="1"/>
    <xf numFmtId="0" fontId="4" fillId="7" borderId="3" xfId="0" applyFont="1" applyFill="1" applyBorder="1" applyAlignment="1">
      <alignment horizontal="right" wrapText="1"/>
    </xf>
    <xf numFmtId="0" fontId="4" fillId="6" borderId="3" xfId="0" applyFont="1" applyFill="1" applyBorder="1" applyAlignment="1">
      <alignment wrapText="1"/>
    </xf>
    <xf numFmtId="0" fontId="1" fillId="3" borderId="8" xfId="0" applyFont="1" applyFill="1" applyBorder="1"/>
    <xf numFmtId="0" fontId="4" fillId="7" borderId="9" xfId="0" applyFont="1" applyFill="1" applyBorder="1" applyAlignment="1">
      <alignment horizontal="right" wrapText="1"/>
    </xf>
    <xf numFmtId="0" fontId="4" fillId="6" borderId="9" xfId="0" applyFont="1" applyFill="1" applyBorder="1" applyAlignment="1">
      <alignment wrapText="1"/>
    </xf>
    <xf numFmtId="0" fontId="5" fillId="8" borderId="9" xfId="0" applyFont="1" applyFill="1" applyBorder="1" applyAlignment="1">
      <alignment vertical="center" wrapText="1"/>
    </xf>
    <xf numFmtId="1" fontId="1" fillId="4" borderId="6" xfId="0" applyNumberFormat="1" applyFont="1" applyFill="1" applyBorder="1"/>
    <xf numFmtId="1" fontId="1" fillId="3" borderId="6" xfId="0" applyNumberFormat="1" applyFont="1" applyFill="1" applyBorder="1"/>
    <xf numFmtId="0" fontId="1" fillId="3" borderId="3" xfId="0" applyFont="1" applyFill="1" applyBorder="1"/>
    <xf numFmtId="1" fontId="1" fillId="4" borderId="3" xfId="0" applyNumberFormat="1" applyFont="1" applyFill="1" applyBorder="1"/>
    <xf numFmtId="1" fontId="1" fillId="4" borderId="4" xfId="0" applyNumberFormat="1" applyFont="1" applyFill="1" applyBorder="1" applyAlignment="1">
      <alignment horizontal="right"/>
    </xf>
    <xf numFmtId="1" fontId="1" fillId="4" borderId="5" xfId="0" applyNumberFormat="1" applyFont="1" applyFill="1" applyBorder="1" applyAlignment="1">
      <alignment horizontal="right"/>
    </xf>
    <xf numFmtId="1" fontId="1" fillId="4" borderId="10" xfId="0" applyNumberFormat="1" applyFont="1" applyFill="1" applyBorder="1" applyAlignment="1">
      <alignment horizontal="right"/>
    </xf>
    <xf numFmtId="1" fontId="0" fillId="0" borderId="0" xfId="0" applyNumberFormat="1"/>
    <xf numFmtId="1" fontId="4" fillId="7" borderId="3" xfId="0" applyNumberFormat="1" applyFont="1" applyFill="1" applyBorder="1" applyAlignment="1">
      <alignment horizontal="right" wrapText="1"/>
    </xf>
    <xf numFmtId="0" fontId="5" fillId="8" borderId="11" xfId="0" applyFont="1" applyFill="1" applyBorder="1"/>
    <xf numFmtId="0" fontId="3" fillId="0" borderId="0" xfId="0" applyFont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6666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DISCHARGE'!$C$8:$N$8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775</c:v>
                </c:pt>
                <c:pt idx="3">
                  <c:v>734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FFA1-499D-868F-698624F76043}"/>
            </c:ext>
          </c:extLst>
        </c:ser>
        <c:ser>
          <c:idx val="1"/>
          <c:order val="1"/>
          <c:spPr>
            <a:solidFill>
              <a:srgbClr val="DC391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DISCHARGE'!$C$9:$N$9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1036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FFA1-499D-868F-698624F76043}"/>
            </c:ext>
          </c:extLst>
        </c:ser>
        <c:ser>
          <c:idx val="2"/>
          <c:order val="2"/>
          <c:spPr>
            <a:solidFill>
              <a:srgbClr val="FF990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DISCHARGE'!$C$10:$N$10</c:f>
              <c:numCache>
                <c:formatCode>General</c:formatCode>
                <c:ptCount val="12"/>
                <c:pt idx="0">
                  <c:v>999</c:v>
                </c:pt>
                <c:pt idx="1">
                  <c:v>0</c:v>
                </c:pt>
                <c:pt idx="2">
                  <c:v>0</c:v>
                </c:pt>
                <c:pt idx="3">
                  <c:v>1005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2-FFA1-499D-868F-698624F76043}"/>
            </c:ext>
          </c:extLst>
        </c:ser>
        <c:ser>
          <c:idx val="3"/>
          <c:order val="3"/>
          <c:spPr>
            <a:solidFill>
              <a:srgbClr val="109618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DISCHARGE'!$C$11:$N$11</c:f>
              <c:numCache>
                <c:formatCode>General</c:formatCode>
                <c:ptCount val="12"/>
                <c:pt idx="0">
                  <c:v>806</c:v>
                </c:pt>
                <c:pt idx="1">
                  <c:v>3421</c:v>
                </c:pt>
                <c:pt idx="2">
                  <c:v>1458</c:v>
                </c:pt>
                <c:pt idx="3">
                  <c:v>1066</c:v>
                </c:pt>
                <c:pt idx="4">
                  <c:v>0</c:v>
                </c:pt>
                <c:pt idx="5">
                  <c:v>154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3-FFA1-499D-868F-698624F76043}"/>
            </c:ext>
          </c:extLst>
        </c:ser>
        <c:ser>
          <c:idx val="4"/>
          <c:order val="4"/>
          <c:spPr>
            <a:solidFill>
              <a:srgbClr val="9900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DISCHARGE'!$C$12:$N$12</c:f>
              <c:numCache>
                <c:formatCode>General</c:formatCode>
                <c:ptCount val="12"/>
                <c:pt idx="0">
                  <c:v>0</c:v>
                </c:pt>
                <c:pt idx="1">
                  <c:v>460</c:v>
                </c:pt>
                <c:pt idx="2">
                  <c:v>682</c:v>
                </c:pt>
                <c:pt idx="3">
                  <c:v>1139</c:v>
                </c:pt>
                <c:pt idx="4">
                  <c:v>0</c:v>
                </c:pt>
                <c:pt idx="5">
                  <c:v>599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4-FFA1-499D-868F-698624F76043}"/>
            </c:ext>
          </c:extLst>
        </c:ser>
        <c:ser>
          <c:idx val="5"/>
          <c:order val="5"/>
          <c:spPr>
            <a:solidFill>
              <a:srgbClr val="0099C6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DISCHARGE'!$C$13:$N$13</c:f>
              <c:numCache>
                <c:formatCode>General</c:formatCode>
                <c:ptCount val="12"/>
                <c:pt idx="0">
                  <c:v>0</c:v>
                </c:pt>
                <c:pt idx="1">
                  <c:v>669</c:v>
                </c:pt>
                <c:pt idx="2">
                  <c:v>540</c:v>
                </c:pt>
                <c:pt idx="3">
                  <c:v>200</c:v>
                </c:pt>
                <c:pt idx="4">
                  <c:v>882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5-FFA1-499D-868F-698624F76043}"/>
            </c:ext>
          </c:extLst>
        </c:ser>
        <c:ser>
          <c:idx val="6"/>
          <c:order val="6"/>
          <c:spPr>
            <a:solidFill>
              <a:srgbClr val="DD4477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DISCHARGE'!$C$14:$N$14</c:f>
              <c:numCache>
                <c:formatCode>General</c:formatCode>
                <c:ptCount val="12"/>
                <c:pt idx="0">
                  <c:v>1591</c:v>
                </c:pt>
                <c:pt idx="1">
                  <c:v>443</c:v>
                </c:pt>
                <c:pt idx="2">
                  <c:v>0</c:v>
                </c:pt>
                <c:pt idx="3">
                  <c:v>0</c:v>
                </c:pt>
                <c:pt idx="4">
                  <c:v>409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6-FFA1-499D-868F-698624F76043}"/>
            </c:ext>
          </c:extLst>
        </c:ser>
        <c:ser>
          <c:idx val="7"/>
          <c:order val="7"/>
          <c:spPr>
            <a:solidFill>
              <a:srgbClr val="66AA0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DISCHARGE'!$C$15:$N$15</c:f>
              <c:numCache>
                <c:formatCode>General</c:formatCode>
                <c:ptCount val="12"/>
                <c:pt idx="0">
                  <c:v>707</c:v>
                </c:pt>
                <c:pt idx="1">
                  <c:v>686</c:v>
                </c:pt>
                <c:pt idx="2">
                  <c:v>412</c:v>
                </c:pt>
                <c:pt idx="3">
                  <c:v>0</c:v>
                </c:pt>
                <c:pt idx="4">
                  <c:v>1311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7-FFA1-499D-868F-698624F76043}"/>
            </c:ext>
          </c:extLst>
        </c:ser>
        <c:ser>
          <c:idx val="8"/>
          <c:order val="8"/>
          <c:spPr>
            <a:solidFill>
              <a:srgbClr val="B82E2E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DISCHARGE'!$C$16:$N$16</c:f>
              <c:numCache>
                <c:formatCode>General</c:formatCode>
                <c:ptCount val="12"/>
                <c:pt idx="0">
                  <c:v>1010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822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8-FFA1-499D-868F-698624F76043}"/>
            </c:ext>
          </c:extLst>
        </c:ser>
        <c:ser>
          <c:idx val="9"/>
          <c:order val="9"/>
          <c:spPr>
            <a:solidFill>
              <a:srgbClr val="316395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DISCHARGE'!$C$17:$N$17</c:f>
              <c:numCache>
                <c:formatCode>General</c:formatCode>
                <c:ptCount val="12"/>
                <c:pt idx="0">
                  <c:v>812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1398</c:v>
                </c:pt>
                <c:pt idx="5">
                  <c:v>491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9-FFA1-499D-868F-698624F76043}"/>
            </c:ext>
          </c:extLst>
        </c:ser>
        <c:ser>
          <c:idx val="10"/>
          <c:order val="10"/>
          <c:spPr>
            <a:solidFill>
              <a:srgbClr val="9944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DISCHARGE'!$C$18:$N$18</c:f>
              <c:numCache>
                <c:formatCode>General</c:formatCode>
                <c:ptCount val="12"/>
                <c:pt idx="0">
                  <c:v>700</c:v>
                </c:pt>
                <c:pt idx="1">
                  <c:v>3120</c:v>
                </c:pt>
                <c:pt idx="2">
                  <c:v>638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A-FFA1-499D-868F-698624F76043}"/>
            </c:ext>
          </c:extLst>
        </c:ser>
        <c:ser>
          <c:idx val="11"/>
          <c:order val="11"/>
          <c:spPr>
            <a:solidFill>
              <a:srgbClr val="22AA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DISCHARGE'!$C$19:$N$19</c:f>
              <c:numCache>
                <c:formatCode>General</c:formatCode>
                <c:ptCount val="12"/>
                <c:pt idx="0">
                  <c:v>0</c:v>
                </c:pt>
                <c:pt idx="1">
                  <c:v>708</c:v>
                </c:pt>
                <c:pt idx="2">
                  <c:v>329</c:v>
                </c:pt>
                <c:pt idx="3">
                  <c:v>0</c:v>
                </c:pt>
                <c:pt idx="4">
                  <c:v>0</c:v>
                </c:pt>
                <c:pt idx="5">
                  <c:v>27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B-FFA1-499D-868F-698624F76043}"/>
            </c:ext>
          </c:extLst>
        </c:ser>
        <c:ser>
          <c:idx val="12"/>
          <c:order val="12"/>
          <c:spPr>
            <a:solidFill>
              <a:srgbClr val="AAAA11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DISCHARGE'!$C$20:$N$20</c:f>
              <c:numCache>
                <c:formatCode>General</c:formatCode>
                <c:ptCount val="12"/>
                <c:pt idx="0">
                  <c:v>0</c:v>
                </c:pt>
                <c:pt idx="1">
                  <c:v>662</c:v>
                </c:pt>
                <c:pt idx="2">
                  <c:v>0</c:v>
                </c:pt>
                <c:pt idx="3">
                  <c:v>0</c:v>
                </c:pt>
                <c:pt idx="4">
                  <c:v>2673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C-FFA1-499D-868F-698624F76043}"/>
            </c:ext>
          </c:extLst>
        </c:ser>
        <c:ser>
          <c:idx val="13"/>
          <c:order val="13"/>
          <c:spPr>
            <a:solidFill>
              <a:srgbClr val="6633C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DISCHARGE'!$C$21:$N$21</c:f>
              <c:numCache>
                <c:formatCode>General</c:formatCode>
                <c:ptCount val="12"/>
                <c:pt idx="0">
                  <c:v>750</c:v>
                </c:pt>
                <c:pt idx="1">
                  <c:v>711</c:v>
                </c:pt>
                <c:pt idx="2">
                  <c:v>0</c:v>
                </c:pt>
                <c:pt idx="3">
                  <c:v>0</c:v>
                </c:pt>
                <c:pt idx="4">
                  <c:v>1505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D-FFA1-499D-868F-698624F76043}"/>
            </c:ext>
          </c:extLst>
        </c:ser>
        <c:ser>
          <c:idx val="14"/>
          <c:order val="14"/>
          <c:spPr>
            <a:solidFill>
              <a:srgbClr val="E6730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DISCHARGE'!$C$22:$N$22</c:f>
              <c:numCache>
                <c:formatCode>General</c:formatCode>
                <c:ptCount val="12"/>
                <c:pt idx="0">
                  <c:v>608</c:v>
                </c:pt>
                <c:pt idx="1">
                  <c:v>712</c:v>
                </c:pt>
                <c:pt idx="2">
                  <c:v>413</c:v>
                </c:pt>
                <c:pt idx="3">
                  <c:v>0</c:v>
                </c:pt>
                <c:pt idx="4">
                  <c:v>1400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E-FFA1-499D-868F-698624F76043}"/>
            </c:ext>
          </c:extLst>
        </c:ser>
        <c:ser>
          <c:idx val="15"/>
          <c:order val="15"/>
          <c:spPr>
            <a:solidFill>
              <a:srgbClr val="8B0707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DISCHARGE'!$C$23:$N$23</c:f>
              <c:numCache>
                <c:formatCode>General</c:formatCode>
                <c:ptCount val="12"/>
                <c:pt idx="0">
                  <c:v>792</c:v>
                </c:pt>
                <c:pt idx="1">
                  <c:v>0</c:v>
                </c:pt>
                <c:pt idx="2">
                  <c:v>217</c:v>
                </c:pt>
                <c:pt idx="3">
                  <c:v>1127</c:v>
                </c:pt>
                <c:pt idx="4">
                  <c:v>800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F-FFA1-499D-868F-698624F76043}"/>
            </c:ext>
          </c:extLst>
        </c:ser>
        <c:ser>
          <c:idx val="16"/>
          <c:order val="16"/>
          <c:spPr>
            <a:solidFill>
              <a:srgbClr val="651067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DISCHARGE'!$C$24:$N$24</c:f>
              <c:numCache>
                <c:formatCode>General</c:formatCode>
                <c:ptCount val="12"/>
                <c:pt idx="0">
                  <c:v>716</c:v>
                </c:pt>
                <c:pt idx="1">
                  <c:v>0</c:v>
                </c:pt>
                <c:pt idx="2">
                  <c:v>0</c:v>
                </c:pt>
                <c:pt idx="3">
                  <c:v>600</c:v>
                </c:pt>
                <c:pt idx="4">
                  <c:v>922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0-FFA1-499D-868F-698624F76043}"/>
            </c:ext>
          </c:extLst>
        </c:ser>
        <c:ser>
          <c:idx val="17"/>
          <c:order val="17"/>
          <c:spPr>
            <a:solidFill>
              <a:srgbClr val="32926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DISCHARGE'!$C$25:$N$25</c:f>
              <c:numCache>
                <c:formatCode>General</c:formatCode>
                <c:ptCount val="12"/>
                <c:pt idx="0">
                  <c:v>645</c:v>
                </c:pt>
                <c:pt idx="1">
                  <c:v>3111</c:v>
                </c:pt>
                <c:pt idx="2">
                  <c:v>0</c:v>
                </c:pt>
                <c:pt idx="3">
                  <c:v>70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1-FFA1-499D-868F-698624F76043}"/>
            </c:ext>
          </c:extLst>
        </c:ser>
        <c:ser>
          <c:idx val="18"/>
          <c:order val="18"/>
          <c:spPr>
            <a:solidFill>
              <a:srgbClr val="5574A6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DISCHARGE'!$C$26:$N$26</c:f>
              <c:numCache>
                <c:formatCode>General</c:formatCode>
                <c:ptCount val="12"/>
                <c:pt idx="0">
                  <c:v>0</c:v>
                </c:pt>
                <c:pt idx="1">
                  <c:v>742</c:v>
                </c:pt>
                <c:pt idx="2">
                  <c:v>282</c:v>
                </c:pt>
                <c:pt idx="3">
                  <c:v>11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2-FFA1-499D-868F-698624F76043}"/>
            </c:ext>
          </c:extLst>
        </c:ser>
        <c:ser>
          <c:idx val="19"/>
          <c:order val="19"/>
          <c:spPr>
            <a:solidFill>
              <a:srgbClr val="3B3EA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DISCHARGE'!$C$27:$N$27</c:f>
              <c:numCache>
                <c:formatCode>General</c:formatCode>
                <c:ptCount val="12"/>
                <c:pt idx="0">
                  <c:v>0</c:v>
                </c:pt>
                <c:pt idx="1">
                  <c:v>1258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3-FFA1-499D-868F-698624F76043}"/>
            </c:ext>
          </c:extLst>
        </c:ser>
        <c:ser>
          <c:idx val="20"/>
          <c:order val="20"/>
          <c:spPr>
            <a:solidFill>
              <a:srgbClr val="B7732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DISCHARGE'!$C$28:$N$28</c:f>
              <c:numCache>
                <c:formatCode>General</c:formatCode>
                <c:ptCount val="12"/>
                <c:pt idx="0">
                  <c:v>701</c:v>
                </c:pt>
                <c:pt idx="1">
                  <c:v>679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4-FFA1-499D-868F-698624F76043}"/>
            </c:ext>
          </c:extLst>
        </c:ser>
        <c:ser>
          <c:idx val="21"/>
          <c:order val="21"/>
          <c:spPr>
            <a:solidFill>
              <a:srgbClr val="16D62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DISCHARGE'!$C$29:$N$29</c:f>
              <c:numCache>
                <c:formatCode>General</c:formatCode>
                <c:ptCount val="12"/>
                <c:pt idx="0">
                  <c:v>698</c:v>
                </c:pt>
                <c:pt idx="1">
                  <c:v>722</c:v>
                </c:pt>
                <c:pt idx="2">
                  <c:v>0</c:v>
                </c:pt>
                <c:pt idx="3">
                  <c:v>789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5-FFA1-499D-868F-698624F76043}"/>
            </c:ext>
          </c:extLst>
        </c:ser>
        <c:ser>
          <c:idx val="22"/>
          <c:order val="22"/>
          <c:spPr>
            <a:solidFill>
              <a:srgbClr val="B91383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DISCHARGE'!$C$30:$N$30</c:f>
              <c:numCache>
                <c:formatCode>General</c:formatCode>
                <c:ptCount val="12"/>
                <c:pt idx="0">
                  <c:v>681</c:v>
                </c:pt>
                <c:pt idx="1">
                  <c:v>0</c:v>
                </c:pt>
                <c:pt idx="2">
                  <c:v>0</c:v>
                </c:pt>
                <c:pt idx="3">
                  <c:v>1943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6-FFA1-499D-868F-698624F76043}"/>
            </c:ext>
          </c:extLst>
        </c:ser>
        <c:ser>
          <c:idx val="23"/>
          <c:order val="23"/>
          <c:spPr>
            <a:solidFill>
              <a:srgbClr val="F4359E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DISCHARGE'!$C$31:$N$31</c:f>
              <c:numCache>
                <c:formatCode>General</c:formatCode>
                <c:ptCount val="12"/>
                <c:pt idx="0">
                  <c:v>754</c:v>
                </c:pt>
                <c:pt idx="1">
                  <c:v>0</c:v>
                </c:pt>
                <c:pt idx="2">
                  <c:v>0</c:v>
                </c:pt>
                <c:pt idx="3">
                  <c:v>314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7-FFA1-499D-868F-698624F76043}"/>
            </c:ext>
          </c:extLst>
        </c:ser>
        <c:ser>
          <c:idx val="24"/>
          <c:order val="24"/>
          <c:spPr>
            <a:solidFill>
              <a:srgbClr val="9C5935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DISCHARGE'!$C$32:$N$32</c:f>
              <c:numCache>
                <c:formatCode>General</c:formatCode>
                <c:ptCount val="12"/>
                <c:pt idx="0">
                  <c:v>706</c:v>
                </c:pt>
                <c:pt idx="1">
                  <c:v>700</c:v>
                </c:pt>
                <c:pt idx="2">
                  <c:v>0</c:v>
                </c:pt>
                <c:pt idx="3">
                  <c:v>624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8-FFA1-499D-868F-698624F76043}"/>
            </c:ext>
          </c:extLst>
        </c:ser>
        <c:ser>
          <c:idx val="25"/>
          <c:order val="25"/>
          <c:spPr>
            <a:solidFill>
              <a:srgbClr val="A9C413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DISCHARGE'!$C$33:$N$33</c:f>
              <c:numCache>
                <c:formatCode>General</c:formatCode>
                <c:ptCount val="12"/>
                <c:pt idx="0">
                  <c:v>0</c:v>
                </c:pt>
                <c:pt idx="1">
                  <c:v>743</c:v>
                </c:pt>
                <c:pt idx="2">
                  <c:v>416</c:v>
                </c:pt>
                <c:pt idx="3">
                  <c:v>627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9-FFA1-499D-868F-698624F76043}"/>
            </c:ext>
          </c:extLst>
        </c:ser>
        <c:ser>
          <c:idx val="26"/>
          <c:order val="26"/>
          <c:spPr>
            <a:solidFill>
              <a:srgbClr val="2A778D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DISCHARGE'!$C$34:$N$34</c:f>
              <c:numCache>
                <c:formatCode>General</c:formatCode>
                <c:ptCount val="12"/>
                <c:pt idx="0">
                  <c:v>0</c:v>
                </c:pt>
                <c:pt idx="1">
                  <c:v>590</c:v>
                </c:pt>
                <c:pt idx="2">
                  <c:v>354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A-FFA1-499D-868F-698624F76043}"/>
            </c:ext>
          </c:extLst>
        </c:ser>
        <c:ser>
          <c:idx val="27"/>
          <c:order val="27"/>
          <c:spPr>
            <a:solidFill>
              <a:srgbClr val="668D1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DISCHARGE'!$C$35:$N$35</c:f>
              <c:numCache>
                <c:formatCode>General</c:formatCode>
                <c:ptCount val="12"/>
                <c:pt idx="0">
                  <c:v>683</c:v>
                </c:pt>
                <c:pt idx="1">
                  <c:v>710</c:v>
                </c:pt>
                <c:pt idx="2">
                  <c:v>319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B-FFA1-499D-868F-698624F76043}"/>
            </c:ext>
          </c:extLst>
        </c:ser>
        <c:ser>
          <c:idx val="28"/>
          <c:order val="28"/>
          <c:spPr>
            <a:solidFill>
              <a:srgbClr val="BEA413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DISCHARGE'!$C$36:$N$36</c:f>
              <c:numCache>
                <c:formatCode>General</c:formatCode>
                <c:ptCount val="12"/>
                <c:pt idx="0">
                  <c:v>689</c:v>
                </c:pt>
                <c:pt idx="2">
                  <c:v>337</c:v>
                </c:pt>
                <c:pt idx="3">
                  <c:v>599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C-FFA1-499D-868F-698624F76043}"/>
            </c:ext>
          </c:extLst>
        </c:ser>
        <c:ser>
          <c:idx val="29"/>
          <c:order val="29"/>
          <c:spPr>
            <a:solidFill>
              <a:srgbClr val="0C592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DISCHARGE'!$C$37:$N$37</c:f>
              <c:numCache>
                <c:formatCode>General</c:formatCode>
                <c:ptCount val="12"/>
                <c:pt idx="0">
                  <c:v>710</c:v>
                </c:pt>
                <c:pt idx="2">
                  <c:v>0</c:v>
                </c:pt>
                <c:pt idx="3">
                  <c:v>898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D-FFA1-499D-868F-698624F76043}"/>
            </c:ext>
          </c:extLst>
        </c:ser>
        <c:ser>
          <c:idx val="30"/>
          <c:order val="30"/>
          <c:spPr>
            <a:solidFill>
              <a:srgbClr val="743411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DISCHARGE'!$C$38:$N$38</c:f>
              <c:numCache>
                <c:formatCode>General</c:formatCode>
                <c:ptCount val="12"/>
                <c:pt idx="0">
                  <c:v>707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E-FFA1-499D-868F-698624F76043}"/>
            </c:ext>
          </c:extLst>
        </c:ser>
        <c:ser>
          <c:idx val="31"/>
          <c:order val="31"/>
          <c:spPr>
            <a:solidFill>
              <a:srgbClr val="3366C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DISCHARGE'!$C$39:$N$39</c:f>
              <c:numCache>
                <c:formatCode>0</c:formatCode>
                <c:ptCount val="12"/>
                <c:pt idx="0">
                  <c:v>16465</c:v>
                </c:pt>
                <c:pt idx="1">
                  <c:v>20847</c:v>
                </c:pt>
                <c:pt idx="2">
                  <c:v>7172</c:v>
                </c:pt>
                <c:pt idx="3">
                  <c:v>12782</c:v>
                </c:pt>
                <c:pt idx="4">
                  <c:v>12122</c:v>
                </c:pt>
                <c:pt idx="5">
                  <c:v>1271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F-FFA1-499D-868F-698624F760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587584"/>
        <c:axId val="65659456"/>
      </c:barChart>
      <c:catAx>
        <c:axId val="83587584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txPr>
          <a:bodyPr/>
          <a:lstStyle/>
          <a:p>
            <a:pPr lvl="0">
              <a:defRPr b="0"/>
            </a:pPr>
            <a:endParaRPr lang="en-US"/>
          </a:p>
        </c:txPr>
        <c:crossAx val="65659456"/>
        <c:crosses val="autoZero"/>
        <c:auto val="1"/>
        <c:lblAlgn val="ctr"/>
        <c:lblOffset val="100"/>
        <c:noMultiLvlLbl val="1"/>
      </c:catAx>
      <c:valAx>
        <c:axId val="65659456"/>
        <c:scaling>
          <c:orientation val="minMax"/>
        </c:scaling>
        <c:delete val="0"/>
        <c:axPos val="l"/>
        <c:majorGridlines>
          <c:spPr>
            <a:ln>
              <a:solidFill>
                <a:srgbClr val="808080"/>
              </a:solidFill>
            </a:ln>
          </c:spPr>
        </c:majorGridlines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  <a:endParaRPr lang="en-US"/>
          </a:p>
        </c:txPr>
        <c:crossAx val="83587584"/>
        <c:crosses val="autoZero"/>
        <c:crossBetween val="between"/>
      </c:valAx>
      <c:spPr>
        <a:solidFill>
          <a:srgbClr val="FFFFFF"/>
        </a:solidFill>
      </c:spPr>
    </c:plotArea>
    <c:legend>
      <c:legendPos val="r"/>
      <c:overlay val="0"/>
    </c:legend>
    <c:plotVisOnly val="1"/>
    <c:dispBlanksAs val="zero"/>
    <c:showDLblsOverMax val="1"/>
  </c:chart>
  <c:spPr>
    <a:solidFill>
      <a:srgbClr val="FFFFFF"/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993366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DISCHARGE'!$C$8:$N$8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775</c:v>
                </c:pt>
                <c:pt idx="3">
                  <c:v>734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E180-4DDE-B7B0-4ED42B5A575E}"/>
            </c:ext>
          </c:extLst>
        </c:ser>
        <c:ser>
          <c:idx val="1"/>
          <c:order val="1"/>
          <c:spPr>
            <a:solidFill>
              <a:srgbClr val="DC391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DISCHARGE'!$C$9:$N$9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1036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E180-4DDE-B7B0-4ED42B5A575E}"/>
            </c:ext>
          </c:extLst>
        </c:ser>
        <c:ser>
          <c:idx val="2"/>
          <c:order val="2"/>
          <c:spPr>
            <a:solidFill>
              <a:srgbClr val="FF990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DISCHARGE'!$C$10:$N$10</c:f>
              <c:numCache>
                <c:formatCode>General</c:formatCode>
                <c:ptCount val="12"/>
                <c:pt idx="0">
                  <c:v>999</c:v>
                </c:pt>
                <c:pt idx="1">
                  <c:v>0</c:v>
                </c:pt>
                <c:pt idx="2">
                  <c:v>0</c:v>
                </c:pt>
                <c:pt idx="3">
                  <c:v>1005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2-E180-4DDE-B7B0-4ED42B5A575E}"/>
            </c:ext>
          </c:extLst>
        </c:ser>
        <c:ser>
          <c:idx val="3"/>
          <c:order val="3"/>
          <c:spPr>
            <a:solidFill>
              <a:srgbClr val="109618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DISCHARGE'!$C$11:$N$11</c:f>
              <c:numCache>
                <c:formatCode>General</c:formatCode>
                <c:ptCount val="12"/>
                <c:pt idx="0">
                  <c:v>806</c:v>
                </c:pt>
                <c:pt idx="1">
                  <c:v>3421</c:v>
                </c:pt>
                <c:pt idx="2">
                  <c:v>1458</c:v>
                </c:pt>
                <c:pt idx="3">
                  <c:v>1066</c:v>
                </c:pt>
                <c:pt idx="4">
                  <c:v>0</c:v>
                </c:pt>
                <c:pt idx="5">
                  <c:v>154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3-E180-4DDE-B7B0-4ED42B5A575E}"/>
            </c:ext>
          </c:extLst>
        </c:ser>
        <c:ser>
          <c:idx val="4"/>
          <c:order val="4"/>
          <c:spPr>
            <a:solidFill>
              <a:srgbClr val="9900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DISCHARGE'!$C$12:$N$12</c:f>
              <c:numCache>
                <c:formatCode>General</c:formatCode>
                <c:ptCount val="12"/>
                <c:pt idx="0">
                  <c:v>0</c:v>
                </c:pt>
                <c:pt idx="1">
                  <c:v>460</c:v>
                </c:pt>
                <c:pt idx="2">
                  <c:v>682</c:v>
                </c:pt>
                <c:pt idx="3">
                  <c:v>1139</c:v>
                </c:pt>
                <c:pt idx="4">
                  <c:v>0</c:v>
                </c:pt>
                <c:pt idx="5">
                  <c:v>599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4-E180-4DDE-B7B0-4ED42B5A575E}"/>
            </c:ext>
          </c:extLst>
        </c:ser>
        <c:ser>
          <c:idx val="5"/>
          <c:order val="5"/>
          <c:spPr>
            <a:solidFill>
              <a:srgbClr val="0099C6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DISCHARGE'!$C$13:$N$13</c:f>
              <c:numCache>
                <c:formatCode>General</c:formatCode>
                <c:ptCount val="12"/>
                <c:pt idx="0">
                  <c:v>0</c:v>
                </c:pt>
                <c:pt idx="1">
                  <c:v>669</c:v>
                </c:pt>
                <c:pt idx="2">
                  <c:v>540</c:v>
                </c:pt>
                <c:pt idx="3">
                  <c:v>200</c:v>
                </c:pt>
                <c:pt idx="4">
                  <c:v>882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5-E180-4DDE-B7B0-4ED42B5A575E}"/>
            </c:ext>
          </c:extLst>
        </c:ser>
        <c:ser>
          <c:idx val="6"/>
          <c:order val="6"/>
          <c:spPr>
            <a:solidFill>
              <a:srgbClr val="DD4477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DISCHARGE'!$C$14:$N$14</c:f>
              <c:numCache>
                <c:formatCode>General</c:formatCode>
                <c:ptCount val="12"/>
                <c:pt idx="0">
                  <c:v>1591</c:v>
                </c:pt>
                <c:pt idx="1">
                  <c:v>443</c:v>
                </c:pt>
                <c:pt idx="2">
                  <c:v>0</c:v>
                </c:pt>
                <c:pt idx="3">
                  <c:v>0</c:v>
                </c:pt>
                <c:pt idx="4">
                  <c:v>409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6-E180-4DDE-B7B0-4ED42B5A575E}"/>
            </c:ext>
          </c:extLst>
        </c:ser>
        <c:ser>
          <c:idx val="7"/>
          <c:order val="7"/>
          <c:spPr>
            <a:solidFill>
              <a:srgbClr val="66AA0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DISCHARGE'!$C$15:$N$15</c:f>
              <c:numCache>
                <c:formatCode>General</c:formatCode>
                <c:ptCount val="12"/>
                <c:pt idx="0">
                  <c:v>707</c:v>
                </c:pt>
                <c:pt idx="1">
                  <c:v>686</c:v>
                </c:pt>
                <c:pt idx="2">
                  <c:v>412</c:v>
                </c:pt>
                <c:pt idx="3">
                  <c:v>0</c:v>
                </c:pt>
                <c:pt idx="4">
                  <c:v>1311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7-E180-4DDE-B7B0-4ED42B5A575E}"/>
            </c:ext>
          </c:extLst>
        </c:ser>
        <c:ser>
          <c:idx val="8"/>
          <c:order val="8"/>
          <c:spPr>
            <a:solidFill>
              <a:srgbClr val="B82E2E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DISCHARGE'!$C$16:$N$16</c:f>
              <c:numCache>
                <c:formatCode>General</c:formatCode>
                <c:ptCount val="12"/>
                <c:pt idx="0">
                  <c:v>1010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822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8-E180-4DDE-B7B0-4ED42B5A575E}"/>
            </c:ext>
          </c:extLst>
        </c:ser>
        <c:ser>
          <c:idx val="9"/>
          <c:order val="9"/>
          <c:spPr>
            <a:solidFill>
              <a:srgbClr val="316395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DISCHARGE'!$C$17:$N$17</c:f>
              <c:numCache>
                <c:formatCode>General</c:formatCode>
                <c:ptCount val="12"/>
                <c:pt idx="0">
                  <c:v>812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1398</c:v>
                </c:pt>
                <c:pt idx="5">
                  <c:v>491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9-E180-4DDE-B7B0-4ED42B5A575E}"/>
            </c:ext>
          </c:extLst>
        </c:ser>
        <c:ser>
          <c:idx val="10"/>
          <c:order val="10"/>
          <c:spPr>
            <a:solidFill>
              <a:srgbClr val="9944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DISCHARGE'!$C$18:$N$18</c:f>
              <c:numCache>
                <c:formatCode>General</c:formatCode>
                <c:ptCount val="12"/>
                <c:pt idx="0">
                  <c:v>700</c:v>
                </c:pt>
                <c:pt idx="1">
                  <c:v>3120</c:v>
                </c:pt>
                <c:pt idx="2">
                  <c:v>638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A-E180-4DDE-B7B0-4ED42B5A575E}"/>
            </c:ext>
          </c:extLst>
        </c:ser>
        <c:ser>
          <c:idx val="11"/>
          <c:order val="11"/>
          <c:spPr>
            <a:solidFill>
              <a:srgbClr val="22AA99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DISCHARGE'!$C$19:$N$19</c:f>
              <c:numCache>
                <c:formatCode>General</c:formatCode>
                <c:ptCount val="12"/>
                <c:pt idx="0">
                  <c:v>0</c:v>
                </c:pt>
                <c:pt idx="1">
                  <c:v>708</c:v>
                </c:pt>
                <c:pt idx="2">
                  <c:v>329</c:v>
                </c:pt>
                <c:pt idx="3">
                  <c:v>0</c:v>
                </c:pt>
                <c:pt idx="4">
                  <c:v>0</c:v>
                </c:pt>
                <c:pt idx="5">
                  <c:v>27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B-E180-4DDE-B7B0-4ED42B5A575E}"/>
            </c:ext>
          </c:extLst>
        </c:ser>
        <c:ser>
          <c:idx val="12"/>
          <c:order val="12"/>
          <c:spPr>
            <a:solidFill>
              <a:srgbClr val="AAAA11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DISCHARGE'!$C$20:$N$20</c:f>
              <c:numCache>
                <c:formatCode>General</c:formatCode>
                <c:ptCount val="12"/>
                <c:pt idx="0">
                  <c:v>0</c:v>
                </c:pt>
                <c:pt idx="1">
                  <c:v>662</c:v>
                </c:pt>
                <c:pt idx="2">
                  <c:v>0</c:v>
                </c:pt>
                <c:pt idx="3">
                  <c:v>0</c:v>
                </c:pt>
                <c:pt idx="4">
                  <c:v>2673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C-E180-4DDE-B7B0-4ED42B5A575E}"/>
            </c:ext>
          </c:extLst>
        </c:ser>
        <c:ser>
          <c:idx val="13"/>
          <c:order val="13"/>
          <c:spPr>
            <a:solidFill>
              <a:srgbClr val="6633C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DISCHARGE'!$C$21:$N$21</c:f>
              <c:numCache>
                <c:formatCode>General</c:formatCode>
                <c:ptCount val="12"/>
                <c:pt idx="0">
                  <c:v>750</c:v>
                </c:pt>
                <c:pt idx="1">
                  <c:v>711</c:v>
                </c:pt>
                <c:pt idx="2">
                  <c:v>0</c:v>
                </c:pt>
                <c:pt idx="3">
                  <c:v>0</c:v>
                </c:pt>
                <c:pt idx="4">
                  <c:v>1505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D-E180-4DDE-B7B0-4ED42B5A575E}"/>
            </c:ext>
          </c:extLst>
        </c:ser>
        <c:ser>
          <c:idx val="14"/>
          <c:order val="14"/>
          <c:spPr>
            <a:solidFill>
              <a:srgbClr val="E6730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DISCHARGE'!$C$22:$N$22</c:f>
              <c:numCache>
                <c:formatCode>General</c:formatCode>
                <c:ptCount val="12"/>
                <c:pt idx="0">
                  <c:v>608</c:v>
                </c:pt>
                <c:pt idx="1">
                  <c:v>712</c:v>
                </c:pt>
                <c:pt idx="2">
                  <c:v>413</c:v>
                </c:pt>
                <c:pt idx="3">
                  <c:v>0</c:v>
                </c:pt>
                <c:pt idx="4">
                  <c:v>1400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E-E180-4DDE-B7B0-4ED42B5A575E}"/>
            </c:ext>
          </c:extLst>
        </c:ser>
        <c:ser>
          <c:idx val="15"/>
          <c:order val="15"/>
          <c:spPr>
            <a:solidFill>
              <a:srgbClr val="8B0707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DISCHARGE'!$C$23:$N$23</c:f>
              <c:numCache>
                <c:formatCode>General</c:formatCode>
                <c:ptCount val="12"/>
                <c:pt idx="0">
                  <c:v>792</c:v>
                </c:pt>
                <c:pt idx="1">
                  <c:v>0</c:v>
                </c:pt>
                <c:pt idx="2">
                  <c:v>217</c:v>
                </c:pt>
                <c:pt idx="3">
                  <c:v>1127</c:v>
                </c:pt>
                <c:pt idx="4">
                  <c:v>800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F-E180-4DDE-B7B0-4ED42B5A575E}"/>
            </c:ext>
          </c:extLst>
        </c:ser>
        <c:ser>
          <c:idx val="16"/>
          <c:order val="16"/>
          <c:spPr>
            <a:solidFill>
              <a:srgbClr val="651067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DISCHARGE'!$C$24:$N$24</c:f>
              <c:numCache>
                <c:formatCode>General</c:formatCode>
                <c:ptCount val="12"/>
                <c:pt idx="0">
                  <c:v>716</c:v>
                </c:pt>
                <c:pt idx="1">
                  <c:v>0</c:v>
                </c:pt>
                <c:pt idx="2">
                  <c:v>0</c:v>
                </c:pt>
                <c:pt idx="3">
                  <c:v>600</c:v>
                </c:pt>
                <c:pt idx="4">
                  <c:v>922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0-E180-4DDE-B7B0-4ED42B5A575E}"/>
            </c:ext>
          </c:extLst>
        </c:ser>
        <c:ser>
          <c:idx val="17"/>
          <c:order val="17"/>
          <c:spPr>
            <a:solidFill>
              <a:srgbClr val="32926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DISCHARGE'!$C$25:$N$25</c:f>
              <c:numCache>
                <c:formatCode>General</c:formatCode>
                <c:ptCount val="12"/>
                <c:pt idx="0">
                  <c:v>645</c:v>
                </c:pt>
                <c:pt idx="1">
                  <c:v>3111</c:v>
                </c:pt>
                <c:pt idx="2">
                  <c:v>0</c:v>
                </c:pt>
                <c:pt idx="3">
                  <c:v>70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1-E180-4DDE-B7B0-4ED42B5A575E}"/>
            </c:ext>
          </c:extLst>
        </c:ser>
        <c:ser>
          <c:idx val="18"/>
          <c:order val="18"/>
          <c:spPr>
            <a:solidFill>
              <a:srgbClr val="5574A6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DISCHARGE'!$C$26:$N$26</c:f>
              <c:numCache>
                <c:formatCode>General</c:formatCode>
                <c:ptCount val="12"/>
                <c:pt idx="0">
                  <c:v>0</c:v>
                </c:pt>
                <c:pt idx="1">
                  <c:v>742</c:v>
                </c:pt>
                <c:pt idx="2">
                  <c:v>282</c:v>
                </c:pt>
                <c:pt idx="3">
                  <c:v>11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2-E180-4DDE-B7B0-4ED42B5A575E}"/>
            </c:ext>
          </c:extLst>
        </c:ser>
        <c:ser>
          <c:idx val="19"/>
          <c:order val="19"/>
          <c:spPr>
            <a:solidFill>
              <a:srgbClr val="3B3EA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DISCHARGE'!$C$27:$N$27</c:f>
              <c:numCache>
                <c:formatCode>General</c:formatCode>
                <c:ptCount val="12"/>
                <c:pt idx="0">
                  <c:v>0</c:v>
                </c:pt>
                <c:pt idx="1">
                  <c:v>1258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3-E180-4DDE-B7B0-4ED42B5A575E}"/>
            </c:ext>
          </c:extLst>
        </c:ser>
        <c:ser>
          <c:idx val="20"/>
          <c:order val="20"/>
          <c:spPr>
            <a:solidFill>
              <a:srgbClr val="B7732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DISCHARGE'!$C$28:$N$28</c:f>
              <c:numCache>
                <c:formatCode>General</c:formatCode>
                <c:ptCount val="12"/>
                <c:pt idx="0">
                  <c:v>701</c:v>
                </c:pt>
                <c:pt idx="1">
                  <c:v>679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4-E180-4DDE-B7B0-4ED42B5A575E}"/>
            </c:ext>
          </c:extLst>
        </c:ser>
        <c:ser>
          <c:idx val="21"/>
          <c:order val="21"/>
          <c:spPr>
            <a:solidFill>
              <a:srgbClr val="16D620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DISCHARGE'!$C$29:$N$29</c:f>
              <c:numCache>
                <c:formatCode>General</c:formatCode>
                <c:ptCount val="12"/>
                <c:pt idx="0">
                  <c:v>698</c:v>
                </c:pt>
                <c:pt idx="1">
                  <c:v>722</c:v>
                </c:pt>
                <c:pt idx="2">
                  <c:v>0</c:v>
                </c:pt>
                <c:pt idx="3">
                  <c:v>789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5-E180-4DDE-B7B0-4ED42B5A575E}"/>
            </c:ext>
          </c:extLst>
        </c:ser>
        <c:ser>
          <c:idx val="22"/>
          <c:order val="22"/>
          <c:spPr>
            <a:solidFill>
              <a:srgbClr val="B91383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DISCHARGE'!$C$30:$N$30</c:f>
              <c:numCache>
                <c:formatCode>General</c:formatCode>
                <c:ptCount val="12"/>
                <c:pt idx="0">
                  <c:v>681</c:v>
                </c:pt>
                <c:pt idx="1">
                  <c:v>0</c:v>
                </c:pt>
                <c:pt idx="2">
                  <c:v>0</c:v>
                </c:pt>
                <c:pt idx="3">
                  <c:v>1943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6-E180-4DDE-B7B0-4ED42B5A575E}"/>
            </c:ext>
          </c:extLst>
        </c:ser>
        <c:ser>
          <c:idx val="23"/>
          <c:order val="23"/>
          <c:spPr>
            <a:solidFill>
              <a:srgbClr val="F4359E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DISCHARGE'!$C$31:$N$31</c:f>
              <c:numCache>
                <c:formatCode>General</c:formatCode>
                <c:ptCount val="12"/>
                <c:pt idx="0">
                  <c:v>754</c:v>
                </c:pt>
                <c:pt idx="1">
                  <c:v>0</c:v>
                </c:pt>
                <c:pt idx="2">
                  <c:v>0</c:v>
                </c:pt>
                <c:pt idx="3">
                  <c:v>314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7-E180-4DDE-B7B0-4ED42B5A575E}"/>
            </c:ext>
          </c:extLst>
        </c:ser>
        <c:ser>
          <c:idx val="24"/>
          <c:order val="24"/>
          <c:spPr>
            <a:solidFill>
              <a:srgbClr val="9C5935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DISCHARGE'!$C$32:$N$32</c:f>
              <c:numCache>
                <c:formatCode>General</c:formatCode>
                <c:ptCount val="12"/>
                <c:pt idx="0">
                  <c:v>706</c:v>
                </c:pt>
                <c:pt idx="1">
                  <c:v>700</c:v>
                </c:pt>
                <c:pt idx="2">
                  <c:v>0</c:v>
                </c:pt>
                <c:pt idx="3">
                  <c:v>624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8-E180-4DDE-B7B0-4ED42B5A575E}"/>
            </c:ext>
          </c:extLst>
        </c:ser>
        <c:ser>
          <c:idx val="25"/>
          <c:order val="25"/>
          <c:spPr>
            <a:solidFill>
              <a:srgbClr val="A9C413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DISCHARGE'!$C$33:$N$33</c:f>
              <c:numCache>
                <c:formatCode>General</c:formatCode>
                <c:ptCount val="12"/>
                <c:pt idx="0">
                  <c:v>0</c:v>
                </c:pt>
                <c:pt idx="1">
                  <c:v>743</c:v>
                </c:pt>
                <c:pt idx="2">
                  <c:v>416</c:v>
                </c:pt>
                <c:pt idx="3">
                  <c:v>627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9-E180-4DDE-B7B0-4ED42B5A575E}"/>
            </c:ext>
          </c:extLst>
        </c:ser>
        <c:ser>
          <c:idx val="26"/>
          <c:order val="26"/>
          <c:spPr>
            <a:solidFill>
              <a:srgbClr val="2A778D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DISCHARGE'!$C$34:$N$34</c:f>
              <c:numCache>
                <c:formatCode>General</c:formatCode>
                <c:ptCount val="12"/>
                <c:pt idx="0">
                  <c:v>0</c:v>
                </c:pt>
                <c:pt idx="1">
                  <c:v>590</c:v>
                </c:pt>
                <c:pt idx="2">
                  <c:v>354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A-E180-4DDE-B7B0-4ED42B5A575E}"/>
            </c:ext>
          </c:extLst>
        </c:ser>
        <c:ser>
          <c:idx val="27"/>
          <c:order val="27"/>
          <c:spPr>
            <a:solidFill>
              <a:srgbClr val="668D1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DISCHARGE'!$C$35:$N$35</c:f>
              <c:numCache>
                <c:formatCode>General</c:formatCode>
                <c:ptCount val="12"/>
                <c:pt idx="0">
                  <c:v>683</c:v>
                </c:pt>
                <c:pt idx="1">
                  <c:v>710</c:v>
                </c:pt>
                <c:pt idx="2">
                  <c:v>319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B-E180-4DDE-B7B0-4ED42B5A575E}"/>
            </c:ext>
          </c:extLst>
        </c:ser>
        <c:ser>
          <c:idx val="28"/>
          <c:order val="28"/>
          <c:spPr>
            <a:solidFill>
              <a:srgbClr val="BEA413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DISCHARGE'!$C$36:$N$36</c:f>
              <c:numCache>
                <c:formatCode>General</c:formatCode>
                <c:ptCount val="12"/>
                <c:pt idx="0">
                  <c:v>689</c:v>
                </c:pt>
                <c:pt idx="2">
                  <c:v>337</c:v>
                </c:pt>
                <c:pt idx="3">
                  <c:v>599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C-E180-4DDE-B7B0-4ED42B5A575E}"/>
            </c:ext>
          </c:extLst>
        </c:ser>
        <c:ser>
          <c:idx val="29"/>
          <c:order val="29"/>
          <c:spPr>
            <a:solidFill>
              <a:srgbClr val="0C5922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DISCHARGE'!$C$37:$N$37</c:f>
              <c:numCache>
                <c:formatCode>General</c:formatCode>
                <c:ptCount val="12"/>
                <c:pt idx="0">
                  <c:v>710</c:v>
                </c:pt>
                <c:pt idx="2">
                  <c:v>0</c:v>
                </c:pt>
                <c:pt idx="3">
                  <c:v>898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D-E180-4DDE-B7B0-4ED42B5A575E}"/>
            </c:ext>
          </c:extLst>
        </c:ser>
        <c:ser>
          <c:idx val="30"/>
          <c:order val="30"/>
          <c:spPr>
            <a:solidFill>
              <a:srgbClr val="743411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DISCHARGE'!$C$38:$N$38</c:f>
              <c:numCache>
                <c:formatCode>General</c:formatCode>
                <c:ptCount val="12"/>
                <c:pt idx="0">
                  <c:v>707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E-E180-4DDE-B7B0-4ED42B5A575E}"/>
            </c:ext>
          </c:extLst>
        </c:ser>
        <c:ser>
          <c:idx val="31"/>
          <c:order val="31"/>
          <c:spPr>
            <a:solidFill>
              <a:srgbClr val="3366CC"/>
            </a:solidFill>
          </c:spPr>
          <c:invertIfNegative val="1"/>
          <c:cat>
            <c:strRef>
              <c:f>'2019 YEAR WATER - DISCHARGE'!$C$7:$N$7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0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12.2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'2019 YEAR WATER - DISCHARGE'!$C$40:$N$40</c:f>
              <c:numCache>
                <c:formatCode>0</c:formatCode>
                <c:ptCount val="12"/>
                <c:pt idx="0">
                  <c:v>531.12903225806451</c:v>
                </c:pt>
                <c:pt idx="1">
                  <c:v>744.53571428571433</c:v>
                </c:pt>
                <c:pt idx="2">
                  <c:v>231.35483870967741</c:v>
                </c:pt>
                <c:pt idx="3">
                  <c:v>426.06666666666666</c:v>
                </c:pt>
                <c:pt idx="4">
                  <c:v>391.03225806451616</c:v>
                </c:pt>
                <c:pt idx="5">
                  <c:v>42.366666666666667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F-E180-4DDE-B7B0-4ED42B5A57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219968"/>
        <c:axId val="65663488"/>
      </c:barChart>
      <c:catAx>
        <c:axId val="99219968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txPr>
          <a:bodyPr/>
          <a:lstStyle/>
          <a:p>
            <a:pPr lvl="0">
              <a:defRPr b="0"/>
            </a:pPr>
            <a:endParaRPr lang="en-US"/>
          </a:p>
        </c:txPr>
        <c:crossAx val="65663488"/>
        <c:crosses val="autoZero"/>
        <c:auto val="1"/>
        <c:lblAlgn val="ctr"/>
        <c:lblOffset val="100"/>
        <c:noMultiLvlLbl val="1"/>
      </c:catAx>
      <c:valAx>
        <c:axId val="65663488"/>
        <c:scaling>
          <c:orientation val="minMax"/>
        </c:scaling>
        <c:delete val="0"/>
        <c:axPos val="l"/>
        <c:majorGridlines>
          <c:spPr>
            <a:ln>
              <a:solidFill>
                <a:srgbClr val="808080"/>
              </a:solidFill>
            </a:ln>
          </c:spPr>
        </c:majorGridlines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  <a:endParaRPr lang="en-US"/>
          </a:p>
        </c:txPr>
        <c:crossAx val="99219968"/>
        <c:crosses val="autoZero"/>
        <c:crossBetween val="between"/>
      </c:valAx>
      <c:spPr>
        <a:solidFill>
          <a:srgbClr val="FFFFFF"/>
        </a:solidFill>
      </c:spPr>
    </c:plotArea>
    <c:legend>
      <c:legendPos val="r"/>
      <c:overlay val="0"/>
    </c:legend>
    <c:plotVisOnly val="1"/>
    <c:dispBlanksAs val="zero"/>
    <c:showDLblsOverMax val="1"/>
  </c:chart>
  <c:spPr>
    <a:solidFill>
      <a:srgbClr val="FFFFFF"/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6666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(2)'!$C$8:$N$8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8C81-4DDE-84F6-7BE02C46D85C}"/>
            </c:ext>
          </c:extLst>
        </c:ser>
        <c:ser>
          <c:idx val="1"/>
          <c:order val="1"/>
          <c:spPr>
            <a:solidFill>
              <a:srgbClr val="DC391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(2)'!$C$9:$N$9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8C81-4DDE-84F6-7BE02C46D85C}"/>
            </c:ext>
          </c:extLst>
        </c:ser>
        <c:ser>
          <c:idx val="2"/>
          <c:order val="2"/>
          <c:spPr>
            <a:solidFill>
              <a:srgbClr val="FF990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(2)'!$C$10:$N$10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2-8C81-4DDE-84F6-7BE02C46D85C}"/>
            </c:ext>
          </c:extLst>
        </c:ser>
        <c:ser>
          <c:idx val="3"/>
          <c:order val="3"/>
          <c:spPr>
            <a:solidFill>
              <a:srgbClr val="109618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(2)'!$C$11:$N$11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3-8C81-4DDE-84F6-7BE02C46D85C}"/>
            </c:ext>
          </c:extLst>
        </c:ser>
        <c:ser>
          <c:idx val="4"/>
          <c:order val="4"/>
          <c:spPr>
            <a:solidFill>
              <a:srgbClr val="9900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(2)'!$C$12:$N$12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4-8C81-4DDE-84F6-7BE02C46D85C}"/>
            </c:ext>
          </c:extLst>
        </c:ser>
        <c:ser>
          <c:idx val="5"/>
          <c:order val="5"/>
          <c:spPr>
            <a:solidFill>
              <a:srgbClr val="0099C6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(2)'!$C$13:$N$13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5-8C81-4DDE-84F6-7BE02C46D85C}"/>
            </c:ext>
          </c:extLst>
        </c:ser>
        <c:ser>
          <c:idx val="6"/>
          <c:order val="6"/>
          <c:spPr>
            <a:solidFill>
              <a:srgbClr val="DD4477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(2)'!$C$14:$N$14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6-8C81-4DDE-84F6-7BE02C46D85C}"/>
            </c:ext>
          </c:extLst>
        </c:ser>
        <c:ser>
          <c:idx val="7"/>
          <c:order val="7"/>
          <c:spPr>
            <a:solidFill>
              <a:srgbClr val="66AA0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(2)'!$C$15:$N$15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7-8C81-4DDE-84F6-7BE02C46D85C}"/>
            </c:ext>
          </c:extLst>
        </c:ser>
        <c:ser>
          <c:idx val="8"/>
          <c:order val="8"/>
          <c:spPr>
            <a:solidFill>
              <a:srgbClr val="B82E2E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(2)'!$C$16:$N$16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8-8C81-4DDE-84F6-7BE02C46D85C}"/>
            </c:ext>
          </c:extLst>
        </c:ser>
        <c:ser>
          <c:idx val="9"/>
          <c:order val="9"/>
          <c:spPr>
            <a:solidFill>
              <a:srgbClr val="316395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(2)'!$C$17:$N$17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9-8C81-4DDE-84F6-7BE02C46D85C}"/>
            </c:ext>
          </c:extLst>
        </c:ser>
        <c:ser>
          <c:idx val="10"/>
          <c:order val="10"/>
          <c:spPr>
            <a:solidFill>
              <a:srgbClr val="9944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(2)'!$C$18:$N$18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A-8C81-4DDE-84F6-7BE02C46D85C}"/>
            </c:ext>
          </c:extLst>
        </c:ser>
        <c:ser>
          <c:idx val="11"/>
          <c:order val="11"/>
          <c:spPr>
            <a:solidFill>
              <a:srgbClr val="22AA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(2)'!$C$19:$N$19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B-8C81-4DDE-84F6-7BE02C46D85C}"/>
            </c:ext>
          </c:extLst>
        </c:ser>
        <c:ser>
          <c:idx val="12"/>
          <c:order val="12"/>
          <c:spPr>
            <a:solidFill>
              <a:srgbClr val="AAAA11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(2)'!$C$20:$N$20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C-8C81-4DDE-84F6-7BE02C46D85C}"/>
            </c:ext>
          </c:extLst>
        </c:ser>
        <c:ser>
          <c:idx val="13"/>
          <c:order val="13"/>
          <c:spPr>
            <a:solidFill>
              <a:srgbClr val="6633C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(2)'!$C$21:$N$21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D-8C81-4DDE-84F6-7BE02C46D85C}"/>
            </c:ext>
          </c:extLst>
        </c:ser>
        <c:ser>
          <c:idx val="14"/>
          <c:order val="14"/>
          <c:spPr>
            <a:solidFill>
              <a:srgbClr val="E6730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(2)'!$C$22:$N$22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E-8C81-4DDE-84F6-7BE02C46D85C}"/>
            </c:ext>
          </c:extLst>
        </c:ser>
        <c:ser>
          <c:idx val="15"/>
          <c:order val="15"/>
          <c:spPr>
            <a:solidFill>
              <a:srgbClr val="8B0707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(2)'!$C$23:$N$23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F-8C81-4DDE-84F6-7BE02C46D85C}"/>
            </c:ext>
          </c:extLst>
        </c:ser>
        <c:ser>
          <c:idx val="16"/>
          <c:order val="16"/>
          <c:spPr>
            <a:solidFill>
              <a:srgbClr val="651067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(2)'!$C$24:$N$24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0-8C81-4DDE-84F6-7BE02C46D85C}"/>
            </c:ext>
          </c:extLst>
        </c:ser>
        <c:ser>
          <c:idx val="17"/>
          <c:order val="17"/>
          <c:spPr>
            <a:solidFill>
              <a:srgbClr val="32926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(2)'!$C$25:$N$25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1-8C81-4DDE-84F6-7BE02C46D85C}"/>
            </c:ext>
          </c:extLst>
        </c:ser>
        <c:ser>
          <c:idx val="18"/>
          <c:order val="18"/>
          <c:spPr>
            <a:solidFill>
              <a:srgbClr val="5574A6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(2)'!$C$26:$N$26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2-8C81-4DDE-84F6-7BE02C46D85C}"/>
            </c:ext>
          </c:extLst>
        </c:ser>
        <c:ser>
          <c:idx val="19"/>
          <c:order val="19"/>
          <c:spPr>
            <a:solidFill>
              <a:srgbClr val="3B3EA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(2)'!$C$27:$N$27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3-8C81-4DDE-84F6-7BE02C46D85C}"/>
            </c:ext>
          </c:extLst>
        </c:ser>
        <c:ser>
          <c:idx val="20"/>
          <c:order val="20"/>
          <c:spPr>
            <a:solidFill>
              <a:srgbClr val="B7732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(2)'!$C$28:$N$28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4-8C81-4DDE-84F6-7BE02C46D85C}"/>
            </c:ext>
          </c:extLst>
        </c:ser>
        <c:ser>
          <c:idx val="21"/>
          <c:order val="21"/>
          <c:spPr>
            <a:solidFill>
              <a:srgbClr val="16D62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(2)'!$C$29:$N$29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5-8C81-4DDE-84F6-7BE02C46D85C}"/>
            </c:ext>
          </c:extLst>
        </c:ser>
        <c:ser>
          <c:idx val="22"/>
          <c:order val="22"/>
          <c:spPr>
            <a:solidFill>
              <a:srgbClr val="B91383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(2)'!$C$30:$N$30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6-8C81-4DDE-84F6-7BE02C46D85C}"/>
            </c:ext>
          </c:extLst>
        </c:ser>
        <c:ser>
          <c:idx val="23"/>
          <c:order val="23"/>
          <c:spPr>
            <a:solidFill>
              <a:srgbClr val="F4359E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(2)'!$C$31:$N$31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7-8C81-4DDE-84F6-7BE02C46D85C}"/>
            </c:ext>
          </c:extLst>
        </c:ser>
        <c:ser>
          <c:idx val="24"/>
          <c:order val="24"/>
          <c:spPr>
            <a:solidFill>
              <a:srgbClr val="9C5935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(2)'!$C$32:$N$32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8-8C81-4DDE-84F6-7BE02C46D85C}"/>
            </c:ext>
          </c:extLst>
        </c:ser>
        <c:ser>
          <c:idx val="25"/>
          <c:order val="25"/>
          <c:spPr>
            <a:solidFill>
              <a:srgbClr val="A9C413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(2)'!$C$33:$N$33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9-8C81-4DDE-84F6-7BE02C46D85C}"/>
            </c:ext>
          </c:extLst>
        </c:ser>
        <c:ser>
          <c:idx val="26"/>
          <c:order val="26"/>
          <c:spPr>
            <a:solidFill>
              <a:srgbClr val="2A778D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(2)'!$C$34:$N$34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A-8C81-4DDE-84F6-7BE02C46D85C}"/>
            </c:ext>
          </c:extLst>
        </c:ser>
        <c:ser>
          <c:idx val="27"/>
          <c:order val="27"/>
          <c:spPr>
            <a:solidFill>
              <a:srgbClr val="668D1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(2)'!$C$35:$N$35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B-8C81-4DDE-84F6-7BE02C46D85C}"/>
            </c:ext>
          </c:extLst>
        </c:ser>
        <c:ser>
          <c:idx val="28"/>
          <c:order val="28"/>
          <c:spPr>
            <a:solidFill>
              <a:srgbClr val="BEA413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(2)'!$C$36:$N$36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C-8C81-4DDE-84F6-7BE02C46D85C}"/>
            </c:ext>
          </c:extLst>
        </c:ser>
        <c:ser>
          <c:idx val="29"/>
          <c:order val="29"/>
          <c:spPr>
            <a:solidFill>
              <a:srgbClr val="0C592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(2)'!$C$37:$N$37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D-8C81-4DDE-84F6-7BE02C46D85C}"/>
            </c:ext>
          </c:extLst>
        </c:ser>
        <c:ser>
          <c:idx val="30"/>
          <c:order val="30"/>
          <c:spPr>
            <a:solidFill>
              <a:srgbClr val="743411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(2)'!$C$38:$N$38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E-8C81-4DDE-84F6-7BE02C46D85C}"/>
            </c:ext>
          </c:extLst>
        </c:ser>
        <c:ser>
          <c:idx val="31"/>
          <c:order val="31"/>
          <c:spPr>
            <a:solidFill>
              <a:srgbClr val="3366C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(2)'!$C$40:$N$40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141139</c:v>
                </c:pt>
                <c:pt idx="9">
                  <c:v>142131</c:v>
                </c:pt>
                <c:pt idx="10">
                  <c:v>0</c:v>
                </c:pt>
                <c:pt idx="11">
                  <c:v>-141139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F-8C81-4DDE-84F6-7BE02C46D8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587584"/>
        <c:axId val="65659456"/>
      </c:barChart>
      <c:catAx>
        <c:axId val="83587584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txPr>
          <a:bodyPr/>
          <a:lstStyle/>
          <a:p>
            <a:pPr lvl="0">
              <a:defRPr b="0"/>
            </a:pPr>
            <a:endParaRPr lang="en-US"/>
          </a:p>
        </c:txPr>
        <c:crossAx val="65659456"/>
        <c:crosses val="autoZero"/>
        <c:auto val="1"/>
        <c:lblAlgn val="ctr"/>
        <c:lblOffset val="100"/>
        <c:noMultiLvlLbl val="1"/>
      </c:catAx>
      <c:valAx>
        <c:axId val="65659456"/>
        <c:scaling>
          <c:orientation val="minMax"/>
        </c:scaling>
        <c:delete val="0"/>
        <c:axPos val="l"/>
        <c:majorGridlines>
          <c:spPr>
            <a:ln>
              <a:solidFill>
                <a:srgbClr val="808080"/>
              </a:solidFill>
            </a:ln>
          </c:spPr>
        </c:majorGridlines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  <a:endParaRPr lang="en-US"/>
          </a:p>
        </c:txPr>
        <c:crossAx val="83587584"/>
        <c:crosses val="autoZero"/>
        <c:crossBetween val="between"/>
      </c:valAx>
      <c:spPr>
        <a:solidFill>
          <a:srgbClr val="FFFFFF"/>
        </a:solidFill>
      </c:spPr>
    </c:plotArea>
    <c:legend>
      <c:legendPos val="r"/>
      <c:overlay val="0"/>
    </c:legend>
    <c:plotVisOnly val="1"/>
    <c:dispBlanksAs val="zero"/>
    <c:showDLblsOverMax val="1"/>
  </c:chart>
  <c:spPr>
    <a:solidFill>
      <a:srgbClr val="FFFFFF"/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993366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(2)'!$C$8:$N$8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D4AB-4820-BBD0-DD94704AF662}"/>
            </c:ext>
          </c:extLst>
        </c:ser>
        <c:ser>
          <c:idx val="1"/>
          <c:order val="1"/>
          <c:spPr>
            <a:solidFill>
              <a:srgbClr val="DC391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(2)'!$C$9:$N$9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D4AB-4820-BBD0-DD94704AF662}"/>
            </c:ext>
          </c:extLst>
        </c:ser>
        <c:ser>
          <c:idx val="2"/>
          <c:order val="2"/>
          <c:spPr>
            <a:solidFill>
              <a:srgbClr val="FF990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(2)'!$C$10:$N$10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2-D4AB-4820-BBD0-DD94704AF662}"/>
            </c:ext>
          </c:extLst>
        </c:ser>
        <c:ser>
          <c:idx val="3"/>
          <c:order val="3"/>
          <c:spPr>
            <a:solidFill>
              <a:srgbClr val="109618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(2)'!$C$11:$N$11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3-D4AB-4820-BBD0-DD94704AF662}"/>
            </c:ext>
          </c:extLst>
        </c:ser>
        <c:ser>
          <c:idx val="4"/>
          <c:order val="4"/>
          <c:spPr>
            <a:solidFill>
              <a:srgbClr val="9900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(2)'!$C$12:$N$12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4-D4AB-4820-BBD0-DD94704AF662}"/>
            </c:ext>
          </c:extLst>
        </c:ser>
        <c:ser>
          <c:idx val="5"/>
          <c:order val="5"/>
          <c:spPr>
            <a:solidFill>
              <a:srgbClr val="0099C6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(2)'!$C$13:$N$13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5-D4AB-4820-BBD0-DD94704AF662}"/>
            </c:ext>
          </c:extLst>
        </c:ser>
        <c:ser>
          <c:idx val="6"/>
          <c:order val="6"/>
          <c:spPr>
            <a:solidFill>
              <a:srgbClr val="DD4477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(2)'!$C$14:$N$14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6-D4AB-4820-BBD0-DD94704AF662}"/>
            </c:ext>
          </c:extLst>
        </c:ser>
        <c:ser>
          <c:idx val="7"/>
          <c:order val="7"/>
          <c:spPr>
            <a:solidFill>
              <a:srgbClr val="66AA0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(2)'!$C$15:$N$15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7-D4AB-4820-BBD0-DD94704AF662}"/>
            </c:ext>
          </c:extLst>
        </c:ser>
        <c:ser>
          <c:idx val="8"/>
          <c:order val="8"/>
          <c:spPr>
            <a:solidFill>
              <a:srgbClr val="B82E2E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(2)'!$C$16:$N$16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8-D4AB-4820-BBD0-DD94704AF662}"/>
            </c:ext>
          </c:extLst>
        </c:ser>
        <c:ser>
          <c:idx val="9"/>
          <c:order val="9"/>
          <c:spPr>
            <a:solidFill>
              <a:srgbClr val="316395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(2)'!$C$17:$N$17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9-D4AB-4820-BBD0-DD94704AF662}"/>
            </c:ext>
          </c:extLst>
        </c:ser>
        <c:ser>
          <c:idx val="10"/>
          <c:order val="10"/>
          <c:spPr>
            <a:solidFill>
              <a:srgbClr val="9944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(2)'!$C$18:$N$18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A-D4AB-4820-BBD0-DD94704AF662}"/>
            </c:ext>
          </c:extLst>
        </c:ser>
        <c:ser>
          <c:idx val="11"/>
          <c:order val="11"/>
          <c:spPr>
            <a:solidFill>
              <a:srgbClr val="22AA99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(2)'!$C$19:$N$19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B-D4AB-4820-BBD0-DD94704AF662}"/>
            </c:ext>
          </c:extLst>
        </c:ser>
        <c:ser>
          <c:idx val="12"/>
          <c:order val="12"/>
          <c:spPr>
            <a:solidFill>
              <a:srgbClr val="AAAA11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(2)'!$C$20:$N$20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C-D4AB-4820-BBD0-DD94704AF662}"/>
            </c:ext>
          </c:extLst>
        </c:ser>
        <c:ser>
          <c:idx val="13"/>
          <c:order val="13"/>
          <c:spPr>
            <a:solidFill>
              <a:srgbClr val="6633C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(2)'!$C$21:$N$21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D-D4AB-4820-BBD0-DD94704AF662}"/>
            </c:ext>
          </c:extLst>
        </c:ser>
        <c:ser>
          <c:idx val="14"/>
          <c:order val="14"/>
          <c:spPr>
            <a:solidFill>
              <a:srgbClr val="E6730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(2)'!$C$22:$N$22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E-D4AB-4820-BBD0-DD94704AF662}"/>
            </c:ext>
          </c:extLst>
        </c:ser>
        <c:ser>
          <c:idx val="15"/>
          <c:order val="15"/>
          <c:spPr>
            <a:solidFill>
              <a:srgbClr val="8B0707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(2)'!$C$23:$N$23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F-D4AB-4820-BBD0-DD94704AF662}"/>
            </c:ext>
          </c:extLst>
        </c:ser>
        <c:ser>
          <c:idx val="16"/>
          <c:order val="16"/>
          <c:spPr>
            <a:solidFill>
              <a:srgbClr val="651067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(2)'!$C$24:$N$24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0-D4AB-4820-BBD0-DD94704AF662}"/>
            </c:ext>
          </c:extLst>
        </c:ser>
        <c:ser>
          <c:idx val="17"/>
          <c:order val="17"/>
          <c:spPr>
            <a:solidFill>
              <a:srgbClr val="32926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(2)'!$C$25:$N$25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1-D4AB-4820-BBD0-DD94704AF662}"/>
            </c:ext>
          </c:extLst>
        </c:ser>
        <c:ser>
          <c:idx val="18"/>
          <c:order val="18"/>
          <c:spPr>
            <a:solidFill>
              <a:srgbClr val="5574A6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(2)'!$C$26:$N$26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2-D4AB-4820-BBD0-DD94704AF662}"/>
            </c:ext>
          </c:extLst>
        </c:ser>
        <c:ser>
          <c:idx val="19"/>
          <c:order val="19"/>
          <c:spPr>
            <a:solidFill>
              <a:srgbClr val="3B3EA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(2)'!$C$27:$N$27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3-D4AB-4820-BBD0-DD94704AF662}"/>
            </c:ext>
          </c:extLst>
        </c:ser>
        <c:ser>
          <c:idx val="20"/>
          <c:order val="20"/>
          <c:spPr>
            <a:solidFill>
              <a:srgbClr val="B7732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(2)'!$C$28:$N$28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4-D4AB-4820-BBD0-DD94704AF662}"/>
            </c:ext>
          </c:extLst>
        </c:ser>
        <c:ser>
          <c:idx val="21"/>
          <c:order val="21"/>
          <c:spPr>
            <a:solidFill>
              <a:srgbClr val="16D620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(2)'!$C$29:$N$29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5-D4AB-4820-BBD0-DD94704AF662}"/>
            </c:ext>
          </c:extLst>
        </c:ser>
        <c:ser>
          <c:idx val="22"/>
          <c:order val="22"/>
          <c:spPr>
            <a:solidFill>
              <a:srgbClr val="B91383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(2)'!$C$30:$N$30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6-D4AB-4820-BBD0-DD94704AF662}"/>
            </c:ext>
          </c:extLst>
        </c:ser>
        <c:ser>
          <c:idx val="23"/>
          <c:order val="23"/>
          <c:spPr>
            <a:solidFill>
              <a:srgbClr val="F4359E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(2)'!$C$31:$N$31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7-D4AB-4820-BBD0-DD94704AF662}"/>
            </c:ext>
          </c:extLst>
        </c:ser>
        <c:ser>
          <c:idx val="24"/>
          <c:order val="24"/>
          <c:spPr>
            <a:solidFill>
              <a:srgbClr val="9C5935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(2)'!$C$32:$N$32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8-D4AB-4820-BBD0-DD94704AF662}"/>
            </c:ext>
          </c:extLst>
        </c:ser>
        <c:ser>
          <c:idx val="25"/>
          <c:order val="25"/>
          <c:spPr>
            <a:solidFill>
              <a:srgbClr val="A9C413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(2)'!$C$33:$N$33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9-D4AB-4820-BBD0-DD94704AF662}"/>
            </c:ext>
          </c:extLst>
        </c:ser>
        <c:ser>
          <c:idx val="26"/>
          <c:order val="26"/>
          <c:spPr>
            <a:solidFill>
              <a:srgbClr val="2A778D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(2)'!$C$34:$N$34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A-D4AB-4820-BBD0-DD94704AF662}"/>
            </c:ext>
          </c:extLst>
        </c:ser>
        <c:ser>
          <c:idx val="27"/>
          <c:order val="27"/>
          <c:spPr>
            <a:solidFill>
              <a:srgbClr val="668D1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(2)'!$C$35:$N$35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B-D4AB-4820-BBD0-DD94704AF662}"/>
            </c:ext>
          </c:extLst>
        </c:ser>
        <c:ser>
          <c:idx val="28"/>
          <c:order val="28"/>
          <c:spPr>
            <a:solidFill>
              <a:srgbClr val="BEA413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(2)'!$C$36:$N$36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C-D4AB-4820-BBD0-DD94704AF662}"/>
            </c:ext>
          </c:extLst>
        </c:ser>
        <c:ser>
          <c:idx val="29"/>
          <c:order val="29"/>
          <c:spPr>
            <a:solidFill>
              <a:srgbClr val="0C5922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(2)'!$C$37:$N$37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D-D4AB-4820-BBD0-DD94704AF662}"/>
            </c:ext>
          </c:extLst>
        </c:ser>
        <c:ser>
          <c:idx val="30"/>
          <c:order val="30"/>
          <c:spPr>
            <a:solidFill>
              <a:srgbClr val="743411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(2)'!$C$38:$N$38</c:f>
              <c:numCache>
                <c:formatCode>General</c:formatCode>
                <c:ptCount val="12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E-D4AB-4820-BBD0-DD94704AF662}"/>
            </c:ext>
          </c:extLst>
        </c:ser>
        <c:ser>
          <c:idx val="31"/>
          <c:order val="31"/>
          <c:spPr>
            <a:solidFill>
              <a:srgbClr val="3366CC"/>
            </a:solidFill>
          </c:spPr>
          <c:invertIfNegative val="1"/>
          <c:cat>
            <c:strRef>
              <c:f>'CURRENT YEAR WATER - DISCHA (2)'!$C$7:$N$7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'CURRENT YEAR WATER - DISCHA (2)'!$C$42:$N$42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1517.6236559139784</c:v>
                </c:pt>
                <c:pt idx="9">
                  <c:v>4584.8709677419356</c:v>
                </c:pt>
                <c:pt idx="10">
                  <c:v>0</c:v>
                </c:pt>
                <c:pt idx="11">
                  <c:v>-4552.8709677419356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1F-D4AB-4820-BBD0-DD94704AF6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219968"/>
        <c:axId val="65663488"/>
      </c:barChart>
      <c:catAx>
        <c:axId val="99219968"/>
        <c:scaling>
          <c:orientation val="minMax"/>
        </c:scaling>
        <c:delete val="0"/>
        <c:axPos val="b"/>
        <c:numFmt formatCode="General" sourceLinked="0"/>
        <c:majorTickMark val="cross"/>
        <c:minorTickMark val="cross"/>
        <c:tickLblPos val="nextTo"/>
        <c:txPr>
          <a:bodyPr/>
          <a:lstStyle/>
          <a:p>
            <a:pPr lvl="0">
              <a:defRPr b="0"/>
            </a:pPr>
            <a:endParaRPr lang="en-US"/>
          </a:p>
        </c:txPr>
        <c:crossAx val="65663488"/>
        <c:crosses val="autoZero"/>
        <c:auto val="1"/>
        <c:lblAlgn val="ctr"/>
        <c:lblOffset val="100"/>
        <c:noMultiLvlLbl val="1"/>
      </c:catAx>
      <c:valAx>
        <c:axId val="65663488"/>
        <c:scaling>
          <c:orientation val="minMax"/>
        </c:scaling>
        <c:delete val="0"/>
        <c:axPos val="l"/>
        <c:majorGridlines>
          <c:spPr>
            <a:ln>
              <a:solidFill>
                <a:srgbClr val="808080"/>
              </a:solidFill>
            </a:ln>
          </c:spPr>
        </c:majorGridlines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  <a:endParaRPr lang="en-US"/>
          </a:p>
        </c:txPr>
        <c:crossAx val="99219968"/>
        <c:crosses val="autoZero"/>
        <c:crossBetween val="between"/>
      </c:valAx>
      <c:spPr>
        <a:solidFill>
          <a:srgbClr val="FFFFFF"/>
        </a:solidFill>
      </c:spPr>
    </c:plotArea>
    <c:legend>
      <c:legendPos val="r"/>
      <c:overlay val="0"/>
    </c:legend>
    <c:plotVisOnly val="1"/>
    <c:dispBlanksAs val="zero"/>
    <c:showDLblsOverMax val="1"/>
  </c:chart>
  <c:spPr>
    <a:solidFill>
      <a:srgbClr val="FFFFFF"/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228600</xdr:colOff>
      <xdr:row>2</xdr:row>
      <xdr:rowOff>47625</xdr:rowOff>
    </xdr:from>
    <xdr:to>
      <xdr:col>23</xdr:col>
      <xdr:colOff>504825</xdr:colOff>
      <xdr:row>20</xdr:row>
      <xdr:rowOff>38100</xdr:rowOff>
    </xdr:to>
    <xdr:graphicFrame macro="">
      <xdr:nvGraphicFramePr>
        <xdr:cNvPr id="2" name="Chart 1" descr="Chart 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15</xdr:col>
      <xdr:colOff>123825</xdr:colOff>
      <xdr:row>33</xdr:row>
      <xdr:rowOff>0</xdr:rowOff>
    </xdr:from>
    <xdr:to>
      <xdr:col>25</xdr:col>
      <xdr:colOff>428625</xdr:colOff>
      <xdr:row>54</xdr:row>
      <xdr:rowOff>0</xdr:rowOff>
    </xdr:to>
    <xdr:graphicFrame macro="">
      <xdr:nvGraphicFramePr>
        <xdr:cNvPr id="3" name="Chart 2" descr="Chart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228600</xdr:colOff>
      <xdr:row>2</xdr:row>
      <xdr:rowOff>47625</xdr:rowOff>
    </xdr:from>
    <xdr:to>
      <xdr:col>23</xdr:col>
      <xdr:colOff>504825</xdr:colOff>
      <xdr:row>20</xdr:row>
      <xdr:rowOff>38100</xdr:rowOff>
    </xdr:to>
    <xdr:graphicFrame macro="">
      <xdr:nvGraphicFramePr>
        <xdr:cNvPr id="2" name="Chart 1" descr="Chart 0">
          <a:extLst>
            <a:ext uri="{FF2B5EF4-FFF2-40B4-BE49-F238E27FC236}">
              <a16:creationId xmlns:a16="http://schemas.microsoft.com/office/drawing/2014/main" id="{D44B88DC-7631-45F0-8779-E17C481664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15</xdr:col>
      <xdr:colOff>123825</xdr:colOff>
      <xdr:row>33</xdr:row>
      <xdr:rowOff>0</xdr:rowOff>
    </xdr:from>
    <xdr:to>
      <xdr:col>25</xdr:col>
      <xdr:colOff>428625</xdr:colOff>
      <xdr:row>56</xdr:row>
      <xdr:rowOff>0</xdr:rowOff>
    </xdr:to>
    <xdr:graphicFrame macro="">
      <xdr:nvGraphicFramePr>
        <xdr:cNvPr id="3" name="Chart 2" descr="Chart 1">
          <a:extLst>
            <a:ext uri="{FF2B5EF4-FFF2-40B4-BE49-F238E27FC236}">
              <a16:creationId xmlns:a16="http://schemas.microsoft.com/office/drawing/2014/main" id="{B88F5B26-F60D-4FB5-BE18-485275916B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O55"/>
  <sheetViews>
    <sheetView topLeftCell="A20" workbookViewId="0">
      <selection activeCell="I8" sqref="I8"/>
    </sheetView>
  </sheetViews>
  <sheetFormatPr defaultColWidth="17.26953125" defaultRowHeight="15" customHeight="1" x14ac:dyDescent="0.25"/>
  <cols>
    <col min="1" max="1" width="17.1796875" customWidth="1"/>
    <col min="2" max="2" width="15.54296875" customWidth="1"/>
    <col min="3" max="10" width="8" customWidth="1"/>
    <col min="11" max="11" width="10.453125" customWidth="1"/>
    <col min="12" max="26" width="8" customWidth="1"/>
  </cols>
  <sheetData>
    <row r="1" spans="1:15" ht="12.75" customHeight="1" x14ac:dyDescent="0.25">
      <c r="A1" s="2"/>
      <c r="B1" s="1"/>
      <c r="K1" s="1"/>
    </row>
    <row r="2" spans="1:15" ht="12.75" customHeight="1" x14ac:dyDescent="0.25">
      <c r="A2" s="1"/>
      <c r="B2" s="1"/>
      <c r="K2" s="1"/>
    </row>
    <row r="3" spans="1:15" ht="12.75" customHeight="1" x14ac:dyDescent="0.25">
      <c r="A3" s="1"/>
      <c r="B3" s="1"/>
      <c r="K3" s="1"/>
    </row>
    <row r="4" spans="1:15" ht="12.75" customHeight="1" x14ac:dyDescent="0.25">
      <c r="A4" s="1"/>
      <c r="B4" s="1"/>
      <c r="K4" s="1"/>
    </row>
    <row r="5" spans="1:15" ht="20.25" customHeight="1" x14ac:dyDescent="0.4">
      <c r="A5" s="1"/>
      <c r="B5" s="28" t="s">
        <v>0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 spans="1:15" ht="12.75" customHeight="1" x14ac:dyDescent="0.25">
      <c r="A6" s="1"/>
      <c r="B6" s="1"/>
      <c r="K6" s="1"/>
    </row>
    <row r="7" spans="1:15" ht="27.75" customHeight="1" x14ac:dyDescent="0.25">
      <c r="A7" s="1"/>
      <c r="B7" s="3"/>
      <c r="C7" s="9" t="s">
        <v>1</v>
      </c>
      <c r="D7" s="9" t="s">
        <v>2</v>
      </c>
      <c r="E7" s="9" t="s">
        <v>3</v>
      </c>
      <c r="F7" s="9" t="s">
        <v>4</v>
      </c>
      <c r="G7" s="9">
        <v>0</v>
      </c>
      <c r="H7" s="9" t="s">
        <v>5</v>
      </c>
      <c r="I7" s="3" t="s">
        <v>6</v>
      </c>
      <c r="J7" s="3" t="s">
        <v>7</v>
      </c>
      <c r="K7" s="3">
        <v>12.200000000011642</v>
      </c>
      <c r="L7" s="3" t="s">
        <v>8</v>
      </c>
      <c r="M7" s="3" t="s">
        <v>9</v>
      </c>
      <c r="N7" s="3" t="s">
        <v>10</v>
      </c>
      <c r="O7" s="3"/>
    </row>
    <row r="8" spans="1:15" ht="12.75" customHeight="1" x14ac:dyDescent="0.25">
      <c r="A8" s="1"/>
      <c r="B8" s="11">
        <v>1</v>
      </c>
      <c r="C8" s="12">
        <v>0</v>
      </c>
      <c r="D8" s="12">
        <v>0</v>
      </c>
      <c r="E8" s="12">
        <v>775</v>
      </c>
      <c r="F8" s="10">
        <v>734</v>
      </c>
      <c r="G8" s="10">
        <v>0</v>
      </c>
      <c r="H8" s="10">
        <v>0</v>
      </c>
      <c r="I8" s="22"/>
      <c r="J8" s="4"/>
      <c r="K8" s="4"/>
      <c r="L8" s="4"/>
      <c r="M8" s="4"/>
      <c r="N8" s="4"/>
      <c r="O8" s="3">
        <v>1</v>
      </c>
    </row>
    <row r="9" spans="1:15" ht="12.75" customHeight="1" x14ac:dyDescent="0.25">
      <c r="A9" s="1"/>
      <c r="B9" s="11">
        <v>2</v>
      </c>
      <c r="C9" s="12">
        <v>0</v>
      </c>
      <c r="D9" s="12">
        <v>0</v>
      </c>
      <c r="E9" s="12">
        <v>0</v>
      </c>
      <c r="F9" s="10">
        <v>1036</v>
      </c>
      <c r="G9" s="10">
        <v>0</v>
      </c>
      <c r="H9" s="10">
        <v>0</v>
      </c>
      <c r="I9" s="23"/>
      <c r="J9" s="4"/>
      <c r="K9" s="4"/>
      <c r="L9" s="4"/>
      <c r="M9" s="4"/>
      <c r="N9" s="4"/>
      <c r="O9" s="3">
        <v>2</v>
      </c>
    </row>
    <row r="10" spans="1:15" ht="12.75" customHeight="1" x14ac:dyDescent="0.25">
      <c r="A10" s="1"/>
      <c r="B10" s="11">
        <v>3</v>
      </c>
      <c r="C10" s="12">
        <v>999</v>
      </c>
      <c r="D10" s="12">
        <v>0</v>
      </c>
      <c r="E10" s="12">
        <v>0</v>
      </c>
      <c r="F10" s="10">
        <v>1005</v>
      </c>
      <c r="G10" s="10">
        <v>0</v>
      </c>
      <c r="H10" s="10">
        <v>0</v>
      </c>
      <c r="I10" s="23"/>
      <c r="J10" s="4"/>
      <c r="K10" s="4"/>
      <c r="L10" s="4"/>
      <c r="M10" s="4"/>
      <c r="N10" s="4"/>
      <c r="O10" s="3">
        <v>3</v>
      </c>
    </row>
    <row r="11" spans="1:15" ht="12.75" customHeight="1" x14ac:dyDescent="0.25">
      <c r="A11" s="1"/>
      <c r="B11" s="11">
        <v>4</v>
      </c>
      <c r="C11" s="12">
        <v>806</v>
      </c>
      <c r="D11" s="12">
        <v>3421</v>
      </c>
      <c r="E11" s="12">
        <v>1458</v>
      </c>
      <c r="F11" s="10">
        <v>1066</v>
      </c>
      <c r="G11" s="10">
        <v>0</v>
      </c>
      <c r="H11" s="10">
        <v>154</v>
      </c>
      <c r="I11" s="23"/>
      <c r="J11" s="4"/>
      <c r="K11" s="4"/>
      <c r="L11" s="4"/>
      <c r="M11" s="4"/>
      <c r="N11" s="4"/>
      <c r="O11" s="3">
        <v>4</v>
      </c>
    </row>
    <row r="12" spans="1:15" ht="12.75" customHeight="1" x14ac:dyDescent="0.25">
      <c r="A12" s="1"/>
      <c r="B12" s="11">
        <v>5</v>
      </c>
      <c r="C12" s="12">
        <v>0</v>
      </c>
      <c r="D12" s="12">
        <v>460</v>
      </c>
      <c r="E12" s="12">
        <v>682</v>
      </c>
      <c r="F12" s="10">
        <v>1139</v>
      </c>
      <c r="G12" s="10">
        <v>0</v>
      </c>
      <c r="H12" s="10">
        <v>599</v>
      </c>
      <c r="I12" s="23"/>
      <c r="J12" s="4"/>
      <c r="K12" s="4"/>
      <c r="L12" s="4"/>
      <c r="M12" s="4"/>
      <c r="N12" s="4"/>
      <c r="O12" s="3">
        <v>5</v>
      </c>
    </row>
    <row r="13" spans="1:15" ht="12.75" customHeight="1" x14ac:dyDescent="0.25">
      <c r="A13" s="1"/>
      <c r="B13" s="11">
        <v>6</v>
      </c>
      <c r="C13" s="12">
        <v>0</v>
      </c>
      <c r="D13" s="12">
        <v>669</v>
      </c>
      <c r="E13" s="12">
        <v>540</v>
      </c>
      <c r="F13" s="10">
        <v>200</v>
      </c>
      <c r="G13" s="10">
        <v>882</v>
      </c>
      <c r="H13" s="10">
        <v>0</v>
      </c>
      <c r="I13" s="23"/>
      <c r="J13" s="4"/>
      <c r="K13" s="4"/>
      <c r="L13" s="4"/>
      <c r="M13" s="4"/>
      <c r="N13" s="4"/>
      <c r="O13" s="3">
        <v>6</v>
      </c>
    </row>
    <row r="14" spans="1:15" ht="12.75" customHeight="1" x14ac:dyDescent="0.25">
      <c r="A14" s="1"/>
      <c r="B14" s="11">
        <v>7</v>
      </c>
      <c r="C14" s="12">
        <v>1591</v>
      </c>
      <c r="D14" s="12">
        <v>443</v>
      </c>
      <c r="E14" s="12">
        <v>0</v>
      </c>
      <c r="F14" s="10">
        <v>0</v>
      </c>
      <c r="G14" s="10">
        <v>409</v>
      </c>
      <c r="H14" s="10">
        <v>0</v>
      </c>
      <c r="I14" s="23"/>
      <c r="J14" s="4"/>
      <c r="K14" s="4"/>
      <c r="L14" s="4"/>
      <c r="M14" s="4"/>
      <c r="N14" s="4"/>
      <c r="O14" s="3">
        <v>7</v>
      </c>
    </row>
    <row r="15" spans="1:15" ht="12.75" customHeight="1" x14ac:dyDescent="0.25">
      <c r="A15" s="1"/>
      <c r="B15" s="11">
        <v>8</v>
      </c>
      <c r="C15" s="12">
        <v>707</v>
      </c>
      <c r="D15" s="12">
        <v>686</v>
      </c>
      <c r="E15" s="12">
        <v>412</v>
      </c>
      <c r="F15" s="10">
        <v>0</v>
      </c>
      <c r="G15" s="10">
        <v>1311</v>
      </c>
      <c r="H15" s="10">
        <v>0</v>
      </c>
      <c r="I15" s="23"/>
      <c r="J15" s="4"/>
      <c r="K15" s="4"/>
      <c r="L15" s="4"/>
      <c r="M15" s="4"/>
      <c r="N15" s="4"/>
      <c r="O15" s="3">
        <v>8</v>
      </c>
    </row>
    <row r="16" spans="1:15" ht="12.75" customHeight="1" x14ac:dyDescent="0.25">
      <c r="A16" s="1"/>
      <c r="B16" s="11">
        <v>9</v>
      </c>
      <c r="C16" s="12">
        <v>1010</v>
      </c>
      <c r="D16" s="12">
        <v>0</v>
      </c>
      <c r="E16" s="12">
        <v>0</v>
      </c>
      <c r="F16" s="10">
        <v>0</v>
      </c>
      <c r="G16" s="10">
        <v>822</v>
      </c>
      <c r="H16" s="10">
        <v>0</v>
      </c>
      <c r="I16" s="23"/>
      <c r="J16" s="4"/>
      <c r="K16" s="4"/>
      <c r="L16" s="4"/>
      <c r="M16" s="4"/>
      <c r="N16" s="4"/>
      <c r="O16" s="3">
        <v>9</v>
      </c>
    </row>
    <row r="17" spans="1:15" ht="12.75" customHeight="1" x14ac:dyDescent="0.25">
      <c r="A17" s="1"/>
      <c r="B17" s="11">
        <v>10</v>
      </c>
      <c r="C17" s="12">
        <v>812</v>
      </c>
      <c r="D17" s="12">
        <v>0</v>
      </c>
      <c r="E17" s="12">
        <v>0</v>
      </c>
      <c r="F17" s="10">
        <v>0</v>
      </c>
      <c r="G17" s="10">
        <v>1398</v>
      </c>
      <c r="H17" s="10">
        <v>491</v>
      </c>
      <c r="I17" s="23"/>
      <c r="J17" s="4"/>
      <c r="K17" s="4"/>
      <c r="L17" s="4"/>
      <c r="M17" s="4"/>
      <c r="N17" s="4"/>
      <c r="O17" s="3">
        <v>10</v>
      </c>
    </row>
    <row r="18" spans="1:15" ht="12.75" customHeight="1" x14ac:dyDescent="0.25">
      <c r="A18" s="1"/>
      <c r="B18" s="11">
        <v>11</v>
      </c>
      <c r="C18" s="12">
        <v>700</v>
      </c>
      <c r="D18" s="12">
        <v>3120</v>
      </c>
      <c r="E18" s="12">
        <v>638</v>
      </c>
      <c r="F18" s="10">
        <v>0</v>
      </c>
      <c r="G18" s="10">
        <v>0</v>
      </c>
      <c r="H18" s="10">
        <v>0</v>
      </c>
      <c r="I18" s="23"/>
      <c r="J18" s="4"/>
      <c r="K18" s="4"/>
      <c r="L18" s="4"/>
      <c r="M18" s="4"/>
      <c r="N18" s="4"/>
      <c r="O18" s="3">
        <v>11</v>
      </c>
    </row>
    <row r="19" spans="1:15" ht="12.75" customHeight="1" x14ac:dyDescent="0.25">
      <c r="A19" s="1"/>
      <c r="B19" s="11">
        <v>12</v>
      </c>
      <c r="C19" s="12">
        <v>0</v>
      </c>
      <c r="D19" s="12">
        <v>708</v>
      </c>
      <c r="E19" s="12">
        <v>329</v>
      </c>
      <c r="F19" s="10">
        <v>0</v>
      </c>
      <c r="G19" s="10">
        <v>0</v>
      </c>
      <c r="H19" s="10">
        <v>27</v>
      </c>
      <c r="I19" s="23"/>
      <c r="J19" s="4"/>
      <c r="K19" s="4"/>
      <c r="L19" s="4"/>
      <c r="M19" s="4"/>
      <c r="N19" s="4"/>
      <c r="O19" s="3">
        <v>12</v>
      </c>
    </row>
    <row r="20" spans="1:15" ht="12.75" customHeight="1" x14ac:dyDescent="0.25">
      <c r="A20" s="1"/>
      <c r="B20" s="11">
        <v>13</v>
      </c>
      <c r="C20" s="12">
        <v>0</v>
      </c>
      <c r="D20" s="12">
        <v>662</v>
      </c>
      <c r="E20" s="12">
        <v>0</v>
      </c>
      <c r="F20" s="10">
        <v>0</v>
      </c>
      <c r="G20" s="10">
        <v>2673</v>
      </c>
      <c r="H20" s="10">
        <v>0</v>
      </c>
      <c r="I20" s="23"/>
      <c r="J20" s="4"/>
      <c r="K20" s="4"/>
      <c r="L20" s="4"/>
      <c r="M20" s="4"/>
      <c r="N20" s="4"/>
      <c r="O20" s="3">
        <v>13</v>
      </c>
    </row>
    <row r="21" spans="1:15" ht="12.75" customHeight="1" x14ac:dyDescent="0.25">
      <c r="A21" s="1"/>
      <c r="B21" s="11">
        <v>14</v>
      </c>
      <c r="C21" s="12">
        <v>750</v>
      </c>
      <c r="D21" s="12">
        <v>711</v>
      </c>
      <c r="E21" s="12">
        <v>0</v>
      </c>
      <c r="F21" s="10">
        <v>0</v>
      </c>
      <c r="G21" s="10">
        <v>1505</v>
      </c>
      <c r="H21" s="10">
        <v>0</v>
      </c>
      <c r="I21" s="23"/>
      <c r="J21" s="4"/>
      <c r="K21" s="4"/>
      <c r="L21" s="4"/>
      <c r="M21" s="4"/>
      <c r="N21" s="4"/>
      <c r="O21" s="3">
        <v>14</v>
      </c>
    </row>
    <row r="22" spans="1:15" ht="12.75" customHeight="1" x14ac:dyDescent="0.25">
      <c r="A22" s="1"/>
      <c r="B22" s="11">
        <v>15</v>
      </c>
      <c r="C22" s="12">
        <v>608</v>
      </c>
      <c r="D22" s="12">
        <v>712</v>
      </c>
      <c r="E22" s="12">
        <v>413</v>
      </c>
      <c r="F22" s="10">
        <v>0</v>
      </c>
      <c r="G22" s="10">
        <v>1400</v>
      </c>
      <c r="H22" s="10">
        <v>0</v>
      </c>
      <c r="I22" s="23"/>
      <c r="J22" s="4"/>
      <c r="K22" s="4"/>
      <c r="L22" s="4"/>
      <c r="M22" s="4"/>
      <c r="N22" s="4"/>
      <c r="O22" s="3">
        <v>15</v>
      </c>
    </row>
    <row r="23" spans="1:15" ht="12.75" customHeight="1" x14ac:dyDescent="0.25">
      <c r="A23" s="1"/>
      <c r="B23" s="11">
        <v>16</v>
      </c>
      <c r="C23" s="12">
        <v>792</v>
      </c>
      <c r="D23" s="12">
        <v>0</v>
      </c>
      <c r="E23" s="12">
        <v>217</v>
      </c>
      <c r="F23" s="10">
        <v>1127</v>
      </c>
      <c r="G23" s="10">
        <v>800</v>
      </c>
      <c r="H23" s="10">
        <v>0</v>
      </c>
      <c r="I23" s="23"/>
      <c r="J23" s="4"/>
      <c r="K23" s="4"/>
      <c r="L23" s="4"/>
      <c r="M23" s="4"/>
      <c r="N23" s="4"/>
      <c r="O23" s="3">
        <v>16</v>
      </c>
    </row>
    <row r="24" spans="1:15" ht="12.75" customHeight="1" x14ac:dyDescent="0.25">
      <c r="A24" s="1"/>
      <c r="B24" s="11">
        <v>17</v>
      </c>
      <c r="C24" s="12">
        <v>716</v>
      </c>
      <c r="D24" s="12">
        <v>0</v>
      </c>
      <c r="E24" s="12">
        <v>0</v>
      </c>
      <c r="F24" s="10">
        <v>600</v>
      </c>
      <c r="G24" s="10">
        <v>922</v>
      </c>
      <c r="H24" s="10">
        <v>0</v>
      </c>
      <c r="I24" s="23"/>
      <c r="J24" s="4"/>
      <c r="K24" s="4"/>
      <c r="L24" s="4"/>
      <c r="M24" s="4"/>
      <c r="N24" s="4"/>
      <c r="O24" s="3">
        <v>17</v>
      </c>
    </row>
    <row r="25" spans="1:15" ht="12.75" customHeight="1" x14ac:dyDescent="0.25">
      <c r="A25" s="1"/>
      <c r="B25" s="11">
        <v>18</v>
      </c>
      <c r="C25" s="12">
        <v>645</v>
      </c>
      <c r="D25" s="12">
        <v>3111</v>
      </c>
      <c r="E25" s="12">
        <v>0</v>
      </c>
      <c r="F25" s="10">
        <v>70</v>
      </c>
      <c r="G25" s="10">
        <v>0</v>
      </c>
      <c r="H25" s="10">
        <v>0</v>
      </c>
      <c r="I25" s="23"/>
      <c r="J25" s="4"/>
      <c r="K25" s="4"/>
      <c r="L25" s="4"/>
      <c r="M25" s="4"/>
      <c r="N25" s="4"/>
      <c r="O25" s="3">
        <v>18</v>
      </c>
    </row>
    <row r="26" spans="1:15" ht="12.75" customHeight="1" x14ac:dyDescent="0.25">
      <c r="A26" s="1"/>
      <c r="B26" s="11">
        <v>19</v>
      </c>
      <c r="C26" s="12">
        <v>0</v>
      </c>
      <c r="D26" s="12">
        <v>742</v>
      </c>
      <c r="E26" s="12">
        <v>282</v>
      </c>
      <c r="F26" s="10">
        <v>11</v>
      </c>
      <c r="G26" s="10">
        <v>0</v>
      </c>
      <c r="H26" s="10">
        <v>0</v>
      </c>
      <c r="I26" s="23"/>
      <c r="J26" s="4"/>
      <c r="K26" s="4"/>
      <c r="L26" s="4"/>
      <c r="M26" s="4"/>
      <c r="N26" s="4"/>
      <c r="O26" s="3">
        <v>19</v>
      </c>
    </row>
    <row r="27" spans="1:15" ht="12.75" customHeight="1" x14ac:dyDescent="0.25">
      <c r="A27" s="1"/>
      <c r="B27" s="11">
        <v>20</v>
      </c>
      <c r="C27" s="12">
        <v>0</v>
      </c>
      <c r="D27" s="12">
        <v>1258</v>
      </c>
      <c r="E27" s="12">
        <v>0</v>
      </c>
      <c r="F27" s="10">
        <v>0</v>
      </c>
      <c r="G27" s="10">
        <v>0</v>
      </c>
      <c r="H27" s="10">
        <v>0</v>
      </c>
      <c r="I27" s="23"/>
      <c r="J27" s="4"/>
      <c r="K27" s="4"/>
      <c r="L27" s="4"/>
      <c r="M27" s="4"/>
      <c r="N27" s="4"/>
      <c r="O27" s="3">
        <v>20</v>
      </c>
    </row>
    <row r="28" spans="1:15" ht="12.75" customHeight="1" x14ac:dyDescent="0.25">
      <c r="A28" s="1"/>
      <c r="B28" s="11">
        <v>21</v>
      </c>
      <c r="C28" s="12">
        <v>701</v>
      </c>
      <c r="D28" s="12">
        <v>679</v>
      </c>
      <c r="E28" s="12">
        <v>0</v>
      </c>
      <c r="F28" s="10">
        <v>0</v>
      </c>
      <c r="G28" s="10">
        <v>0</v>
      </c>
      <c r="H28" s="10">
        <v>0</v>
      </c>
      <c r="I28" s="23"/>
      <c r="J28" s="4"/>
      <c r="K28" s="4"/>
      <c r="L28" s="4"/>
      <c r="M28" s="4"/>
      <c r="N28" s="4"/>
      <c r="O28" s="3">
        <v>21</v>
      </c>
    </row>
    <row r="29" spans="1:15" ht="12.75" customHeight="1" x14ac:dyDescent="0.25">
      <c r="A29" s="1"/>
      <c r="B29" s="11">
        <v>22</v>
      </c>
      <c r="C29" s="12">
        <v>698</v>
      </c>
      <c r="D29" s="12">
        <v>722</v>
      </c>
      <c r="E29" s="12">
        <v>0</v>
      </c>
      <c r="F29" s="10">
        <v>789</v>
      </c>
      <c r="G29" s="10">
        <v>0</v>
      </c>
      <c r="H29" s="10">
        <v>0</v>
      </c>
      <c r="I29" s="23"/>
      <c r="J29" s="4"/>
      <c r="K29" s="4"/>
      <c r="L29" s="4"/>
      <c r="M29" s="4"/>
      <c r="N29" s="4"/>
      <c r="O29" s="3">
        <v>22</v>
      </c>
    </row>
    <row r="30" spans="1:15" ht="12.75" customHeight="1" x14ac:dyDescent="0.25">
      <c r="A30" s="1"/>
      <c r="B30" s="11">
        <v>23</v>
      </c>
      <c r="C30" s="12">
        <v>681</v>
      </c>
      <c r="D30" s="12">
        <v>0</v>
      </c>
      <c r="E30" s="12">
        <v>0</v>
      </c>
      <c r="F30" s="10">
        <v>1943</v>
      </c>
      <c r="G30" s="10">
        <v>0</v>
      </c>
      <c r="H30" s="10">
        <v>0</v>
      </c>
      <c r="I30" s="23"/>
      <c r="J30" s="4"/>
      <c r="K30" s="4"/>
      <c r="L30" s="4"/>
      <c r="M30" s="4"/>
      <c r="N30" s="4"/>
      <c r="O30" s="3">
        <v>23</v>
      </c>
    </row>
    <row r="31" spans="1:15" ht="12.75" customHeight="1" x14ac:dyDescent="0.25">
      <c r="A31" s="1"/>
      <c r="B31" s="11">
        <v>24</v>
      </c>
      <c r="C31" s="12">
        <v>754</v>
      </c>
      <c r="D31" s="12">
        <v>0</v>
      </c>
      <c r="E31" s="12">
        <v>0</v>
      </c>
      <c r="F31" s="10">
        <v>314</v>
      </c>
      <c r="G31" s="10">
        <v>0</v>
      </c>
      <c r="H31" s="10">
        <v>0</v>
      </c>
      <c r="I31" s="23"/>
      <c r="J31" s="4"/>
      <c r="K31" s="4"/>
      <c r="L31" s="4"/>
      <c r="M31" s="4"/>
      <c r="N31" s="4"/>
      <c r="O31" s="3">
        <v>24</v>
      </c>
    </row>
    <row r="32" spans="1:15" ht="12.75" customHeight="1" x14ac:dyDescent="0.25">
      <c r="A32" s="1"/>
      <c r="B32" s="11">
        <v>25</v>
      </c>
      <c r="C32" s="12">
        <v>706</v>
      </c>
      <c r="D32" s="12">
        <v>700</v>
      </c>
      <c r="E32" s="12">
        <v>0</v>
      </c>
      <c r="F32" s="10">
        <v>624</v>
      </c>
      <c r="G32" s="10">
        <v>0</v>
      </c>
      <c r="H32" s="10">
        <v>0</v>
      </c>
      <c r="I32" s="23"/>
      <c r="J32" s="4"/>
      <c r="K32" s="4"/>
      <c r="L32" s="4"/>
      <c r="M32" s="4"/>
      <c r="N32" s="4"/>
      <c r="O32" s="3">
        <v>25</v>
      </c>
    </row>
    <row r="33" spans="1:15" ht="12.75" customHeight="1" x14ac:dyDescent="0.25">
      <c r="A33" s="1"/>
      <c r="B33" s="11">
        <v>26</v>
      </c>
      <c r="C33" s="12">
        <v>0</v>
      </c>
      <c r="D33" s="12">
        <v>743</v>
      </c>
      <c r="E33" s="12">
        <v>416</v>
      </c>
      <c r="F33" s="10">
        <v>627</v>
      </c>
      <c r="G33" s="10">
        <v>0</v>
      </c>
      <c r="H33" s="10">
        <v>0</v>
      </c>
      <c r="I33" s="23"/>
      <c r="J33" s="4"/>
      <c r="K33" s="4"/>
      <c r="L33" s="4"/>
      <c r="M33" s="4"/>
      <c r="N33" s="4"/>
      <c r="O33" s="3">
        <v>26</v>
      </c>
    </row>
    <row r="34" spans="1:15" ht="12.75" customHeight="1" x14ac:dyDescent="0.25">
      <c r="A34" s="1"/>
      <c r="B34" s="11">
        <v>27</v>
      </c>
      <c r="C34" s="12">
        <v>0</v>
      </c>
      <c r="D34" s="12">
        <v>590</v>
      </c>
      <c r="E34" s="12">
        <v>354</v>
      </c>
      <c r="F34" s="10">
        <v>0</v>
      </c>
      <c r="G34" s="10">
        <v>0</v>
      </c>
      <c r="H34" s="10">
        <v>0</v>
      </c>
      <c r="I34" s="23"/>
      <c r="J34" s="4"/>
      <c r="K34" s="4"/>
      <c r="L34" s="4"/>
      <c r="M34" s="4"/>
      <c r="N34" s="4"/>
      <c r="O34" s="3">
        <v>27</v>
      </c>
    </row>
    <row r="35" spans="1:15" ht="12.75" customHeight="1" x14ac:dyDescent="0.25">
      <c r="A35" s="1"/>
      <c r="B35" s="11">
        <v>28</v>
      </c>
      <c r="C35" s="12">
        <v>683</v>
      </c>
      <c r="D35" s="12">
        <v>710</v>
      </c>
      <c r="E35" s="12">
        <v>319</v>
      </c>
      <c r="F35" s="10">
        <v>0</v>
      </c>
      <c r="G35" s="10">
        <v>0</v>
      </c>
      <c r="H35" s="10">
        <v>0</v>
      </c>
      <c r="I35" s="23"/>
      <c r="J35" s="4"/>
      <c r="K35" s="4"/>
      <c r="L35" s="4"/>
      <c r="M35" s="4"/>
      <c r="N35" s="4"/>
      <c r="O35" s="3">
        <v>28</v>
      </c>
    </row>
    <row r="36" spans="1:15" ht="12.75" customHeight="1" x14ac:dyDescent="0.25">
      <c r="A36" s="1"/>
      <c r="B36" s="11">
        <v>29</v>
      </c>
      <c r="C36" s="12">
        <v>689</v>
      </c>
      <c r="D36" s="13"/>
      <c r="E36" s="12">
        <v>337</v>
      </c>
      <c r="F36" s="10">
        <v>599</v>
      </c>
      <c r="G36" s="10">
        <v>0</v>
      </c>
      <c r="H36" s="10">
        <v>0</v>
      </c>
      <c r="I36" s="23"/>
      <c r="J36" s="4"/>
      <c r="K36" s="4"/>
      <c r="L36" s="4"/>
      <c r="M36" s="4"/>
      <c r="N36" s="4"/>
      <c r="O36" s="3">
        <v>29</v>
      </c>
    </row>
    <row r="37" spans="1:15" ht="12.75" customHeight="1" x14ac:dyDescent="0.25">
      <c r="A37" s="1"/>
      <c r="B37" s="11">
        <v>30</v>
      </c>
      <c r="C37" s="12">
        <v>710</v>
      </c>
      <c r="D37" s="13"/>
      <c r="E37" s="12">
        <v>0</v>
      </c>
      <c r="F37" s="10">
        <v>898</v>
      </c>
      <c r="G37" s="10">
        <v>0</v>
      </c>
      <c r="H37" s="10">
        <v>0</v>
      </c>
      <c r="I37" s="23"/>
      <c r="J37" s="4"/>
      <c r="K37" s="4"/>
      <c r="L37" s="4"/>
      <c r="M37" s="4"/>
      <c r="N37" s="4"/>
      <c r="O37" s="3">
        <v>30</v>
      </c>
    </row>
    <row r="38" spans="1:15" ht="12.75" customHeight="1" x14ac:dyDescent="0.25">
      <c r="A38" s="1"/>
      <c r="B38" s="11">
        <v>31</v>
      </c>
      <c r="C38" s="12">
        <v>707</v>
      </c>
      <c r="D38" s="13"/>
      <c r="E38" s="12">
        <v>0</v>
      </c>
      <c r="F38" s="10">
        <v>0</v>
      </c>
      <c r="G38" s="10">
        <v>0</v>
      </c>
      <c r="H38" s="10">
        <v>0</v>
      </c>
      <c r="I38" s="23"/>
      <c r="J38" s="4"/>
      <c r="K38" s="5"/>
      <c r="L38" s="4"/>
      <c r="M38" s="5"/>
      <c r="N38" s="4"/>
      <c r="O38" s="3">
        <v>31</v>
      </c>
    </row>
    <row r="39" spans="1:15" ht="12.75" customHeight="1" x14ac:dyDescent="0.25">
      <c r="A39" s="1"/>
      <c r="B39" s="1" t="s">
        <v>11</v>
      </c>
      <c r="C39" s="6">
        <f t="shared" ref="C39:N39" si="0">SUM(C8:C38)</f>
        <v>16465</v>
      </c>
      <c r="D39" s="6">
        <f t="shared" si="0"/>
        <v>20847</v>
      </c>
      <c r="E39" s="6">
        <f t="shared" si="0"/>
        <v>7172</v>
      </c>
      <c r="F39" s="6">
        <f t="shared" si="0"/>
        <v>12782</v>
      </c>
      <c r="G39" s="6">
        <f t="shared" si="0"/>
        <v>12122</v>
      </c>
      <c r="H39" s="6">
        <f t="shared" si="0"/>
        <v>1271</v>
      </c>
      <c r="I39" s="6">
        <f t="shared" si="0"/>
        <v>0</v>
      </c>
      <c r="J39" s="6">
        <f t="shared" si="0"/>
        <v>0</v>
      </c>
      <c r="K39" s="6">
        <f t="shared" si="0"/>
        <v>0</v>
      </c>
      <c r="L39" s="6">
        <f t="shared" si="0"/>
        <v>0</v>
      </c>
      <c r="M39" s="6">
        <f t="shared" si="0"/>
        <v>0</v>
      </c>
      <c r="N39" s="6">
        <f t="shared" si="0"/>
        <v>0</v>
      </c>
    </row>
    <row r="40" spans="1:15" ht="12.75" customHeight="1" x14ac:dyDescent="0.25">
      <c r="A40" s="1"/>
      <c r="B40" s="1" t="s">
        <v>12</v>
      </c>
      <c r="C40" s="6">
        <f>C39/31</f>
        <v>531.12903225806451</v>
      </c>
      <c r="D40" s="6">
        <f>D39/28</f>
        <v>744.53571428571433</v>
      </c>
      <c r="E40" s="6">
        <f>E39/31</f>
        <v>231.35483870967741</v>
      </c>
      <c r="F40" s="6">
        <f>F39/30</f>
        <v>426.06666666666666</v>
      </c>
      <c r="G40" s="6">
        <f>G39/31</f>
        <v>391.03225806451616</v>
      </c>
      <c r="H40" s="6">
        <f>H39/30</f>
        <v>42.366666666666667</v>
      </c>
      <c r="I40" s="6">
        <f t="shared" ref="I40:N40" si="1">I39/31</f>
        <v>0</v>
      </c>
      <c r="J40" s="6">
        <f t="shared" si="1"/>
        <v>0</v>
      </c>
      <c r="K40" s="6">
        <f t="shared" si="1"/>
        <v>0</v>
      </c>
      <c r="L40" s="6">
        <f t="shared" si="1"/>
        <v>0</v>
      </c>
      <c r="M40" s="6">
        <f t="shared" si="1"/>
        <v>0</v>
      </c>
      <c r="N40" s="6">
        <f t="shared" si="1"/>
        <v>0</v>
      </c>
    </row>
    <row r="41" spans="1:15" ht="12.75" customHeight="1" x14ac:dyDescent="0.25">
      <c r="A41" s="1"/>
      <c r="B41" s="1" t="s">
        <v>13</v>
      </c>
      <c r="C41" s="6">
        <f>C39</f>
        <v>16465</v>
      </c>
      <c r="D41" s="6">
        <f t="shared" ref="D41:N41" si="2">C41+D39</f>
        <v>37312</v>
      </c>
      <c r="E41" s="6">
        <f t="shared" si="2"/>
        <v>44484</v>
      </c>
      <c r="F41" s="6">
        <f t="shared" si="2"/>
        <v>57266</v>
      </c>
      <c r="G41" s="6">
        <f t="shared" si="2"/>
        <v>69388</v>
      </c>
      <c r="H41" s="6">
        <f t="shared" si="2"/>
        <v>70659</v>
      </c>
      <c r="I41" s="6">
        <f t="shared" si="2"/>
        <v>70659</v>
      </c>
      <c r="J41" s="6">
        <f t="shared" si="2"/>
        <v>70659</v>
      </c>
      <c r="K41" s="6">
        <f t="shared" si="2"/>
        <v>70659</v>
      </c>
      <c r="L41" s="6">
        <f t="shared" si="2"/>
        <v>70659</v>
      </c>
      <c r="M41" s="6">
        <f t="shared" si="2"/>
        <v>70659</v>
      </c>
      <c r="N41" s="6">
        <f t="shared" si="2"/>
        <v>70659</v>
      </c>
    </row>
    <row r="42" spans="1:15" ht="12.75" customHeight="1" x14ac:dyDescent="0.25">
      <c r="A42" s="1"/>
      <c r="B42" s="1"/>
      <c r="K42" s="1"/>
    </row>
    <row r="43" spans="1:15" ht="12.75" customHeight="1" x14ac:dyDescent="0.25">
      <c r="A43" s="1"/>
      <c r="B43" s="7" t="s">
        <v>14</v>
      </c>
      <c r="C43" s="7"/>
      <c r="D43" s="7"/>
      <c r="E43" s="8">
        <f t="shared" ref="E43:E44" si="3">C39+D39+E39</f>
        <v>44484</v>
      </c>
      <c r="F43" s="7"/>
      <c r="G43" s="7"/>
      <c r="H43" s="8">
        <f>F39+G39+H39</f>
        <v>26175</v>
      </c>
      <c r="I43" s="7"/>
      <c r="J43" s="7"/>
      <c r="K43" s="8">
        <f>+I39+J39+K39</f>
        <v>0</v>
      </c>
      <c r="L43" s="7"/>
      <c r="M43" s="7"/>
      <c r="N43" s="8">
        <f>L39+M39+N39</f>
        <v>0</v>
      </c>
    </row>
    <row r="44" spans="1:15" ht="12.75" customHeight="1" x14ac:dyDescent="0.25">
      <c r="A44" s="1"/>
      <c r="B44" s="1"/>
      <c r="E44" s="6">
        <f t="shared" si="3"/>
        <v>1507.0195852534562</v>
      </c>
      <c r="K44" s="1"/>
    </row>
    <row r="45" spans="1:15" ht="12.75" customHeight="1" x14ac:dyDescent="0.25">
      <c r="A45" s="1"/>
      <c r="B45" s="1"/>
      <c r="K45" s="1"/>
    </row>
    <row r="46" spans="1:15" ht="12.75" customHeight="1" x14ac:dyDescent="0.25">
      <c r="A46" s="1"/>
      <c r="B46" s="1"/>
      <c r="K46" s="1"/>
    </row>
    <row r="47" spans="1:15" ht="12.75" customHeight="1" x14ac:dyDescent="0.25">
      <c r="A47" s="1"/>
      <c r="B47" s="1"/>
      <c r="K47" s="1"/>
    </row>
    <row r="48" spans="1:15" ht="12.75" customHeight="1" x14ac:dyDescent="0.25">
      <c r="A48" s="1"/>
      <c r="B48" s="1"/>
      <c r="K48" s="1"/>
    </row>
    <row r="49" spans="1:11" ht="12.75" customHeight="1" x14ac:dyDescent="0.25">
      <c r="A49" s="1"/>
      <c r="B49" s="1"/>
      <c r="K49" s="1"/>
    </row>
    <row r="50" spans="1:11" ht="12.75" customHeight="1" x14ac:dyDescent="0.25">
      <c r="A50" s="1"/>
      <c r="B50" s="1"/>
      <c r="K50" s="1"/>
    </row>
    <row r="51" spans="1:11" ht="12.75" customHeight="1" x14ac:dyDescent="0.25">
      <c r="A51" s="1"/>
      <c r="B51" s="1"/>
      <c r="K51" s="1"/>
    </row>
    <row r="52" spans="1:11" ht="12.75" customHeight="1" x14ac:dyDescent="0.25">
      <c r="A52" s="1"/>
      <c r="B52" s="1"/>
      <c r="K52" s="1"/>
    </row>
    <row r="53" spans="1:11" ht="12.75" customHeight="1" x14ac:dyDescent="0.25">
      <c r="A53" s="1"/>
      <c r="B53" s="1"/>
      <c r="K53" s="1"/>
    </row>
    <row r="54" spans="1:11" ht="12.75" customHeight="1" x14ac:dyDescent="0.25">
      <c r="A54" s="1"/>
      <c r="B54" s="1"/>
      <c r="K54" s="1"/>
    </row>
    <row r="55" spans="1:11" ht="12.75" customHeight="1" x14ac:dyDescent="0.25">
      <c r="A55" s="1"/>
      <c r="B55" s="1"/>
      <c r="K55" s="1"/>
    </row>
  </sheetData>
  <mergeCells count="1">
    <mergeCell ref="B5:O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E52A2-310F-41A4-A259-1A37ED5D7861}">
  <sheetPr>
    <tabColor rgb="FFFFFF00"/>
  </sheetPr>
  <dimension ref="A1:Q57"/>
  <sheetViews>
    <sheetView tabSelected="1" workbookViewId="0">
      <selection activeCell="K40" sqref="K40"/>
    </sheetView>
  </sheetViews>
  <sheetFormatPr defaultColWidth="17.26953125" defaultRowHeight="15" customHeight="1" x14ac:dyDescent="0.25"/>
  <cols>
    <col min="1" max="1" width="17.1796875" customWidth="1"/>
    <col min="2" max="2" width="15.54296875" customWidth="1"/>
    <col min="3" max="10" width="8" customWidth="1"/>
    <col min="11" max="11" width="10.453125" customWidth="1"/>
    <col min="12" max="26" width="8" customWidth="1"/>
  </cols>
  <sheetData>
    <row r="1" spans="1:15" ht="12.75" customHeight="1" x14ac:dyDescent="0.25">
      <c r="A1" s="2"/>
      <c r="B1" s="1"/>
      <c r="K1" s="1"/>
    </row>
    <row r="2" spans="1:15" ht="12.75" customHeight="1" x14ac:dyDescent="0.25">
      <c r="A2" s="1"/>
      <c r="B2" s="1"/>
      <c r="K2" s="1"/>
    </row>
    <row r="3" spans="1:15" ht="12.75" customHeight="1" x14ac:dyDescent="0.25">
      <c r="A3" s="1"/>
      <c r="B3" s="1"/>
      <c r="K3" s="1"/>
    </row>
    <row r="4" spans="1:15" ht="12.75" customHeight="1" x14ac:dyDescent="0.25">
      <c r="A4" s="1"/>
      <c r="B4" s="1" t="s">
        <v>15</v>
      </c>
      <c r="K4" s="1"/>
    </row>
    <row r="5" spans="1:15" ht="20.25" customHeight="1" x14ac:dyDescent="0.4">
      <c r="A5" s="1"/>
      <c r="B5" s="28" t="s">
        <v>16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 spans="1:15" ht="12.75" customHeight="1" x14ac:dyDescent="0.25">
      <c r="A6" s="1"/>
      <c r="B6" s="1"/>
      <c r="K6" s="1"/>
    </row>
    <row r="7" spans="1:15" ht="27.75" customHeight="1" x14ac:dyDescent="0.25">
      <c r="A7" s="1"/>
      <c r="B7" s="3"/>
      <c r="C7" s="9" t="s">
        <v>1</v>
      </c>
      <c r="D7" s="9" t="s">
        <v>2</v>
      </c>
      <c r="E7" s="9" t="s">
        <v>3</v>
      </c>
      <c r="F7" s="9" t="s">
        <v>4</v>
      </c>
      <c r="G7" s="9" t="s">
        <v>17</v>
      </c>
      <c r="H7" s="9" t="s">
        <v>5</v>
      </c>
      <c r="I7" s="3" t="s">
        <v>6</v>
      </c>
      <c r="J7" s="3" t="s">
        <v>7</v>
      </c>
      <c r="K7" s="3" t="s">
        <v>18</v>
      </c>
      <c r="L7" s="3" t="s">
        <v>8</v>
      </c>
      <c r="M7" s="3" t="s">
        <v>9</v>
      </c>
      <c r="N7" s="3" t="s">
        <v>10</v>
      </c>
      <c r="O7" s="3"/>
    </row>
    <row r="8" spans="1:15" ht="12.75" customHeight="1" x14ac:dyDescent="0.25">
      <c r="A8" s="1"/>
      <c r="B8" s="11">
        <v>1</v>
      </c>
      <c r="C8" s="12"/>
      <c r="D8" s="12"/>
      <c r="E8" s="12"/>
      <c r="F8" s="10"/>
      <c r="G8" s="10"/>
      <c r="H8" s="10"/>
      <c r="I8" s="22"/>
      <c r="J8" s="4"/>
      <c r="K8" s="4"/>
      <c r="L8" s="4"/>
      <c r="M8" s="4"/>
      <c r="N8" s="4"/>
      <c r="O8" s="3">
        <v>1</v>
      </c>
    </row>
    <row r="9" spans="1:15" ht="12.75" customHeight="1" x14ac:dyDescent="0.25">
      <c r="A9" s="1"/>
      <c r="B9" s="11">
        <v>2</v>
      </c>
      <c r="C9" s="12"/>
      <c r="D9" s="12"/>
      <c r="E9" s="12"/>
      <c r="F9" s="10"/>
      <c r="G9" s="10"/>
      <c r="H9" s="10"/>
      <c r="I9" s="23"/>
      <c r="J9" s="4"/>
      <c r="K9" s="4"/>
      <c r="L9" s="4"/>
      <c r="M9" s="4"/>
      <c r="N9" s="4"/>
      <c r="O9" s="3">
        <v>2</v>
      </c>
    </row>
    <row r="10" spans="1:15" ht="12.75" customHeight="1" x14ac:dyDescent="0.25">
      <c r="A10" s="1"/>
      <c r="B10" s="11">
        <v>3</v>
      </c>
      <c r="C10" s="12"/>
      <c r="D10" s="12"/>
      <c r="E10" s="12"/>
      <c r="F10" s="10"/>
      <c r="G10" s="10"/>
      <c r="H10" s="10"/>
      <c r="I10" s="23"/>
      <c r="J10" s="4"/>
      <c r="K10" s="4"/>
      <c r="L10" s="4"/>
      <c r="M10" s="4"/>
      <c r="N10" s="4"/>
      <c r="O10" s="3">
        <v>3</v>
      </c>
    </row>
    <row r="11" spans="1:15" ht="12.75" customHeight="1" x14ac:dyDescent="0.25">
      <c r="A11" s="1"/>
      <c r="B11" s="11">
        <v>4</v>
      </c>
      <c r="C11" s="12"/>
      <c r="D11" s="12"/>
      <c r="E11" s="12"/>
      <c r="F11" s="10"/>
      <c r="G11" s="10"/>
      <c r="H11" s="10"/>
      <c r="I11" s="23"/>
      <c r="J11" s="4"/>
      <c r="K11" s="4"/>
      <c r="L11" s="4"/>
      <c r="M11" s="4"/>
      <c r="N11" s="4"/>
      <c r="O11" s="3">
        <v>4</v>
      </c>
    </row>
    <row r="12" spans="1:15" ht="12.75" customHeight="1" x14ac:dyDescent="0.25">
      <c r="A12" s="1"/>
      <c r="B12" s="11">
        <v>5</v>
      </c>
      <c r="C12" s="12"/>
      <c r="D12" s="12"/>
      <c r="E12" s="12"/>
      <c r="F12" s="10"/>
      <c r="G12" s="10"/>
      <c r="H12" s="10"/>
      <c r="I12" s="23"/>
      <c r="J12" s="4"/>
      <c r="K12" s="4"/>
      <c r="L12" s="4"/>
      <c r="M12" s="4"/>
      <c r="N12" s="4"/>
      <c r="O12" s="3">
        <v>5</v>
      </c>
    </row>
    <row r="13" spans="1:15" ht="12.75" customHeight="1" x14ac:dyDescent="0.25">
      <c r="A13" s="1"/>
      <c r="B13" s="11">
        <v>6</v>
      </c>
      <c r="C13" s="12"/>
      <c r="D13" s="12"/>
      <c r="E13" s="12"/>
      <c r="F13" s="10"/>
      <c r="G13" s="10"/>
      <c r="H13" s="10"/>
      <c r="I13" s="23"/>
      <c r="J13" s="4"/>
      <c r="K13" s="4"/>
      <c r="L13" s="4"/>
      <c r="M13" s="4"/>
      <c r="N13" s="4"/>
      <c r="O13" s="3">
        <v>6</v>
      </c>
    </row>
    <row r="14" spans="1:15" ht="12.75" customHeight="1" x14ac:dyDescent="0.25">
      <c r="A14" s="1"/>
      <c r="B14" s="11">
        <v>7</v>
      </c>
      <c r="C14" s="12"/>
      <c r="D14" s="12"/>
      <c r="E14" s="12"/>
      <c r="F14" s="10"/>
      <c r="G14" s="10"/>
      <c r="H14" s="10"/>
      <c r="I14" s="23"/>
      <c r="J14" s="4"/>
      <c r="K14" s="4"/>
      <c r="L14" s="4"/>
      <c r="M14" s="4"/>
      <c r="N14" s="4"/>
      <c r="O14" s="3">
        <v>7</v>
      </c>
    </row>
    <row r="15" spans="1:15" ht="12.75" customHeight="1" x14ac:dyDescent="0.25">
      <c r="A15" s="1"/>
      <c r="B15" s="11">
        <v>8</v>
      </c>
      <c r="C15" s="12"/>
      <c r="D15" s="12"/>
      <c r="E15" s="12"/>
      <c r="F15" s="10"/>
      <c r="G15" s="10"/>
      <c r="H15" s="10"/>
      <c r="I15" s="23"/>
      <c r="J15" s="4"/>
      <c r="K15" s="4"/>
      <c r="L15" s="4"/>
      <c r="M15" s="4"/>
      <c r="N15" s="4"/>
      <c r="O15" s="3">
        <v>8</v>
      </c>
    </row>
    <row r="16" spans="1:15" ht="12.75" customHeight="1" x14ac:dyDescent="0.25">
      <c r="A16" s="1"/>
      <c r="B16" s="11">
        <v>9</v>
      </c>
      <c r="C16" s="12"/>
      <c r="D16" s="12"/>
      <c r="E16" s="12"/>
      <c r="F16" s="10"/>
      <c r="G16" s="10"/>
      <c r="H16" s="10"/>
      <c r="I16" s="23"/>
      <c r="J16" s="4"/>
      <c r="K16" s="4"/>
      <c r="L16" s="4"/>
      <c r="M16" s="4"/>
      <c r="N16" s="4"/>
      <c r="O16" s="3">
        <v>9</v>
      </c>
    </row>
    <row r="17" spans="1:17" ht="12.75" customHeight="1" x14ac:dyDescent="0.25">
      <c r="A17" s="1"/>
      <c r="B17" s="11">
        <v>10</v>
      </c>
      <c r="C17" s="12"/>
      <c r="D17" s="12"/>
      <c r="E17" s="12"/>
      <c r="F17" s="10"/>
      <c r="G17" s="10"/>
      <c r="H17" s="10"/>
      <c r="I17" s="23"/>
      <c r="J17" s="4"/>
      <c r="K17" s="4"/>
      <c r="L17" s="4"/>
      <c r="M17" s="4"/>
      <c r="N17" s="4"/>
      <c r="O17" s="3">
        <v>10</v>
      </c>
    </row>
    <row r="18" spans="1:17" ht="12.75" customHeight="1" x14ac:dyDescent="0.25">
      <c r="A18" s="1"/>
      <c r="B18" s="11">
        <v>11</v>
      </c>
      <c r="C18" s="12"/>
      <c r="D18" s="12"/>
      <c r="E18" s="12"/>
      <c r="F18" s="10"/>
      <c r="G18" s="10"/>
      <c r="H18" s="10"/>
      <c r="I18" s="23"/>
      <c r="J18" s="4"/>
      <c r="K18" s="4"/>
      <c r="L18" s="4"/>
      <c r="M18" s="4"/>
      <c r="N18" s="4"/>
      <c r="O18" s="3">
        <v>11</v>
      </c>
    </row>
    <row r="19" spans="1:17" ht="12.75" customHeight="1" x14ac:dyDescent="0.25">
      <c r="A19" s="1"/>
      <c r="B19" s="11">
        <v>12</v>
      </c>
      <c r="C19" s="12"/>
      <c r="D19" s="12"/>
      <c r="E19" s="12"/>
      <c r="F19" s="10"/>
      <c r="G19" s="10"/>
      <c r="H19" s="10"/>
      <c r="I19" s="23"/>
      <c r="J19" s="4"/>
      <c r="K19" s="4"/>
      <c r="L19" s="4"/>
      <c r="M19" s="4"/>
      <c r="N19" s="4"/>
      <c r="O19" s="3">
        <v>12</v>
      </c>
    </row>
    <row r="20" spans="1:17" ht="12.75" customHeight="1" x14ac:dyDescent="0.25">
      <c r="A20" s="1"/>
      <c r="B20" s="11">
        <v>13</v>
      </c>
      <c r="C20" s="12"/>
      <c r="D20" s="12"/>
      <c r="E20" s="12"/>
      <c r="F20" s="10"/>
      <c r="G20" s="10"/>
      <c r="H20" s="10"/>
      <c r="I20" s="23"/>
      <c r="J20" s="4"/>
      <c r="K20" s="4"/>
      <c r="L20" s="4"/>
      <c r="M20" s="4"/>
      <c r="N20" s="4"/>
      <c r="O20" s="3">
        <v>13</v>
      </c>
    </row>
    <row r="21" spans="1:17" ht="12.75" customHeight="1" x14ac:dyDescent="0.25">
      <c r="A21" s="1"/>
      <c r="B21" s="11">
        <v>14</v>
      </c>
      <c r="C21" s="12"/>
      <c r="D21" s="12"/>
      <c r="E21" s="12"/>
      <c r="F21" s="10"/>
      <c r="G21" s="10"/>
      <c r="H21" s="10"/>
      <c r="I21" s="23"/>
      <c r="J21" s="4"/>
      <c r="K21" s="4"/>
      <c r="L21" s="4"/>
      <c r="M21" s="4"/>
      <c r="N21" s="4"/>
      <c r="O21" s="3">
        <v>14</v>
      </c>
    </row>
    <row r="22" spans="1:17" ht="12.75" customHeight="1" x14ac:dyDescent="0.25">
      <c r="A22" s="1"/>
      <c r="B22" s="11">
        <v>15</v>
      </c>
      <c r="C22" s="12"/>
      <c r="D22" s="12"/>
      <c r="E22" s="12"/>
      <c r="F22" s="10"/>
      <c r="G22" s="10"/>
      <c r="H22" s="10"/>
      <c r="I22" s="23"/>
      <c r="J22" s="4"/>
      <c r="K22" s="4"/>
      <c r="L22" s="4"/>
      <c r="M22" s="4"/>
      <c r="N22" s="4"/>
      <c r="O22" s="3">
        <v>15</v>
      </c>
    </row>
    <row r="23" spans="1:17" ht="12.75" customHeight="1" x14ac:dyDescent="0.25">
      <c r="A23" s="1"/>
      <c r="B23" s="11">
        <v>16</v>
      </c>
      <c r="C23" s="12"/>
      <c r="D23" s="12"/>
      <c r="E23" s="12"/>
      <c r="F23" s="10"/>
      <c r="G23" s="10"/>
      <c r="H23" s="10"/>
      <c r="I23" s="23"/>
      <c r="J23" s="4"/>
      <c r="K23" s="4"/>
      <c r="L23" s="4"/>
      <c r="M23" s="4"/>
      <c r="N23" s="4"/>
      <c r="O23" s="3">
        <v>16</v>
      </c>
    </row>
    <row r="24" spans="1:17" ht="12.75" customHeight="1" x14ac:dyDescent="0.25">
      <c r="A24" s="1"/>
      <c r="B24" s="11">
        <v>17</v>
      </c>
      <c r="C24" s="12"/>
      <c r="D24" s="12"/>
      <c r="E24" s="12"/>
      <c r="F24" s="10"/>
      <c r="G24" s="10"/>
      <c r="H24" s="10"/>
      <c r="I24" s="23"/>
      <c r="J24" s="4"/>
      <c r="K24" s="4"/>
      <c r="L24" s="4"/>
      <c r="M24" s="4"/>
      <c r="N24" s="4"/>
      <c r="O24" s="3">
        <v>17</v>
      </c>
    </row>
    <row r="25" spans="1:17" ht="12.75" customHeight="1" x14ac:dyDescent="0.25">
      <c r="A25" s="1"/>
      <c r="B25" s="11">
        <v>18</v>
      </c>
      <c r="C25" s="12"/>
      <c r="D25" s="12"/>
      <c r="E25" s="12"/>
      <c r="F25" s="10"/>
      <c r="G25" s="10"/>
      <c r="H25" s="10"/>
      <c r="I25" s="23"/>
      <c r="J25" s="4"/>
      <c r="K25" s="4"/>
      <c r="L25" s="4"/>
      <c r="M25" s="4"/>
      <c r="N25" s="4"/>
      <c r="O25" s="3">
        <v>18</v>
      </c>
    </row>
    <row r="26" spans="1:17" ht="12.75" customHeight="1" x14ac:dyDescent="0.25">
      <c r="A26" s="1"/>
      <c r="B26" s="11">
        <v>19</v>
      </c>
      <c r="C26" s="12"/>
      <c r="D26" s="12"/>
      <c r="E26" s="12"/>
      <c r="F26" s="10"/>
      <c r="G26" s="10"/>
      <c r="H26" s="10"/>
      <c r="I26" s="23"/>
      <c r="J26" s="4"/>
      <c r="K26" s="4"/>
      <c r="L26" s="4"/>
      <c r="M26" s="4"/>
      <c r="N26" s="4"/>
      <c r="O26" s="3">
        <v>19</v>
      </c>
    </row>
    <row r="27" spans="1:17" ht="12.75" customHeight="1" x14ac:dyDescent="0.25">
      <c r="A27" s="1"/>
      <c r="B27" s="11">
        <v>20</v>
      </c>
      <c r="C27" s="12"/>
      <c r="D27" s="12"/>
      <c r="E27" s="12"/>
      <c r="F27" s="10"/>
      <c r="G27" s="10"/>
      <c r="H27" s="10"/>
      <c r="I27" s="23"/>
      <c r="J27" s="4"/>
      <c r="K27" s="4"/>
      <c r="L27" s="4"/>
      <c r="M27" s="4"/>
      <c r="N27" s="4"/>
      <c r="O27" s="3">
        <v>20</v>
      </c>
    </row>
    <row r="28" spans="1:17" ht="12.75" customHeight="1" x14ac:dyDescent="0.25">
      <c r="A28" s="1"/>
      <c r="B28" s="11">
        <v>21</v>
      </c>
      <c r="C28" s="12"/>
      <c r="D28" s="12"/>
      <c r="E28" s="12"/>
      <c r="F28" s="10"/>
      <c r="G28" s="10"/>
      <c r="H28" s="10"/>
      <c r="I28" s="23"/>
      <c r="J28" s="4"/>
      <c r="K28" s="4"/>
      <c r="L28" s="4"/>
      <c r="M28" s="4"/>
      <c r="N28" s="4"/>
      <c r="O28" s="3">
        <v>21</v>
      </c>
      <c r="Q28" s="25"/>
    </row>
    <row r="29" spans="1:17" ht="12.75" customHeight="1" x14ac:dyDescent="0.25">
      <c r="A29" s="1"/>
      <c r="B29" s="11">
        <v>22</v>
      </c>
      <c r="C29" s="12"/>
      <c r="D29" s="12"/>
      <c r="E29" s="12"/>
      <c r="F29" s="10"/>
      <c r="G29" s="10"/>
      <c r="H29" s="10"/>
      <c r="I29" s="23"/>
      <c r="J29" s="4"/>
      <c r="K29" s="4"/>
      <c r="L29" s="4"/>
      <c r="M29" s="4"/>
      <c r="N29" s="4"/>
      <c r="O29" s="3">
        <v>22</v>
      </c>
    </row>
    <row r="30" spans="1:17" ht="12.75" customHeight="1" x14ac:dyDescent="0.25">
      <c r="A30" s="1"/>
      <c r="B30" s="11">
        <v>23</v>
      </c>
      <c r="C30" s="12"/>
      <c r="D30" s="12"/>
      <c r="E30" s="12"/>
      <c r="F30" s="10"/>
      <c r="G30" s="10"/>
      <c r="H30" s="10"/>
      <c r="I30" s="23"/>
      <c r="J30" s="4"/>
      <c r="K30" s="4"/>
      <c r="L30" s="4"/>
      <c r="M30" s="4"/>
      <c r="N30" s="4"/>
      <c r="O30" s="3">
        <v>23</v>
      </c>
    </row>
    <row r="31" spans="1:17" ht="12.75" customHeight="1" x14ac:dyDescent="0.25">
      <c r="A31" s="1"/>
      <c r="B31" s="11">
        <v>24</v>
      </c>
      <c r="C31" s="12"/>
      <c r="D31" s="12"/>
      <c r="E31" s="12"/>
      <c r="F31" s="10"/>
      <c r="G31" s="10"/>
      <c r="H31" s="10"/>
      <c r="I31" s="23"/>
      <c r="J31" s="4"/>
      <c r="K31" s="4"/>
      <c r="L31" s="4"/>
      <c r="M31" s="4"/>
      <c r="N31" s="4"/>
      <c r="O31" s="3">
        <v>24</v>
      </c>
    </row>
    <row r="32" spans="1:17" ht="12.75" customHeight="1" x14ac:dyDescent="0.25">
      <c r="A32" s="1"/>
      <c r="B32" s="11">
        <v>25</v>
      </c>
      <c r="C32" s="12"/>
      <c r="D32" s="12"/>
      <c r="E32" s="12"/>
      <c r="F32" s="10"/>
      <c r="G32" s="10"/>
      <c r="H32" s="10"/>
      <c r="I32" s="23"/>
      <c r="J32" s="4"/>
      <c r="K32" s="4"/>
      <c r="L32" s="4"/>
      <c r="M32" s="4"/>
      <c r="N32" s="4"/>
      <c r="O32" s="3">
        <v>25</v>
      </c>
    </row>
    <row r="33" spans="1:15" ht="12.75" customHeight="1" x14ac:dyDescent="0.25">
      <c r="A33" s="1"/>
      <c r="B33" s="11">
        <v>26</v>
      </c>
      <c r="C33" s="12"/>
      <c r="D33" s="12"/>
      <c r="E33" s="12"/>
      <c r="F33" s="10"/>
      <c r="G33" s="10"/>
      <c r="H33" s="10"/>
      <c r="I33" s="23"/>
      <c r="J33" s="4"/>
      <c r="K33" s="4"/>
      <c r="L33" s="4"/>
      <c r="M33" s="4"/>
      <c r="N33" s="4"/>
      <c r="O33" s="3">
        <v>26</v>
      </c>
    </row>
    <row r="34" spans="1:15" ht="12.75" customHeight="1" x14ac:dyDescent="0.25">
      <c r="A34" s="1"/>
      <c r="B34" s="11">
        <v>27</v>
      </c>
      <c r="C34" s="12"/>
      <c r="D34" s="12"/>
      <c r="E34" s="12"/>
      <c r="F34" s="10"/>
      <c r="G34" s="10"/>
      <c r="H34" s="10"/>
      <c r="I34" s="23"/>
      <c r="J34" s="4"/>
      <c r="K34" s="4"/>
      <c r="L34" s="4"/>
      <c r="M34" s="4"/>
      <c r="N34" s="4"/>
      <c r="O34" s="3">
        <v>27</v>
      </c>
    </row>
    <row r="35" spans="1:15" ht="12.75" customHeight="1" x14ac:dyDescent="0.25">
      <c r="A35" s="1"/>
      <c r="B35" s="11">
        <v>28</v>
      </c>
      <c r="C35" s="12"/>
      <c r="D35" s="12"/>
      <c r="E35" s="12"/>
      <c r="F35" s="10"/>
      <c r="G35" s="10"/>
      <c r="H35" s="10"/>
      <c r="I35" s="23"/>
      <c r="J35" s="4"/>
      <c r="K35" s="4"/>
      <c r="L35" s="4"/>
      <c r="M35" s="4"/>
      <c r="N35" s="4"/>
      <c r="O35" s="3">
        <v>28</v>
      </c>
    </row>
    <row r="36" spans="1:15" ht="12.75" customHeight="1" x14ac:dyDescent="0.25">
      <c r="A36" s="1"/>
      <c r="B36" s="11">
        <v>29</v>
      </c>
      <c r="C36" s="12"/>
      <c r="D36" s="13"/>
      <c r="E36" s="12"/>
      <c r="F36" s="10"/>
      <c r="G36" s="10"/>
      <c r="H36" s="10"/>
      <c r="I36" s="23"/>
      <c r="J36" s="4"/>
      <c r="K36" s="4"/>
      <c r="L36" s="4"/>
      <c r="M36" s="4"/>
      <c r="N36" s="4"/>
      <c r="O36" s="3">
        <v>29</v>
      </c>
    </row>
    <row r="37" spans="1:15" ht="12.75" customHeight="1" x14ac:dyDescent="0.25">
      <c r="A37" s="1"/>
      <c r="B37" s="11">
        <v>30</v>
      </c>
      <c r="C37" s="12"/>
      <c r="D37" s="13"/>
      <c r="E37" s="12"/>
      <c r="F37" s="10"/>
      <c r="G37" s="10"/>
      <c r="H37" s="10"/>
      <c r="I37" s="23"/>
      <c r="J37" s="4"/>
      <c r="K37" s="4"/>
      <c r="L37" s="4"/>
      <c r="M37" s="4"/>
      <c r="N37" s="4"/>
      <c r="O37" s="3">
        <v>30</v>
      </c>
    </row>
    <row r="38" spans="1:15" ht="12.75" customHeight="1" x14ac:dyDescent="0.25">
      <c r="A38" s="1"/>
      <c r="B38" s="14">
        <v>31</v>
      </c>
      <c r="C38" s="15"/>
      <c r="D38" s="16"/>
      <c r="E38" s="15"/>
      <c r="F38" s="17"/>
      <c r="G38" s="17"/>
      <c r="H38" s="17"/>
      <c r="I38" s="24"/>
      <c r="J38" s="18"/>
      <c r="K38" s="19"/>
      <c r="L38" s="18"/>
      <c r="M38" s="4"/>
      <c r="N38" s="18"/>
      <c r="O38" s="9">
        <v>31</v>
      </c>
    </row>
    <row r="39" spans="1:15" ht="12.75" customHeight="1" x14ac:dyDescent="0.25">
      <c r="A39" s="1"/>
      <c r="B39" s="20" t="s">
        <v>19</v>
      </c>
      <c r="C39" s="26"/>
      <c r="D39" s="13"/>
      <c r="E39" s="12"/>
      <c r="F39" s="10"/>
      <c r="G39" s="10"/>
      <c r="H39" s="10"/>
      <c r="I39" s="10"/>
      <c r="J39" s="10"/>
      <c r="K39" s="10">
        <v>141139</v>
      </c>
      <c r="L39" s="21">
        <v>142131</v>
      </c>
      <c r="M39" s="27"/>
      <c r="N39" s="21"/>
      <c r="O39" s="20"/>
    </row>
    <row r="40" spans="1:15" ht="12.75" customHeight="1" x14ac:dyDescent="0.25">
      <c r="A40" s="1"/>
      <c r="B40" s="1" t="s">
        <v>11</v>
      </c>
      <c r="C40" s="6">
        <f t="shared" ref="C40:H40" si="0">SUM(C8:C38)</f>
        <v>0</v>
      </c>
      <c r="D40" s="6">
        <f t="shared" si="0"/>
        <v>0</v>
      </c>
      <c r="E40" s="6">
        <f t="shared" si="0"/>
        <v>0</v>
      </c>
      <c r="F40" s="6">
        <f t="shared" si="0"/>
        <v>0</v>
      </c>
      <c r="G40" s="6">
        <f t="shared" si="0"/>
        <v>0</v>
      </c>
      <c r="H40" s="6">
        <f t="shared" si="0"/>
        <v>0</v>
      </c>
      <c r="I40" s="6">
        <f t="shared" ref="I40:J40" si="1">SUM(I8:I38)</f>
        <v>0</v>
      </c>
      <c r="J40" s="6">
        <f t="shared" si="1"/>
        <v>0</v>
      </c>
      <c r="K40" s="6">
        <f>K39-H39</f>
        <v>141139</v>
      </c>
      <c r="L40" s="6">
        <f t="shared" ref="L40:N40" si="2">L39-I39</f>
        <v>142131</v>
      </c>
      <c r="M40" s="6">
        <f t="shared" si="2"/>
        <v>0</v>
      </c>
      <c r="N40" s="6">
        <f t="shared" si="2"/>
        <v>-141139</v>
      </c>
    </row>
    <row r="41" spans="1:15" ht="12.75" customHeight="1" x14ac:dyDescent="0.25">
      <c r="A41" s="1"/>
      <c r="B41" s="1" t="s">
        <v>20</v>
      </c>
      <c r="C41" s="6">
        <f>C40/4</f>
        <v>0</v>
      </c>
      <c r="D41" s="6">
        <f t="shared" ref="D41:E41" si="3">D40/4</f>
        <v>0</v>
      </c>
      <c r="E41" s="6">
        <f t="shared" si="3"/>
        <v>0</v>
      </c>
      <c r="F41" s="6">
        <f>F40/4</f>
        <v>0</v>
      </c>
      <c r="G41" s="6">
        <f>G40/4</f>
        <v>0</v>
      </c>
      <c r="H41" s="6">
        <f>H40/4</f>
        <v>0</v>
      </c>
      <c r="I41" s="6">
        <f t="shared" ref="I41:J41" si="4">I40/4</f>
        <v>0</v>
      </c>
      <c r="J41" s="6">
        <f t="shared" si="4"/>
        <v>0</v>
      </c>
      <c r="K41" s="6">
        <f>K40/12</f>
        <v>11761.583333333334</v>
      </c>
      <c r="L41" s="6">
        <f t="shared" ref="L41:N41" si="5">L40/12</f>
        <v>11844.25</v>
      </c>
      <c r="M41" s="6">
        <f t="shared" si="5"/>
        <v>0</v>
      </c>
      <c r="N41" s="6">
        <f t="shared" si="5"/>
        <v>-11761.583333333334</v>
      </c>
    </row>
    <row r="42" spans="1:15" ht="12.75" customHeight="1" x14ac:dyDescent="0.25">
      <c r="A42" s="1"/>
      <c r="B42" s="1" t="s">
        <v>12</v>
      </c>
      <c r="C42" s="6">
        <f>C40/31</f>
        <v>0</v>
      </c>
      <c r="D42" s="6">
        <f>D40/28</f>
        <v>0</v>
      </c>
      <c r="E42" s="6">
        <f>E40/31</f>
        <v>0</v>
      </c>
      <c r="F42" s="6">
        <f>F40/30</f>
        <v>0</v>
      </c>
      <c r="G42" s="6">
        <f>G40/31</f>
        <v>0</v>
      </c>
      <c r="H42" s="6">
        <f>H40/30</f>
        <v>0</v>
      </c>
      <c r="I42" s="6">
        <f t="shared" ref="I42:N42" si="6">I40/31</f>
        <v>0</v>
      </c>
      <c r="J42" s="6">
        <f t="shared" si="6"/>
        <v>0</v>
      </c>
      <c r="K42" s="6">
        <f>K40/93</f>
        <v>1517.6236559139784</v>
      </c>
      <c r="L42" s="6">
        <f t="shared" si="6"/>
        <v>4584.8709677419356</v>
      </c>
      <c r="M42" s="6">
        <f t="shared" si="6"/>
        <v>0</v>
      </c>
      <c r="N42" s="6">
        <f t="shared" si="6"/>
        <v>-4552.8709677419356</v>
      </c>
    </row>
    <row r="43" spans="1:15" ht="12.75" customHeight="1" x14ac:dyDescent="0.25">
      <c r="A43" s="1"/>
      <c r="B43" s="1" t="s">
        <v>13</v>
      </c>
      <c r="C43" s="6">
        <f>C40</f>
        <v>0</v>
      </c>
      <c r="D43" s="6">
        <f t="shared" ref="D43:N43" si="7">C43+D40</f>
        <v>0</v>
      </c>
      <c r="E43" s="6">
        <f t="shared" si="7"/>
        <v>0</v>
      </c>
      <c r="F43" s="6">
        <f t="shared" si="7"/>
        <v>0</v>
      </c>
      <c r="G43" s="6">
        <f t="shared" si="7"/>
        <v>0</v>
      </c>
      <c r="H43" s="6">
        <f t="shared" si="7"/>
        <v>0</v>
      </c>
      <c r="I43" s="6">
        <f t="shared" si="7"/>
        <v>0</v>
      </c>
      <c r="J43" s="6">
        <f t="shared" si="7"/>
        <v>0</v>
      </c>
      <c r="K43" s="6">
        <f t="shared" si="7"/>
        <v>141139</v>
      </c>
      <c r="L43" s="6">
        <f t="shared" si="7"/>
        <v>283270</v>
      </c>
      <c r="M43" s="6">
        <f t="shared" si="7"/>
        <v>283270</v>
      </c>
      <c r="N43" s="6">
        <f t="shared" si="7"/>
        <v>142131</v>
      </c>
    </row>
    <row r="44" spans="1:15" ht="12.75" customHeight="1" x14ac:dyDescent="0.25">
      <c r="A44" s="1"/>
      <c r="B44" s="1"/>
      <c r="K44" s="1"/>
    </row>
    <row r="45" spans="1:15" ht="12.75" customHeight="1" x14ac:dyDescent="0.25">
      <c r="A45" s="1"/>
      <c r="B45" s="7" t="s">
        <v>14</v>
      </c>
      <c r="C45" s="7"/>
      <c r="D45" s="7"/>
      <c r="E45" s="8">
        <f>C40+D40+E40</f>
        <v>0</v>
      </c>
      <c r="F45" s="7"/>
      <c r="G45" s="7"/>
      <c r="H45" s="8">
        <f>F40+G40+H40</f>
        <v>0</v>
      </c>
      <c r="I45" s="7"/>
      <c r="J45" s="7"/>
      <c r="K45" s="8">
        <f>+I40+J40+K40</f>
        <v>141139</v>
      </c>
      <c r="L45" s="7"/>
      <c r="M45" s="7"/>
      <c r="N45" s="8">
        <f>L40+M40+N40</f>
        <v>992</v>
      </c>
    </row>
    <row r="46" spans="1:15" ht="12.75" customHeight="1" x14ac:dyDescent="0.25">
      <c r="A46" s="1"/>
      <c r="B46" s="1"/>
      <c r="E46" s="6">
        <f t="shared" ref="E46" si="8">C42+D42+E42</f>
        <v>0</v>
      </c>
      <c r="K46" s="1"/>
    </row>
    <row r="47" spans="1:15" ht="12.75" customHeight="1" x14ac:dyDescent="0.25">
      <c r="A47" s="1"/>
      <c r="B47" s="1"/>
      <c r="K47" s="1"/>
    </row>
    <row r="48" spans="1:15" ht="12.75" customHeight="1" x14ac:dyDescent="0.25">
      <c r="A48" s="1"/>
      <c r="B48" s="1"/>
      <c r="K48" s="1"/>
    </row>
    <row r="49" spans="1:11" ht="12.75" customHeight="1" x14ac:dyDescent="0.25">
      <c r="A49" s="1"/>
      <c r="B49" s="1"/>
      <c r="K49" s="1"/>
    </row>
    <row r="50" spans="1:11" ht="12.75" customHeight="1" x14ac:dyDescent="0.25">
      <c r="A50" s="1"/>
      <c r="B50" s="1"/>
      <c r="K50" s="1"/>
    </row>
    <row r="51" spans="1:11" ht="12.75" customHeight="1" x14ac:dyDescent="0.25">
      <c r="A51" s="1"/>
      <c r="B51" s="1"/>
      <c r="K51" s="1"/>
    </row>
    <row r="52" spans="1:11" ht="12.75" customHeight="1" x14ac:dyDescent="0.25">
      <c r="A52" s="1"/>
      <c r="B52" s="1"/>
      <c r="K52" s="1"/>
    </row>
    <row r="53" spans="1:11" ht="12.75" customHeight="1" x14ac:dyDescent="0.25">
      <c r="A53" s="1"/>
      <c r="B53" s="1"/>
      <c r="K53" s="1"/>
    </row>
    <row r="54" spans="1:11" ht="12.75" customHeight="1" x14ac:dyDescent="0.25">
      <c r="A54" s="1"/>
      <c r="B54" s="1"/>
      <c r="K54" s="1"/>
    </row>
    <row r="55" spans="1:11" ht="12.75" customHeight="1" x14ac:dyDescent="0.25">
      <c r="A55" s="1"/>
      <c r="B55" s="1"/>
      <c r="K55" s="1"/>
    </row>
    <row r="56" spans="1:11" ht="12.75" customHeight="1" x14ac:dyDescent="0.25">
      <c r="A56" s="1"/>
      <c r="B56" s="1"/>
      <c r="K56" s="1"/>
    </row>
    <row r="57" spans="1:11" ht="12.75" customHeight="1" x14ac:dyDescent="0.25">
      <c r="A57" s="1"/>
      <c r="B57" s="1"/>
      <c r="K57" s="1"/>
    </row>
  </sheetData>
  <mergeCells count="1">
    <mergeCell ref="B5:O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773" ma:contentTypeDescription="Permitting &amp; Compliance Excel Document" ma:contentTypeScope="" ma:versionID="0976fb5c27d6f3148d1de4df94ce60d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a7197930-178b-4914-93ce-e1fe9bf0246c" targetNamespace="http://schemas.microsoft.com/office/2006/metadata/properties" ma:root="true" ma:fieldsID="df992d3426d16fe80141ae370da3bde2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a7197930-178b-4914-93ce-e1fe9bf0246c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5:IconOverlay" minOccurs="0"/>
                <xsd:element ref="ns4:SharingHintHash" minOccurs="0"/>
                <xsd:element ref="ns4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7197930-178b-4914-93ce-e1fe9bf0246c" xsi:nil="true"/>
    <TaxCatchAll xmlns="859f7ad6-93f6-4205-b62b-a17f28acbbac" xsi:nil="true"/>
    <Site_x0020_Name xmlns="859f7ad6-93f6-4205-b62b-a17f28acbbac">Hendy Quarry Landfill</Site_x0020_Name>
    <Internal_x002f_External xmlns="859f7ad6-93f6-4205-b62b-a17f28acbbac">Incoming document</Internal_x002f_External>
    <Post_x0020_code xmlns="859f7ad6-93f6-4205-b62b-a17f28acbbac">CF72 8PG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>Ground Floor T3 Trinity Park, Bickenhill Lane, Birmingham, United Kingdom, B37 7ES</Addressee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2023-10-25T23:00:00+00:00</Document_x0020_Date>
    <Facility_x0020_Address xmlns="859f7ad6-93f6-4205-b62b-a17f28acbbac">Hendy Quarry, School Road, Miskin, Pontyclun  CF72 8PG</Facility_x0020_Address>
    <Environment_x0020_Sub_x0020_Folder xmlns="859f7ad6-93f6-4205-b62b-a17f28acbbac">Environment monitoring</Environment_x0020_Sub_x0020_Folder>
    <Customer_x0020_Name xmlns="859f7ad6-93f6-4205-b62b-a17f28acbbac">Tarmac Trading Limited</Customer_x0020_Name>
    <Surrendered_x002f_Expired_x0020_Date xmlns="859f7ad6-93f6-4205-b62b-a17f28acbbac" xsi:nil="true"/>
    <_dlc_DocId xmlns="9be56660-2c31-41ef-bc00-23e72f632f2a">REGU-106-6594136</_dlc_DocId>
    <_dlc_DocIdUrl xmlns="9be56660-2c31-41ef-bc00-23e72f632f2a">
      <Url>https://cyfoethnaturiolcymru.sharepoint.com/teams/Regulatory/Permitting/_layouts/15/DocIdRedir.aspx?ID=REGU-106-6594136</Url>
      <Description>REGU-106-6594136</Description>
    </_dlc_DocIdUrl>
    <IconOverlay xmlns="http://schemas.microsoft.com/sharepoint/v4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0AECB1A0-55F7-492C-8AC1-27FA515723AC}"/>
</file>

<file path=customXml/itemProps2.xml><?xml version="1.0" encoding="utf-8"?>
<ds:datastoreItem xmlns:ds="http://schemas.openxmlformats.org/officeDocument/2006/customXml" ds:itemID="{31A675EB-0830-4F59-A84B-E6B25A9B39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8DC155-2DE3-482B-8590-B0DAFF6BA896}">
  <ds:schemaRefs>
    <ds:schemaRef ds:uri="http://schemas.microsoft.com/office/2006/metadata/properties"/>
    <ds:schemaRef ds:uri="http://schemas.microsoft.com/office/infopath/2007/PartnerControls"/>
    <ds:schemaRef ds:uri="ee966554-8aa7-4422-8aa2-ae205ffb33a2"/>
    <ds:schemaRef ds:uri="http://schemas.microsoft.com/sharepoint/v3"/>
    <ds:schemaRef ds:uri="16a5758c-4e5f-4dd0-ba05-3adeb4e163bf"/>
  </ds:schemaRefs>
</ds:datastoreItem>
</file>

<file path=customXml/itemProps4.xml><?xml version="1.0" encoding="utf-8"?>
<ds:datastoreItem xmlns:ds="http://schemas.openxmlformats.org/officeDocument/2006/customXml" ds:itemID="{AF27BF91-F74B-42A1-8BBA-041D4DCE3795}"/>
</file>

<file path=customXml/itemProps5.xml><?xml version="1.0" encoding="utf-8"?>
<ds:datastoreItem xmlns:ds="http://schemas.openxmlformats.org/officeDocument/2006/customXml" ds:itemID="{89B1AAF3-B097-48FD-8700-851DBCDB06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 YEAR WATER - DISCHARGE</vt:lpstr>
      <vt:lpstr>CURRENT YEAR WATER - DISCHA (2)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WATER discharge-July-September 2023</dc:title>
  <dc:subject/>
  <dc:creator>Tarmac</dc:creator>
  <cp:keywords/>
  <dc:description/>
  <cp:lastModifiedBy>Elizabeth.Parr</cp:lastModifiedBy>
  <cp:revision/>
  <dcterms:created xsi:type="dcterms:W3CDTF">2019-04-29T09:13:43Z</dcterms:created>
  <dcterms:modified xsi:type="dcterms:W3CDTF">2024-01-29T16:15:22Z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Order">
    <vt:r8>1524800</vt:r8>
  </property>
  <property fmtid="{D5CDD505-2E9C-101B-9397-08002B2CF9AE}" pid="4" name="ComplianceAssetId">
    <vt:lpwstr/>
  </property>
  <property fmtid="{D5CDD505-2E9C-101B-9397-08002B2CF9AE}" pid="5" name="MediaServiceImageTags">
    <vt:lpwstr/>
  </property>
  <property fmtid="{D5CDD505-2E9C-101B-9397-08002B2CF9AE}" pid="6" name="_dlc_DocIdItemGuid">
    <vt:lpwstr>e25fe8e8-3a36-481b-ad61-a116095ea20c</vt:lpwstr>
  </property>
</Properties>
</file>