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_rels/workbook.xml.rels" ContentType="application/vnd.openxmlformats-package.relationship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low Split Calculations" sheetId="1" state="visible" r:id="rId2"/>
    <sheet name="Flow Modelling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<sst xmlns="http://schemas.openxmlformats.org/spreadsheetml/2006/main" count="193" uniqueCount="166">
  <si>
    <t xml:space="preserve">Erw Faethlon Hydro Intake Notches for HOF of Q95 + 30% Residual Flow</t>
  </si>
  <si>
    <t xml:space="preserve">Hands Off Flow (HOF) notch</t>
  </si>
  <si>
    <t xml:space="preserve">Level relative to screen notch</t>
  </si>
  <si>
    <t xml:space="preserve">m</t>
  </si>
  <si>
    <t xml:space="preserve">Hands Off Flow (Q95)</t>
  </si>
  <si>
    <t xml:space="preserve">l/s</t>
  </si>
  <si>
    <t xml:space="preserve">Elevation</t>
  </si>
  <si>
    <t xml:space="preserve">m AOD</t>
  </si>
  <si>
    <t xml:space="preserve">Residual above HOF</t>
  </si>
  <si>
    <t xml:space="preserve">Width</t>
  </si>
  <si>
    <t xml:space="preserve">Min Turbine Flow</t>
  </si>
  <si>
    <t xml:space="preserve">Discharge co-efficient</t>
  </si>
  <si>
    <t xml:space="preserve">Broad crested</t>
  </si>
  <si>
    <t xml:space="preserve">Max Turbine Flow</t>
  </si>
  <si>
    <t xml:space="preserve">Residual flow notch</t>
  </si>
  <si>
    <t xml:space="preserve">Screen Notch (flow to turbine)</t>
  </si>
  <si>
    <t xml:space="preserve">Level relative to Screen notch</t>
  </si>
  <si>
    <t xml:space="preserve">Level</t>
  </si>
  <si>
    <t xml:space="preserve">m (datum level)</t>
  </si>
  <si>
    <t xml:space="preserve">Broad Crested</t>
  </si>
  <si>
    <t xml:space="preserve">Discharge Coefficient</t>
  </si>
  <si>
    <t xml:space="preserve">Coanda on broad crest Cd</t>
  </si>
  <si>
    <t xml:space="preserve">Width of Residual + HOF notches </t>
  </si>
  <si>
    <t xml:space="preserve">Notch Flow = Width x Discharge Coefficient x Level^1.5</t>
  </si>
  <si>
    <t xml:space="preserve">Q95 +30%</t>
  </si>
  <si>
    <t xml:space="preserve">Level above screen notch</t>
  </si>
  <si>
    <t xml:space="preserve">Flow in screen notch</t>
  </si>
  <si>
    <t xml:space="preserve">Level above HOF notch</t>
  </si>
  <si>
    <t xml:space="preserve">Flow in HOF notch</t>
  </si>
  <si>
    <t xml:space="preserve">Level above residual notch</t>
  </si>
  <si>
    <t xml:space="preserve">Flow in residual notch</t>
  </si>
  <si>
    <t xml:space="preserve">Total flow</t>
  </si>
  <si>
    <t xml:space="preserve">Turbine Flow</t>
  </si>
  <si>
    <t xml:space="preserve">Total residual flow</t>
  </si>
  <si>
    <t xml:space="preserve">Target residual flow</t>
  </si>
  <si>
    <t xml:space="preserve">% residual above HOF</t>
  </si>
  <si>
    <t xml:space="preserve">Low-Flow Estimates from LowFlows</t>
  </si>
  <si>
    <t xml:space="preserve">www.hydrosolutions.co.uk</t>
  </si>
  <si>
    <t xml:space="preserve">Catchment Characteristics</t>
  </si>
  <si>
    <t xml:space="preserve">Region</t>
  </si>
  <si>
    <t xml:space="preserve">England:</t>
  </si>
  <si>
    <t xml:space="preserve">Wales</t>
  </si>
  <si>
    <t xml:space="preserve">Area</t>
  </si>
  <si>
    <t xml:space="preserve">(64)</t>
  </si>
  <si>
    <t xml:space="preserve">Dyfi</t>
  </si>
  <si>
    <t xml:space="preserve">Boundary source</t>
  </si>
  <si>
    <t xml:space="preserve">Imported Polygon</t>
  </si>
  <si>
    <t xml:space="preserve">Catchment Area</t>
  </si>
  <si>
    <t xml:space="preserve">km2</t>
  </si>
  <si>
    <t xml:space="preserve">This is based on lower down as LF was struggling with the small catchment</t>
  </si>
  <si>
    <t xml:space="preserve">No significant lakes in catchment</t>
  </si>
  <si>
    <t xml:space="preserve">Grid resolution used for derivation of catchment characteristics</t>
  </si>
  <si>
    <t xml:space="preserve">Runoff</t>
  </si>
  <si>
    <t xml:space="preserve">(mm)</t>
  </si>
  <si>
    <t xml:space="preserve">BFI</t>
  </si>
  <si>
    <t xml:space="preserve">Catchment at actual intake site</t>
  </si>
  <si>
    <t xml:space="preserve">to scale</t>
  </si>
  <si>
    <t xml:space="preserve">From LF</t>
  </si>
  <si>
    <t xml:space="preserve">Scaled for this project</t>
  </si>
  <si>
    <t xml:space="preserve">Qmean</t>
  </si>
  <si>
    <t xml:space="preserve">Q(0.1)</t>
  </si>
  <si>
    <t xml:space="preserve">Q(1)</t>
  </si>
  <si>
    <t xml:space="preserve">Q(2)</t>
  </si>
  <si>
    <t xml:space="preserve">Q(3)</t>
  </si>
  <si>
    <t xml:space="preserve">Q(4)</t>
  </si>
  <si>
    <t xml:space="preserve">Q(5)</t>
  </si>
  <si>
    <t xml:space="preserve">Q(6)</t>
  </si>
  <si>
    <t xml:space="preserve">Q(7)</t>
  </si>
  <si>
    <t xml:space="preserve">Q(8)</t>
  </si>
  <si>
    <t xml:space="preserve">Q(9)</t>
  </si>
  <si>
    <t xml:space="preserve">Q(10)</t>
  </si>
  <si>
    <t xml:space="preserve">Q(11)</t>
  </si>
  <si>
    <t xml:space="preserve">Q(12)</t>
  </si>
  <si>
    <t xml:space="preserve">Q(13)</t>
  </si>
  <si>
    <t xml:space="preserve">Q(14)</t>
  </si>
  <si>
    <t xml:space="preserve">Q(15)</t>
  </si>
  <si>
    <t xml:space="preserve">Q(16)</t>
  </si>
  <si>
    <t xml:space="preserve">Q(17)</t>
  </si>
  <si>
    <t xml:space="preserve">Q(18)</t>
  </si>
  <si>
    <t xml:space="preserve">Q(19)</t>
  </si>
  <si>
    <t xml:space="preserve">Q(20)</t>
  </si>
  <si>
    <t xml:space="preserve">Q(21)</t>
  </si>
  <si>
    <t xml:space="preserve">Q(22)</t>
  </si>
  <si>
    <t xml:space="preserve">Q(23)</t>
  </si>
  <si>
    <t xml:space="preserve">Q(24)</t>
  </si>
  <si>
    <t xml:space="preserve">Q(25)</t>
  </si>
  <si>
    <t xml:space="preserve">Q(26)</t>
  </si>
  <si>
    <t xml:space="preserve">Q(27)</t>
  </si>
  <si>
    <t xml:space="preserve">Q(28)</t>
  </si>
  <si>
    <t xml:space="preserve">Q(29)</t>
  </si>
  <si>
    <t xml:space="preserve">Q(30)</t>
  </si>
  <si>
    <t xml:space="preserve">Q(31)</t>
  </si>
  <si>
    <t xml:space="preserve">Q(32)</t>
  </si>
  <si>
    <t xml:space="preserve">Q(33)</t>
  </si>
  <si>
    <t xml:space="preserve">Q(34)</t>
  </si>
  <si>
    <t xml:space="preserve">Q(35)</t>
  </si>
  <si>
    <t xml:space="preserve">Q(36)</t>
  </si>
  <si>
    <t xml:space="preserve">Q(37)</t>
  </si>
  <si>
    <t xml:space="preserve">Q(38)</t>
  </si>
  <si>
    <t xml:space="preserve">Q(39)</t>
  </si>
  <si>
    <t xml:space="preserve">Q(40)</t>
  </si>
  <si>
    <t xml:space="preserve">Q(41)</t>
  </si>
  <si>
    <t xml:space="preserve">Q(42)</t>
  </si>
  <si>
    <t xml:space="preserve">Q(43)</t>
  </si>
  <si>
    <t xml:space="preserve">Q(44)</t>
  </si>
  <si>
    <t xml:space="preserve">Q(45)</t>
  </si>
  <si>
    <t xml:space="preserve">Q(46)</t>
  </si>
  <si>
    <t xml:space="preserve">Q(47)</t>
  </si>
  <si>
    <t xml:space="preserve">Q(48)</t>
  </si>
  <si>
    <t xml:space="preserve">Q(49)</t>
  </si>
  <si>
    <t xml:space="preserve">Q(50)</t>
  </si>
  <si>
    <t xml:space="preserve">Q(51)</t>
  </si>
  <si>
    <t xml:space="preserve">Q(52)</t>
  </si>
  <si>
    <t xml:space="preserve">Q(53)</t>
  </si>
  <si>
    <t xml:space="preserve">Q(54)</t>
  </si>
  <si>
    <t xml:space="preserve">Q(55)</t>
  </si>
  <si>
    <t xml:space="preserve">Q(56)</t>
  </si>
  <si>
    <t xml:space="preserve">Q(57)</t>
  </si>
  <si>
    <t xml:space="preserve">Q(58)</t>
  </si>
  <si>
    <t xml:space="preserve">Q(59)</t>
  </si>
  <si>
    <t xml:space="preserve">Q(60)</t>
  </si>
  <si>
    <t xml:space="preserve">Q(61)</t>
  </si>
  <si>
    <t xml:space="preserve">Q(62)</t>
  </si>
  <si>
    <t xml:space="preserve">Q(63)</t>
  </si>
  <si>
    <t xml:space="preserve">Q(64)</t>
  </si>
  <si>
    <t xml:space="preserve">Q(65)</t>
  </si>
  <si>
    <t xml:space="preserve">Q(66)</t>
  </si>
  <si>
    <t xml:space="preserve">Q(67)</t>
  </si>
  <si>
    <t xml:space="preserve">Q(68)</t>
  </si>
  <si>
    <t xml:space="preserve">Q(69)</t>
  </si>
  <si>
    <t xml:space="preserve">Q(70)</t>
  </si>
  <si>
    <t xml:space="preserve">Q(71)</t>
  </si>
  <si>
    <t xml:space="preserve">Q(72)</t>
  </si>
  <si>
    <t xml:space="preserve">Q(73)</t>
  </si>
  <si>
    <t xml:space="preserve">Q(74)</t>
  </si>
  <si>
    <t xml:space="preserve">Q(75)</t>
  </si>
  <si>
    <t xml:space="preserve">Q(76)</t>
  </si>
  <si>
    <t xml:space="preserve">Q(77)</t>
  </si>
  <si>
    <t xml:space="preserve">Q(78)</t>
  </si>
  <si>
    <t xml:space="preserve">Q(79)</t>
  </si>
  <si>
    <t xml:space="preserve">Q(80)</t>
  </si>
  <si>
    <t xml:space="preserve">Q(81)</t>
  </si>
  <si>
    <t xml:space="preserve">Q(82)</t>
  </si>
  <si>
    <t xml:space="preserve">Q(83)</t>
  </si>
  <si>
    <t xml:space="preserve">Q(84)</t>
  </si>
  <si>
    <t xml:space="preserve">Q(85)</t>
  </si>
  <si>
    <t xml:space="preserve">Q(86)</t>
  </si>
  <si>
    <t xml:space="preserve">Q(87)</t>
  </si>
  <si>
    <t xml:space="preserve">Q(88)</t>
  </si>
  <si>
    <t xml:space="preserve">Q(89)</t>
  </si>
  <si>
    <t xml:space="preserve">Q(90)</t>
  </si>
  <si>
    <t xml:space="preserve">Q(91)</t>
  </si>
  <si>
    <t xml:space="preserve">Q(92)</t>
  </si>
  <si>
    <t xml:space="preserve">Q(93)</t>
  </si>
  <si>
    <t xml:space="preserve">Q(94)</t>
  </si>
  <si>
    <t xml:space="preserve">Q(95)</t>
  </si>
  <si>
    <t xml:space="preserve">Q(96)</t>
  </si>
  <si>
    <t xml:space="preserve">Q(97)</t>
  </si>
  <si>
    <t xml:space="preserve">Interpolating to find Q95 by using trendline on graph below</t>
  </si>
  <si>
    <t xml:space="preserve">Q(98)</t>
  </si>
  <si>
    <t xml:space="preserve">C</t>
  </si>
  <si>
    <t xml:space="preserve">x</t>
  </si>
  <si>
    <t xml:space="preserve">Q95</t>
  </si>
  <si>
    <t xml:space="preserve">Q(99)</t>
  </si>
  <si>
    <t xml:space="preserve">linear trendline</t>
  </si>
  <si>
    <t xml:space="preserve">Q(99.9)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</si>
</sst>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/mm/yyyy"/>
    <numFmt numFmtId="166" formatCode="0.0"/>
    <numFmt numFmtId="167" formatCode="0%"/>
    <numFmt numFmtId="168" formatCode="0.000"/>
    <numFmt numFmtId="169" formatCode="General"/>
    <numFmt numFmtId="170" formatCode="0.00"/>
    <numFmt numFmtId="171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worksheet" Target="worksheets/sheet2.xml"/><Relationship Id="rId7" Type="http://schemas.openxmlformats.org/officeDocument/2006/relationships/customXml" Target="../customXml/item3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ayout>
        <c:manualLayout>
          <c:layoutTarget val="inner"/>
          <c:xMode val="edge"/>
          <c:yMode val="edge"/>
          <c:x val="0.0886343660733905"/>
          <c:y val="0.0420430685092046"/>
          <c:w val="0.607998242144584"/>
          <c:h val="0.865960251965428"/>
        </c:manualLayout>
      </c:layout>
      <c:scatterChart>
        <c:scatterStyle val="lineMarker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Pt>
            <c:idx val="33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Pt>
            <c:idx val="35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Pt>
            <c:idx val="36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Lbls>
            <c:dLbl>
              <c:idx val="3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5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6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spPr>
              <a:ln w="0">
                <a:solidFill>
                  <a:srgbClr val="004586"/>
                </a:solidFill>
              </a:ln>
            </c:spPr>
            <c:trendlineType val="linear"/>
            <c:forward val="0"/>
            <c:backward val="0"/>
            <c:dispRSqr val="0"/>
            <c:dispEq val="1"/>
          </c:trendline>
          <c:xVal>
            <c:numRef>
              <c:f>'Flow Modelling'!$D$76:$D$118</c:f>
              <c:numCache>
                <c:formatCode>General</c:formatCode>
                <c:ptCount val="43"/>
                <c:pt idx="0">
                  <c:v>58</c:v>
                </c:pt>
                <c:pt idx="1">
                  <c:v>59</c:v>
                </c:pt>
                <c:pt idx="2">
                  <c:v>60</c:v>
                </c:pt>
                <c:pt idx="3">
                  <c:v>61</c:v>
                </c:pt>
                <c:pt idx="4">
                  <c:v>62</c:v>
                </c:pt>
                <c:pt idx="5">
                  <c:v>63</c:v>
                </c:pt>
                <c:pt idx="6">
                  <c:v>64</c:v>
                </c:pt>
                <c:pt idx="7">
                  <c:v>65</c:v>
                </c:pt>
                <c:pt idx="8">
                  <c:v>66</c:v>
                </c:pt>
                <c:pt idx="9">
                  <c:v>67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71</c:v>
                </c:pt>
                <c:pt idx="14">
                  <c:v>72</c:v>
                </c:pt>
                <c:pt idx="15">
                  <c:v>73</c:v>
                </c:pt>
                <c:pt idx="16">
                  <c:v>74</c:v>
                </c:pt>
                <c:pt idx="17">
                  <c:v>75</c:v>
                </c:pt>
                <c:pt idx="18">
                  <c:v>76</c:v>
                </c:pt>
                <c:pt idx="19">
                  <c:v>77</c:v>
                </c:pt>
                <c:pt idx="20">
                  <c:v>78</c:v>
                </c:pt>
                <c:pt idx="21">
                  <c:v>79</c:v>
                </c:pt>
                <c:pt idx="22">
                  <c:v>80</c:v>
                </c:pt>
                <c:pt idx="23">
                  <c:v>81</c:v>
                </c:pt>
                <c:pt idx="24">
                  <c:v>82</c:v>
                </c:pt>
                <c:pt idx="25">
                  <c:v>83</c:v>
                </c:pt>
                <c:pt idx="26">
                  <c:v>84</c:v>
                </c:pt>
                <c:pt idx="27">
                  <c:v>85</c:v>
                </c:pt>
                <c:pt idx="28">
                  <c:v>86</c:v>
                </c:pt>
                <c:pt idx="29">
                  <c:v>87</c:v>
                </c:pt>
                <c:pt idx="30">
                  <c:v>88</c:v>
                </c:pt>
                <c:pt idx="31">
                  <c:v>89</c:v>
                </c:pt>
                <c:pt idx="32">
                  <c:v>90</c:v>
                </c:pt>
                <c:pt idx="33">
                  <c:v>91</c:v>
                </c:pt>
                <c:pt idx="34">
                  <c:v>92</c:v>
                </c:pt>
                <c:pt idx="35">
                  <c:v>93</c:v>
                </c:pt>
                <c:pt idx="36">
                  <c:v>94</c:v>
                </c:pt>
                <c:pt idx="37">
                  <c:v>95</c:v>
                </c:pt>
                <c:pt idx="38">
                  <c:v>96</c:v>
                </c:pt>
                <c:pt idx="39">
                  <c:v>97</c:v>
                </c:pt>
                <c:pt idx="40">
                  <c:v>98</c:v>
                </c:pt>
                <c:pt idx="41">
                  <c:v>99</c:v>
                </c:pt>
                <c:pt idx="42">
                  <c:v>99.9</c:v>
                </c:pt>
              </c:numCache>
            </c:numRef>
          </c:xVal>
          <c:yVal>
            <c:numRef>
              <c:f>'Flow Modelling'!$C$76:$C$118</c:f>
              <c:numCache>
                <c:formatCode>General</c:formatCode>
                <c:ptCount val="43"/>
                <c:pt idx="0">
                  <c:v>0.00715691489361702</c:v>
                </c:pt>
                <c:pt idx="1">
                  <c:v>0.00715691489361702</c:v>
                </c:pt>
                <c:pt idx="2">
                  <c:v>0.00715691489361702</c:v>
                </c:pt>
                <c:pt idx="3">
                  <c:v>0.00715691489361702</c:v>
                </c:pt>
                <c:pt idx="4">
                  <c:v>0.00636170212765957</c:v>
                </c:pt>
                <c:pt idx="5">
                  <c:v>0.00636170212765957</c:v>
                </c:pt>
                <c:pt idx="6">
                  <c:v>0.00636170212765957</c:v>
                </c:pt>
                <c:pt idx="7">
                  <c:v>0.00636170212765957</c:v>
                </c:pt>
                <c:pt idx="8">
                  <c:v>0.00636170212765957</c:v>
                </c:pt>
                <c:pt idx="9">
                  <c:v>0.00556648936170213</c:v>
                </c:pt>
                <c:pt idx="10">
                  <c:v>0.00556648936170213</c:v>
                </c:pt>
                <c:pt idx="11">
                  <c:v>0.00556648936170213</c:v>
                </c:pt>
                <c:pt idx="12">
                  <c:v>0.00556648936170213</c:v>
                </c:pt>
                <c:pt idx="13">
                  <c:v>0.00556648936170213</c:v>
                </c:pt>
                <c:pt idx="14">
                  <c:v>0.00477127659574468</c:v>
                </c:pt>
                <c:pt idx="15">
                  <c:v>0.00477127659574468</c:v>
                </c:pt>
                <c:pt idx="16">
                  <c:v>0.00477127659574468</c:v>
                </c:pt>
                <c:pt idx="17">
                  <c:v>0.00477127659574468</c:v>
                </c:pt>
                <c:pt idx="18">
                  <c:v>0.00477127659574468</c:v>
                </c:pt>
                <c:pt idx="19">
                  <c:v>0.00477127659574468</c:v>
                </c:pt>
                <c:pt idx="20">
                  <c:v>0.00397606382978723</c:v>
                </c:pt>
                <c:pt idx="21">
                  <c:v>0.00397606382978723</c:v>
                </c:pt>
                <c:pt idx="22">
                  <c:v>0.00397606382978723</c:v>
                </c:pt>
                <c:pt idx="23">
                  <c:v>0.00397606382978723</c:v>
                </c:pt>
                <c:pt idx="24">
                  <c:v>0.00397606382978723</c:v>
                </c:pt>
                <c:pt idx="25">
                  <c:v>0.00397606382978723</c:v>
                </c:pt>
                <c:pt idx="26">
                  <c:v>0.00318085106382979</c:v>
                </c:pt>
                <c:pt idx="27">
                  <c:v>0.00318085106382979</c:v>
                </c:pt>
                <c:pt idx="28">
                  <c:v>0.00318085106382979</c:v>
                </c:pt>
                <c:pt idx="29">
                  <c:v>0.00318085106382979</c:v>
                </c:pt>
                <c:pt idx="30">
                  <c:v>0.00318085106382979</c:v>
                </c:pt>
                <c:pt idx="31">
                  <c:v>0.00318085106382979</c:v>
                </c:pt>
                <c:pt idx="32">
                  <c:v>0.00238563829787234</c:v>
                </c:pt>
                <c:pt idx="33">
                  <c:v>0.00238563829787234</c:v>
                </c:pt>
                <c:pt idx="34">
                  <c:v>0.00238563829787234</c:v>
                </c:pt>
                <c:pt idx="35">
                  <c:v>0.00238563829787234</c:v>
                </c:pt>
                <c:pt idx="36">
                  <c:v>0.00238563829787234</c:v>
                </c:pt>
                <c:pt idx="37">
                  <c:v>0.00238563829787234</c:v>
                </c:pt>
                <c:pt idx="38">
                  <c:v>0.00238563829787234</c:v>
                </c:pt>
                <c:pt idx="39">
                  <c:v>0.00159042553191489</c:v>
                </c:pt>
                <c:pt idx="40">
                  <c:v>0.00159042553191489</c:v>
                </c:pt>
                <c:pt idx="41">
                  <c:v>0.00159042553191489</c:v>
                </c:pt>
                <c:pt idx="42">
                  <c:v>0.000795212765957447</c:v>
                </c:pt>
              </c:numCache>
            </c:numRef>
          </c:yVal>
          <c:smooth val="0"/>
        </c:ser>
        <c:axId val="66723699"/>
        <c:axId val="34760331"/>
      </c:scatterChart>
      <c:valAx>
        <c:axId val="667236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34760331"/>
        <c:crosses val="autoZero"/>
        <c:crossBetween val="midCat"/>
      </c:valAx>
      <c:valAx>
        <c:axId val="3476033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6723699"/>
        <c:crosses val="autoZero"/>
        <c:crossBetween val="midCat"/>
      </c:valAx>
      <c:spPr>
        <a:noFill/>
        <a:ln w="0">
          <a:solidFill>
            <a:srgbClr val="b3b3b3"/>
          </a:solidFill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167760</xdr:colOff>
      <xdr:row>118</xdr:row>
      <xdr:rowOff>73800</xdr:rowOff>
    </xdr:from>
    <xdr:to>
      <xdr:col>14</xdr:col>
      <xdr:colOff>552600</xdr:colOff>
      <xdr:row>163</xdr:row>
      <xdr:rowOff>130680</xdr:rowOff>
    </xdr:to>
    <xdr:graphicFrame>
      <xdr:nvGraphicFramePr>
        <xdr:cNvPr id="0" name=""/>
        <xdr:cNvGraphicFramePr/>
      </xdr:nvGraphicFramePr>
      <xdr:xfrm>
        <a:off x="167760" y="19256040"/>
        <a:ext cx="13106520" cy="7372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6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N15" activeCellId="0" sqref="N15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D1" s="2"/>
    </row>
    <row r="3" customFormat="false" ht="12.8" hidden="false" customHeight="false" outlineLevel="0" collapsed="false">
      <c r="A3" s="1" t="s">
        <v>1</v>
      </c>
    </row>
    <row r="4" customFormat="false" ht="12.8" hidden="false" customHeight="false" outlineLevel="0" collapsed="false">
      <c r="A4" s="0" t="s">
        <v>2</v>
      </c>
      <c r="C4" s="0" t="n">
        <v>-0.05</v>
      </c>
      <c r="D4" s="0" t="s">
        <v>3</v>
      </c>
      <c r="F4" s="3" t="s">
        <v>4</v>
      </c>
      <c r="H4" s="4" t="n">
        <v>2</v>
      </c>
      <c r="I4" s="0" t="s">
        <v>5</v>
      </c>
    </row>
    <row r="5" customFormat="false" ht="12.8" hidden="false" customHeight="false" outlineLevel="0" collapsed="false">
      <c r="A5" s="0" t="s">
        <v>6</v>
      </c>
      <c r="C5" s="0" t="n">
        <f aca="false">H11+C4</f>
        <v>154.95</v>
      </c>
      <c r="D5" s="0" t="s">
        <v>7</v>
      </c>
      <c r="F5" s="3" t="s">
        <v>8</v>
      </c>
      <c r="H5" s="5" t="n">
        <v>0.3</v>
      </c>
    </row>
    <row r="6" customFormat="false" ht="12.8" hidden="false" customHeight="false" outlineLevel="0" collapsed="false">
      <c r="A6" s="0" t="s">
        <v>9</v>
      </c>
      <c r="C6" s="0" t="n">
        <v>0.07</v>
      </c>
      <c r="D6" s="0" t="s">
        <v>3</v>
      </c>
      <c r="F6" s="0" t="s">
        <v>10</v>
      </c>
      <c r="H6" s="0" t="n">
        <v>1.5</v>
      </c>
      <c r="I6" s="0" t="s">
        <v>5</v>
      </c>
      <c r="K6" s="5"/>
    </row>
    <row r="7" customFormat="false" ht="12.8" hidden="false" customHeight="false" outlineLevel="0" collapsed="false">
      <c r="A7" s="0" t="s">
        <v>11</v>
      </c>
      <c r="C7" s="0" t="n">
        <v>1.6</v>
      </c>
      <c r="D7" s="3" t="s">
        <v>12</v>
      </c>
      <c r="F7" s="0" t="s">
        <v>13</v>
      </c>
      <c r="H7" s="0" t="n">
        <v>15</v>
      </c>
      <c r="I7" s="0" t="s">
        <v>5</v>
      </c>
    </row>
    <row r="9" customFormat="false" ht="12.8" hidden="false" customHeight="false" outlineLevel="0" collapsed="false">
      <c r="A9" s="1" t="s">
        <v>14</v>
      </c>
      <c r="F9" s="1" t="s">
        <v>15</v>
      </c>
    </row>
    <row r="10" customFormat="false" ht="12.8" hidden="false" customHeight="false" outlineLevel="0" collapsed="false">
      <c r="A10" s="0" t="s">
        <v>16</v>
      </c>
      <c r="C10" s="3" t="n">
        <v>-0.01</v>
      </c>
      <c r="D10" s="0" t="s">
        <v>3</v>
      </c>
      <c r="F10" s="0" t="s">
        <v>17</v>
      </c>
      <c r="H10" s="0" t="n">
        <v>0</v>
      </c>
      <c r="I10" s="0" t="s">
        <v>18</v>
      </c>
    </row>
    <row r="11" customFormat="false" ht="12.8" hidden="false" customHeight="false" outlineLevel="0" collapsed="false">
      <c r="A11" s="0" t="s">
        <v>6</v>
      </c>
      <c r="C11" s="0" t="n">
        <f aca="false">H11+C10</f>
        <v>154.99</v>
      </c>
      <c r="D11" s="0" t="s">
        <v>7</v>
      </c>
      <c r="F11" s="0" t="s">
        <v>6</v>
      </c>
      <c r="H11" s="0" t="n">
        <v>155</v>
      </c>
      <c r="I11" s="0" t="s">
        <v>7</v>
      </c>
    </row>
    <row r="12" customFormat="false" ht="12.8" hidden="false" customHeight="false" outlineLevel="0" collapsed="false">
      <c r="A12" s="0" t="s">
        <v>9</v>
      </c>
      <c r="C12" s="0" t="n">
        <v>0.095</v>
      </c>
      <c r="D12" s="0" t="s">
        <v>3</v>
      </c>
      <c r="F12" s="0" t="s">
        <v>9</v>
      </c>
      <c r="H12" s="0" t="n">
        <v>0.51</v>
      </c>
      <c r="I12" s="0" t="s">
        <v>3</v>
      </c>
    </row>
    <row r="13" customFormat="false" ht="12.8" hidden="false" customHeight="false" outlineLevel="0" collapsed="false">
      <c r="A13" s="0" t="s">
        <v>11</v>
      </c>
      <c r="C13" s="0" t="n">
        <v>1.6</v>
      </c>
      <c r="D13" s="3" t="s">
        <v>19</v>
      </c>
      <c r="F13" s="0" t="s">
        <v>20</v>
      </c>
      <c r="H13" s="0" t="n">
        <v>1.55</v>
      </c>
      <c r="I13" s="0" t="s">
        <v>21</v>
      </c>
    </row>
    <row r="15" customFormat="false" ht="12.8" hidden="false" customHeight="false" outlineLevel="0" collapsed="false">
      <c r="A15" s="0" t="s">
        <v>22</v>
      </c>
      <c r="C15" s="6" t="n">
        <f aca="false">C12+C6</f>
        <v>0.165</v>
      </c>
      <c r="D15" s="0" t="s">
        <v>3</v>
      </c>
    </row>
    <row r="17" customFormat="false" ht="12.8" hidden="false" customHeight="false" outlineLevel="0" collapsed="false">
      <c r="B17" s="1" t="s">
        <v>23</v>
      </c>
    </row>
    <row r="18" customFormat="false" ht="12.8" hidden="false" customHeight="false" outlineLevel="0" collapsed="false">
      <c r="J18" s="0" t="s">
        <v>24</v>
      </c>
    </row>
    <row r="19" customFormat="false" ht="35.05" hidden="false" customHeight="false" outlineLevel="0" collapsed="false">
      <c r="A19" s="7" t="s">
        <v>25</v>
      </c>
      <c r="B19" s="7" t="s">
        <v>26</v>
      </c>
      <c r="C19" s="7" t="s">
        <v>27</v>
      </c>
      <c r="D19" s="7" t="s">
        <v>28</v>
      </c>
      <c r="E19" s="7" t="s">
        <v>29</v>
      </c>
      <c r="F19" s="7" t="s">
        <v>30</v>
      </c>
      <c r="G19" s="7" t="s">
        <v>31</v>
      </c>
      <c r="H19" s="7" t="s">
        <v>32</v>
      </c>
      <c r="I19" s="7" t="s">
        <v>33</v>
      </c>
      <c r="J19" s="7" t="s">
        <v>34</v>
      </c>
      <c r="K19" s="7" t="s">
        <v>35</v>
      </c>
    </row>
    <row r="20" customFormat="false" ht="12.8" hidden="false" customHeight="false" outlineLevel="0" collapsed="false">
      <c r="A20" s="8" t="s">
        <v>3</v>
      </c>
      <c r="B20" s="8" t="s">
        <v>5</v>
      </c>
      <c r="C20" s="8" t="s">
        <v>3</v>
      </c>
      <c r="D20" s="8" t="s">
        <v>5</v>
      </c>
      <c r="E20" s="8" t="s">
        <v>3</v>
      </c>
      <c r="F20" s="8" t="s">
        <v>5</v>
      </c>
      <c r="G20" s="8" t="s">
        <v>5</v>
      </c>
      <c r="H20" s="8" t="s">
        <v>5</v>
      </c>
      <c r="I20" s="8" t="s">
        <v>5</v>
      </c>
      <c r="J20" s="8" t="s">
        <v>5</v>
      </c>
      <c r="K20" s="9"/>
    </row>
    <row r="21" customFormat="false" ht="12.8" hidden="false" customHeight="false" outlineLevel="0" collapsed="false">
      <c r="A21" s="10" t="n">
        <v>0</v>
      </c>
      <c r="B21" s="11" t="n">
        <f aca="false">$H$12*$H$13*A21^1.5*1000</f>
        <v>0</v>
      </c>
      <c r="C21" s="12" t="n">
        <f aca="false">A21-$C$4</f>
        <v>0.05</v>
      </c>
      <c r="D21" s="13" t="n">
        <f aca="false">$C$6*$C$7*C21^1.5*1000</f>
        <v>1.25219806739988</v>
      </c>
      <c r="E21" s="12" t="n">
        <f aca="false">A21-$C$10</f>
        <v>0.01</v>
      </c>
      <c r="F21" s="13" t="n">
        <f aca="false">IF(E21&lt;0,0,$C$12*$C$13*E21^1.5*1000)</f>
        <v>0.152</v>
      </c>
      <c r="G21" s="13" t="n">
        <f aca="false">D21+F21+B21</f>
        <v>1.40419806739988</v>
      </c>
      <c r="H21" s="13" t="n">
        <f aca="false">IF(B21&lt;$H$6,0,IF(B21&gt;$H$7,70,B21))</f>
        <v>0</v>
      </c>
      <c r="I21" s="13" t="n">
        <f aca="false">IF(B21&lt;$H$6,D21+F21+B21,IF(B21&gt;$H$7,D21+F21+B21-$H$7,D21+F21))</f>
        <v>1.40419806739988</v>
      </c>
      <c r="J21" s="13" t="n">
        <f aca="false">IF(G21&lt;$H$4,G21,($H$4+(G21-$H$4)*$H$5))</f>
        <v>1.40419806739988</v>
      </c>
      <c r="K21" s="14" t="n">
        <f aca="false">(I21-$H$4)/(G21-$H$4)</f>
        <v>1</v>
      </c>
    </row>
    <row r="22" customFormat="false" ht="12.8" hidden="false" customHeight="false" outlineLevel="0" collapsed="false">
      <c r="A22" s="12" t="n">
        <v>0.01</v>
      </c>
      <c r="B22" s="11" t="n">
        <f aca="false">$H$12*$H$13*A22^1.5*1000</f>
        <v>0.7905</v>
      </c>
      <c r="C22" s="12" t="n">
        <f aca="false">A22-$C$4</f>
        <v>0.06</v>
      </c>
      <c r="D22" s="15" t="n">
        <f aca="false">$C$6*$C$7*C22^1.5*1000</f>
        <v>1.6460571071503</v>
      </c>
      <c r="E22" s="12" t="n">
        <f aca="false">A22-$C$10</f>
        <v>0.02</v>
      </c>
      <c r="F22" s="13" t="n">
        <f aca="false">IF(E22&lt;0,0,$C$12*$C$13*E22^1.5*1000)</f>
        <v>0.429920922961421</v>
      </c>
      <c r="G22" s="13" t="n">
        <f aca="false">D22+F22+B22</f>
        <v>2.86647803011172</v>
      </c>
      <c r="H22" s="13" t="n">
        <f aca="false">IF(B22&lt;$H$6,0,IF(B22&gt;$H$7,$H$7,B22))</f>
        <v>0</v>
      </c>
      <c r="I22" s="13" t="n">
        <f aca="false">IF(B22&lt;$H$6,D22+F22+B22,IF(B22&gt;$H$7,D22+F22+B22-$H$7,D22+F22))</f>
        <v>2.86647803011172</v>
      </c>
      <c r="J22" s="13" t="n">
        <f aca="false">IF(G22&lt;$H$4,G22,($H$4+(G22-$H$4)*$H$5))</f>
        <v>2.25994340903352</v>
      </c>
      <c r="K22" s="14" t="n">
        <f aca="false">(I22-$H$4)/(G22-$H$4)</f>
        <v>1</v>
      </c>
    </row>
    <row r="23" customFormat="false" ht="12.8" hidden="false" customHeight="false" outlineLevel="0" collapsed="false">
      <c r="A23" s="10" t="n">
        <v>0.02</v>
      </c>
      <c r="B23" s="11" t="n">
        <f aca="false">$H$12*$H$13*A23^1.5*1000</f>
        <v>2.23587164211186</v>
      </c>
      <c r="C23" s="12" t="n">
        <f aca="false">A23-$C$4</f>
        <v>0.07</v>
      </c>
      <c r="D23" s="13" t="n">
        <f aca="false">$C$6*$C$7*C23^1.5*1000</f>
        <v>2.07426902787464</v>
      </c>
      <c r="E23" s="12" t="n">
        <f aca="false">A23-$C$10</f>
        <v>0.03</v>
      </c>
      <c r="F23" s="13" t="n">
        <f aca="false">IF(E23&lt;0,0,$C$12*$C$13*E23^1.5*1000)</f>
        <v>0.789815168251408</v>
      </c>
      <c r="G23" s="13" t="n">
        <f aca="false">D23+F23+B23</f>
        <v>5.09995583823791</v>
      </c>
      <c r="H23" s="13" t="n">
        <f aca="false">IF(B23&lt;$H$6,0,IF(B23&gt;$H$7,$H$7,B23))</f>
        <v>2.23587164211186</v>
      </c>
      <c r="I23" s="13" t="n">
        <f aca="false">IF(B23&lt;$H$6,D23+F23+B23,IF(B23&gt;$H$7,D23+F23+B23-$H$7,D23+F23))</f>
        <v>2.86408419612605</v>
      </c>
      <c r="J23" s="13" t="n">
        <f aca="false">IF(G23&lt;$H$4,G23,($H$4+(G23-$H$4)*$H$5))</f>
        <v>2.92998675147137</v>
      </c>
      <c r="K23" s="14" t="n">
        <f aca="false">(I23-$H$4)/(G23-$H$4)</f>
        <v>0.278740808326229</v>
      </c>
    </row>
    <row r="24" customFormat="false" ht="12.8" hidden="false" customHeight="false" outlineLevel="0" collapsed="false">
      <c r="A24" s="10" t="n">
        <v>0.03</v>
      </c>
      <c r="B24" s="11" t="n">
        <f aca="false">$H$12*$H$13*A24^1.5*1000</f>
        <v>4.10755849014959</v>
      </c>
      <c r="C24" s="12" t="n">
        <f aca="false">A24-$C$4</f>
        <v>0.08</v>
      </c>
      <c r="D24" s="13" t="n">
        <f aca="false">$C$6*$C$7*C24^1.5*1000</f>
        <v>2.53427070377259</v>
      </c>
      <c r="E24" s="12" t="n">
        <f aca="false">A24-$C$10</f>
        <v>0.04</v>
      </c>
      <c r="F24" s="13" t="n">
        <f aca="false">IF(E24&lt;0,0,$C$12*$C$13*E24^1.5*1000)</f>
        <v>1.216</v>
      </c>
      <c r="G24" s="13" t="n">
        <f aca="false">D24+F24+B24</f>
        <v>7.85782919392218</v>
      </c>
      <c r="H24" s="13" t="n">
        <f aca="false">IF(B24&lt;$H$6,0,IF(B24&gt;$H$7,$H$7,B24))</f>
        <v>4.10755849014959</v>
      </c>
      <c r="I24" s="13" t="n">
        <f aca="false">IF(B24&lt;$H$6,D24+F24+B24,IF(B24&gt;$H$7,D24+F24+B24-$H$7,D24+F24))</f>
        <v>3.75027070377259</v>
      </c>
      <c r="J24" s="13" t="n">
        <f aca="false">IF(G24&lt;$H$4,G24,($H$4+(G24-$H$4)*$H$5))</f>
        <v>3.75734875817665</v>
      </c>
      <c r="K24" s="14" t="n">
        <f aca="false">(I24-$H$4)/(G24-$H$4)</f>
        <v>0.298791693275828</v>
      </c>
    </row>
    <row r="25" customFormat="false" ht="12.8" hidden="false" customHeight="false" outlineLevel="0" collapsed="false">
      <c r="A25" s="10" t="n">
        <v>0.04</v>
      </c>
      <c r="B25" s="11" t="n">
        <f aca="false">$H$12*$H$13*A25^1.5*1000</f>
        <v>6.324</v>
      </c>
      <c r="C25" s="12" t="n">
        <f aca="false">A25-$C$4</f>
        <v>0.09</v>
      </c>
      <c r="D25" s="13" t="n">
        <f aca="false">$C$6*$C$7*C25^1.5*1000</f>
        <v>3.024</v>
      </c>
      <c r="E25" s="12" t="n">
        <f aca="false">A25-$C$10</f>
        <v>0.05</v>
      </c>
      <c r="F25" s="13" t="n">
        <f aca="false">IF(E25&lt;0,0,$C$12*$C$13*E25^1.5*1000)</f>
        <v>1.69941166289984</v>
      </c>
      <c r="G25" s="13" t="n">
        <f aca="false">D25+F25+B25</f>
        <v>11.0474116628998</v>
      </c>
      <c r="H25" s="13" t="n">
        <f aca="false">IF(B25&lt;$H$6,0,IF(B25&gt;$H$7,$H$7,B25))</f>
        <v>6.324</v>
      </c>
      <c r="I25" s="13" t="n">
        <f aca="false">IF(B25&lt;$H$6,D25+F25+B25,IF(B25&gt;$H$7,D25+F25+B25-$H$7,D25+F25))</f>
        <v>4.72341166289984</v>
      </c>
      <c r="J25" s="13" t="n">
        <f aca="false">IF(G25&lt;$H$4,G25,($H$4+(G25-$H$4)*$H$5))</f>
        <v>4.71422349886995</v>
      </c>
      <c r="K25" s="14" t="n">
        <f aca="false">(I25-$H$4)/(G25-$H$4)</f>
        <v>0.301015557197156</v>
      </c>
    </row>
    <row r="26" customFormat="false" ht="12.8" hidden="false" customHeight="false" outlineLevel="0" collapsed="false">
      <c r="A26" s="10" t="n">
        <v>0.05</v>
      </c>
      <c r="B26" s="11" t="n">
        <f aca="false">$H$12*$H$13*A26^1.5*1000</f>
        <v>8.83805868106792</v>
      </c>
      <c r="C26" s="12" t="n">
        <f aca="false">A26-$C$4</f>
        <v>0.1</v>
      </c>
      <c r="D26" s="13" t="n">
        <f aca="false">$C$6*$C$7*C26^1.5*1000</f>
        <v>3.54175097938859</v>
      </c>
      <c r="E26" s="12" t="n">
        <f aca="false">A26-$C$10</f>
        <v>0.06</v>
      </c>
      <c r="F26" s="13" t="n">
        <f aca="false">IF(E26&lt;0,0,$C$12*$C$13*E26^1.5*1000)</f>
        <v>2.23393464541826</v>
      </c>
      <c r="G26" s="13" t="n">
        <f aca="false">D26+F26+B26</f>
        <v>14.6137443058748</v>
      </c>
      <c r="H26" s="13" t="n">
        <f aca="false">IF(B26&lt;$H$6,0,IF(B26&gt;$H$7,$H$7,B26))</f>
        <v>8.83805868106792</v>
      </c>
      <c r="I26" s="13" t="n">
        <f aca="false">IF(B26&lt;$H$6,D26+F26+B26,IF(B26&gt;$H$7,D26+F26+B26-$H$7,D26+F26))</f>
        <v>5.77568562480685</v>
      </c>
      <c r="J26" s="13" t="n">
        <f aca="false">IF(G26&lt;$H$4,G26,($H$4+(G26-$H$4)*$H$5))</f>
        <v>5.78412329176243</v>
      </c>
      <c r="K26" s="14" t="n">
        <f aca="false">(I26-$H$4)/(G26-$H$4)</f>
        <v>0.299331073569356</v>
      </c>
    </row>
    <row r="27" customFormat="false" ht="12.8" hidden="false" customHeight="false" outlineLevel="0" collapsed="false">
      <c r="A27" s="10" t="n">
        <v>0.06</v>
      </c>
      <c r="B27" s="11" t="n">
        <f aca="false">$H$12*$H$13*A27^1.5*1000</f>
        <v>11.6179298500206</v>
      </c>
      <c r="C27" s="12" t="n">
        <f aca="false">A27-$C$4</f>
        <v>0.11</v>
      </c>
      <c r="D27" s="13" t="n">
        <f aca="false">$C$6*$C$7*C27^1.5*1000</f>
        <v>4.08608174171785</v>
      </c>
      <c r="E27" s="12" t="n">
        <f aca="false">A27-$C$10</f>
        <v>0.07</v>
      </c>
      <c r="F27" s="13" t="n">
        <f aca="false">IF(E27&lt;0,0,$C$12*$C$13*E27^1.5*1000)</f>
        <v>2.81507939497272</v>
      </c>
      <c r="G27" s="13" t="n">
        <f aca="false">D27+F27+B27</f>
        <v>18.5190909867112</v>
      </c>
      <c r="H27" s="13" t="n">
        <f aca="false">IF(B27&lt;$H$6,0,IF(B27&gt;$H$7,$H$7,B27))</f>
        <v>11.6179298500206</v>
      </c>
      <c r="I27" s="13" t="n">
        <f aca="false">IF(B27&lt;$H$6,D27+F27+B27,IF(B27&gt;$H$7,D27+F27+B27-$H$7,D27+F27))</f>
        <v>6.90116113669058</v>
      </c>
      <c r="J27" s="13" t="n">
        <f aca="false">IF(G27&lt;$H$4,G27,($H$4+(G27-$H$4)*$H$5))</f>
        <v>6.95572729601336</v>
      </c>
      <c r="K27" s="14" t="n">
        <f aca="false">(I27-$H$4)/(G27-$H$4)</f>
        <v>0.296696781961751</v>
      </c>
    </row>
    <row r="28" customFormat="false" ht="12.8" hidden="false" customHeight="false" outlineLevel="0" collapsed="false">
      <c r="A28" s="10" t="n">
        <v>0.07</v>
      </c>
      <c r="B28" s="11" t="n">
        <f aca="false">$H$12*$H$13*A28^1.5*1000</f>
        <v>14.6402648797759</v>
      </c>
      <c r="C28" s="12" t="n">
        <f aca="false">A28-$C$4</f>
        <v>0.12</v>
      </c>
      <c r="D28" s="13" t="n">
        <f aca="false">$C$6*$C$7*C28^1.5*1000</f>
        <v>4.65575257074514</v>
      </c>
      <c r="E28" s="12" t="n">
        <f aca="false">A28-$C$10</f>
        <v>0.08</v>
      </c>
      <c r="F28" s="13" t="n">
        <f aca="false">IF(E28&lt;0,0,$C$12*$C$13*E28^1.5*1000)</f>
        <v>3.43936738369137</v>
      </c>
      <c r="G28" s="13" t="n">
        <f aca="false">D28+F28+B28</f>
        <v>22.7353848342124</v>
      </c>
      <c r="H28" s="13" t="n">
        <f aca="false">IF(B28&lt;$H$6,0,IF(B28&gt;$H$7,$H$7,B28))</f>
        <v>14.6402648797759</v>
      </c>
      <c r="I28" s="13" t="n">
        <f aca="false">IF(B28&lt;$H$6,D28+F28+B28,IF(B28&gt;$H$7,D28+F28+B28-$H$7,D28+F28))</f>
        <v>8.09511995443651</v>
      </c>
      <c r="J28" s="13" t="n">
        <f aca="false">IF(G28&lt;$H$4,G28,($H$4+(G28-$H$4)*$H$5))</f>
        <v>8.22061545026373</v>
      </c>
      <c r="K28" s="14" t="n">
        <f aca="false">(I28-$H$4)/(G28-$H$4)</f>
        <v>0.293947761431456</v>
      </c>
    </row>
    <row r="29" customFormat="false" ht="12.8" hidden="false" customHeight="false" outlineLevel="0" collapsed="false">
      <c r="A29" s="10" t="n">
        <v>0.08</v>
      </c>
      <c r="B29" s="11" t="n">
        <f aca="false">$H$12*$H$13*A29^1.5*1000</f>
        <v>17.8869731368949</v>
      </c>
      <c r="C29" s="12" t="n">
        <f aca="false">A29-$C$4</f>
        <v>0.13</v>
      </c>
      <c r="D29" s="13" t="n">
        <f aca="false">$C$6*$C$7*C29^1.5*1000</f>
        <v>5.24968265707557</v>
      </c>
      <c r="E29" s="12" t="n">
        <f aca="false">A29-$C$10</f>
        <v>0.09</v>
      </c>
      <c r="F29" s="13" t="n">
        <f aca="false">IF(E29&lt;0,0,$C$12*$C$13*E29^1.5*1000)</f>
        <v>4.104</v>
      </c>
      <c r="G29" s="13" t="n">
        <f aca="false">D29+F29+B29</f>
        <v>27.2406557939705</v>
      </c>
      <c r="H29" s="13" t="n">
        <f aca="false">IF(B29&lt;$H$6,0,IF(B29&gt;$H$7,$H$7,B29))</f>
        <v>15</v>
      </c>
      <c r="I29" s="13" t="n">
        <f aca="false">IF(B29&lt;$H$6,D29+F29+B29,IF(B29&gt;$H$7,D29+F29+B29-$H$7,D29+F29))</f>
        <v>12.2406557939705</v>
      </c>
      <c r="J29" s="13" t="n">
        <f aca="false">IF(G29&lt;$H$4,G29,($H$4+(G29-$H$4)*$H$5))</f>
        <v>9.57219673819114</v>
      </c>
      <c r="K29" s="14" t="n">
        <f aca="false">(I29-$H$4)/(G29-$H$4)</f>
        <v>0.405720670554716</v>
      </c>
    </row>
    <row r="30" customFormat="false" ht="12.8" hidden="false" customHeight="false" outlineLevel="0" collapsed="false">
      <c r="A30" s="10" t="n">
        <v>0.09</v>
      </c>
      <c r="B30" s="11" t="n">
        <f aca="false">$H$12*$H$13*A30^1.5*1000</f>
        <v>21.3435</v>
      </c>
      <c r="C30" s="12" t="n">
        <f aca="false">A30-$C$4</f>
        <v>0.14</v>
      </c>
      <c r="D30" s="13" t="n">
        <f aca="false">$C$6*$C$7*C30^1.5*1000</f>
        <v>5.86691878246154</v>
      </c>
      <c r="E30" s="12" t="n">
        <f aca="false">A30-$C$10</f>
        <v>0.1</v>
      </c>
      <c r="F30" s="13" t="n">
        <f aca="false">IF(E30&lt;0,0,$C$12*$C$13*E30^1.5*1000)</f>
        <v>4.80666204345594</v>
      </c>
      <c r="G30" s="13" t="n">
        <f aca="false">D30+F30+B30</f>
        <v>32.0170808259175</v>
      </c>
      <c r="H30" s="13" t="n">
        <f aca="false">IF(B30&lt;$H$6,0,IF(B30&gt;$H$7,$H$7,B30))</f>
        <v>15</v>
      </c>
      <c r="I30" s="13" t="n">
        <f aca="false">IF(B30&lt;$H$6,D30+F30+B30,IF(B30&gt;$H$7,D30+F30+B30-$H$7,D30+F30))</f>
        <v>17.0170808259175</v>
      </c>
      <c r="J30" s="13" t="n">
        <f aca="false">IF(G30&lt;$H$4,G30,($H$4+(G30-$H$4)*$H$5))</f>
        <v>11.0051242477752</v>
      </c>
      <c r="K30" s="14" t="n">
        <f aca="false">(I30-$H$4)/(G30-$H$4)</f>
        <v>0.500284518438294</v>
      </c>
    </row>
    <row r="31" customFormat="false" ht="12.8" hidden="false" customHeight="false" outlineLevel="0" collapsed="false">
      <c r="A31" s="10" t="n">
        <v>0.1</v>
      </c>
      <c r="B31" s="11" t="n">
        <f aca="false">$H$12*$H$13*A31^1.5*1000</f>
        <v>24.997804903631</v>
      </c>
      <c r="C31" s="12" t="n">
        <f aca="false">A31-$C$4</f>
        <v>0.15</v>
      </c>
      <c r="D31" s="13" t="n">
        <f aca="false">$C$6*$C$7*C31^1.5*1000</f>
        <v>6.50661202162846</v>
      </c>
      <c r="E31" s="12" t="n">
        <f aca="false">A31-$C$10</f>
        <v>0.11</v>
      </c>
      <c r="F31" s="13" t="n">
        <f aca="false">IF(E31&lt;0,0,$C$12*$C$13*E31^1.5*1000)</f>
        <v>5.54539664947423</v>
      </c>
      <c r="G31" s="13" t="n">
        <f aca="false">D31+F31+B31</f>
        <v>37.0498135747337</v>
      </c>
      <c r="H31" s="13" t="n">
        <f aca="false">IF(B31&lt;$H$6,0,IF(B31&gt;$H$7,$H$7,B31))</f>
        <v>15</v>
      </c>
      <c r="I31" s="13" t="n">
        <f aca="false">IF(B31&lt;$H$6,D31+F31+B31,IF(B31&gt;$H$7,D31+F31+B31-$H$7,D31+F31))</f>
        <v>22.0498135747337</v>
      </c>
      <c r="J31" s="13" t="n">
        <f aca="false">IF(G31&lt;$H$4,G31,($H$4+(G31-$H$4)*$H$5))</f>
        <v>12.5149440724201</v>
      </c>
      <c r="K31" s="14" t="n">
        <f aca="false">(I31-$H$4)/(G31-$H$4)</f>
        <v>0.572037666676407</v>
      </c>
    </row>
    <row r="32" customFormat="false" ht="12.8" hidden="false" customHeight="false" outlineLevel="0" collapsed="false">
      <c r="A32" s="10" t="n">
        <v>0.11</v>
      </c>
      <c r="B32" s="11" t="n">
        <f aca="false">$H$12*$H$13*A32^1.5*1000</f>
        <v>28.8397108645354</v>
      </c>
      <c r="C32" s="12" t="n">
        <f aca="false">A32-$C$4</f>
        <v>0.16</v>
      </c>
      <c r="D32" s="13" t="n">
        <f aca="false">$C$6*$C$7*C32^1.5*1000</f>
        <v>7.168</v>
      </c>
      <c r="E32" s="12" t="n">
        <f aca="false">A32-$C$10</f>
        <v>0.12</v>
      </c>
      <c r="F32" s="13" t="n">
        <f aca="false">IF(E32&lt;0,0,$C$12*$C$13*E32^1.5*1000)</f>
        <v>6.31852134601127</v>
      </c>
      <c r="G32" s="13" t="n">
        <f aca="false">D32+F32+B32</f>
        <v>42.3262322105466</v>
      </c>
      <c r="H32" s="13" t="n">
        <f aca="false">IF(B32&lt;$H$6,0,IF(B32&gt;$H$7,$H$7,B32))</f>
        <v>15</v>
      </c>
      <c r="I32" s="13" t="n">
        <f aca="false">IF(B32&lt;$H$6,D32+F32+B32,IF(B32&gt;$H$7,D32+F32+B32-$H$7,D32+F32))</f>
        <v>27.3262322105466</v>
      </c>
      <c r="J32" s="13" t="n">
        <f aca="false">IF(G32&lt;$H$4,G32,($H$4+(G32-$H$4)*$H$5))</f>
        <v>14.097869663164</v>
      </c>
      <c r="K32" s="14" t="n">
        <f aca="false">(I32-$H$4)/(G32-$H$4)</f>
        <v>0.628033684831161</v>
      </c>
    </row>
    <row r="33" customFormat="false" ht="12.8" hidden="false" customHeight="false" outlineLevel="0" collapsed="false">
      <c r="A33" s="10" t="n">
        <v>0.12</v>
      </c>
      <c r="B33" s="11" t="n">
        <f aca="false">$H$12*$H$13*A33^1.5*1000</f>
        <v>32.8604679211967</v>
      </c>
      <c r="C33" s="12" t="n">
        <f aca="false">A33-$C$4</f>
        <v>0.17</v>
      </c>
      <c r="D33" s="13" t="n">
        <f aca="false">$C$6*$C$7*C33^1.5*1000</f>
        <v>7.85039311117603</v>
      </c>
      <c r="E33" s="12" t="n">
        <f aca="false">A33-$C$10</f>
        <v>0.13</v>
      </c>
      <c r="F33" s="13" t="n">
        <f aca="false">IF(E33&lt;0,0,$C$12*$C$13*E33^1.5*1000)</f>
        <v>7.12456932031684</v>
      </c>
      <c r="G33" s="13" t="n">
        <f aca="false">D33+F33+B33</f>
        <v>47.8354303526896</v>
      </c>
      <c r="H33" s="13" t="n">
        <f aca="false">IF(B33&lt;$H$6,0,IF(B33&gt;$H$7,$H$7,B33))</f>
        <v>15</v>
      </c>
      <c r="I33" s="13" t="n">
        <f aca="false">IF(B33&lt;$H$6,D33+F33+B33,IF(B33&gt;$H$7,D33+F33+B33-$H$7,D33+F33))</f>
        <v>32.8354303526896</v>
      </c>
      <c r="J33" s="13" t="n">
        <f aca="false">IF(G33&lt;$H$4,G33,($H$4+(G33-$H$4)*$H$5))</f>
        <v>15.7506291058069</v>
      </c>
      <c r="K33" s="14" t="n">
        <f aca="false">(I33-$H$4)/(G33-$H$4)</f>
        <v>0.672742245800256</v>
      </c>
    </row>
    <row r="34" customFormat="false" ht="12.8" hidden="false" customHeight="false" outlineLevel="0" collapsed="false">
      <c r="A34" s="10" t="n">
        <v>0.13</v>
      </c>
      <c r="B34" s="11" t="n">
        <f aca="false">$H$12*$H$13*A34^1.5*1000</f>
        <v>37.0524476823057</v>
      </c>
      <c r="C34" s="12" t="n">
        <f aca="false">A34-$C$4</f>
        <v>0.18</v>
      </c>
      <c r="D34" s="13" t="n">
        <f aca="false">$C$6*$C$7*C34^1.5*1000</f>
        <v>8.55316362523248</v>
      </c>
      <c r="E34" s="12" t="n">
        <f aca="false">A34-$C$10</f>
        <v>0.14</v>
      </c>
      <c r="F34" s="13" t="n">
        <f aca="false">IF(E34&lt;0,0,$C$12*$C$13*E34^1.5*1000)</f>
        <v>7.96224691905495</v>
      </c>
      <c r="G34" s="13" t="n">
        <f aca="false">D34+F34+B34</f>
        <v>53.5678582265931</v>
      </c>
      <c r="H34" s="13" t="n">
        <f aca="false">IF(B34&lt;$H$6,0,IF(B34&gt;$H$7,$H$7,B34))</f>
        <v>15</v>
      </c>
      <c r="I34" s="13" t="n">
        <f aca="false">IF(B34&lt;$H$6,D34+F34+B34,IF(B34&gt;$H$7,D34+F34+B34-$H$7,D34+F34))</f>
        <v>38.5678582265931</v>
      </c>
      <c r="J34" s="13" t="n">
        <f aca="false">IF(G34&lt;$H$4,G34,($H$4+(G34-$H$4)*$H$5))</f>
        <v>17.4703574679779</v>
      </c>
      <c r="K34" s="14" t="n">
        <f aca="false">(I34-$H$4)/(G34-$H$4)</f>
        <v>0.70912113638521</v>
      </c>
    </row>
    <row r="35" customFormat="false" ht="12.8" hidden="false" customHeight="false" outlineLevel="0" collapsed="false">
      <c r="A35" s="10" t="n">
        <v>0.14</v>
      </c>
      <c r="B35" s="11" t="n">
        <f aca="false">$H$12*$H$13*A35^1.5*1000</f>
        <v>41.4089222994272</v>
      </c>
      <c r="C35" s="12" t="n">
        <f aca="false">A35-$C$4</f>
        <v>0.19</v>
      </c>
      <c r="D35" s="13" t="n">
        <f aca="false">$C$6*$C$7*C35^1.5*1000</f>
        <v>9.27573695185455</v>
      </c>
      <c r="E35" s="12" t="n">
        <f aca="false">A35-$C$10</f>
        <v>0.15</v>
      </c>
      <c r="F35" s="13" t="n">
        <f aca="false">IF(E35&lt;0,0,$C$12*$C$13*E35^1.5*1000)</f>
        <v>8.83040202935291</v>
      </c>
      <c r="G35" s="13" t="n">
        <f aca="false">D35+F35+B35</f>
        <v>59.5150612806347</v>
      </c>
      <c r="H35" s="13" t="n">
        <f aca="false">IF(B35&lt;$H$6,0,IF(B35&gt;$H$7,$H$7,B35))</f>
        <v>15</v>
      </c>
      <c r="I35" s="13" t="n">
        <f aca="false">IF(B35&lt;$H$6,D35+F35+B35,IF(B35&gt;$H$7,D35+F35+B35-$H$7,D35+F35))</f>
        <v>44.5150612806347</v>
      </c>
      <c r="J35" s="13" t="n">
        <f aca="false">IF(G35&lt;$H$4,G35,($H$4+(G35-$H$4)*$H$5))</f>
        <v>19.2545183841904</v>
      </c>
      <c r="K35" s="14" t="n">
        <f aca="false">(I35-$H$4)/(G35-$H$4)</f>
        <v>0.739198747840846</v>
      </c>
    </row>
    <row r="36" customFormat="false" ht="12.8" hidden="false" customHeight="false" outlineLevel="0" collapsed="false">
      <c r="A36" s="10" t="n">
        <v>0.15</v>
      </c>
      <c r="B36" s="11" t="n">
        <f aca="false">$H$12*$H$13*A36^1.5*1000</f>
        <v>45.9239000276545</v>
      </c>
      <c r="C36" s="12" t="n">
        <f aca="false">A36-$C$4</f>
        <v>0.2</v>
      </c>
      <c r="D36" s="13" t="n">
        <f aca="false">$C$6*$C$7*C36^1.5*1000</f>
        <v>10.0175845391991</v>
      </c>
      <c r="E36" s="12" t="n">
        <f aca="false">A36-$C$10</f>
        <v>0.16</v>
      </c>
      <c r="F36" s="13" t="n">
        <f aca="false">IF(E36&lt;0,0,$C$12*$C$13*E36^1.5*1000)</f>
        <v>9.728</v>
      </c>
      <c r="G36" s="13" t="n">
        <f aca="false">D36+F36+B36</f>
        <v>65.6694845668535</v>
      </c>
      <c r="H36" s="13" t="n">
        <f aca="false">IF(B36&lt;$H$6,0,IF(B36&gt;$H$7,$H$7,B36))</f>
        <v>15</v>
      </c>
      <c r="I36" s="13" t="n">
        <f aca="false">IF(B36&lt;$H$6,D36+F36+B36,IF(B36&gt;$H$7,D36+F36+B36-$H$7,D36+F36))</f>
        <v>50.6694845668535</v>
      </c>
      <c r="J36" s="13" t="n">
        <f aca="false">IF(G36&lt;$H$4,G36,($H$4+(G36-$H$4)*$H$5))</f>
        <v>21.1008453700561</v>
      </c>
      <c r="K36" s="14" t="n">
        <f aca="false">(I36-$H$4)/(G36-$H$4)</f>
        <v>0.764408333096369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18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E13" activeCellId="0" sqref="E13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52.12"/>
    <col collapsed="false" customWidth="true" hidden="false" outlineLevel="0" max="2" min="2" style="0" width="13.65"/>
    <col collapsed="false" customWidth="true" hidden="false" outlineLevel="0" max="3" min="3" style="0" width="8.66"/>
    <col collapsed="false" customWidth="true" hidden="false" outlineLevel="0" max="4" min="4" style="0" width="9.35"/>
    <col collapsed="false" customWidth="true" hidden="false" outlineLevel="0" max="5" min="5" style="0" width="10.05"/>
    <col collapsed="false" customWidth="true" hidden="false" outlineLevel="0" max="6" min="6" style="0" width="15.96"/>
    <col collapsed="false" customWidth="true" hidden="false" outlineLevel="0" max="7" min="7" style="0" width="13.37"/>
    <col collapsed="false" customWidth="true" hidden="false" outlineLevel="0" max="9" min="8" style="0" width="6.01"/>
    <col collapsed="false" customWidth="true" hidden="false" outlineLevel="0" max="10" min="10" style="0" width="7.26"/>
    <col collapsed="false" customWidth="true" hidden="false" outlineLevel="0" max="11" min="11" style="0" width="10.32"/>
    <col collapsed="false" customWidth="true" hidden="false" outlineLevel="0" max="12" min="12" style="0" width="7.95"/>
    <col collapsed="false" customWidth="true" hidden="false" outlineLevel="0" max="14" min="13" style="0" width="9.78"/>
  </cols>
  <sheetData>
    <row r="1" customFormat="false" ht="12.8" hidden="false" customHeight="false" outlineLevel="0" collapsed="false">
      <c r="A1" s="0" t="s">
        <v>36</v>
      </c>
    </row>
    <row r="2" customFormat="false" ht="12.8" hidden="false" customHeight="false" outlineLevel="0" collapsed="false">
      <c r="A2" s="0" t="s">
        <v>37</v>
      </c>
    </row>
    <row r="4" customFormat="false" ht="12.8" hidden="false" customHeight="false" outlineLevel="0" collapsed="false">
      <c r="A4" s="0" t="s">
        <v>38</v>
      </c>
    </row>
    <row r="5" customFormat="false" ht="12.8" hidden="false" customHeight="false" outlineLevel="0" collapsed="false">
      <c r="A5" s="0" t="s">
        <v>39</v>
      </c>
      <c r="B5" s="0" t="s">
        <v>40</v>
      </c>
      <c r="C5" s="0" t="s">
        <v>41</v>
      </c>
    </row>
    <row r="6" customFormat="false" ht="12.8" hidden="false" customHeight="false" outlineLevel="0" collapsed="false">
      <c r="A6" s="0" t="s">
        <v>42</v>
      </c>
      <c r="B6" s="16" t="s">
        <v>43</v>
      </c>
      <c r="C6" s="0" t="s">
        <v>44</v>
      </c>
    </row>
    <row r="7" customFormat="false" ht="12.8" hidden="false" customHeight="false" outlineLevel="0" collapsed="false">
      <c r="A7" s="0" t="s">
        <v>45</v>
      </c>
      <c r="B7" s="0" t="s">
        <v>46</v>
      </c>
    </row>
    <row r="8" customFormat="false" ht="12.8" hidden="false" customHeight="false" outlineLevel="0" collapsed="false">
      <c r="A8" s="0" t="s">
        <v>47</v>
      </c>
      <c r="B8" s="0" t="s">
        <v>48</v>
      </c>
      <c r="C8" s="0" t="n">
        <v>0.752</v>
      </c>
      <c r="D8" s="0" t="s">
        <v>49</v>
      </c>
    </row>
    <row r="9" customFormat="false" ht="12.8" hidden="false" customHeight="false" outlineLevel="0" collapsed="false">
      <c r="A9" s="0" t="s">
        <v>50</v>
      </c>
    </row>
    <row r="10" customFormat="false" ht="12.8" hidden="false" customHeight="false" outlineLevel="0" collapsed="false">
      <c r="A10" s="0" t="s">
        <v>51</v>
      </c>
      <c r="B10" s="0" t="s">
        <v>3</v>
      </c>
      <c r="C10" s="0" t="n">
        <v>20</v>
      </c>
    </row>
    <row r="11" customFormat="false" ht="12.8" hidden="false" customHeight="false" outlineLevel="0" collapsed="false">
      <c r="A11" s="0" t="s">
        <v>52</v>
      </c>
      <c r="B11" s="0" t="s">
        <v>53</v>
      </c>
      <c r="C11" s="0" t="n">
        <v>795.1</v>
      </c>
    </row>
    <row r="12" customFormat="false" ht="12.8" hidden="false" customHeight="false" outlineLevel="0" collapsed="false">
      <c r="A12" s="0" t="s">
        <v>54</v>
      </c>
      <c r="B12" s="0" t="n">
        <v>0.442</v>
      </c>
    </row>
    <row r="14" customFormat="false" ht="12.8" hidden="false" customHeight="false" outlineLevel="0" collapsed="false">
      <c r="A14" s="0" t="s">
        <v>55</v>
      </c>
      <c r="B14" s="0" t="n">
        <v>0.598</v>
      </c>
      <c r="C14" s="0" t="s">
        <v>48</v>
      </c>
      <c r="D14" s="0" t="s">
        <v>56</v>
      </c>
    </row>
    <row r="16" customFormat="false" ht="12.8" hidden="false" customHeight="false" outlineLevel="0" collapsed="false">
      <c r="B16" s="0" t="s">
        <v>57</v>
      </c>
      <c r="C16" s="0" t="s">
        <v>58</v>
      </c>
    </row>
    <row r="17" customFormat="false" ht="12.8" hidden="false" customHeight="false" outlineLevel="0" collapsed="false">
      <c r="A17" s="0" t="s">
        <v>59</v>
      </c>
      <c r="B17" s="0" t="n">
        <v>0.019</v>
      </c>
      <c r="C17" s="17" t="n">
        <f aca="false">B17*$B$14/$C$8</f>
        <v>0.0151090425531915</v>
      </c>
      <c r="E17" s="18"/>
    </row>
    <row r="18" customFormat="false" ht="12.8" hidden="false" customHeight="false" outlineLevel="0" collapsed="false">
      <c r="A18" s="0" t="s">
        <v>60</v>
      </c>
      <c r="B18" s="0" t="n">
        <v>0.211</v>
      </c>
      <c r="C18" s="0" t="n">
        <f aca="false">B18*$B$14/$C$8</f>
        <v>0.167789893617021</v>
      </c>
      <c r="E18" s="18"/>
    </row>
    <row r="19" customFormat="false" ht="12.8" hidden="false" customHeight="false" outlineLevel="0" collapsed="false">
      <c r="A19" s="0" t="s">
        <v>61</v>
      </c>
      <c r="B19" s="0" t="n">
        <v>0.114</v>
      </c>
      <c r="C19" s="0" t="n">
        <f aca="false">B19*$B$14/$C$8</f>
        <v>0.0906542553191489</v>
      </c>
      <c r="E19" s="19"/>
    </row>
    <row r="20" customFormat="false" ht="12.8" hidden="false" customHeight="false" outlineLevel="0" collapsed="false">
      <c r="A20" s="0" t="s">
        <v>62</v>
      </c>
      <c r="B20" s="0" t="n">
        <v>0.09</v>
      </c>
      <c r="C20" s="0" t="n">
        <f aca="false">B20*$B$14/$C$8</f>
        <v>0.0715691489361702</v>
      </c>
      <c r="E20" s="20"/>
    </row>
    <row r="21" customFormat="false" ht="12.8" hidden="false" customHeight="false" outlineLevel="0" collapsed="false">
      <c r="A21" s="0" t="s">
        <v>63</v>
      </c>
      <c r="B21" s="0" t="n">
        <v>0.076</v>
      </c>
      <c r="C21" s="0" t="n">
        <f aca="false">B21*$B$14/$C$8</f>
        <v>0.060436170212766</v>
      </c>
      <c r="E21" s="20"/>
    </row>
    <row r="22" customFormat="false" ht="12.8" hidden="false" customHeight="false" outlineLevel="0" collapsed="false">
      <c r="A22" s="0" t="s">
        <v>64</v>
      </c>
      <c r="B22" s="0" t="n">
        <v>0.067</v>
      </c>
      <c r="C22" s="0" t="n">
        <f aca="false">B22*$B$14/$C$8</f>
        <v>0.0532792553191489</v>
      </c>
      <c r="E22" s="20"/>
    </row>
    <row r="23" customFormat="false" ht="12.8" hidden="false" customHeight="false" outlineLevel="0" collapsed="false">
      <c r="A23" s="0" t="s">
        <v>65</v>
      </c>
      <c r="B23" s="0" t="n">
        <v>0.061</v>
      </c>
      <c r="C23" s="0" t="n">
        <f aca="false">B23*$B$14/$C$8</f>
        <v>0.0485079787234043</v>
      </c>
      <c r="E23" s="20"/>
    </row>
    <row r="24" customFormat="false" ht="12.8" hidden="false" customHeight="false" outlineLevel="0" collapsed="false">
      <c r="A24" s="0" t="s">
        <v>66</v>
      </c>
      <c r="B24" s="0" t="n">
        <v>0.056</v>
      </c>
      <c r="C24" s="0" t="n">
        <f aca="false">B24*$B$14/$C$8</f>
        <v>0.044531914893617</v>
      </c>
      <c r="E24" s="20"/>
    </row>
    <row r="25" customFormat="false" ht="12.8" hidden="false" customHeight="false" outlineLevel="0" collapsed="false">
      <c r="A25" s="0" t="s">
        <v>67</v>
      </c>
      <c r="B25" s="0" t="n">
        <v>0.051</v>
      </c>
      <c r="C25" s="0" t="n">
        <f aca="false">B25*$B$14/$C$8</f>
        <v>0.0405558510638298</v>
      </c>
      <c r="E25" s="20"/>
    </row>
    <row r="26" customFormat="false" ht="12.8" hidden="false" customHeight="false" outlineLevel="0" collapsed="false">
      <c r="A26" s="0" t="s">
        <v>68</v>
      </c>
      <c r="B26" s="0" t="n">
        <v>0.048</v>
      </c>
      <c r="C26" s="0" t="n">
        <f aca="false">B26*$B$14/$C$8</f>
        <v>0.0381702127659574</v>
      </c>
      <c r="E26" s="20"/>
    </row>
    <row r="27" customFormat="false" ht="12.8" hidden="false" customHeight="false" outlineLevel="0" collapsed="false">
      <c r="A27" s="0" t="s">
        <v>69</v>
      </c>
      <c r="B27" s="0" t="n">
        <v>0.045</v>
      </c>
      <c r="C27" s="0" t="n">
        <f aca="false">B27*$B$14/$C$8</f>
        <v>0.0357845744680851</v>
      </c>
      <c r="E27" s="20"/>
    </row>
    <row r="28" customFormat="false" ht="12.8" hidden="false" customHeight="false" outlineLevel="0" collapsed="false">
      <c r="A28" s="0" t="s">
        <v>70</v>
      </c>
      <c r="B28" s="0" t="n">
        <v>0.043</v>
      </c>
      <c r="C28" s="0" t="n">
        <f aca="false">B28*$B$14/$C$8</f>
        <v>0.0341941489361702</v>
      </c>
      <c r="E28" s="20"/>
    </row>
    <row r="29" customFormat="false" ht="12.8" hidden="false" customHeight="false" outlineLevel="0" collapsed="false">
      <c r="A29" s="0" t="s">
        <v>71</v>
      </c>
      <c r="B29" s="0" t="n">
        <v>0.04</v>
      </c>
      <c r="C29" s="0" t="n">
        <f aca="false">B29*$B$14/$C$8</f>
        <v>0.0318085106382979</v>
      </c>
      <c r="E29" s="20"/>
    </row>
    <row r="30" customFormat="false" ht="12.8" hidden="false" customHeight="false" outlineLevel="0" collapsed="false">
      <c r="A30" s="0" t="s">
        <v>72</v>
      </c>
      <c r="B30" s="0" t="n">
        <v>0.038</v>
      </c>
      <c r="C30" s="0" t="n">
        <f aca="false">B30*$B$14/$C$8</f>
        <v>0.030218085106383</v>
      </c>
      <c r="E30" s="20"/>
    </row>
    <row r="31" customFormat="false" ht="12.8" hidden="false" customHeight="false" outlineLevel="0" collapsed="false">
      <c r="A31" s="0" t="s">
        <v>73</v>
      </c>
      <c r="B31" s="0" t="n">
        <v>0.036</v>
      </c>
      <c r="C31" s="0" t="n">
        <f aca="false">B31*$B$14/$C$8</f>
        <v>0.0286276595744681</v>
      </c>
      <c r="E31" s="20"/>
    </row>
    <row r="32" customFormat="false" ht="12.8" hidden="false" customHeight="false" outlineLevel="0" collapsed="false">
      <c r="A32" s="0" t="s">
        <v>74</v>
      </c>
      <c r="B32" s="0" t="n">
        <v>0.035</v>
      </c>
      <c r="C32" s="0" t="n">
        <f aca="false">B32*$B$14/$C$8</f>
        <v>0.0278324468085106</v>
      </c>
      <c r="E32" s="20"/>
    </row>
    <row r="33" customFormat="false" ht="12.8" hidden="false" customHeight="false" outlineLevel="0" collapsed="false">
      <c r="A33" s="0" t="s">
        <v>75</v>
      </c>
      <c r="B33" s="0" t="n">
        <v>0.033</v>
      </c>
      <c r="C33" s="0" t="n">
        <f aca="false">B33*$B$14/$C$8</f>
        <v>0.0262420212765957</v>
      </c>
      <c r="E33" s="20"/>
    </row>
    <row r="34" customFormat="false" ht="12.8" hidden="false" customHeight="false" outlineLevel="0" collapsed="false">
      <c r="A34" s="0" t="s">
        <v>76</v>
      </c>
      <c r="B34" s="0" t="n">
        <v>0.032</v>
      </c>
      <c r="C34" s="0" t="n">
        <f aca="false">B34*$B$14/$C$8</f>
        <v>0.0254468085106383</v>
      </c>
      <c r="E34" s="20"/>
    </row>
    <row r="35" customFormat="false" ht="12.8" hidden="false" customHeight="false" outlineLevel="0" collapsed="false">
      <c r="A35" s="0" t="s">
        <v>77</v>
      </c>
      <c r="B35" s="0" t="n">
        <v>0.03</v>
      </c>
      <c r="C35" s="0" t="n">
        <f aca="false">B35*$B$14/$C$8</f>
        <v>0.0238563829787234</v>
      </c>
      <c r="E35" s="20"/>
    </row>
    <row r="36" customFormat="false" ht="12.8" hidden="false" customHeight="false" outlineLevel="0" collapsed="false">
      <c r="A36" s="0" t="s">
        <v>78</v>
      </c>
      <c r="B36" s="0" t="n">
        <v>0.029</v>
      </c>
      <c r="C36" s="0" t="n">
        <f aca="false">B36*$B$14/$C$8</f>
        <v>0.023061170212766</v>
      </c>
      <c r="E36" s="20"/>
    </row>
    <row r="37" customFormat="false" ht="12.8" hidden="false" customHeight="false" outlineLevel="0" collapsed="false">
      <c r="A37" s="0" t="s">
        <v>79</v>
      </c>
      <c r="B37" s="0" t="n">
        <v>0.028</v>
      </c>
      <c r="C37" s="0" t="n">
        <f aca="false">B37*$B$14/$C$8</f>
        <v>0.0222659574468085</v>
      </c>
      <c r="E37" s="20"/>
    </row>
    <row r="38" customFormat="false" ht="12.8" hidden="false" customHeight="false" outlineLevel="0" collapsed="false">
      <c r="A38" s="0" t="s">
        <v>80</v>
      </c>
      <c r="B38" s="0" t="n">
        <v>0.027</v>
      </c>
      <c r="C38" s="0" t="n">
        <f aca="false">B38*$B$14/$C$8</f>
        <v>0.0214707446808511</v>
      </c>
      <c r="E38" s="21"/>
    </row>
    <row r="39" customFormat="false" ht="12.8" hidden="false" customHeight="false" outlineLevel="0" collapsed="false">
      <c r="A39" s="0" t="s">
        <v>81</v>
      </c>
      <c r="B39" s="0" t="n">
        <v>0.026</v>
      </c>
      <c r="C39" s="0" t="n">
        <f aca="false">B39*$B$14/$C$8</f>
        <v>0.0206755319148936</v>
      </c>
    </row>
    <row r="40" customFormat="false" ht="12.8" hidden="false" customHeight="false" outlineLevel="0" collapsed="false">
      <c r="A40" s="0" t="s">
        <v>82</v>
      </c>
      <c r="B40" s="0" t="n">
        <v>0.025</v>
      </c>
      <c r="C40" s="0" t="n">
        <f aca="false">B40*$B$14/$C$8</f>
        <v>0.0198803191489362</v>
      </c>
    </row>
    <row r="41" customFormat="false" ht="12.8" hidden="false" customHeight="false" outlineLevel="0" collapsed="false">
      <c r="A41" s="0" t="s">
        <v>83</v>
      </c>
      <c r="B41" s="0" t="n">
        <v>0.025</v>
      </c>
      <c r="C41" s="0" t="n">
        <f aca="false">B41*$B$14/$C$8</f>
        <v>0.0198803191489362</v>
      </c>
    </row>
    <row r="42" customFormat="false" ht="12.8" hidden="false" customHeight="false" outlineLevel="0" collapsed="false">
      <c r="A42" s="0" t="s">
        <v>84</v>
      </c>
      <c r="B42" s="0" t="n">
        <v>0.024</v>
      </c>
      <c r="C42" s="0" t="n">
        <f aca="false">B42*$B$14/$C$8</f>
        <v>0.0190851063829787</v>
      </c>
    </row>
    <row r="43" customFormat="false" ht="12.8" hidden="false" customHeight="false" outlineLevel="0" collapsed="false">
      <c r="A43" s="0" t="s">
        <v>85</v>
      </c>
      <c r="B43" s="0" t="n">
        <v>0.023</v>
      </c>
      <c r="C43" s="0" t="n">
        <f aca="false">B43*$B$14/$C$8</f>
        <v>0.0182898936170213</v>
      </c>
    </row>
    <row r="44" customFormat="false" ht="12.8" hidden="false" customHeight="false" outlineLevel="0" collapsed="false">
      <c r="A44" s="0" t="s">
        <v>86</v>
      </c>
      <c r="B44" s="0" t="n">
        <v>0.022</v>
      </c>
      <c r="C44" s="0" t="n">
        <f aca="false">B44*$B$14/$C$8</f>
        <v>0.0174946808510638</v>
      </c>
    </row>
    <row r="45" customFormat="false" ht="12.8" hidden="false" customHeight="false" outlineLevel="0" collapsed="false">
      <c r="A45" s="0" t="s">
        <v>87</v>
      </c>
      <c r="B45" s="0" t="n">
        <v>0.022</v>
      </c>
      <c r="C45" s="0" t="n">
        <f aca="false">B45*$B$14/$C$8</f>
        <v>0.0174946808510638</v>
      </c>
    </row>
    <row r="46" customFormat="false" ht="12.8" hidden="false" customHeight="false" outlineLevel="0" collapsed="false">
      <c r="A46" s="0" t="s">
        <v>88</v>
      </c>
      <c r="B46" s="0" t="n">
        <v>0.021</v>
      </c>
      <c r="C46" s="0" t="n">
        <f aca="false">B46*$B$14/$C$8</f>
        <v>0.0166994680851064</v>
      </c>
    </row>
    <row r="47" customFormat="false" ht="12.8" hidden="false" customHeight="false" outlineLevel="0" collapsed="false">
      <c r="A47" s="0" t="s">
        <v>89</v>
      </c>
      <c r="B47" s="0" t="n">
        <v>0.02</v>
      </c>
      <c r="C47" s="0" t="n">
        <f aca="false">B47*$B$14/$C$8</f>
        <v>0.0159042553191489</v>
      </c>
    </row>
    <row r="48" customFormat="false" ht="12.8" hidden="false" customHeight="false" outlineLevel="0" collapsed="false">
      <c r="A48" s="0" t="s">
        <v>90</v>
      </c>
      <c r="B48" s="0" t="n">
        <v>0.02</v>
      </c>
      <c r="C48" s="0" t="n">
        <f aca="false">B48*$B$14/$C$8</f>
        <v>0.0159042553191489</v>
      </c>
    </row>
    <row r="49" customFormat="false" ht="12.8" hidden="false" customHeight="false" outlineLevel="0" collapsed="false">
      <c r="A49" s="0" t="s">
        <v>91</v>
      </c>
      <c r="B49" s="0" t="n">
        <v>0.019</v>
      </c>
      <c r="C49" s="0" t="n">
        <f aca="false">B49*$B$14/$C$8</f>
        <v>0.0151090425531915</v>
      </c>
    </row>
    <row r="50" customFormat="false" ht="12.8" hidden="false" customHeight="false" outlineLevel="0" collapsed="false">
      <c r="A50" s="0" t="s">
        <v>92</v>
      </c>
      <c r="B50" s="0" t="n">
        <v>0.019</v>
      </c>
      <c r="C50" s="0" t="n">
        <f aca="false">B50*$B$14/$C$8</f>
        <v>0.0151090425531915</v>
      </c>
    </row>
    <row r="51" customFormat="false" ht="12.8" hidden="false" customHeight="false" outlineLevel="0" collapsed="false">
      <c r="A51" s="0" t="s">
        <v>93</v>
      </c>
      <c r="B51" s="0" t="n">
        <v>0.018</v>
      </c>
      <c r="C51" s="0" t="n">
        <f aca="false">B51*$B$14/$C$8</f>
        <v>0.014313829787234</v>
      </c>
    </row>
    <row r="52" customFormat="false" ht="12.8" hidden="false" customHeight="false" outlineLevel="0" collapsed="false">
      <c r="A52" s="0" t="s">
        <v>94</v>
      </c>
      <c r="B52" s="0" t="n">
        <v>0.018</v>
      </c>
      <c r="C52" s="0" t="n">
        <f aca="false">B52*$B$14/$C$8</f>
        <v>0.014313829787234</v>
      </c>
    </row>
    <row r="53" customFormat="false" ht="12.8" hidden="false" customHeight="false" outlineLevel="0" collapsed="false">
      <c r="A53" s="0" t="s">
        <v>95</v>
      </c>
      <c r="B53" s="0" t="n">
        <v>0.017</v>
      </c>
      <c r="C53" s="0" t="n">
        <f aca="false">B53*$B$14/$C$8</f>
        <v>0.0135186170212766</v>
      </c>
    </row>
    <row r="54" customFormat="false" ht="12.8" hidden="false" customHeight="false" outlineLevel="0" collapsed="false">
      <c r="A54" s="0" t="s">
        <v>96</v>
      </c>
      <c r="B54" s="0" t="n">
        <v>0.017</v>
      </c>
      <c r="C54" s="0" t="n">
        <f aca="false">B54*$B$14/$C$8</f>
        <v>0.0135186170212766</v>
      </c>
    </row>
    <row r="55" customFormat="false" ht="12.8" hidden="false" customHeight="false" outlineLevel="0" collapsed="false">
      <c r="A55" s="0" t="s">
        <v>97</v>
      </c>
      <c r="B55" s="0" t="n">
        <v>0.016</v>
      </c>
      <c r="C55" s="0" t="n">
        <f aca="false">B55*$B$14/$C$8</f>
        <v>0.0127234042553191</v>
      </c>
    </row>
    <row r="56" customFormat="false" ht="12.8" hidden="false" customHeight="false" outlineLevel="0" collapsed="false">
      <c r="A56" s="0" t="s">
        <v>98</v>
      </c>
      <c r="B56" s="0" t="n">
        <v>0.016</v>
      </c>
      <c r="C56" s="0" t="n">
        <f aca="false">B56*$B$14/$C$8</f>
        <v>0.0127234042553191</v>
      </c>
    </row>
    <row r="57" customFormat="false" ht="12.8" hidden="false" customHeight="false" outlineLevel="0" collapsed="false">
      <c r="A57" s="0" t="s">
        <v>99</v>
      </c>
      <c r="B57" s="0" t="n">
        <v>0.015</v>
      </c>
      <c r="C57" s="0" t="n">
        <f aca="false">B57*$B$14/$C$8</f>
        <v>0.0119281914893617</v>
      </c>
    </row>
    <row r="58" customFormat="false" ht="12.8" hidden="false" customHeight="false" outlineLevel="0" collapsed="false">
      <c r="A58" s="0" t="s">
        <v>100</v>
      </c>
      <c r="B58" s="0" t="n">
        <v>0.015</v>
      </c>
      <c r="C58" s="0" t="n">
        <f aca="false">B58*$B$14/$C$8</f>
        <v>0.0119281914893617</v>
      </c>
    </row>
    <row r="59" customFormat="false" ht="12.8" hidden="false" customHeight="false" outlineLevel="0" collapsed="false">
      <c r="A59" s="0" t="s">
        <v>101</v>
      </c>
      <c r="B59" s="0" t="n">
        <v>0.014</v>
      </c>
      <c r="C59" s="0" t="n">
        <f aca="false">B59*$B$14/$C$8</f>
        <v>0.0111329787234043</v>
      </c>
    </row>
    <row r="60" customFormat="false" ht="12.8" hidden="false" customHeight="false" outlineLevel="0" collapsed="false">
      <c r="A60" s="0" t="s">
        <v>102</v>
      </c>
      <c r="B60" s="0" t="n">
        <v>0.014</v>
      </c>
      <c r="C60" s="0" t="n">
        <f aca="false">B60*$B$14/$C$8</f>
        <v>0.0111329787234043</v>
      </c>
    </row>
    <row r="61" customFormat="false" ht="12.8" hidden="false" customHeight="false" outlineLevel="0" collapsed="false">
      <c r="A61" s="0" t="s">
        <v>103</v>
      </c>
      <c r="B61" s="0" t="n">
        <v>0.014</v>
      </c>
      <c r="C61" s="0" t="n">
        <f aca="false">B61*$B$14/$C$8</f>
        <v>0.0111329787234043</v>
      </c>
    </row>
    <row r="62" customFormat="false" ht="12.8" hidden="false" customHeight="false" outlineLevel="0" collapsed="false">
      <c r="A62" s="0" t="s">
        <v>104</v>
      </c>
      <c r="B62" s="0" t="n">
        <v>0.013</v>
      </c>
      <c r="C62" s="0" t="n">
        <f aca="false">B62*$B$14/$C$8</f>
        <v>0.0103377659574468</v>
      </c>
    </row>
    <row r="63" customFormat="false" ht="12.8" hidden="false" customHeight="false" outlineLevel="0" collapsed="false">
      <c r="A63" s="0" t="s">
        <v>105</v>
      </c>
      <c r="B63" s="0" t="n">
        <v>0.013</v>
      </c>
      <c r="C63" s="0" t="n">
        <f aca="false">B63*$B$14/$C$8</f>
        <v>0.0103377659574468</v>
      </c>
    </row>
    <row r="64" customFormat="false" ht="12.8" hidden="false" customHeight="false" outlineLevel="0" collapsed="false">
      <c r="A64" s="0" t="s">
        <v>106</v>
      </c>
      <c r="B64" s="0" t="n">
        <v>0.013</v>
      </c>
      <c r="C64" s="0" t="n">
        <f aca="false">B64*$B$14/$C$8</f>
        <v>0.0103377659574468</v>
      </c>
    </row>
    <row r="65" customFormat="false" ht="12.8" hidden="false" customHeight="false" outlineLevel="0" collapsed="false">
      <c r="A65" s="0" t="s">
        <v>107</v>
      </c>
      <c r="B65" s="0" t="n">
        <v>0.012</v>
      </c>
      <c r="C65" s="0" t="n">
        <f aca="false">B65*$B$14/$C$8</f>
        <v>0.00954255319148936</v>
      </c>
    </row>
    <row r="66" customFormat="false" ht="12.8" hidden="false" customHeight="false" outlineLevel="0" collapsed="false">
      <c r="A66" s="0" t="s">
        <v>108</v>
      </c>
      <c r="B66" s="0" t="n">
        <v>0.012</v>
      </c>
      <c r="C66" s="0" t="n">
        <f aca="false">B66*$B$14/$C$8</f>
        <v>0.00954255319148936</v>
      </c>
    </row>
    <row r="67" customFormat="false" ht="12.8" hidden="false" customHeight="false" outlineLevel="0" collapsed="false">
      <c r="A67" s="0" t="s">
        <v>109</v>
      </c>
      <c r="B67" s="0" t="n">
        <v>0.012</v>
      </c>
      <c r="C67" s="0" t="n">
        <f aca="false">B67*$B$14/$C$8</f>
        <v>0.00954255319148936</v>
      </c>
    </row>
    <row r="68" customFormat="false" ht="12.8" hidden="false" customHeight="false" outlineLevel="0" collapsed="false">
      <c r="A68" s="0" t="s">
        <v>110</v>
      </c>
      <c r="B68" s="0" t="n">
        <v>0.011</v>
      </c>
      <c r="C68" s="0" t="n">
        <f aca="false">B68*$B$14/$C$8</f>
        <v>0.00874734042553192</v>
      </c>
    </row>
    <row r="69" customFormat="false" ht="12.8" hidden="false" customHeight="false" outlineLevel="0" collapsed="false">
      <c r="A69" s="0" t="s">
        <v>111</v>
      </c>
      <c r="B69" s="0" t="n">
        <v>0.011</v>
      </c>
      <c r="C69" s="0" t="n">
        <f aca="false">B69*$B$14/$C$8</f>
        <v>0.00874734042553192</v>
      </c>
    </row>
    <row r="70" customFormat="false" ht="12.8" hidden="false" customHeight="false" outlineLevel="0" collapsed="false">
      <c r="A70" s="0" t="s">
        <v>112</v>
      </c>
      <c r="B70" s="0" t="n">
        <v>0.011</v>
      </c>
      <c r="C70" s="0" t="n">
        <f aca="false">B70*$B$14/$C$8</f>
        <v>0.00874734042553192</v>
      </c>
    </row>
    <row r="71" customFormat="false" ht="12.8" hidden="false" customHeight="false" outlineLevel="0" collapsed="false">
      <c r="A71" s="0" t="s">
        <v>113</v>
      </c>
      <c r="B71" s="0" t="n">
        <v>0.011</v>
      </c>
      <c r="C71" s="0" t="n">
        <f aca="false">B71*$B$14/$C$8</f>
        <v>0.00874734042553192</v>
      </c>
    </row>
    <row r="72" customFormat="false" ht="12.8" hidden="false" customHeight="false" outlineLevel="0" collapsed="false">
      <c r="A72" s="0" t="s">
        <v>114</v>
      </c>
      <c r="B72" s="0" t="n">
        <v>0.01</v>
      </c>
      <c r="C72" s="0" t="n">
        <f aca="false">B72*$B$14/$C$8</f>
        <v>0.00795212765957447</v>
      </c>
    </row>
    <row r="73" customFormat="false" ht="12.8" hidden="false" customHeight="false" outlineLevel="0" collapsed="false">
      <c r="A73" s="0" t="s">
        <v>115</v>
      </c>
      <c r="B73" s="0" t="n">
        <v>0.01</v>
      </c>
      <c r="C73" s="0" t="n">
        <f aca="false">B73*$B$14/$C$8</f>
        <v>0.00795212765957447</v>
      </c>
    </row>
    <row r="74" customFormat="false" ht="12.8" hidden="false" customHeight="false" outlineLevel="0" collapsed="false">
      <c r="A74" s="0" t="s">
        <v>116</v>
      </c>
      <c r="B74" s="0" t="n">
        <v>0.01</v>
      </c>
      <c r="C74" s="0" t="n">
        <f aca="false">B74*$B$14/$C$8</f>
        <v>0.00795212765957447</v>
      </c>
    </row>
    <row r="75" customFormat="false" ht="12.8" hidden="false" customHeight="false" outlineLevel="0" collapsed="false">
      <c r="A75" s="0" t="s">
        <v>117</v>
      </c>
      <c r="B75" s="0" t="n">
        <v>0.01</v>
      </c>
      <c r="C75" s="0" t="n">
        <f aca="false">B75*$B$14/$C$8</f>
        <v>0.00795212765957447</v>
      </c>
    </row>
    <row r="76" customFormat="false" ht="12.8" hidden="false" customHeight="false" outlineLevel="0" collapsed="false">
      <c r="A76" s="0" t="s">
        <v>118</v>
      </c>
      <c r="B76" s="0" t="n">
        <v>0.009</v>
      </c>
      <c r="C76" s="0" t="n">
        <f aca="false">B76*$B$14/$C$8</f>
        <v>0.00715691489361702</v>
      </c>
      <c r="D76" s="0" t="n">
        <v>58</v>
      </c>
    </row>
    <row r="77" customFormat="false" ht="12.8" hidden="false" customHeight="false" outlineLevel="0" collapsed="false">
      <c r="A77" s="0" t="s">
        <v>119</v>
      </c>
      <c r="B77" s="0" t="n">
        <v>0.009</v>
      </c>
      <c r="C77" s="0" t="n">
        <f aca="false">B77*$B$14/$C$8</f>
        <v>0.00715691489361702</v>
      </c>
      <c r="D77" s="0" t="n">
        <v>59</v>
      </c>
    </row>
    <row r="78" customFormat="false" ht="12.8" hidden="false" customHeight="false" outlineLevel="0" collapsed="false">
      <c r="A78" s="0" t="s">
        <v>120</v>
      </c>
      <c r="B78" s="0" t="n">
        <v>0.009</v>
      </c>
      <c r="C78" s="0" t="n">
        <f aca="false">B78*$B$14/$C$8</f>
        <v>0.00715691489361702</v>
      </c>
      <c r="D78" s="0" t="n">
        <v>60</v>
      </c>
    </row>
    <row r="79" customFormat="false" ht="12.8" hidden="false" customHeight="false" outlineLevel="0" collapsed="false">
      <c r="A79" s="0" t="s">
        <v>121</v>
      </c>
      <c r="B79" s="0" t="n">
        <v>0.009</v>
      </c>
      <c r="C79" s="0" t="n">
        <f aca="false">B79*$B$14/$C$8</f>
        <v>0.00715691489361702</v>
      </c>
      <c r="D79" s="0" t="n">
        <v>61</v>
      </c>
    </row>
    <row r="80" customFormat="false" ht="12.8" hidden="false" customHeight="false" outlineLevel="0" collapsed="false">
      <c r="A80" s="0" t="s">
        <v>122</v>
      </c>
      <c r="B80" s="0" t="n">
        <v>0.008</v>
      </c>
      <c r="C80" s="0" t="n">
        <f aca="false">B80*$B$14/$C$8</f>
        <v>0.00636170212765957</v>
      </c>
      <c r="D80" s="0" t="n">
        <v>62</v>
      </c>
    </row>
    <row r="81" customFormat="false" ht="12.8" hidden="false" customHeight="false" outlineLevel="0" collapsed="false">
      <c r="A81" s="0" t="s">
        <v>123</v>
      </c>
      <c r="B81" s="0" t="n">
        <v>0.008</v>
      </c>
      <c r="C81" s="0" t="n">
        <f aca="false">B81*$B$14/$C$8</f>
        <v>0.00636170212765957</v>
      </c>
      <c r="D81" s="0" t="n">
        <v>63</v>
      </c>
    </row>
    <row r="82" customFormat="false" ht="12.8" hidden="false" customHeight="false" outlineLevel="0" collapsed="false">
      <c r="A82" s="0" t="s">
        <v>124</v>
      </c>
      <c r="B82" s="0" t="n">
        <v>0.008</v>
      </c>
      <c r="C82" s="0" t="n">
        <f aca="false">B82*$B$14/$C$8</f>
        <v>0.00636170212765957</v>
      </c>
      <c r="D82" s="0" t="n">
        <v>64</v>
      </c>
    </row>
    <row r="83" customFormat="false" ht="12.8" hidden="false" customHeight="false" outlineLevel="0" collapsed="false">
      <c r="A83" s="0" t="s">
        <v>125</v>
      </c>
      <c r="B83" s="0" t="n">
        <v>0.008</v>
      </c>
      <c r="C83" s="0" t="n">
        <f aca="false">B83*$B$14/$C$8</f>
        <v>0.00636170212765957</v>
      </c>
      <c r="D83" s="0" t="n">
        <v>65</v>
      </c>
    </row>
    <row r="84" customFormat="false" ht="12.8" hidden="false" customHeight="false" outlineLevel="0" collapsed="false">
      <c r="A84" s="0" t="s">
        <v>126</v>
      </c>
      <c r="B84" s="0" t="n">
        <v>0.008</v>
      </c>
      <c r="C84" s="0" t="n">
        <f aca="false">B84*$B$14/$C$8</f>
        <v>0.00636170212765957</v>
      </c>
      <c r="D84" s="0" t="n">
        <v>66</v>
      </c>
    </row>
    <row r="85" customFormat="false" ht="12.8" hidden="false" customHeight="false" outlineLevel="0" collapsed="false">
      <c r="A85" s="0" t="s">
        <v>127</v>
      </c>
      <c r="B85" s="0" t="n">
        <v>0.007</v>
      </c>
      <c r="C85" s="0" t="n">
        <f aca="false">B85*$B$14/$C$8</f>
        <v>0.00556648936170213</v>
      </c>
      <c r="D85" s="0" t="n">
        <v>67</v>
      </c>
    </row>
    <row r="86" customFormat="false" ht="12.8" hidden="false" customHeight="false" outlineLevel="0" collapsed="false">
      <c r="A86" s="0" t="s">
        <v>128</v>
      </c>
      <c r="B86" s="0" t="n">
        <v>0.007</v>
      </c>
      <c r="C86" s="0" t="n">
        <f aca="false">B86*$B$14/$C$8</f>
        <v>0.00556648936170213</v>
      </c>
      <c r="D86" s="0" t="n">
        <v>68</v>
      </c>
    </row>
    <row r="87" customFormat="false" ht="12.8" hidden="false" customHeight="false" outlineLevel="0" collapsed="false">
      <c r="A87" s="0" t="s">
        <v>129</v>
      </c>
      <c r="B87" s="0" t="n">
        <v>0.007</v>
      </c>
      <c r="C87" s="0" t="n">
        <f aca="false">B87*$B$14/$C$8</f>
        <v>0.00556648936170213</v>
      </c>
      <c r="D87" s="0" t="n">
        <v>69</v>
      </c>
    </row>
    <row r="88" customFormat="false" ht="12.8" hidden="false" customHeight="false" outlineLevel="0" collapsed="false">
      <c r="A88" s="0" t="s">
        <v>130</v>
      </c>
      <c r="B88" s="0" t="n">
        <v>0.007</v>
      </c>
      <c r="C88" s="0" t="n">
        <f aca="false">B88*$B$14/$C$8</f>
        <v>0.00556648936170213</v>
      </c>
      <c r="D88" s="0" t="n">
        <v>70</v>
      </c>
    </row>
    <row r="89" customFormat="false" ht="12.8" hidden="false" customHeight="false" outlineLevel="0" collapsed="false">
      <c r="A89" s="0" t="s">
        <v>131</v>
      </c>
      <c r="B89" s="0" t="n">
        <v>0.007</v>
      </c>
      <c r="C89" s="0" t="n">
        <f aca="false">B89*$B$14/$C$8</f>
        <v>0.00556648936170213</v>
      </c>
      <c r="D89" s="0" t="n">
        <v>71</v>
      </c>
    </row>
    <row r="90" customFormat="false" ht="12.8" hidden="false" customHeight="false" outlineLevel="0" collapsed="false">
      <c r="A90" s="0" t="s">
        <v>132</v>
      </c>
      <c r="B90" s="0" t="n">
        <v>0.006</v>
      </c>
      <c r="C90" s="0" t="n">
        <f aca="false">B90*$B$14/$C$8</f>
        <v>0.00477127659574468</v>
      </c>
      <c r="D90" s="0" t="n">
        <v>72</v>
      </c>
    </row>
    <row r="91" customFormat="false" ht="12.8" hidden="false" customHeight="false" outlineLevel="0" collapsed="false">
      <c r="A91" s="0" t="s">
        <v>133</v>
      </c>
      <c r="B91" s="0" t="n">
        <v>0.006</v>
      </c>
      <c r="C91" s="0" t="n">
        <f aca="false">B91*$B$14/$C$8</f>
        <v>0.00477127659574468</v>
      </c>
      <c r="D91" s="0" t="n">
        <v>73</v>
      </c>
    </row>
    <row r="92" customFormat="false" ht="12.8" hidden="false" customHeight="false" outlineLevel="0" collapsed="false">
      <c r="A92" s="0" t="s">
        <v>134</v>
      </c>
      <c r="B92" s="0" t="n">
        <v>0.006</v>
      </c>
      <c r="C92" s="0" t="n">
        <f aca="false">B92*$B$14/$C$8</f>
        <v>0.00477127659574468</v>
      </c>
      <c r="D92" s="0" t="n">
        <v>74</v>
      </c>
    </row>
    <row r="93" customFormat="false" ht="12.8" hidden="false" customHeight="false" outlineLevel="0" collapsed="false">
      <c r="A93" s="0" t="s">
        <v>135</v>
      </c>
      <c r="B93" s="0" t="n">
        <v>0.006</v>
      </c>
      <c r="C93" s="0" t="n">
        <f aca="false">B93*$B$14/$C$8</f>
        <v>0.00477127659574468</v>
      </c>
      <c r="D93" s="0" t="n">
        <v>75</v>
      </c>
    </row>
    <row r="94" customFormat="false" ht="12.8" hidden="false" customHeight="false" outlineLevel="0" collapsed="false">
      <c r="A94" s="0" t="s">
        <v>136</v>
      </c>
      <c r="B94" s="0" t="n">
        <v>0.006</v>
      </c>
      <c r="C94" s="0" t="n">
        <f aca="false">B94*$B$14/$C$8</f>
        <v>0.00477127659574468</v>
      </c>
      <c r="D94" s="0" t="n">
        <v>76</v>
      </c>
    </row>
    <row r="95" customFormat="false" ht="12.8" hidden="false" customHeight="false" outlineLevel="0" collapsed="false">
      <c r="A95" s="0" t="s">
        <v>137</v>
      </c>
      <c r="B95" s="0" t="n">
        <v>0.006</v>
      </c>
      <c r="C95" s="0" t="n">
        <f aca="false">B95*$B$14/$C$8</f>
        <v>0.00477127659574468</v>
      </c>
      <c r="D95" s="0" t="n">
        <v>77</v>
      </c>
    </row>
    <row r="96" customFormat="false" ht="12.8" hidden="false" customHeight="false" outlineLevel="0" collapsed="false">
      <c r="A96" s="0" t="s">
        <v>138</v>
      </c>
      <c r="B96" s="0" t="n">
        <v>0.005</v>
      </c>
      <c r="C96" s="0" t="n">
        <f aca="false">B96*$B$14/$C$8</f>
        <v>0.00397606382978723</v>
      </c>
      <c r="D96" s="0" t="n">
        <v>78</v>
      </c>
    </row>
    <row r="97" customFormat="false" ht="12.8" hidden="false" customHeight="false" outlineLevel="0" collapsed="false">
      <c r="A97" s="0" t="s">
        <v>139</v>
      </c>
      <c r="B97" s="0" t="n">
        <v>0.005</v>
      </c>
      <c r="C97" s="0" t="n">
        <f aca="false">B97*$B$14/$C$8</f>
        <v>0.00397606382978723</v>
      </c>
      <c r="D97" s="0" t="n">
        <v>79</v>
      </c>
    </row>
    <row r="98" customFormat="false" ht="12.8" hidden="false" customHeight="false" outlineLevel="0" collapsed="false">
      <c r="A98" s="0" t="s">
        <v>140</v>
      </c>
      <c r="B98" s="0" t="n">
        <v>0.005</v>
      </c>
      <c r="C98" s="0" t="n">
        <f aca="false">B98*$B$14/$C$8</f>
        <v>0.00397606382978723</v>
      </c>
      <c r="D98" s="0" t="n">
        <v>80</v>
      </c>
    </row>
    <row r="99" customFormat="false" ht="12.8" hidden="false" customHeight="false" outlineLevel="0" collapsed="false">
      <c r="A99" s="0" t="s">
        <v>141</v>
      </c>
      <c r="B99" s="0" t="n">
        <v>0.005</v>
      </c>
      <c r="C99" s="0" t="n">
        <f aca="false">B99*$B$14/$C$8</f>
        <v>0.00397606382978723</v>
      </c>
      <c r="D99" s="0" t="n">
        <v>81</v>
      </c>
    </row>
    <row r="100" customFormat="false" ht="12.8" hidden="false" customHeight="false" outlineLevel="0" collapsed="false">
      <c r="A100" s="0" t="s">
        <v>142</v>
      </c>
      <c r="B100" s="0" t="n">
        <v>0.005</v>
      </c>
      <c r="C100" s="0" t="n">
        <f aca="false">B100*$B$14/$C$8</f>
        <v>0.00397606382978723</v>
      </c>
      <c r="D100" s="0" t="n">
        <v>82</v>
      </c>
    </row>
    <row r="101" customFormat="false" ht="12.8" hidden="false" customHeight="false" outlineLevel="0" collapsed="false">
      <c r="A101" s="0" t="s">
        <v>143</v>
      </c>
      <c r="B101" s="0" t="n">
        <v>0.005</v>
      </c>
      <c r="C101" s="0" t="n">
        <f aca="false">B101*$B$14/$C$8</f>
        <v>0.00397606382978723</v>
      </c>
      <c r="D101" s="0" t="n">
        <v>83</v>
      </c>
    </row>
    <row r="102" customFormat="false" ht="12.8" hidden="false" customHeight="false" outlineLevel="0" collapsed="false">
      <c r="A102" s="0" t="s">
        <v>144</v>
      </c>
      <c r="B102" s="0" t="n">
        <v>0.004</v>
      </c>
      <c r="C102" s="0" t="n">
        <f aca="false">B102*$B$14/$C$8</f>
        <v>0.00318085106382979</v>
      </c>
      <c r="D102" s="0" t="n">
        <v>84</v>
      </c>
    </row>
    <row r="103" customFormat="false" ht="12.8" hidden="false" customHeight="false" outlineLevel="0" collapsed="false">
      <c r="A103" s="0" t="s">
        <v>145</v>
      </c>
      <c r="B103" s="0" t="n">
        <v>0.004</v>
      </c>
      <c r="C103" s="0" t="n">
        <f aca="false">B103*$B$14/$C$8</f>
        <v>0.00318085106382979</v>
      </c>
      <c r="D103" s="0" t="n">
        <v>85</v>
      </c>
    </row>
    <row r="104" customFormat="false" ht="12.8" hidden="false" customHeight="false" outlineLevel="0" collapsed="false">
      <c r="A104" s="0" t="s">
        <v>146</v>
      </c>
      <c r="B104" s="0" t="n">
        <v>0.004</v>
      </c>
      <c r="C104" s="0" t="n">
        <f aca="false">B104*$B$14/$C$8</f>
        <v>0.00318085106382979</v>
      </c>
      <c r="D104" s="0" t="n">
        <v>86</v>
      </c>
    </row>
    <row r="105" customFormat="false" ht="12.8" hidden="false" customHeight="false" outlineLevel="0" collapsed="false">
      <c r="A105" s="0" t="s">
        <v>147</v>
      </c>
      <c r="B105" s="0" t="n">
        <v>0.004</v>
      </c>
      <c r="C105" s="0" t="n">
        <f aca="false">B105*$B$14/$C$8</f>
        <v>0.00318085106382979</v>
      </c>
      <c r="D105" s="0" t="n">
        <v>87</v>
      </c>
    </row>
    <row r="106" customFormat="false" ht="12.8" hidden="false" customHeight="false" outlineLevel="0" collapsed="false">
      <c r="A106" s="0" t="s">
        <v>148</v>
      </c>
      <c r="B106" s="0" t="n">
        <v>0.004</v>
      </c>
      <c r="C106" s="0" t="n">
        <f aca="false">B106*$B$14/$C$8</f>
        <v>0.00318085106382979</v>
      </c>
      <c r="D106" s="0" t="n">
        <v>88</v>
      </c>
    </row>
    <row r="107" customFormat="false" ht="12.8" hidden="false" customHeight="false" outlineLevel="0" collapsed="false">
      <c r="A107" s="0" t="s">
        <v>149</v>
      </c>
      <c r="B107" s="0" t="n">
        <v>0.004</v>
      </c>
      <c r="C107" s="0" t="n">
        <f aca="false">B107*$B$14/$C$8</f>
        <v>0.00318085106382979</v>
      </c>
      <c r="D107" s="0" t="n">
        <v>89</v>
      </c>
    </row>
    <row r="108" customFormat="false" ht="12.8" hidden="false" customHeight="false" outlineLevel="0" collapsed="false">
      <c r="A108" s="0" t="s">
        <v>150</v>
      </c>
      <c r="B108" s="0" t="n">
        <v>0.003</v>
      </c>
      <c r="C108" s="0" t="n">
        <f aca="false">B108*$B$14/$C$8</f>
        <v>0.00238563829787234</v>
      </c>
      <c r="D108" s="0" t="n">
        <v>90</v>
      </c>
    </row>
    <row r="109" customFormat="false" ht="12.8" hidden="false" customHeight="false" outlineLevel="0" collapsed="false">
      <c r="A109" s="0" t="s">
        <v>151</v>
      </c>
      <c r="B109" s="0" t="n">
        <v>0.003</v>
      </c>
      <c r="C109" s="0" t="n">
        <f aca="false">B109*$B$14/$C$8</f>
        <v>0.00238563829787234</v>
      </c>
      <c r="D109" s="0" t="n">
        <v>91</v>
      </c>
    </row>
    <row r="110" customFormat="false" ht="12.8" hidden="false" customHeight="false" outlineLevel="0" collapsed="false">
      <c r="A110" s="0" t="s">
        <v>152</v>
      </c>
      <c r="B110" s="0" t="n">
        <v>0.003</v>
      </c>
      <c r="C110" s="0" t="n">
        <f aca="false">B110*$B$14/$C$8</f>
        <v>0.00238563829787234</v>
      </c>
      <c r="D110" s="0" t="n">
        <v>92</v>
      </c>
    </row>
    <row r="111" customFormat="false" ht="12.8" hidden="false" customHeight="false" outlineLevel="0" collapsed="false">
      <c r="A111" s="0" t="s">
        <v>153</v>
      </c>
      <c r="B111" s="0" t="n">
        <v>0.003</v>
      </c>
      <c r="C111" s="0" t="n">
        <f aca="false">B111*$B$14/$C$8</f>
        <v>0.00238563829787234</v>
      </c>
      <c r="D111" s="0" t="n">
        <v>93</v>
      </c>
    </row>
    <row r="112" customFormat="false" ht="12.8" hidden="false" customHeight="false" outlineLevel="0" collapsed="false">
      <c r="A112" s="0" t="s">
        <v>154</v>
      </c>
      <c r="B112" s="0" t="n">
        <v>0.003</v>
      </c>
      <c r="C112" s="0" t="n">
        <f aca="false">B112*$B$14/$C$8</f>
        <v>0.00238563829787234</v>
      </c>
      <c r="D112" s="0" t="n">
        <v>94</v>
      </c>
    </row>
    <row r="113" customFormat="false" ht="12.8" hidden="false" customHeight="false" outlineLevel="0" collapsed="false">
      <c r="A113" s="0" t="s">
        <v>155</v>
      </c>
      <c r="B113" s="0" t="n">
        <v>0.003</v>
      </c>
      <c r="C113" s="0" t="n">
        <f aca="false">B113*$B$14/$C$8</f>
        <v>0.00238563829787234</v>
      </c>
      <c r="D113" s="0" t="n">
        <v>95</v>
      </c>
    </row>
    <row r="114" customFormat="false" ht="12.8" hidden="false" customHeight="false" outlineLevel="0" collapsed="false">
      <c r="A114" s="0" t="s">
        <v>156</v>
      </c>
      <c r="B114" s="0" t="n">
        <v>0.003</v>
      </c>
      <c r="C114" s="0" t="n">
        <f aca="false">B114*$B$14/$C$8</f>
        <v>0.00238563829787234</v>
      </c>
      <c r="D114" s="0" t="n">
        <v>96</v>
      </c>
    </row>
    <row r="115" customFormat="false" ht="12.8" hidden="false" customHeight="false" outlineLevel="0" collapsed="false">
      <c r="A115" s="0" t="s">
        <v>157</v>
      </c>
      <c r="B115" s="0" t="n">
        <v>0.002</v>
      </c>
      <c r="C115" s="0" t="n">
        <f aca="false">B115*$B$14/$C$8</f>
        <v>0.00159042553191489</v>
      </c>
      <c r="D115" s="0" t="n">
        <v>97</v>
      </c>
      <c r="F115" s="0" t="s">
        <v>158</v>
      </c>
    </row>
    <row r="116" customFormat="false" ht="12.8" hidden="false" customHeight="false" outlineLevel="0" collapsed="false">
      <c r="A116" s="0" t="s">
        <v>159</v>
      </c>
      <c r="B116" s="0" t="n">
        <v>0.002</v>
      </c>
      <c r="C116" s="0" t="n">
        <f aca="false">B116*$B$14/$C$8</f>
        <v>0.00159042553191489</v>
      </c>
      <c r="D116" s="0" t="n">
        <v>98</v>
      </c>
      <c r="G116" s="0" t="s">
        <v>3</v>
      </c>
      <c r="H116" s="0" t="s">
        <v>160</v>
      </c>
      <c r="I116" s="0" t="s">
        <v>161</v>
      </c>
      <c r="J116" s="22" t="s">
        <v>162</v>
      </c>
    </row>
    <row r="117" customFormat="false" ht="12.8" hidden="false" customHeight="false" outlineLevel="0" collapsed="false">
      <c r="A117" s="0" t="s">
        <v>163</v>
      </c>
      <c r="B117" s="0" t="n">
        <v>0.002</v>
      </c>
      <c r="C117" s="0" t="n">
        <f aca="false">B117*$B$14/$C$8</f>
        <v>0.00159042553191489</v>
      </c>
      <c r="D117" s="0" t="n">
        <v>99</v>
      </c>
      <c r="F117" s="0" t="s">
        <v>164</v>
      </c>
      <c r="G117" s="0" t="n">
        <v>-0.00013933655</v>
      </c>
      <c r="H117" s="0" t="n">
        <v>0.01524223</v>
      </c>
      <c r="I117" s="0" t="n">
        <v>95</v>
      </c>
      <c r="J117" s="22" t="n">
        <f aca="false">G117*I117+H117</f>
        <v>0.00200525775</v>
      </c>
    </row>
    <row r="118" customFormat="false" ht="12.8" hidden="false" customHeight="false" outlineLevel="0" collapsed="false">
      <c r="A118" s="0" t="s">
        <v>165</v>
      </c>
      <c r="B118" s="0" t="n">
        <v>0.001</v>
      </c>
      <c r="C118" s="0" t="n">
        <f aca="false">B118*$B$14/$C$8</f>
        <v>0.000795212765957447</v>
      </c>
      <c r="D118" s="0" t="n">
        <v>99.9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CF4B284C623EBF43BC7A240AE1B0DB0A" ma:contentTypeVersion="779" ma:contentTypeDescription="Permitting &amp; Compliance Word Document" ma:contentTypeScope="" ma:versionID="25e45767b949a583454fb2e6e766b741">
  <xsd:schema xmlns:xsd="http://www.w3.org/2001/XMLSchema" xmlns:xs="http://www.w3.org/2001/XMLSchema" xmlns:p="http://schemas.microsoft.com/office/2006/metadata/properties" xmlns:ns2="859f7ad6-93f6-4205-b62b-a17f28acbbac" xmlns:ns4="a7524d39-12c8-45c0-a1a3-08132ebc3392" xmlns:ns5="005db27c-c37f-4c3b-898d-3fee1249b087" xmlns:ns6="6e121689-de5b-41b9-a751-bfeda7fa2b07" xmlns:ns7="9be56660-2c31-41ef-bc00-23e72f632f2a" targetNamespace="http://schemas.microsoft.com/office/2006/metadata/properties" ma:root="true" ma:fieldsID="8dc18b6f650761b9140e7f02b12ac69c" ns2:_="" ns4:_="" ns5:_="" ns6:_="" ns7:_="">
    <xsd:import namespace="859f7ad6-93f6-4205-b62b-a17f28acbbac"/>
    <xsd:import namespace="a7524d39-12c8-45c0-a1a3-08132ebc3392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  <xsd:element ref="ns4:MediaServiceLocation" minOccurs="0"/>
                <xsd:element ref="ns4:MediaServiceObjectDetectorVersions" minOccurs="0"/>
                <xsd:element ref="ns4:OnBehalfOf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4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OnBehalfOf" ma:index="43" nillable="true" ma:displayName="OnBehalfOf" ma:internalName="OnBehalfOf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Fferm Erw Faethlon</Site_x0020_Name>
    <OnBehalfOf xmlns="a7524d39-12c8-45c0-a1a3-08132ebc3392" xsi:nil="true"/>
    <Internal_x002f_External xmlns="859f7ad6-93f6-4205-b62b-a17f28acbbac">Incoming document</Internal_x002f_External>
    <Post_x0020_code xmlns="859f7ad6-93f6-4205-b62b-a17f28acbbac">N/A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Erw Faethlon Farm, Tywyn, Gwynedd, LL36 9HY</Addressee>
    <Process_x0020_Type xmlns="859f7ad6-93f6-4205-b62b-a17f28acbbac">Application</Process_x0020_Type>
    <lcf76f155ced4ddcb4097134ff3c332f xmlns="a7524d39-12c8-45c0-a1a3-08132ebc3392">
      <Terms xmlns="http://schemas.microsoft.com/office/infopath/2007/PartnerControls"/>
    </lcf76f155ced4ddcb4097134ff3c332f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2023-12-18T00:00:00+00:00</Document_x0020_Date>
    <Facility_x0020_Address xmlns="859f7ad6-93f6-4205-b62b-a17f28acbbac">Tywyn, Gwynedd</Facility_x0020_Address>
    <Environment_x0020_Sub_x0020_Folder xmlns="859f7ad6-93f6-4205-b62b-a17f28acbbac">Licences applications</Environment_x0020_Sub_x0020_Folder>
    <Customer_x0020_Name xmlns="859f7ad6-93f6-4205-b62b-a17f28acbbac">Idris Llyr Evans and Mari Awel Evans</Customer_x0020_Name>
    <Surrendered_x002f_Expired_x0020_Date xmlns="859f7ad6-93f6-4205-b62b-a17f28acbbac" xsi:nil="true"/>
    <_dlc_DocId xmlns="9be56660-2c31-41ef-bc00-23e72f632f2a">REGU-435-812290</_dlc_DocId>
    <_dlc_DocIdUrl xmlns="9be56660-2c31-41ef-bc00-23e72f632f2a">
      <Url>https://cyfoethnaturiolcymru.sharepoint.com/teams/Regulatory/Permitting/_layouts/15/DocIdRedir.aspx?ID=REGU-435-812290</Url>
      <Description>REGU-435-812290</Description>
    </_dlc_DocIdUrl>
  </documentManagement>
</p:properties>
</file>

<file path=customXml/itemProps1.xml><?xml version="1.0" encoding="utf-8"?>
<ds:datastoreItem xmlns:ds="http://schemas.openxmlformats.org/officeDocument/2006/customXml" ds:itemID="{59B07A23-3050-40DC-9316-EA555965F94C}"/>
</file>

<file path=customXml/itemProps2.xml><?xml version="1.0" encoding="utf-8"?>
<ds:datastoreItem xmlns:ds="http://schemas.openxmlformats.org/officeDocument/2006/customXml" ds:itemID="{786B1AC8-6C72-4538-B36E-3D7F2D6BDEE2}"/>
</file>

<file path=customXml/itemProps3.xml><?xml version="1.0" encoding="utf-8"?>
<ds:datastoreItem xmlns:ds="http://schemas.openxmlformats.org/officeDocument/2006/customXml" ds:itemID="{76384B21-66B1-4CF9-8CC3-A3C29D172AB4}"/>
</file>

<file path=customXml/itemProps4.xml><?xml version="1.0" encoding="utf-8"?>
<ds:datastoreItem xmlns:ds="http://schemas.openxmlformats.org/officeDocument/2006/customXml" ds:itemID="{0C56F72F-20F9-40B5-BBCB-013946DF898B}"/>
</file>

<file path=customXml/itemProps5.xml><?xml version="1.0" encoding="utf-8"?>
<ds:datastoreItem xmlns:ds="http://schemas.openxmlformats.org/officeDocument/2006/customXml" ds:itemID="{799C7A71-FAC5-4FDD-85FB-948363EFBF7E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</cp:revision>
  <dcterms:created xsi:type="dcterms:W3CDTF">2023-11-16T16:43:47Z</dcterms:created>
  <dcterms:modified xsi:type="dcterms:W3CDTF">2023-11-16T16:49:54Z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0x01010067EB80C5FE939D4A9B3D8BA62129B7F5010200CF4B284C623EBF43BC7A240AE1B0DB0A</vt:lpwstr>
  </property>
  <property fmtid="{D5CDD505-2E9C-101B-9397-08002B2CF9AE}" pid="3" name="_dlc_DocIdItemGuid">
    <vt:lpwstr>ea431239-73dd-486a-a77a-2bc057ed56c6</vt:lpwstr>
  </property>
  <property fmtid="{D5CDD505-2E9C-101B-9397-08002B2CF9AE}" pid="4" name="MediaServiceImageTags">
    <vt:lpwstr/>
  </property>
  <property fmtid="{D5CDD505-2E9C-101B-9397-08002B2CF9AE}" pid="5" name="_docset_NoMedatataSyncRequired">
    <vt:lpwstr>True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8" name="DocumentSetDescription">
    <vt:lpwstr/>
  </property>
  <property fmtid="{D5CDD505-2E9C-101B-9397-08002B2CF9AE}" pid="10" name="Email Recipients">
    <vt:lpwstr/>
  </property>
  <property fmtid="{D5CDD505-2E9C-101B-9397-08002B2CF9AE}" pid="12" name="_ExtendedDescription">
    <vt:lpwstr/>
  </property>
  <property fmtid="{D5CDD505-2E9C-101B-9397-08002B2CF9AE}" pid="13" name="Process">
    <vt:lpwstr/>
  </property>
  <property fmtid="{D5CDD505-2E9C-101B-9397-08002B2CF9AE}" pid="14" name="Email Subject">
    <vt:lpwstr/>
  </property>
  <property fmtid="{D5CDD505-2E9C-101B-9397-08002B2CF9AE}" pid="15" name="CAR Language Preference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BCC">
    <vt:lpwstr/>
  </property>
  <property fmtid="{D5CDD505-2E9C-101B-9397-08002B2CF9AE}" pid="22" name="Email Sender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  <property fmtid="{D5CDD505-2E9C-101B-9397-08002B2CF9AE}" pid="25" name="Area">
    <vt:lpwstr/>
  </property>
  <property fmtid="{D5CDD505-2E9C-101B-9397-08002B2CF9AE}" pid="26" name="To">
    <vt:lpwstr/>
  </property>
</Properties>
</file>