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415"/>
  <workbookPr defaultThemeVersion="166925"/>
  <mc:AlternateContent xmlns:mc="http://schemas.openxmlformats.org/markup-compatibility/2006">
    <mc:Choice Requires="x15">
      <x15ac:absPath xmlns:x15ac="http://schemas.microsoft.com/office/spreadsheetml/2010/11/ac" url="https://mottmac.sharepoint.com/teams/pj-a1219/SV18Documents/IED Permit/Unduly Made RFI &amp; Incoming Information/Risk Assessments/"/>
    </mc:Choice>
  </mc:AlternateContent>
  <xr:revisionPtr revIDLastSave="184" documentId="13_ncr:1_{075E0480-F59B-41F9-AC58-C4F87CE5367F}" xr6:coauthVersionLast="47" xr6:coauthVersionMax="47" xr10:uidLastSave="{49ED522A-40B8-4401-8CEC-0BA09F63C1AE}"/>
  <bookViews>
    <workbookView xWindow="28692" yWindow="-108" windowWidth="29016" windowHeight="15816" tabRatio="806" firstSheet="3" activeTab="3" xr2:uid="{FFA1494E-DE66-4966-AA09-52F169F70557}"/>
  </bookViews>
  <sheets>
    <sheet name="Current asset evaluation" sheetId="20" r:id="rId1"/>
    <sheet name="Risk assessment" sheetId="9" r:id="rId2"/>
    <sheet name="Mitigation" sheetId="10" r:id="rId3"/>
    <sheet name="Containment volume - Total vol." sheetId="22" r:id="rId4"/>
    <sheet name="List" sheetId="2"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6" i="10" l="1"/>
  <c r="C25" i="22" l="1"/>
  <c r="C20" i="22"/>
  <c r="C26" i="22" s="1"/>
  <c r="C65" i="22"/>
  <c r="D110" i="22" s="1"/>
  <c r="C27" i="22" l="1"/>
  <c r="C115" i="22" s="1"/>
  <c r="B53" i="22" l="1"/>
  <c r="D53" i="22" s="1"/>
  <c r="B49" i="22"/>
  <c r="D49" i="22" s="1"/>
  <c r="B45" i="22"/>
  <c r="D45" i="22" s="1"/>
  <c r="B41" i="22"/>
  <c r="D41" i="22" s="1"/>
  <c r="B37" i="22"/>
  <c r="D37" i="22" s="1"/>
  <c r="B54" i="22"/>
  <c r="D54" i="22" s="1"/>
  <c r="B46" i="22"/>
  <c r="D46" i="22" s="1"/>
  <c r="B52" i="22"/>
  <c r="D52" i="22" s="1"/>
  <c r="B48" i="22"/>
  <c r="D48" i="22" s="1"/>
  <c r="B44" i="22"/>
  <c r="D44" i="22" s="1"/>
  <c r="B40" i="22"/>
  <c r="D40" i="22" s="1"/>
  <c r="B36" i="22"/>
  <c r="D36" i="22" s="1"/>
  <c r="B42" i="22"/>
  <c r="D42" i="22" s="1"/>
  <c r="B55" i="22"/>
  <c r="D55" i="22" s="1"/>
  <c r="B51" i="22"/>
  <c r="D51" i="22" s="1"/>
  <c r="B47" i="22"/>
  <c r="D47" i="22" s="1"/>
  <c r="B43" i="22"/>
  <c r="D43" i="22" s="1"/>
  <c r="B39" i="22"/>
  <c r="D39" i="22" s="1"/>
  <c r="B50" i="22"/>
  <c r="D50" i="22" s="1"/>
  <c r="B38" i="22"/>
  <c r="D38" i="22" s="1"/>
  <c r="D18" i="10" l="1"/>
  <c r="C18" i="10"/>
  <c r="C16" i="10"/>
  <c r="L79" i="9"/>
  <c r="L81" i="9"/>
  <c r="D21" i="10" l="1"/>
  <c r="C21" i="10"/>
  <c r="D20" i="10"/>
  <c r="C20" i="10"/>
  <c r="D19" i="10"/>
  <c r="C19" i="10"/>
  <c r="D17" i="10"/>
  <c r="C17" i="10"/>
  <c r="D15" i="10"/>
  <c r="C15" i="10"/>
  <c r="L80" i="9"/>
  <c r="L82" i="9"/>
  <c r="L83" i="9"/>
  <c r="L84" i="9"/>
  <c r="L78" i="9"/>
  <c r="C67" i="9" l="1"/>
  <c r="D21" i="2" l="1"/>
  <c r="D22" i="2"/>
  <c r="D23" i="2"/>
  <c r="D24" i="2"/>
  <c r="D25" i="2"/>
  <c r="D26" i="2"/>
  <c r="D27" i="2"/>
  <c r="D28" i="2"/>
  <c r="D20" i="2"/>
  <c r="C94" i="9" s="1"/>
  <c r="C100" i="9" s="1"/>
  <c r="E6" i="2"/>
  <c r="E5" i="2" l="1"/>
  <c r="E7" i="2"/>
  <c r="E8" i="2"/>
  <c r="E9" i="2"/>
  <c r="E10" i="2"/>
  <c r="E11" i="2"/>
  <c r="E12" i="2"/>
  <c r="E13" i="2"/>
  <c r="E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Calitz, Jacques</author>
  </authors>
  <commentList>
    <comment ref="J22" authorId="0" shapeId="0" xr:uid="{7BB21ED3-3B42-486B-95CE-A8149F8B1E87}">
      <text>
        <r>
          <rPr>
            <b/>
            <sz val="9"/>
            <color indexed="81"/>
            <rFont val="Tahoma"/>
            <family val="2"/>
          </rPr>
          <t>Calitz, Jacques:</t>
        </r>
        <r>
          <rPr>
            <sz val="9"/>
            <color indexed="81"/>
            <rFont val="Tahoma"/>
            <family val="2"/>
          </rPr>
          <t xml:space="preserve">
Add manually. Based on highest risk rating</t>
        </r>
      </text>
    </comment>
    <comment ref="F63" authorId="0" shapeId="0" xr:uid="{E6B5F840-162A-4E5E-8742-0FDAADD90B27}">
      <text>
        <r>
          <rPr>
            <b/>
            <sz val="9"/>
            <color indexed="81"/>
            <rFont val="Tahoma"/>
            <family val="2"/>
          </rPr>
          <t>Calitz, Jacques:</t>
        </r>
        <r>
          <rPr>
            <sz val="9"/>
            <color indexed="81"/>
            <rFont val="Tahoma"/>
            <family val="2"/>
          </rPr>
          <t xml:space="preserve">
Add manually. Based on highest risk rating</t>
        </r>
      </text>
    </comment>
    <comment ref="J63" authorId="0" shapeId="0" xr:uid="{B656BCAB-6F45-4A6B-8BBD-9B46429ECE71}">
      <text>
        <r>
          <rPr>
            <b/>
            <sz val="9"/>
            <color indexed="81"/>
            <rFont val="Tahoma"/>
            <family val="2"/>
          </rPr>
          <t>Calitz, Jacques:</t>
        </r>
        <r>
          <rPr>
            <sz val="9"/>
            <color indexed="81"/>
            <rFont val="Tahoma"/>
            <family val="2"/>
          </rPr>
          <t xml:space="preserve">
Add manually. Based on highest risk rating</t>
        </r>
      </text>
    </comment>
    <comment ref="C89" authorId="0" shapeId="0" xr:uid="{76EACA16-3C73-405C-9586-23EE0F921F5A}">
      <text>
        <r>
          <rPr>
            <b/>
            <sz val="9"/>
            <color indexed="81"/>
            <rFont val="Tahoma"/>
            <family val="2"/>
          </rPr>
          <t>Calitz, Jacques:</t>
        </r>
        <r>
          <rPr>
            <sz val="9"/>
            <color indexed="81"/>
            <rFont val="Tahoma"/>
            <family val="2"/>
          </rPr>
          <t xml:space="preserve">
Add manually. Based on highest risk rating</t>
        </r>
      </text>
    </comment>
  </commentList>
</comments>
</file>

<file path=xl/sharedStrings.xml><?xml version="1.0" encoding="utf-8"?>
<sst xmlns="http://schemas.openxmlformats.org/spreadsheetml/2006/main" count="364" uniqueCount="193">
  <si>
    <t>Zone 3 - THP</t>
  </si>
  <si>
    <t>Description</t>
  </si>
  <si>
    <t>Thermal Hydrolysis Plant</t>
  </si>
  <si>
    <t>Number of tanks</t>
  </si>
  <si>
    <t>1 pulper, 4 reactors and 1 flash tank</t>
  </si>
  <si>
    <t>Volume of tank</t>
  </si>
  <si>
    <r>
      <t>Total volume:
Pulper - 42m</t>
    </r>
    <r>
      <rPr>
        <vertAlign val="superscript"/>
        <sz val="11"/>
        <color theme="1"/>
        <rFont val="Calibri"/>
        <family val="2"/>
        <scheme val="minor"/>
      </rPr>
      <t>3</t>
    </r>
    <r>
      <rPr>
        <sz val="11"/>
        <color theme="1"/>
        <rFont val="Calibri"/>
        <family val="2"/>
        <scheme val="minor"/>
      </rPr>
      <t xml:space="preserve"> (30 working)
Reactors (4)  - 13m</t>
    </r>
    <r>
      <rPr>
        <vertAlign val="superscript"/>
        <sz val="11"/>
        <color theme="1"/>
        <rFont val="Calibri"/>
        <family val="2"/>
        <scheme val="minor"/>
      </rPr>
      <t xml:space="preserve">3 </t>
    </r>
    <r>
      <rPr>
        <sz val="11"/>
        <color theme="1"/>
        <rFont val="Calibri"/>
        <family val="2"/>
        <scheme val="minor"/>
      </rPr>
      <t>(9 working)
Flash tank - 42m</t>
    </r>
    <r>
      <rPr>
        <vertAlign val="superscript"/>
        <sz val="11"/>
        <color theme="1"/>
        <rFont val="Calibri"/>
        <family val="2"/>
        <scheme val="minor"/>
      </rPr>
      <t>3</t>
    </r>
    <r>
      <rPr>
        <sz val="11"/>
        <color theme="1"/>
        <rFont val="Calibri"/>
        <family val="2"/>
        <scheme val="minor"/>
      </rPr>
      <t xml:space="preserve"> (30 working)</t>
    </r>
  </si>
  <si>
    <t>Material of tank</t>
  </si>
  <si>
    <t>Stainless steel</t>
  </si>
  <si>
    <t>Above/below ground?</t>
  </si>
  <si>
    <t>Above ground</t>
  </si>
  <si>
    <t>Pipe material</t>
  </si>
  <si>
    <t>Above ground pipework - Stainless steel</t>
  </si>
  <si>
    <t>Drainage for zone</t>
  </si>
  <si>
    <t>THP surrounded by beany block kerb and one central gully connected to liquor return tank
Has blocked in the past as part of annual shut down - not day to day problem</t>
  </si>
  <si>
    <t>Year of construction</t>
  </si>
  <si>
    <t>Surrounding area</t>
  </si>
  <si>
    <t>Concrete - impermeable</t>
  </si>
  <si>
    <t>Pump rate - Digester feed pump</t>
  </si>
  <si>
    <r>
      <t>Approximately 15-20m</t>
    </r>
    <r>
      <rPr>
        <vertAlign val="superscript"/>
        <sz val="11"/>
        <color theme="1"/>
        <rFont val="Calibri"/>
        <family val="2"/>
        <scheme val="minor"/>
      </rPr>
      <t>3</t>
    </r>
    <r>
      <rPr>
        <sz val="11"/>
        <color theme="1"/>
        <rFont val="Calibri"/>
        <family val="2"/>
        <scheme val="minor"/>
      </rPr>
      <t>/hr (4.8l/s)</t>
    </r>
  </si>
  <si>
    <t>Is asset fit for purpose?</t>
  </si>
  <si>
    <t>Tanks have not undergone a change of use. Fit for purpose</t>
  </si>
  <si>
    <t>Condition of the tank
Any tank failures - cracks, flaking, corrosion, overflows, overfilling?</t>
  </si>
  <si>
    <t>Galvanised boxes on top of each of the vessels and instruments to protect them - due to corrosion
PRVs seized during annual shutdown - thus needed vessels to protect them</t>
  </si>
  <si>
    <t>Condition of pipework
Pipe leaks, corrosion?</t>
  </si>
  <si>
    <t xml:space="preserve">External corrosion of external pipework due to coastal environment.
Electrical containment and valves can suffer from corrosion so maintenance is required more frequently.
Reactor to flash tank pipe - leak recently - due to grit erosion - worn pipes </t>
  </si>
  <si>
    <t>Protection of assets  - bollards?</t>
  </si>
  <si>
    <t>Safety barrier</t>
  </si>
  <si>
    <t>Control/monitoring/alarming measures in place?</t>
  </si>
  <si>
    <t>High level sensor within tanks
Pressure sensor and alarm for high pressures</t>
  </si>
  <si>
    <t>Secondary containment provided?</t>
  </si>
  <si>
    <t>Hardstanding areas below the structure (concrete), which feeds the drainage system via beany block kerbs.</t>
  </si>
  <si>
    <t>Secondary containment condition?</t>
  </si>
  <si>
    <t>Concrete is in good condition.</t>
  </si>
  <si>
    <t>Source</t>
  </si>
  <si>
    <t>Material</t>
  </si>
  <si>
    <t>Physical properties</t>
  </si>
  <si>
    <t>Maximum quantity</t>
  </si>
  <si>
    <t>units</t>
  </si>
  <si>
    <t>Storage</t>
  </si>
  <si>
    <t>Flammability</t>
  </si>
  <si>
    <t>Corrosive</t>
  </si>
  <si>
    <t>Ecotoxicity (based on LD and quantity)</t>
  </si>
  <si>
    <t xml:space="preserve">Hazard rating </t>
  </si>
  <si>
    <t>THP - pulper</t>
  </si>
  <si>
    <t>Imported and indigenous cake</t>
  </si>
  <si>
    <t>42 (total volume)
30 (working volume)</t>
  </si>
  <si>
    <r>
      <t>m</t>
    </r>
    <r>
      <rPr>
        <vertAlign val="superscript"/>
        <sz val="11"/>
        <color rgb="FF002060"/>
        <rFont val="Calibri"/>
        <family val="2"/>
        <scheme val="minor"/>
      </rPr>
      <t>3</t>
    </r>
  </si>
  <si>
    <t>Stainless steel above ground tank</t>
  </si>
  <si>
    <t>Not flammable</t>
  </si>
  <si>
    <t>Possibly</t>
  </si>
  <si>
    <t>Organic heavy - Nitrogen, 
Phosphorous, Ammonia, BOD, TSS, COD - Environmental hazard (algae blooms and death of organisms)
Pathogens - Human hazard (E.coli etc.)</t>
  </si>
  <si>
    <t>M</t>
  </si>
  <si>
    <t>THP - Reactor</t>
  </si>
  <si>
    <t>Liquid with sludge &lt;= 4-5% (indigenous and imported sludge)</t>
  </si>
  <si>
    <t>13 (total volume)
9 (working volume)</t>
  </si>
  <si>
    <t>THP - flash tank</t>
  </si>
  <si>
    <t>Rainwater run-off contaminated by inventory</t>
  </si>
  <si>
    <t>Surface water mixed with sludge</t>
  </si>
  <si>
    <t>Dependent on area of containment</t>
  </si>
  <si>
    <t>N/A</t>
  </si>
  <si>
    <t>No</t>
  </si>
  <si>
    <t>Lower concentration of sludge contaminants</t>
  </si>
  <si>
    <t>L</t>
  </si>
  <si>
    <t>Overall</t>
  </si>
  <si>
    <t>Pathway and Receptor</t>
  </si>
  <si>
    <t>Pathway - the route from primary containment to receptor (extent of loss of containment)</t>
  </si>
  <si>
    <t>Time of concentration/ duration of source outside containment</t>
  </si>
  <si>
    <t xml:space="preserve">Hazard - Transport potential </t>
  </si>
  <si>
    <t>Receptor</t>
  </si>
  <si>
    <t>Hazard - Damage potential</t>
  </si>
  <si>
    <t xml:space="preserve">Permeable area/ground (stone) to the west of the THP. The site is underlain by permeable sub-soils/strata. Liquor could infiltrate into the soil
Inventory unlikely to cascaded to permeable areas based on topography. </t>
  </si>
  <si>
    <t>Direct contamination but over an extended period of time</t>
  </si>
  <si>
    <t>Groundwater (underlain by a secondary aquifer) - contaminated through percolation through soil or through fluctuating tidal groundwater level
Over a very long period, can contaminate ocean through groundwater base flow underground</t>
  </si>
  <si>
    <t>Tidally fluctuating groundwater</t>
  </si>
  <si>
    <t>Existing underground services - ductwork, tunnels etc.</t>
  </si>
  <si>
    <t>The THP is located on top of impermeable concrete surfacing. The whole THP area is surrounded by beany block kerb containing any spills. 
If inventory is cascaded onto surfacing, sludge will be transfer into the beany blocks and into the site drainage system (liquor return)</t>
  </si>
  <si>
    <t>Minutes - hours</t>
  </si>
  <si>
    <t>WWTW - drainage network is connected to liquor return tank returning back to the head of the works (SBR tank). The liquor PS would be inhibited in such an event.</t>
  </si>
  <si>
    <t>Combination of Hazards</t>
  </si>
  <si>
    <t xml:space="preserve">Overall risk rating for zone (Ciria 736) </t>
  </si>
  <si>
    <t>Frequency of loss of containment</t>
  </si>
  <si>
    <t>Failure mode</t>
  </si>
  <si>
    <t>Existing consequence and mitigation measure</t>
  </si>
  <si>
    <t>Annual probability of loss of containment</t>
  </si>
  <si>
    <t>Rating</t>
  </si>
  <si>
    <t>Operational failure - tank</t>
  </si>
  <si>
    <t>Overfilling/overflow of tank</t>
  </si>
  <si>
    <t>All the tanks in the THP area have level indicators and a high level switch to mitigate any overfilling. The tanks are also covered.
Loss of containment would not occur.</t>
  </si>
  <si>
    <t>&gt; 1 in 1 Million</t>
  </si>
  <si>
    <t>Structural failure - tank (catastrophic)</t>
  </si>
  <si>
    <t>Catastrophic failure due to significant external damage
Potential to lose total volume if above ground connecting pipework fails/break off of tank</t>
  </si>
  <si>
    <t>Tanks are located above ground. In the case of significant damage above ground during operation or maintenance, the total volume contained in a single tank above ground could escape. It is however very unlikely for the tank to fail catastrophically as the tanks are fit for purpose.
The tanks could fail if the pipe connections to the tank fail/break off and fail catastrophically, causing a rupture/hole in the tank, through which the total inventory is lost. The tank's connecting pipework is located at the bottom of the tank. This is extremely unlikely due to the quality controls applied through the design, fabrication and installation on site.
There are no credible scenarios that could lead to a catastrophic failure of this tank (partial loss of containment would be more likely to occur but still very unlikely). The existing secondary containment and associated drainage is also adequate to store loss of primary containment.</t>
  </si>
  <si>
    <t>Structural failure - tank (partial)</t>
  </si>
  <si>
    <t>Loss of containment most likely to occur where there are weak points in the tank - Most likely through failures where pipe connects with the structure, bolts/sealant between panels or pitting in the tank.
Weak points could be created through either human damage (during maintenance/operation) or environmental (corrosion)</t>
  </si>
  <si>
    <t>Tanks are located above ground. Any significant loss of containment, would spill above ground. 
Structural failure of the tanks would mainly be through corrosion (bolts, connections between panels, connections).  In the case of significant corrosion and leaks forming above ground, the sludge liquid contained would seep through the leaks. The tank could potentially lose the above ground volume over a long period of time assuming no there was no response to the event.
As the site is manned for 24 hours daily, large drops in levels in the tanks and significant leaks above ground would be noticed. Significant corrosion below/above ground would also be easily spotted during routine inspections.
Partial loss of containment is highly unlikely. The existing secondary containment and associated drainage is also adequate to store loss of primary containment.</t>
  </si>
  <si>
    <t>Structural failure - pipework (catastrophic)</t>
  </si>
  <si>
    <t>Loss of containment due to failure of above ground connecting pipework</t>
  </si>
  <si>
    <t>In the extremely unlikely event where the above ground pipework (rising mains or gravity) or valves fail completely (PRVs have seized due to corrosion), a proportion of the above ground volume could be lost, if the valves are not closed by operational staff or tanks are not drained down to limit loss of containment.
In reality, the pumps to and from the THP area would be shut down and isolating valves closed, triggered by the automated safeguards (pressure instrumentation). Associated alarms would also be raised to notify the operators.
As the site is manned for 24 hours daily, valves can be closed and operated by operational staff if the pipes were to fail and automated safeguards did not function as intended. 
Total loss of containment is therefore not deemed to be a credible scenario. Partial loss of containment is possible but still highly unlikely when considering larger volumes.</t>
  </si>
  <si>
    <t>Structural failure - pipework (partial)</t>
  </si>
  <si>
    <t>Loss of containment most likely to occur where there are weak points in the pipework - Most likely through failures where pipe connects with the structure, bolts/sealant at pipe flanges/valves or along any pipe pitting.
Weak point could be created through either human damage (during maintenance/operation), erosion (high velocities and silt content within the pipe) or environmental (corrosion)</t>
  </si>
  <si>
    <t>All pipework around the THP is above ground carbon or stainless steel.
If partial loss of containment occurs above ground from pipework (leaks), due to the impermeable external surfacing around the tanks, the sludge would be contained within the hardstanding area and then drain into the beany blocks and ultimately to the liquor return tank. Due to the impermeable external surfacing around the tanks, that volume would be easy to contain, isolate and clean up.
Any significant leaks/damage to above ground pipes would be noticed and loss of containment would be mitigated through operational measures (closing of valves and isolation of tanks/pipework). This can be achieved quickly due to the manned presence and daily inspection regime.
Operational staff stated that corrosion is a significant problem on site ( due to extremities - site is  exposed and close to the ocean). Leaks from corrosion (valves, bolts, pitting in pipework) is thus likely to cause partial loss of containment if inspection and maintenance procedures are not followed. A significant failure has not occurred to date.
Total loss of containment is not deemed to be a credible scenario. Partial loss of containment is more likely but still highly unlikely when considering larger volumes.</t>
  </si>
  <si>
    <t>1 in 100 to 1 in 1 Million</t>
  </si>
  <si>
    <t>Vehicular impact (partial to catastrophic)</t>
  </si>
  <si>
    <t>Impact from vehicles - damage to pipes or tank causing loss of containment</t>
  </si>
  <si>
    <t>No known vehicle impacts - vehicular guardrails along access road to protect pipework and tank
Vehicular damage assumed mitigated due to existing vehicular impact protection.</t>
  </si>
  <si>
    <t>Vandalism</t>
  </si>
  <si>
    <t>Vandalism of infrastructure - damage to pipes or tank causing loss of containment</t>
  </si>
  <si>
    <t>No known vandalism to tanks or pipework - CCTV cameras and automated gates on site.
If vandalism damage were to occur, total loss of containment is unlikely.  Partial loss of containment would be more likely to occur if slight damage was done.</t>
  </si>
  <si>
    <t>*Site is manned. Probability and frequency thus reduced</t>
  </si>
  <si>
    <t>Frequency of loss of containment (Ciria 736)</t>
  </si>
  <si>
    <t>Overall zone hazard rating</t>
  </si>
  <si>
    <t>Overall zone hazard rating (Ciria 736)</t>
  </si>
  <si>
    <t>Containment required</t>
  </si>
  <si>
    <t>Catastrophic failure - modes (loss of containment) - pragmatic solution</t>
  </si>
  <si>
    <t>Risk</t>
  </si>
  <si>
    <t>Cause</t>
  </si>
  <si>
    <t>Existing zone risk rating</t>
  </si>
  <si>
    <t>Proposed Mitigation</t>
  </si>
  <si>
    <t>Risk rating after mitigation</t>
  </si>
  <si>
    <r>
      <t xml:space="preserve">Only competent and trained staff operate the site.
</t>
    </r>
    <r>
      <rPr>
        <b/>
        <sz val="11"/>
        <color rgb="FF002060"/>
        <rFont val="Calibri"/>
        <family val="2"/>
        <scheme val="minor"/>
      </rPr>
      <t xml:space="preserve">No further mitigation measures proposed, existing measures deemed adequate. </t>
    </r>
  </si>
  <si>
    <r>
      <rPr>
        <sz val="11"/>
        <color rgb="FF002060"/>
        <rFont val="Calibri"/>
        <family val="2"/>
        <scheme val="minor"/>
      </rPr>
      <t>If catastrophic failure of the tank occurs, 30m</t>
    </r>
    <r>
      <rPr>
        <vertAlign val="superscript"/>
        <sz val="11"/>
        <color rgb="FF002060"/>
        <rFont val="Calibri"/>
        <family val="2"/>
        <scheme val="minor"/>
      </rPr>
      <t>3</t>
    </r>
    <r>
      <rPr>
        <sz val="11"/>
        <color rgb="FF002060"/>
        <rFont val="Calibri"/>
        <family val="2"/>
        <scheme val="minor"/>
      </rPr>
      <t xml:space="preserve"> could potentially escape (through pipe connections). Existing hardstanding area with beany blocks can provide enough containment so no additional secondary containment volume is required.
As beany blocks are connected to liquor return drainage system, liquor return pumps should be inhibited in event of loss of containment to limit contamination of WwTW. An alarm and manual intervention would be a sufficient safeguard in this case.
To reduce the likelihood of  loss of containment, the tanks should be structurally inspected on an annual basis by a competent engineer. The tanks should then be refurbished if necessary. Pressure instrumentation in tanks are alarmed with automated inhibits if there is a significant and unanticipated drop in pressure to mitigate any significant loss of containment. 
</t>
    </r>
    <r>
      <rPr>
        <u/>
        <sz val="11"/>
        <color rgb="FF002060"/>
        <rFont val="Calibri"/>
        <family val="2"/>
        <scheme val="minor"/>
      </rPr>
      <t xml:space="preserve">
</t>
    </r>
    <r>
      <rPr>
        <b/>
        <sz val="11"/>
        <color rgb="FF002060"/>
        <rFont val="Calibri"/>
        <family val="2"/>
        <scheme val="minor"/>
      </rPr>
      <t>The zone is robust and safe with existing containment adequate for loss of containment of tanks. Associated drainage (beany block kerbs and gullies)  connects to the liquor return drainage system. The tanks should be inspected on a least an annual basis by a competent engineer in addition to the current maintenance strategy. This can be undertaken during the sludge plant's annual maintenance and inspection shutdown. No further mitigation is considered to be necessary.</t>
    </r>
  </si>
  <si>
    <r>
      <t xml:space="preserve">Original tank construction was stainless steel (2010). Operational staff stated that there have been cases of corrosion due to the extremities and the site being quite exposed, however, any significant corrosion is repaired if significant. Construction is fit for purpose. 
In the event that tanks lose containment above ground through structural failure (corrosion/leaks), sludge would weep through the leaks at a very slow rate. The volume would slowly flow down the side of the tanks and gather around the tank. 
Significant corrosion and the subsequent leaks (especially above ground) would be spotted by operations during their daily inspections and the tank would be isolated and drained down until repaired if the corrosion and leak is significant. Secondary containment is thus not proposed and loss of containment volume is assumed will be able to be accommodated in the impermeable hardstanding area around the tank and in the drainage system.
To reduce the likelihood of  loss of containment, the tanks should be structurally inspected on an annual basis by a competent engineer. The tanks should then be refurbished if necessary. Ultrasonic meters in tanks should be alarmed if there is a significant and unanticipated drop in level to mitigate any significant loss of containment. 
</t>
    </r>
    <r>
      <rPr>
        <b/>
        <sz val="11"/>
        <color rgb="FF002060"/>
        <rFont val="Calibri"/>
        <family val="2"/>
        <scheme val="minor"/>
      </rPr>
      <t>The zone is robust and safe with existing containment adequate for loss of containment of tanks. Associated drainage (beany block kerbs and gullies) would connect to liquor return drainage system. The tanks should be inspected on a least an annual basis by a competent engineer in addition to the current maintenance strategy. This can be undertaken during the sludge plant's annual maintenance and inspection shutdown. No further mitigation is considered to be necessary.</t>
    </r>
  </si>
  <si>
    <r>
      <rPr>
        <sz val="11"/>
        <color rgb="FF002060"/>
        <rFont val="Calibri"/>
        <family val="2"/>
        <scheme val="minor"/>
      </rPr>
      <t>If catastrophic failure of the above ground pipework occurs (i.e. rising main pipe failure), the pumps have the necessary pressure controls to switch off the pumps (based on PFD and P&amp;ID) to minimise the loss of containment. The volume contained in the pipe length should still be contained. Additional secondary containment is not proposed and volume can be accommodated in the hardstanding area around the tank and pipework within the drainage system.</t>
    </r>
    <r>
      <rPr>
        <u/>
        <sz val="11"/>
        <color rgb="FF002060"/>
        <rFont val="Calibri"/>
        <family val="2"/>
        <scheme val="minor"/>
      </rPr>
      <t xml:space="preserve">
</t>
    </r>
    <r>
      <rPr>
        <b/>
        <sz val="11"/>
        <color rgb="FF002060"/>
        <rFont val="Calibri"/>
        <family val="2"/>
        <scheme val="minor"/>
      </rPr>
      <t>The zone is robust and safe with existing containment adequate for loss of containment of tanks. Associated drainage (beany block kerbs and gullies) would connect to liquor return drainage system. The above ground pipework should continue to be regularly inspected during daily and weekly inspections to enable proactive maintenance when required. Below ground pipework and chambers should be inspected on an annual basis to check their integrity.</t>
    </r>
  </si>
  <si>
    <r>
      <t xml:space="preserve">Based on experience the volume that could be lost due to above ground pipework leaks is minimal. Significant leaks would be spotted by operational staff during their daily inspection (site is also manned) and repaired and any loss of containment mitigated. The volume lost to leaks would be able to be contained in the hardstanding area around the tank and drainage pipework. No secondary containment required.
Sludge would seep through the leaks at a very slow rate. The volume would slowly flow down the side of the pipe and gather around the pipework. The actual volume lost would be minimal. In the unlikely event that tank loses containment through pipework above ground, based on topography, loss of containment would be limited to the hardstanding area around the THP and sludge would cascade into beany block kerbs and back to the liquor return. 
</t>
    </r>
    <r>
      <rPr>
        <b/>
        <sz val="11"/>
        <color rgb="FF002060"/>
        <rFont val="Calibri"/>
        <family val="2"/>
        <scheme val="minor"/>
      </rPr>
      <t xml:space="preserve">
The zone is robust and safe with existing containment adequate for loss of containment of tanks. Associated drainage (beany block kerbs and gullies) would connect to liquor return drainage system. The above ground pipework should continue to be regularly inspected during daily and weekly inspections to enable proactive maintenance when required. Below ground pipework and chambers should be inspected on an annual basis to check their integrity.</t>
    </r>
  </si>
  <si>
    <r>
      <t xml:space="preserve">The existing measures mitigate any potential impacts from vehicles and potential damage which could lead to loss of containment. 
</t>
    </r>
    <r>
      <rPr>
        <b/>
        <sz val="11"/>
        <color rgb="FF002060"/>
        <rFont val="Calibri"/>
        <family val="2"/>
        <scheme val="minor"/>
      </rPr>
      <t xml:space="preserve">No mitigation measures proposed, existing measures deemed adequate. </t>
    </r>
  </si>
  <si>
    <r>
      <t xml:space="preserve">If pipes and the tank get damaged, because it is operated on a daily basis with operational staff present, the risk of loss of containment is low. If there are any signs of damage due to vandalism operators will fix any damage first.
</t>
    </r>
    <r>
      <rPr>
        <b/>
        <sz val="11"/>
        <color rgb="FF002060"/>
        <rFont val="Calibri"/>
        <family val="2"/>
        <scheme val="minor"/>
      </rPr>
      <t>No mitigation measures proposed, existing measures deemed adequate.</t>
    </r>
  </si>
  <si>
    <t xml:space="preserve">The probability and risk of failure from the tanks is low and any associated loss of inventory volume would be contained within the adjacent hardstanding area. In line with CIRIA 736, no further measures to improve the containment infrastructure are deemed necessary for the Zone. 
The site maintenance strategy and annual plant shutdown does need to include structural assessments of the containment structures, including the surrounding hardstanding areas. Drainage pipework and above ground process pipework should be inspected by a competent engineer to allow for pro-active maintenance. </t>
  </si>
  <si>
    <t>Secondary containment volume requirement - Inventory volume (above ground)</t>
  </si>
  <si>
    <t>Pulper</t>
  </si>
  <si>
    <r>
      <t>m</t>
    </r>
    <r>
      <rPr>
        <vertAlign val="superscript"/>
        <sz val="11"/>
        <color theme="1"/>
        <rFont val="Calibri"/>
        <family val="2"/>
        <scheme val="minor"/>
      </rPr>
      <t>3</t>
    </r>
  </si>
  <si>
    <t>(Inventory volume - working)</t>
  </si>
  <si>
    <t>Reactor</t>
  </si>
  <si>
    <t>Flash tank</t>
  </si>
  <si>
    <t>Total volume</t>
  </si>
  <si>
    <r>
      <t>m</t>
    </r>
    <r>
      <rPr>
        <b/>
        <vertAlign val="superscript"/>
        <sz val="11"/>
        <color theme="1"/>
        <rFont val="Calibri"/>
        <family val="2"/>
        <scheme val="minor"/>
      </rPr>
      <t>3</t>
    </r>
  </si>
  <si>
    <t>110% and 25% rules (CIRIA 736)</t>
  </si>
  <si>
    <t>*110% of largest tank</t>
  </si>
  <si>
    <t>25% of total tank volume</t>
  </si>
  <si>
    <t>Secondary storage to be provided</t>
  </si>
  <si>
    <t>*Note that 10% includes for rainfall and is the minimum allowable storage that can be provided</t>
  </si>
  <si>
    <t>Estimate of area required - local containment (100% of volume)</t>
  </si>
  <si>
    <r>
      <t>Volume 100% (m</t>
    </r>
    <r>
      <rPr>
        <b/>
        <vertAlign val="superscript"/>
        <sz val="11"/>
        <color theme="1"/>
        <rFont val="Calibri"/>
        <family val="2"/>
        <scheme val="minor"/>
      </rPr>
      <t>3</t>
    </r>
    <r>
      <rPr>
        <b/>
        <sz val="11"/>
        <color theme="1"/>
        <rFont val="Calibri"/>
        <family val="2"/>
        <scheme val="minor"/>
      </rPr>
      <t>)</t>
    </r>
  </si>
  <si>
    <t>Height of containment (m)</t>
  </si>
  <si>
    <r>
      <t>Area based on flat ground (m</t>
    </r>
    <r>
      <rPr>
        <b/>
        <vertAlign val="superscript"/>
        <sz val="11"/>
        <color theme="1"/>
        <rFont val="Calibri"/>
        <family val="2"/>
        <scheme val="minor"/>
      </rPr>
      <t>2</t>
    </r>
    <r>
      <rPr>
        <b/>
        <sz val="11"/>
        <color theme="1"/>
        <rFont val="Calibri"/>
        <family val="2"/>
        <scheme val="minor"/>
      </rPr>
      <t>)</t>
    </r>
  </si>
  <si>
    <t>Secondary containment volume requirement - Rainfall volume</t>
  </si>
  <si>
    <t>Area of containment</t>
  </si>
  <si>
    <r>
      <t>m</t>
    </r>
    <r>
      <rPr>
        <vertAlign val="superscript"/>
        <sz val="11"/>
        <color theme="1"/>
        <rFont val="Calibri"/>
        <family val="2"/>
        <scheme val="minor"/>
      </rPr>
      <t>2</t>
    </r>
  </si>
  <si>
    <t>(Area of containment)</t>
  </si>
  <si>
    <t>24 hour - 1:10 year rainfall</t>
  </si>
  <si>
    <t>mm</t>
  </si>
  <si>
    <t>8 day - 1:10 year rainfall</t>
  </si>
  <si>
    <t>Total rainfall volume</t>
  </si>
  <si>
    <t>Secondary containment including rainfall</t>
  </si>
  <si>
    <t>Total secondary containment volume</t>
  </si>
  <si>
    <t>Volume</t>
  </si>
  <si>
    <t>Possible Combination</t>
  </si>
  <si>
    <t>Site Hazard Rating</t>
  </si>
  <si>
    <t>LLL</t>
  </si>
  <si>
    <t>MLL</t>
  </si>
  <si>
    <t>HLL</t>
  </si>
  <si>
    <t>LLM</t>
  </si>
  <si>
    <t>MLM</t>
  </si>
  <si>
    <t>HLM</t>
  </si>
  <si>
    <t>LLH</t>
  </si>
  <si>
    <t>MLH</t>
  </si>
  <si>
    <t>HLH</t>
  </si>
  <si>
    <t>LMM</t>
  </si>
  <si>
    <t>MMM</t>
  </si>
  <si>
    <t>HMM</t>
  </si>
  <si>
    <t>H</t>
  </si>
  <si>
    <t>LML</t>
  </si>
  <si>
    <t>MML</t>
  </si>
  <si>
    <t>HML</t>
  </si>
  <si>
    <t>LMH</t>
  </si>
  <si>
    <t>MMH</t>
  </si>
  <si>
    <t>HMH</t>
  </si>
  <si>
    <t>LHL</t>
  </si>
  <si>
    <t>MHL</t>
  </si>
  <si>
    <t>HHL</t>
  </si>
  <si>
    <t>LHM</t>
  </si>
  <si>
    <t>MHM</t>
  </si>
  <si>
    <t>HHM</t>
  </si>
  <si>
    <t>LHH</t>
  </si>
  <si>
    <t>MHH</t>
  </si>
  <si>
    <t>HHH</t>
  </si>
  <si>
    <t>&lt; 1 in 100</t>
  </si>
  <si>
    <t>High</t>
  </si>
  <si>
    <t>Moderate</t>
  </si>
  <si>
    <t>Low</t>
  </si>
  <si>
    <t>Class 1</t>
  </si>
  <si>
    <t>Class 2</t>
  </si>
  <si>
    <t>Class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</si>
</sst>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charset val="204"/>
    </font>
    <font>
      <sz val="10"/>
      <name val="Arial"/>
      <family val="2"/>
    </font>
    <font>
      <b/>
      <sz val="11"/>
      <color rgb="FFFF0000"/>
      <name val="Calibri"/>
      <family val="2"/>
      <scheme val="minor"/>
    </font>
    <font>
      <vertAlign val="superscript"/>
      <sz val="11"/>
      <color theme="1"/>
      <name val="Calibri"/>
      <family val="2"/>
      <scheme val="minor"/>
    </font>
    <font>
      <sz val="9"/>
      <color indexed="81"/>
      <name val="Tahoma"/>
      <family val="2"/>
    </font>
    <font>
      <b/>
      <sz val="9"/>
      <color indexed="81"/>
      <name val="Tahoma"/>
      <family val="2"/>
    </font>
    <font>
      <sz val="11"/>
      <color rgb="FF002060"/>
      <name val="Calibri"/>
      <family val="2"/>
      <scheme val="minor"/>
    </font>
    <font>
      <vertAlign val="superscript"/>
      <sz val="11"/>
      <color rgb="FF002060"/>
      <name val="Calibri"/>
      <family val="2"/>
      <scheme val="minor"/>
    </font>
    <font>
      <sz val="11"/>
      <color rgb="FF92D050"/>
      <name val="Calibri"/>
      <family val="2"/>
      <scheme val="minor"/>
    </font>
    <font>
      <b/>
      <sz val="11"/>
      <color theme="4" tint="-0.249977111117893"/>
      <name val="Calibri"/>
      <family val="2"/>
      <scheme val="minor"/>
    </font>
    <font>
      <sz val="11"/>
      <color theme="4"/>
      <name val="Calibri"/>
      <family val="2"/>
      <scheme val="minor"/>
    </font>
    <font>
      <b/>
      <sz val="11"/>
      <name val="Calibri"/>
      <family val="2"/>
      <scheme val="minor"/>
    </font>
    <font>
      <sz val="11"/>
      <name val="Calibri"/>
      <family val="2"/>
      <scheme val="minor"/>
    </font>
    <font>
      <sz val="11"/>
      <color rgb="FF0070C0"/>
      <name val="Calibri"/>
      <family val="2"/>
      <scheme val="minor"/>
    </font>
    <font>
      <b/>
      <sz val="11"/>
      <color rgb="FF002060"/>
      <name val="Calibri"/>
      <family val="2"/>
      <scheme val="minor"/>
    </font>
    <font>
      <u/>
      <sz val="11"/>
      <color rgb="FF002060"/>
      <name val="Calibri"/>
      <family val="2"/>
      <scheme val="minor"/>
    </font>
    <font>
      <b/>
      <vertAlign val="superscript"/>
      <sz val="11"/>
      <color theme="1"/>
      <name val="Calibri"/>
      <family val="2"/>
      <scheme val="minor"/>
    </font>
  </fonts>
  <fills count="15">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33FF00"/>
        <bgColor indexed="64"/>
      </patternFill>
    </fill>
    <fill>
      <patternFill patternType="solid">
        <fgColor rgb="FFFFC000"/>
        <bgColor indexed="64"/>
      </patternFill>
    </fill>
    <fill>
      <patternFill patternType="solid">
        <fgColor rgb="FFFF3333"/>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3" tint="0.79998168889431442"/>
        <bgColor indexed="64"/>
      </patternFill>
    </fill>
    <fill>
      <patternFill patternType="solid">
        <fgColor theme="8" tint="0.59999389629810485"/>
        <bgColor indexed="64"/>
      </patternFill>
    </fill>
  </fills>
  <borders count="39">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medium">
        <color indexed="64"/>
      </left>
      <right style="thin">
        <color auto="1"/>
      </right>
      <top style="thin">
        <color auto="1"/>
      </top>
      <bottom style="thin">
        <color auto="1"/>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bottom/>
      <diagonal/>
    </border>
    <border>
      <left style="thin">
        <color auto="1"/>
      </left>
      <right style="medium">
        <color indexed="64"/>
      </right>
      <top/>
      <bottom/>
      <diagonal/>
    </border>
    <border>
      <left style="medium">
        <color indexed="64"/>
      </left>
      <right/>
      <top style="thin">
        <color auto="1"/>
      </top>
      <bottom style="thin">
        <color auto="1"/>
      </bottom>
      <diagonal/>
    </border>
    <border>
      <left style="medium">
        <color indexed="64"/>
      </left>
      <right style="medium">
        <color indexed="64"/>
      </right>
      <top/>
      <bottom style="medium">
        <color indexed="64"/>
      </bottom>
      <diagonal/>
    </border>
    <border>
      <left style="thin">
        <color auto="1"/>
      </left>
      <right/>
      <top style="medium">
        <color indexed="64"/>
      </top>
      <bottom style="medium">
        <color indexed="64"/>
      </bottom>
      <diagonal/>
    </border>
    <border>
      <left/>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diagonal/>
    </border>
    <border>
      <left style="thin">
        <color auto="1"/>
      </left>
      <right style="thin">
        <color auto="1"/>
      </right>
      <top/>
      <bottom/>
      <diagonal/>
    </border>
    <border>
      <left style="medium">
        <color indexed="64"/>
      </left>
      <right/>
      <top style="thin">
        <color auto="1"/>
      </top>
      <bottom style="medium">
        <color indexed="64"/>
      </bottom>
      <diagonal/>
    </border>
    <border>
      <left/>
      <right style="thin">
        <color auto="1"/>
      </right>
      <top style="thin">
        <color auto="1"/>
      </top>
      <bottom style="medium">
        <color indexed="64"/>
      </bottom>
      <diagonal/>
    </border>
    <border>
      <left/>
      <right/>
      <top style="thin">
        <color indexed="64"/>
      </top>
      <bottom style="double">
        <color indexed="64"/>
      </bottom>
      <diagonal/>
    </border>
    <border>
      <left style="thin">
        <color auto="1"/>
      </left>
      <right/>
      <top style="thin">
        <color auto="1"/>
      </top>
      <bottom style="medium">
        <color indexed="64"/>
      </bottom>
      <diagonal/>
    </border>
  </borders>
  <cellStyleXfs count="5">
    <xf numFmtId="0" fontId="0" fillId="0" borderId="0"/>
    <xf numFmtId="0" fontId="3" fillId="0" borderId="0"/>
    <xf numFmtId="0" fontId="1" fillId="0" borderId="0"/>
    <xf numFmtId="0" fontId="4" fillId="0" borderId="0"/>
    <xf numFmtId="0" fontId="1" fillId="0" borderId="0"/>
  </cellStyleXfs>
  <cellXfs count="133">
    <xf numFmtId="0" fontId="0" fillId="0" borderId="0" xfId="0"/>
    <xf numFmtId="0" fontId="0" fillId="0" borderId="1" xfId="0" applyBorder="1" applyAlignment="1">
      <alignment horizontal="center" vertical="center" wrapText="1"/>
    </xf>
    <xf numFmtId="0" fontId="5" fillId="0" borderId="0" xfId="0" applyFont="1"/>
    <xf numFmtId="0" fontId="0" fillId="0" borderId="0" xfId="0" applyAlignment="1">
      <alignment wrapText="1"/>
    </xf>
    <xf numFmtId="0" fontId="0" fillId="0" borderId="1" xfId="0" applyBorder="1"/>
    <xf numFmtId="0" fontId="5" fillId="3" borderId="4" xfId="0" applyFont="1" applyFill="1" applyBorder="1" applyAlignment="1">
      <alignment horizontal="center" vertical="center" wrapText="1"/>
    </xf>
    <xf numFmtId="0" fontId="2" fillId="4" borderId="16" xfId="0" applyFont="1" applyFill="1" applyBorder="1" applyAlignment="1">
      <alignment horizontal="center" vertical="center"/>
    </xf>
    <xf numFmtId="0" fontId="2" fillId="4" borderId="17" xfId="0" applyFont="1" applyFill="1" applyBorder="1" applyAlignment="1">
      <alignment horizontal="center" vertical="center"/>
    </xf>
    <xf numFmtId="0" fontId="2" fillId="2" borderId="17"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0" fillId="0" borderId="19" xfId="0" applyBorder="1" applyAlignment="1">
      <alignment vertical="top" wrapText="1"/>
    </xf>
    <xf numFmtId="0" fontId="2" fillId="2" borderId="16"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5" borderId="1" xfId="0" applyFill="1" applyBorder="1" applyAlignment="1">
      <alignment horizontal="center" vertical="center" wrapText="1"/>
    </xf>
    <xf numFmtId="0" fontId="2" fillId="0" borderId="1" xfId="0" applyFont="1" applyBorder="1" applyAlignment="1">
      <alignment horizontal="center" vertical="center" wrapText="1"/>
    </xf>
    <xf numFmtId="0" fontId="0" fillId="6" borderId="1" xfId="0" applyFill="1" applyBorder="1" applyAlignment="1">
      <alignment horizontal="center" vertical="center" wrapText="1"/>
    </xf>
    <xf numFmtId="0" fontId="0" fillId="7" borderId="1" xfId="0" applyFill="1" applyBorder="1" applyAlignment="1">
      <alignment horizontal="center" vertical="center" wrapText="1"/>
    </xf>
    <xf numFmtId="0" fontId="0" fillId="0" borderId="1" xfId="0" applyBorder="1" applyAlignment="1">
      <alignment horizontal="center"/>
    </xf>
    <xf numFmtId="0" fontId="2" fillId="0" borderId="1" xfId="0" applyFont="1" applyBorder="1"/>
    <xf numFmtId="0" fontId="2" fillId="0" borderId="1" xfId="0" applyFont="1" applyBorder="1" applyAlignment="1">
      <alignment wrapText="1"/>
    </xf>
    <xf numFmtId="0" fontId="5" fillId="3" borderId="5"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xf>
    <xf numFmtId="0" fontId="5" fillId="8" borderId="13" xfId="0" applyFont="1" applyFill="1" applyBorder="1" applyAlignment="1">
      <alignment horizontal="center" vertical="center" wrapText="1"/>
    </xf>
    <xf numFmtId="0" fontId="9" fillId="0" borderId="8" xfId="0" applyFont="1" applyBorder="1" applyAlignment="1">
      <alignment horizontal="left" vertical="center"/>
    </xf>
    <xf numFmtId="0" fontId="0" fillId="9" borderId="0" xfId="0" applyFill="1"/>
    <xf numFmtId="0" fontId="11" fillId="0" borderId="0" xfId="0" applyFont="1"/>
    <xf numFmtId="0" fontId="12" fillId="0" borderId="0" xfId="0" applyFont="1"/>
    <xf numFmtId="0" fontId="2" fillId="10" borderId="1" xfId="0" applyFont="1" applyFill="1" applyBorder="1" applyAlignment="1">
      <alignment horizontal="center"/>
    </xf>
    <xf numFmtId="0" fontId="0" fillId="0" borderId="1" xfId="0" applyBorder="1" applyAlignment="1">
      <alignment vertical="center" wrapText="1"/>
    </xf>
    <xf numFmtId="0" fontId="0" fillId="0" borderId="1" xfId="0" applyBorder="1" applyAlignment="1">
      <alignment wrapText="1"/>
    </xf>
    <xf numFmtId="0" fontId="0" fillId="0" borderId="1" xfId="0" applyBorder="1" applyAlignment="1">
      <alignment vertical="center"/>
    </xf>
    <xf numFmtId="0" fontId="5" fillId="3" borderId="15" xfId="0" applyFont="1" applyFill="1" applyBorder="1" applyAlignment="1">
      <alignment horizontal="center" vertical="center" wrapText="1"/>
    </xf>
    <xf numFmtId="0" fontId="2" fillId="4" borderId="18" xfId="0" applyFont="1" applyFill="1" applyBorder="1" applyAlignment="1">
      <alignment horizontal="center" vertical="center"/>
    </xf>
    <xf numFmtId="0" fontId="2" fillId="4" borderId="18" xfId="0" applyFont="1" applyFill="1" applyBorder="1" applyAlignment="1">
      <alignment horizontal="center" vertical="center" wrapText="1"/>
    </xf>
    <xf numFmtId="0" fontId="5" fillId="0" borderId="0" xfId="0" applyFont="1" applyAlignment="1">
      <alignment vertical="center" wrapText="1"/>
    </xf>
    <xf numFmtId="0" fontId="0" fillId="0" borderId="6" xfId="0" applyBorder="1" applyAlignment="1">
      <alignment horizontal="center" vertical="center" wrapText="1"/>
    </xf>
    <xf numFmtId="0" fontId="9" fillId="0" borderId="0" xfId="0" applyFont="1" applyAlignment="1">
      <alignment horizontal="left" vertical="center"/>
    </xf>
    <xf numFmtId="0" fontId="5" fillId="8" borderId="29" xfId="0" applyFont="1" applyFill="1" applyBorder="1" applyAlignment="1">
      <alignment horizontal="center" vertical="center" wrapText="1"/>
    </xf>
    <xf numFmtId="0" fontId="0" fillId="0" borderId="0" xfId="0" applyAlignment="1">
      <alignment horizontal="left" vertical="top" wrapText="1"/>
    </xf>
    <xf numFmtId="0" fontId="14" fillId="11" borderId="1" xfId="0" applyFont="1" applyFill="1" applyBorder="1" applyAlignment="1">
      <alignment horizontal="center" vertical="center"/>
    </xf>
    <xf numFmtId="0" fontId="14" fillId="11" borderId="1" xfId="0" applyFont="1" applyFill="1" applyBorder="1" applyAlignment="1">
      <alignment horizontal="center" vertical="center" wrapText="1"/>
    </xf>
    <xf numFmtId="0" fontId="16" fillId="12" borderId="1" xfId="0" applyFont="1" applyFill="1" applyBorder="1" applyAlignment="1">
      <alignment horizontal="center" vertical="center"/>
    </xf>
    <xf numFmtId="0" fontId="9" fillId="12" borderId="1" xfId="0" applyFont="1" applyFill="1" applyBorder="1" applyAlignment="1">
      <alignment horizontal="center" vertical="center"/>
    </xf>
    <xf numFmtId="0" fontId="0" fillId="0" borderId="0" xfId="0" applyAlignment="1">
      <alignment horizontal="left" vertical="center" wrapText="1"/>
    </xf>
    <xf numFmtId="0" fontId="0" fillId="0" borderId="0" xfId="0" applyAlignment="1">
      <alignment vertical="top"/>
    </xf>
    <xf numFmtId="0" fontId="0" fillId="0" borderId="0" xfId="0" applyAlignment="1">
      <alignment vertical="top" wrapText="1"/>
    </xf>
    <xf numFmtId="0" fontId="0" fillId="0" borderId="3" xfId="0" applyBorder="1" applyAlignment="1">
      <alignment horizontal="center" vertical="center" wrapText="1"/>
    </xf>
    <xf numFmtId="0" fontId="9" fillId="0" borderId="14" xfId="0" applyFont="1" applyBorder="1" applyAlignment="1">
      <alignment horizontal="center" vertical="center" wrapText="1"/>
    </xf>
    <xf numFmtId="0" fontId="9" fillId="0" borderId="11" xfId="0" applyFont="1" applyBorder="1" applyAlignment="1">
      <alignment horizontal="left" vertical="center" wrapText="1"/>
    </xf>
    <xf numFmtId="0" fontId="5" fillId="3" borderId="12" xfId="0" applyFont="1" applyFill="1" applyBorder="1" applyAlignment="1">
      <alignment horizontal="center" vertical="center" wrapText="1"/>
    </xf>
    <xf numFmtId="0" fontId="0" fillId="0" borderId="1" xfId="0" applyBorder="1" applyAlignment="1">
      <alignment horizontal="left" vertical="center" wrapText="1"/>
    </xf>
    <xf numFmtId="0" fontId="15" fillId="0" borderId="1" xfId="0" applyFont="1" applyBorder="1" applyAlignment="1">
      <alignment horizontal="left" vertical="center" wrapText="1"/>
    </xf>
    <xf numFmtId="0" fontId="9" fillId="0" borderId="24" xfId="0" applyFont="1" applyBorder="1" applyAlignment="1">
      <alignment vertical="center" wrapText="1"/>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8" xfId="0" applyFont="1" applyBorder="1" applyAlignment="1">
      <alignment vertical="center" wrapText="1"/>
    </xf>
    <xf numFmtId="0" fontId="9" fillId="0" borderId="6" xfId="0" applyFont="1" applyBorder="1" applyAlignment="1">
      <alignment horizontal="center"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9" fillId="0" borderId="1" xfId="0" applyFont="1" applyBorder="1" applyAlignment="1">
      <alignment horizontal="left" vertical="center" wrapText="1"/>
    </xf>
    <xf numFmtId="0" fontId="5" fillId="3" borderId="25" xfId="0" applyFont="1" applyFill="1" applyBorder="1" applyAlignment="1">
      <alignment horizontal="center" vertical="center" wrapText="1"/>
    </xf>
    <xf numFmtId="0" fontId="9" fillId="0" borderId="2" xfId="0" applyFont="1" applyBorder="1" applyAlignment="1">
      <alignment horizontal="left" vertical="center" wrapText="1"/>
    </xf>
    <xf numFmtId="0" fontId="9" fillId="0" borderId="9" xfId="0" applyFont="1" applyBorder="1" applyAlignment="1">
      <alignment horizontal="left" vertical="center" wrapText="1"/>
    </xf>
    <xf numFmtId="0" fontId="0" fillId="0" borderId="1" xfId="0" quotePrefix="1" applyBorder="1" applyAlignment="1">
      <alignment horizontal="left" vertical="center" wrapText="1"/>
    </xf>
    <xf numFmtId="0" fontId="9" fillId="0" borderId="9" xfId="0" applyFont="1" applyBorder="1" applyAlignment="1">
      <alignment vertical="center" wrapText="1"/>
    </xf>
    <xf numFmtId="0" fontId="9" fillId="0" borderId="1" xfId="0" applyFont="1" applyBorder="1" applyAlignment="1">
      <alignment horizontal="center" vertical="center" wrapText="1"/>
    </xf>
    <xf numFmtId="0" fontId="0" fillId="8" borderId="0" xfId="0" applyFill="1"/>
    <xf numFmtId="0" fontId="0" fillId="0" borderId="37" xfId="0" applyBorder="1"/>
    <xf numFmtId="0" fontId="2" fillId="0" borderId="37" xfId="0" applyFont="1" applyBorder="1"/>
    <xf numFmtId="0" fontId="2" fillId="0" borderId="0" xfId="0" applyFont="1"/>
    <xf numFmtId="0" fontId="0" fillId="0" borderId="0" xfId="0" applyAlignment="1">
      <alignment vertical="center"/>
    </xf>
    <xf numFmtId="0" fontId="0" fillId="0" borderId="37" xfId="0" applyBorder="1" applyAlignment="1">
      <alignment wrapText="1"/>
    </xf>
    <xf numFmtId="0" fontId="2" fillId="9" borderId="37" xfId="0" applyFont="1" applyFill="1" applyBorder="1" applyAlignment="1">
      <alignment vertical="center"/>
    </xf>
    <xf numFmtId="0" fontId="2" fillId="0" borderId="37" xfId="0" applyFont="1" applyBorder="1" applyAlignment="1">
      <alignment vertical="center"/>
    </xf>
    <xf numFmtId="0" fontId="2" fillId="13" borderId="1" xfId="0" applyFont="1" applyFill="1" applyBorder="1" applyAlignment="1">
      <alignment horizontal="center" vertical="center" wrapText="1"/>
    </xf>
    <xf numFmtId="0" fontId="0" fillId="13" borderId="1" xfId="0" applyFill="1" applyBorder="1" applyAlignment="1">
      <alignment horizontal="center"/>
    </xf>
    <xf numFmtId="1" fontId="0" fillId="13" borderId="1" xfId="0" applyNumberFormat="1" applyFill="1" applyBorder="1" applyAlignment="1">
      <alignment horizontal="center"/>
    </xf>
    <xf numFmtId="1" fontId="0" fillId="9" borderId="1" xfId="0" applyNumberFormat="1" applyFill="1" applyBorder="1" applyAlignment="1">
      <alignment horizontal="center"/>
    </xf>
    <xf numFmtId="0" fontId="0" fillId="14" borderId="0" xfId="0" applyFill="1" applyAlignment="1">
      <alignment horizontal="center"/>
    </xf>
    <xf numFmtId="0" fontId="0" fillId="8" borderId="0" xfId="0" applyFill="1" applyAlignment="1">
      <alignment horizontal="center" vertical="center"/>
    </xf>
    <xf numFmtId="164" fontId="0" fillId="0" borderId="0" xfId="0" applyNumberFormat="1"/>
    <xf numFmtId="1" fontId="2" fillId="9" borderId="0" xfId="0" applyNumberFormat="1" applyFont="1" applyFill="1"/>
    <xf numFmtId="0" fontId="9" fillId="6" borderId="1" xfId="0" applyFont="1" applyFill="1" applyBorder="1" applyAlignment="1">
      <alignment horizontal="center" vertical="center"/>
    </xf>
    <xf numFmtId="0" fontId="5" fillId="3" borderId="25" xfId="0" applyFont="1" applyFill="1" applyBorder="1" applyAlignment="1">
      <alignment horizontal="center" vertical="center" wrapText="1"/>
    </xf>
    <xf numFmtId="0" fontId="5" fillId="3" borderId="27"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9" fillId="0" borderId="1" xfId="0" applyFont="1" applyBorder="1" applyAlignment="1">
      <alignment horizontal="center" vertical="center" wrapText="1"/>
    </xf>
    <xf numFmtId="0" fontId="2" fillId="4" borderId="16" xfId="0" applyFont="1" applyFill="1" applyBorder="1" applyAlignment="1">
      <alignment horizontal="left" vertical="center" wrapText="1"/>
    </xf>
    <xf numFmtId="0" fontId="2" fillId="4" borderId="18" xfId="0" applyFont="1" applyFill="1" applyBorder="1" applyAlignment="1">
      <alignment horizontal="left" vertical="center" wrapText="1"/>
    </xf>
    <xf numFmtId="0" fontId="2" fillId="4" borderId="18" xfId="0" applyFont="1" applyFill="1" applyBorder="1" applyAlignment="1">
      <alignment horizontal="center"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28" xfId="0" applyFont="1" applyBorder="1" applyAlignment="1">
      <alignment horizontal="left" vertical="center" wrapText="1"/>
    </xf>
    <xf numFmtId="0" fontId="9" fillId="0" borderId="23" xfId="0" applyFont="1" applyBorder="1" applyAlignment="1">
      <alignment horizontal="left" vertical="center" wrapText="1"/>
    </xf>
    <xf numFmtId="0" fontId="9" fillId="0" borderId="24"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9" xfId="0" applyFont="1" applyBorder="1" applyAlignment="1">
      <alignment horizontal="left" vertical="center" wrapText="1"/>
    </xf>
    <xf numFmtId="0" fontId="9" fillId="0" borderId="1" xfId="0" applyFont="1" applyBorder="1" applyAlignment="1">
      <alignment horizontal="left" vertical="center" wrapText="1"/>
    </xf>
    <xf numFmtId="0" fontId="9" fillId="0" borderId="38"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21" xfId="0" applyFont="1" applyBorder="1" applyAlignment="1">
      <alignment horizontal="left" vertical="center" wrapText="1"/>
    </xf>
    <xf numFmtId="0" fontId="9" fillId="0" borderId="22" xfId="0" applyFont="1" applyBorder="1" applyAlignment="1">
      <alignment horizontal="left" vertical="center" wrapText="1"/>
    </xf>
    <xf numFmtId="0" fontId="5" fillId="0" borderId="0" xfId="0" applyFont="1" applyAlignment="1">
      <alignment horizontal="left" vertical="center" wrapText="1"/>
    </xf>
    <xf numFmtId="0" fontId="9" fillId="0" borderId="35" xfId="0" applyFont="1" applyBorder="1" applyAlignment="1">
      <alignment horizontal="left" vertical="center" wrapText="1"/>
    </xf>
    <xf numFmtId="0" fontId="9" fillId="0" borderId="36" xfId="0" applyFont="1" applyBorder="1" applyAlignment="1">
      <alignment horizontal="left"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9" fillId="0" borderId="6" xfId="0" applyFont="1" applyBorder="1" applyAlignment="1">
      <alignment horizontal="left" vertical="center" wrapText="1"/>
    </xf>
    <xf numFmtId="0" fontId="2" fillId="4" borderId="30" xfId="0" applyFont="1" applyFill="1" applyBorder="1" applyAlignment="1">
      <alignment horizontal="center" vertical="center"/>
    </xf>
    <xf numFmtId="0" fontId="2" fillId="4" borderId="31" xfId="0" applyFont="1" applyFill="1" applyBorder="1" applyAlignment="1">
      <alignment horizontal="center" vertical="center"/>
    </xf>
    <xf numFmtId="0" fontId="2" fillId="4" borderId="32" xfId="0" applyFont="1" applyFill="1" applyBorder="1" applyAlignment="1">
      <alignment horizontal="center" vertical="center"/>
    </xf>
    <xf numFmtId="0" fontId="9" fillId="0" borderId="21" xfId="0" applyFont="1" applyBorder="1" applyAlignment="1">
      <alignment vertical="center" wrapText="1"/>
    </xf>
    <xf numFmtId="0" fontId="9" fillId="0" borderId="22" xfId="0" applyFont="1" applyBorder="1" applyAlignment="1">
      <alignment vertical="center" wrapText="1"/>
    </xf>
    <xf numFmtId="0" fontId="9" fillId="0" borderId="23" xfId="0" applyFont="1" applyBorder="1" applyAlignment="1">
      <alignment vertical="center" wrapText="1"/>
    </xf>
    <xf numFmtId="0" fontId="14" fillId="11" borderId="1" xfId="0" applyFont="1" applyFill="1" applyBorder="1" applyAlignment="1">
      <alignment horizontal="center" vertical="center"/>
    </xf>
    <xf numFmtId="0" fontId="14" fillId="11" borderId="21" xfId="0" applyFont="1" applyFill="1" applyBorder="1" applyAlignment="1">
      <alignment horizontal="center" vertical="center"/>
    </xf>
    <xf numFmtId="0" fontId="14" fillId="11" borderId="22" xfId="0" applyFont="1" applyFill="1" applyBorder="1" applyAlignment="1">
      <alignment horizontal="center" vertical="center"/>
    </xf>
    <xf numFmtId="0" fontId="14" fillId="11" borderId="23" xfId="0" applyFont="1" applyFill="1" applyBorder="1" applyAlignment="1">
      <alignment horizontal="center" vertical="center"/>
    </xf>
    <xf numFmtId="0" fontId="15" fillId="0" borderId="1" xfId="0" applyFont="1" applyBorder="1" applyAlignment="1">
      <alignment horizontal="center" vertical="center" wrapText="1"/>
    </xf>
    <xf numFmtId="0" fontId="0" fillId="0" borderId="21" xfId="0" applyBorder="1" applyAlignment="1">
      <alignment horizontal="left" vertical="center" wrapText="1"/>
    </xf>
    <xf numFmtId="0" fontId="0" fillId="0" borderId="22" xfId="0" applyBorder="1" applyAlignment="1">
      <alignment horizontal="left" vertical="center" wrapText="1"/>
    </xf>
    <xf numFmtId="0" fontId="0" fillId="0" borderId="23" xfId="0" applyBorder="1" applyAlignment="1">
      <alignment horizontal="left" vertical="center" wrapText="1"/>
    </xf>
    <xf numFmtId="0" fontId="18" fillId="0" borderId="21" xfId="0" applyFont="1" applyBorder="1" applyAlignment="1">
      <alignment horizontal="left" vertical="center" wrapText="1"/>
    </xf>
    <xf numFmtId="0" fontId="13" fillId="0" borderId="1" xfId="0" applyFont="1" applyBorder="1" applyAlignment="1">
      <alignment horizontal="left" vertical="top" wrapText="1"/>
    </xf>
    <xf numFmtId="0" fontId="17" fillId="0" borderId="22" xfId="0" applyFont="1" applyBorder="1" applyAlignment="1">
      <alignment horizontal="left" vertical="center" wrapText="1"/>
    </xf>
    <xf numFmtId="0" fontId="17" fillId="0" borderId="23" xfId="0" applyFont="1" applyBorder="1" applyAlignment="1">
      <alignment horizontal="left" vertical="center" wrapText="1"/>
    </xf>
    <xf numFmtId="0" fontId="0" fillId="3" borderId="21" xfId="0" applyFill="1" applyBorder="1" applyAlignment="1">
      <alignment horizontal="center" vertical="center" wrapText="1"/>
    </xf>
    <xf numFmtId="0" fontId="0" fillId="3" borderId="22" xfId="0" applyFill="1" applyBorder="1" applyAlignment="1">
      <alignment horizontal="center" vertical="center" wrapText="1"/>
    </xf>
    <xf numFmtId="0" fontId="0" fillId="3" borderId="23" xfId="0" applyFill="1" applyBorder="1" applyAlignment="1">
      <alignment horizontal="center" vertical="center" wrapText="1"/>
    </xf>
  </cellXfs>
  <cellStyles count="5">
    <cellStyle name="Normal" xfId="0" builtinId="0"/>
    <cellStyle name="Normal 2" xfId="1" xr:uid="{61375C13-8AE2-4B95-B5D3-9900A95BD2B2}"/>
    <cellStyle name="Normal 3" xfId="2" xr:uid="{617D6D4D-3CED-4033-8308-B4F7C94AAD70}"/>
    <cellStyle name="Normal 3 2" xfId="4" xr:uid="{B636BDA9-AF62-49DF-BD98-3A21F205E7FA}"/>
    <cellStyle name="Normal 4" xfId="3" xr:uid="{D820DDDC-EF33-4640-8E08-4E7B28B600C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jpe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6" Type="http://schemas.openxmlformats.org/officeDocument/2006/relationships/image" Target="../media/image5.jpeg"/><Relationship Id="rId5" Type="http://schemas.openxmlformats.org/officeDocument/2006/relationships/image" Target="../media/image4.png"/><Relationship Id="rId4" Type="http://schemas.openxmlformats.org/officeDocument/2006/relationships/image" Target="../media/image9.pn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11.png"/><Relationship Id="rId1" Type="http://schemas.openxmlformats.org/officeDocument/2006/relationships/image" Target="../media/image10.png"/><Relationship Id="rId4"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4</xdr:col>
      <xdr:colOff>318079</xdr:colOff>
      <xdr:row>12</xdr:row>
      <xdr:rowOff>115455</xdr:rowOff>
    </xdr:from>
    <xdr:to>
      <xdr:col>9</xdr:col>
      <xdr:colOff>223241</xdr:colOff>
      <xdr:row>19</xdr:row>
      <xdr:rowOff>1000377</xdr:rowOff>
    </xdr:to>
    <xdr:pic>
      <xdr:nvPicPr>
        <xdr:cNvPr id="2" name="Picture 1">
          <a:extLst>
            <a:ext uri="{FF2B5EF4-FFF2-40B4-BE49-F238E27FC236}">
              <a16:creationId xmlns:a16="http://schemas.microsoft.com/office/drawing/2014/main" id="{72FE0950-E8DC-4B7D-9472-762D2E4DD6B7}"/>
            </a:ext>
          </a:extLst>
        </xdr:cNvPr>
        <xdr:cNvPicPr>
          <a:picLocks noChangeAspect="1"/>
        </xdr:cNvPicPr>
      </xdr:nvPicPr>
      <xdr:blipFill>
        <a:blip xmlns:r="http://schemas.openxmlformats.org/officeDocument/2006/relationships" r:embed="rId1"/>
        <a:stretch>
          <a:fillRect/>
        </a:stretch>
      </xdr:blipFill>
      <xdr:spPr>
        <a:xfrm>
          <a:off x="8223829" y="299605"/>
          <a:ext cx="2953162" cy="3412222"/>
        </a:xfrm>
        <a:prstGeom prst="rect">
          <a:avLst/>
        </a:prstGeom>
      </xdr:spPr>
    </xdr:pic>
    <xdr:clientData/>
  </xdr:twoCellAnchor>
  <xdr:twoCellAnchor editAs="oneCell">
    <xdr:from>
      <xdr:col>4</xdr:col>
      <xdr:colOff>284019</xdr:colOff>
      <xdr:row>21</xdr:row>
      <xdr:rowOff>177637</xdr:rowOff>
    </xdr:from>
    <xdr:to>
      <xdr:col>12</xdr:col>
      <xdr:colOff>119908</xdr:colOff>
      <xdr:row>26</xdr:row>
      <xdr:rowOff>791634</xdr:rowOff>
    </xdr:to>
    <xdr:pic>
      <xdr:nvPicPr>
        <xdr:cNvPr id="3" name="Picture 2">
          <a:extLst>
            <a:ext uri="{FF2B5EF4-FFF2-40B4-BE49-F238E27FC236}">
              <a16:creationId xmlns:a16="http://schemas.microsoft.com/office/drawing/2014/main" id="{32D88AC4-DB40-4766-8AB2-197B2D57D3B6}"/>
            </a:ext>
          </a:extLst>
        </xdr:cNvPr>
        <xdr:cNvPicPr>
          <a:picLocks noChangeAspect="1"/>
        </xdr:cNvPicPr>
      </xdr:nvPicPr>
      <xdr:blipFill>
        <a:blip xmlns:r="http://schemas.openxmlformats.org/officeDocument/2006/relationships" r:embed="rId2"/>
        <a:stretch>
          <a:fillRect/>
        </a:stretch>
      </xdr:blipFill>
      <xdr:spPr>
        <a:xfrm>
          <a:off x="8189769" y="4235287"/>
          <a:ext cx="4712689" cy="2724920"/>
        </a:xfrm>
        <a:prstGeom prst="rect">
          <a:avLst/>
        </a:prstGeom>
      </xdr:spPr>
    </xdr:pic>
    <xdr:clientData/>
  </xdr:twoCellAnchor>
  <xdr:twoCellAnchor editAs="oneCell">
    <xdr:from>
      <xdr:col>13</xdr:col>
      <xdr:colOff>23614</xdr:colOff>
      <xdr:row>21</xdr:row>
      <xdr:rowOff>216233</xdr:rowOff>
    </xdr:from>
    <xdr:to>
      <xdr:col>18</xdr:col>
      <xdr:colOff>131042</xdr:colOff>
      <xdr:row>26</xdr:row>
      <xdr:rowOff>519511</xdr:rowOff>
    </xdr:to>
    <xdr:pic>
      <xdr:nvPicPr>
        <xdr:cNvPr id="4" name="Picture 3">
          <a:extLst>
            <a:ext uri="{FF2B5EF4-FFF2-40B4-BE49-F238E27FC236}">
              <a16:creationId xmlns:a16="http://schemas.microsoft.com/office/drawing/2014/main" id="{654329DB-A69D-4A2C-8687-2165B60864B4}"/>
            </a:ext>
          </a:extLst>
        </xdr:cNvPr>
        <xdr:cNvPicPr>
          <a:picLocks noChangeAspect="1"/>
        </xdr:cNvPicPr>
      </xdr:nvPicPr>
      <xdr:blipFill>
        <a:blip xmlns:r="http://schemas.openxmlformats.org/officeDocument/2006/relationships" r:embed="rId3"/>
        <a:stretch>
          <a:fillRect/>
        </a:stretch>
      </xdr:blipFill>
      <xdr:spPr>
        <a:xfrm>
          <a:off x="13415764" y="4273883"/>
          <a:ext cx="3155428" cy="2414201"/>
        </a:xfrm>
        <a:prstGeom prst="rect">
          <a:avLst/>
        </a:prstGeom>
      </xdr:spPr>
    </xdr:pic>
    <xdr:clientData/>
  </xdr:twoCellAnchor>
  <xdr:twoCellAnchor>
    <xdr:from>
      <xdr:col>1</xdr:col>
      <xdr:colOff>18142</xdr:colOff>
      <xdr:row>1</xdr:row>
      <xdr:rowOff>36285</xdr:rowOff>
    </xdr:from>
    <xdr:to>
      <xdr:col>4</xdr:col>
      <xdr:colOff>237260</xdr:colOff>
      <xdr:row>9</xdr:row>
      <xdr:rowOff>124630</xdr:rowOff>
    </xdr:to>
    <xdr:grpSp>
      <xdr:nvGrpSpPr>
        <xdr:cNvPr id="73" name="Group 72">
          <a:extLst>
            <a:ext uri="{FF2B5EF4-FFF2-40B4-BE49-F238E27FC236}">
              <a16:creationId xmlns:a16="http://schemas.microsoft.com/office/drawing/2014/main" id="{D52D45D3-2622-43F8-B848-E758B5CEB4DA}"/>
            </a:ext>
          </a:extLst>
        </xdr:cNvPr>
        <xdr:cNvGrpSpPr/>
      </xdr:nvGrpSpPr>
      <xdr:grpSpPr>
        <a:xfrm>
          <a:off x="627742" y="217260"/>
          <a:ext cx="7210468" cy="1536145"/>
          <a:chOff x="12866441" y="403088"/>
          <a:chExt cx="7512546" cy="1545296"/>
        </a:xfrm>
      </xdr:grpSpPr>
      <xdr:pic>
        <xdr:nvPicPr>
          <xdr:cNvPr id="74" name="Picture 73">
            <a:extLst>
              <a:ext uri="{FF2B5EF4-FFF2-40B4-BE49-F238E27FC236}">
                <a16:creationId xmlns:a16="http://schemas.microsoft.com/office/drawing/2014/main" id="{48A0C807-0B4F-47ED-BD76-133AF8DEBBD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903843" y="576443"/>
            <a:ext cx="2074070" cy="40090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5" name="Picture 74">
            <a:extLst>
              <a:ext uri="{FF2B5EF4-FFF2-40B4-BE49-F238E27FC236}">
                <a16:creationId xmlns:a16="http://schemas.microsoft.com/office/drawing/2014/main" id="{32FC6735-32EF-45C1-9ABF-AB9EDEDAC10E}"/>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r="65714"/>
          <a:stretch/>
        </xdr:blipFill>
        <xdr:spPr>
          <a:xfrm>
            <a:off x="19410213" y="502270"/>
            <a:ext cx="888512" cy="546860"/>
          </a:xfrm>
          <a:prstGeom prst="rect">
            <a:avLst/>
          </a:prstGeom>
        </xdr:spPr>
      </xdr:pic>
      <xdr:grpSp>
        <xdr:nvGrpSpPr>
          <xdr:cNvPr id="76" name="Group 75">
            <a:extLst>
              <a:ext uri="{FF2B5EF4-FFF2-40B4-BE49-F238E27FC236}">
                <a16:creationId xmlns:a16="http://schemas.microsoft.com/office/drawing/2014/main" id="{6F357B40-4DC2-4112-B7E9-50081F85BF99}"/>
              </a:ext>
            </a:extLst>
          </xdr:cNvPr>
          <xdr:cNvGrpSpPr/>
        </xdr:nvGrpSpPr>
        <xdr:grpSpPr>
          <a:xfrm>
            <a:off x="12866441" y="403088"/>
            <a:ext cx="7512546" cy="1545296"/>
            <a:chOff x="12960310" y="287132"/>
            <a:chExt cx="7512546" cy="1545296"/>
          </a:xfrm>
        </xdr:grpSpPr>
        <xdr:sp macro="" textlink="">
          <xdr:nvSpPr>
            <xdr:cNvPr id="77" name="RectangleCDate">
              <a:extLst>
                <a:ext uri="{FF2B5EF4-FFF2-40B4-BE49-F238E27FC236}">
                  <a16:creationId xmlns:a16="http://schemas.microsoft.com/office/drawing/2014/main" id="{A4096075-2611-4CA3-8137-931F96924F8B}"/>
                </a:ext>
              </a:extLst>
            </xdr:cNvPr>
            <xdr:cNvSpPr/>
          </xdr:nvSpPr>
          <xdr:spPr>
            <a:xfrm>
              <a:off x="19670616" y="1614714"/>
              <a:ext cx="801695" cy="191778"/>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04/08/2020</a:t>
              </a:r>
            </a:p>
          </xdr:txBody>
        </xdr:sp>
        <xdr:grpSp>
          <xdr:nvGrpSpPr>
            <xdr:cNvPr id="78" name="Group 77">
              <a:extLst>
                <a:ext uri="{FF2B5EF4-FFF2-40B4-BE49-F238E27FC236}">
                  <a16:creationId xmlns:a16="http://schemas.microsoft.com/office/drawing/2014/main" id="{73F5666F-9108-42D7-B515-1AE2F53ECAD6}"/>
                </a:ext>
              </a:extLst>
            </xdr:cNvPr>
            <xdr:cNvGrpSpPr/>
          </xdr:nvGrpSpPr>
          <xdr:grpSpPr>
            <a:xfrm>
              <a:off x="12960310" y="287132"/>
              <a:ext cx="7512546" cy="1545296"/>
              <a:chOff x="644072" y="-147065"/>
              <a:chExt cx="7517279" cy="1534994"/>
            </a:xfrm>
          </xdr:grpSpPr>
          <xdr:grpSp>
            <xdr:nvGrpSpPr>
              <xdr:cNvPr id="82" name="Group 81">
                <a:extLst>
                  <a:ext uri="{FF2B5EF4-FFF2-40B4-BE49-F238E27FC236}">
                    <a16:creationId xmlns:a16="http://schemas.microsoft.com/office/drawing/2014/main" id="{504E10C3-49DD-40A0-8982-72C665C49129}"/>
                  </a:ext>
                </a:extLst>
              </xdr:cNvPr>
              <xdr:cNvGrpSpPr/>
            </xdr:nvGrpSpPr>
            <xdr:grpSpPr>
              <a:xfrm>
                <a:off x="644075" y="-141581"/>
                <a:ext cx="7517276" cy="1529510"/>
                <a:chOff x="644075" y="-141581"/>
                <a:chExt cx="7517276" cy="1529510"/>
              </a:xfrm>
            </xdr:grpSpPr>
            <xdr:sp macro="" textlink="">
              <xdr:nvSpPr>
                <xdr:cNvPr id="84" name="TextBox 83">
                  <a:extLst>
                    <a:ext uri="{FF2B5EF4-FFF2-40B4-BE49-F238E27FC236}">
                      <a16:creationId xmlns:a16="http://schemas.microsoft.com/office/drawing/2014/main" id="{3B048B7A-A878-4748-94BE-AA083C800D2C}"/>
                    </a:ext>
                  </a:extLst>
                </xdr:cNvPr>
                <xdr:cNvSpPr txBox="1"/>
              </xdr:nvSpPr>
              <xdr:spPr>
                <a:xfrm>
                  <a:off x="3762963" y="617311"/>
                  <a:ext cx="5866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File Ref</a:t>
                  </a:r>
                </a:p>
              </xdr:txBody>
            </xdr:sp>
            <xdr:sp macro="" textlink="">
              <xdr:nvSpPr>
                <xdr:cNvPr id="85" name="TextBox 84">
                  <a:extLst>
                    <a:ext uri="{FF2B5EF4-FFF2-40B4-BE49-F238E27FC236}">
                      <a16:creationId xmlns:a16="http://schemas.microsoft.com/office/drawing/2014/main" id="{5C4A7D9E-62EF-47F5-B7AE-7023786FAE15}"/>
                    </a:ext>
                  </a:extLst>
                </xdr:cNvPr>
                <xdr:cNvSpPr txBox="1"/>
              </xdr:nvSpPr>
              <xdr:spPr>
                <a:xfrm>
                  <a:off x="6689757" y="607786"/>
                  <a:ext cx="6015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Version</a:t>
                  </a:r>
                </a:p>
              </xdr:txBody>
            </xdr:sp>
            <xdr:sp macro="" textlink="">
              <xdr:nvSpPr>
                <xdr:cNvPr id="86" name="Rectangle 85">
                  <a:extLst>
                    <a:ext uri="{FF2B5EF4-FFF2-40B4-BE49-F238E27FC236}">
                      <a16:creationId xmlns:a16="http://schemas.microsoft.com/office/drawing/2014/main" id="{2C93439E-1F7A-4F36-8883-29EBA08C84CE}"/>
                    </a:ext>
                  </a:extLst>
                </xdr:cNvPr>
                <xdr:cNvSpPr/>
              </xdr:nvSpPr>
              <xdr:spPr>
                <a:xfrm>
                  <a:off x="4417458" y="607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b="0" i="0" u="none" strike="noStrike" kern="0" cap="none" spc="0" normalizeH="0" baseline="0" noProof="0">
                      <a:ln>
                        <a:noFill/>
                      </a:ln>
                      <a:effectLst/>
                      <a:uLnTx/>
                      <a:uFillTx/>
                      <a:latin typeface="Calibri"/>
                      <a:ea typeface="+mn-ea"/>
                    </a:rPr>
                    <a:t> B14411-123532-ZZ-XX-AS-ZA-CI1012</a:t>
                  </a:r>
                </a:p>
              </xdr:txBody>
            </xdr:sp>
            <xdr:sp macro="" textlink="">
              <xdr:nvSpPr>
                <xdr:cNvPr id="87" name="Rectangle 86">
                  <a:extLst>
                    <a:ext uri="{FF2B5EF4-FFF2-40B4-BE49-F238E27FC236}">
                      <a16:creationId xmlns:a16="http://schemas.microsoft.com/office/drawing/2014/main" id="{E681FC9D-288D-49A0-8B05-B0B440963585}"/>
                    </a:ext>
                  </a:extLst>
                </xdr:cNvPr>
                <xdr:cNvSpPr/>
              </xdr:nvSpPr>
              <xdr:spPr>
                <a:xfrm>
                  <a:off x="7359151" y="598261"/>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9D89FB03-A282-4D4A-A166-A7005DA63835}" type="TxLink">
                    <a:rPr lang="en-US" sz="1100" b="0" i="0" baseline="0" noProof="0">
                      <a:effectLst/>
                      <a:latin typeface="+mn-lt"/>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lang="en-US" sz="1100" b="0" i="0" baseline="0" noProof="0">
                      <a:effectLst/>
                      <a:latin typeface="+mn-lt"/>
                      <a:ea typeface="+mn-ea"/>
                      <a:cs typeface="+mn-cs"/>
                    </a:rPr>
                    <a:t>P01</a:t>
                  </a:r>
                  <a:endParaRPr lang="en-GB" sz="1100" b="0" i="0" baseline="0" noProof="0">
                    <a:effectLst/>
                    <a:latin typeface="+mn-lt"/>
                    <a:ea typeface="+mn-ea"/>
                    <a:cs typeface="+mn-cs"/>
                  </a:endParaRPr>
                </a:p>
              </xdr:txBody>
            </xdr:sp>
            <xdr:sp macro="" textlink="">
              <xdr:nvSpPr>
                <xdr:cNvPr id="88" name="TextBox 87">
                  <a:extLst>
                    <a:ext uri="{FF2B5EF4-FFF2-40B4-BE49-F238E27FC236}">
                      <a16:creationId xmlns:a16="http://schemas.microsoft.com/office/drawing/2014/main" id="{2AAABB4E-7FF9-49E1-BE9C-5584496D3DBF}"/>
                    </a:ext>
                  </a:extLst>
                </xdr:cNvPr>
                <xdr:cNvSpPr txBox="1"/>
              </xdr:nvSpPr>
              <xdr:spPr>
                <a:xfrm>
                  <a:off x="3541540" y="802810"/>
                  <a:ext cx="808110"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Originator</a:t>
                  </a:r>
                </a:p>
              </xdr:txBody>
            </xdr:sp>
            <xdr:sp macro="" textlink="">
              <xdr:nvSpPr>
                <xdr:cNvPr id="89" name="RectangleAuthor">
                  <a:extLst>
                    <a:ext uri="{FF2B5EF4-FFF2-40B4-BE49-F238E27FC236}">
                      <a16:creationId xmlns:a16="http://schemas.microsoft.com/office/drawing/2014/main" id="{3DBC82EE-A9C2-4DE6-819B-D8D3B10E8B7D}"/>
                    </a:ext>
                  </a:extLst>
                </xdr:cNvPr>
                <xdr:cNvSpPr/>
              </xdr:nvSpPr>
              <xdr:spPr>
                <a:xfrm>
                  <a:off x="4417458" y="803048"/>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Jacques Calitz</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90" name="RectangleChecker">
                  <a:extLst>
                    <a:ext uri="{FF2B5EF4-FFF2-40B4-BE49-F238E27FC236}">
                      <a16:creationId xmlns:a16="http://schemas.microsoft.com/office/drawing/2014/main" id="{3B0062FD-2710-4127-AE7C-0F524B10DA41}"/>
                    </a:ext>
                  </a:extLst>
                </xdr:cNvPr>
                <xdr:cNvSpPr/>
              </xdr:nvSpPr>
              <xdr:spPr>
                <a:xfrm>
                  <a:off x="4417458" y="988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91" name="TextBox 90">
                  <a:extLst>
                    <a:ext uri="{FF2B5EF4-FFF2-40B4-BE49-F238E27FC236}">
                      <a16:creationId xmlns:a16="http://schemas.microsoft.com/office/drawing/2014/main" id="{B17A1970-FC10-4B89-B2A6-21D964743F8D}"/>
                    </a:ext>
                  </a:extLst>
                </xdr:cNvPr>
                <xdr:cNvSpPr txBox="1"/>
              </xdr:nvSpPr>
              <xdr:spPr>
                <a:xfrm>
                  <a:off x="6904689" y="802810"/>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92" name="TextBox 91">
                  <a:extLst>
                    <a:ext uri="{FF2B5EF4-FFF2-40B4-BE49-F238E27FC236}">
                      <a16:creationId xmlns:a16="http://schemas.microsoft.com/office/drawing/2014/main" id="{DC8E397E-93DF-4853-8B60-B2282763CC31}"/>
                    </a:ext>
                  </a:extLst>
                </xdr:cNvPr>
                <xdr:cNvSpPr txBox="1"/>
              </xdr:nvSpPr>
              <xdr:spPr>
                <a:xfrm>
                  <a:off x="6904689" y="985822"/>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93" name="RectangleADate">
                  <a:extLst>
                    <a:ext uri="{FF2B5EF4-FFF2-40B4-BE49-F238E27FC236}">
                      <a16:creationId xmlns:a16="http://schemas.microsoft.com/office/drawing/2014/main" id="{393106D5-66B5-46CA-9A41-7BC8FF14F8C3}"/>
                    </a:ext>
                  </a:extLst>
                </xdr:cNvPr>
                <xdr:cNvSpPr/>
              </xdr:nvSpPr>
              <xdr:spPr>
                <a:xfrm>
                  <a:off x="7359151" y="793523"/>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514A3FA2-16AD-429F-BD5F-B26C72C68271}"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30/06/2020</a:t>
                  </a:r>
                </a:p>
              </xdr:txBody>
            </xdr:sp>
            <xdr:sp macro="" textlink="">
              <xdr:nvSpPr>
                <xdr:cNvPr id="94" name="RectangleCDate">
                  <a:extLst>
                    <a:ext uri="{FF2B5EF4-FFF2-40B4-BE49-F238E27FC236}">
                      <a16:creationId xmlns:a16="http://schemas.microsoft.com/office/drawing/2014/main" id="{E3C1CE3F-CBA9-4BE8-87F1-64133294A1F9}"/>
                    </a:ext>
                  </a:extLst>
                </xdr:cNvPr>
                <xdr:cNvSpPr/>
              </xdr:nvSpPr>
              <xdr:spPr>
                <a:xfrm>
                  <a:off x="7359151" y="976685"/>
                  <a:ext cx="802200" cy="1905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04/08/2020</a:t>
                  </a:r>
                </a:p>
              </xdr:txBody>
            </xdr:sp>
            <xdr:sp macro="" textlink="">
              <xdr:nvSpPr>
                <xdr:cNvPr id="95" name="TextBox 94">
                  <a:extLst>
                    <a:ext uri="{FF2B5EF4-FFF2-40B4-BE49-F238E27FC236}">
                      <a16:creationId xmlns:a16="http://schemas.microsoft.com/office/drawing/2014/main" id="{F9121329-1264-4D08-99B6-93293F4C915C}"/>
                    </a:ext>
                  </a:extLst>
                </xdr:cNvPr>
                <xdr:cNvSpPr txBox="1"/>
              </xdr:nvSpPr>
              <xdr:spPr>
                <a:xfrm>
                  <a:off x="3719070" y="985822"/>
                  <a:ext cx="630579"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Checker</a:t>
                  </a:r>
                </a:p>
              </xdr:txBody>
            </xdr:sp>
            <xdr:sp macro="" textlink="">
              <xdr:nvSpPr>
                <xdr:cNvPr id="96" name="RectangleSheet">
                  <a:extLst>
                    <a:ext uri="{FF2B5EF4-FFF2-40B4-BE49-F238E27FC236}">
                      <a16:creationId xmlns:a16="http://schemas.microsoft.com/office/drawing/2014/main" id="{D6515305-B5A8-4266-B33E-77A80161DD66}"/>
                    </a:ext>
                  </a:extLst>
                </xdr:cNvPr>
                <xdr:cNvSpPr/>
              </xdr:nvSpPr>
              <xdr:spPr>
                <a:xfrm>
                  <a:off x="656486" y="598262"/>
                  <a:ext cx="2854807" cy="784967"/>
                </a:xfrm>
                <a:prstGeom prst="rect">
                  <a:avLst/>
                </a:prstGeom>
                <a:noFill/>
                <a:ln w="25400" cap="flat" cmpd="sng" algn="ctr">
                  <a:solidFill>
                    <a:srgbClr val="808080"/>
                  </a:solidFill>
                  <a:prstDash val="solid"/>
                </a:ln>
                <a:effectLst/>
              </xdr:spPr>
              <xdr:txBody>
                <a:bodyPr vertOverflow="clip" horzOverflow="clip" t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800" b="0" i="0" u="none" strike="noStrike" kern="0" cap="none" spc="0" normalizeH="0" baseline="0" noProof="0">
                      <a:ln>
                        <a:noFill/>
                      </a:ln>
                      <a:solidFill>
                        <a:srgbClr val="1F497D"/>
                      </a:solidFill>
                      <a:effectLst/>
                      <a:uLnTx/>
                      <a:uFillTx/>
                      <a:latin typeface="Calibri" panose="020F0502020204030204"/>
                      <a:ea typeface="+mn-ea"/>
                      <a:cs typeface="+mn-cs"/>
                    </a:rPr>
                    <a:t>Zone 3 (THP)</a:t>
                  </a:r>
                </a:p>
              </xdr:txBody>
            </xdr:sp>
            <xdr:sp macro="" textlink="">
              <xdr:nvSpPr>
                <xdr:cNvPr id="97" name="RectangleAll">
                  <a:extLst>
                    <a:ext uri="{FF2B5EF4-FFF2-40B4-BE49-F238E27FC236}">
                      <a16:creationId xmlns:a16="http://schemas.microsoft.com/office/drawing/2014/main" id="{E26092C1-5EB8-4CD6-9038-F7E85B3E9178}"/>
                    </a:ext>
                  </a:extLst>
                </xdr:cNvPr>
                <xdr:cNvSpPr/>
              </xdr:nvSpPr>
              <xdr:spPr>
                <a:xfrm>
                  <a:off x="644075" y="-141581"/>
                  <a:ext cx="7505249" cy="1529510"/>
                </a:xfrm>
                <a:prstGeom prst="rect">
                  <a:avLst/>
                </a:prstGeom>
                <a:noFill/>
                <a:ln w="25400" cap="flat" cmpd="sng" algn="ctr">
                  <a:solidFill>
                    <a:srgbClr val="80808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grpSp>
          <xdr:sp macro="" textlink="">
            <xdr:nvSpPr>
              <xdr:cNvPr id="83" name="RectangleTop">
                <a:extLst>
                  <a:ext uri="{FF2B5EF4-FFF2-40B4-BE49-F238E27FC236}">
                    <a16:creationId xmlns:a16="http://schemas.microsoft.com/office/drawing/2014/main" id="{5155729B-F678-4EF7-B959-1CF3077E0D80}"/>
                  </a:ext>
                </a:extLst>
              </xdr:cNvPr>
              <xdr:cNvSpPr/>
            </xdr:nvSpPr>
            <xdr:spPr>
              <a:xfrm>
                <a:off x="644072" y="-147065"/>
                <a:ext cx="7505249" cy="743679"/>
              </a:xfrm>
              <a:prstGeom prst="rect">
                <a:avLst/>
              </a:prstGeom>
              <a:noFill/>
              <a:ln w="25400" cap="flat" cmpd="sng" algn="ctr">
                <a:solidFill>
                  <a:srgbClr val="808080"/>
                </a:solidFill>
                <a:prstDash val="solid"/>
              </a:ln>
              <a:effectLst/>
            </xdr:spPr>
            <xdr:txBody>
              <a:bodyPr vertOverflow="overflow" horzOverflow="overflow" lIns="1180800" tIns="0" rIns="11808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2000" b="1" i="0" u="none" strike="noStrike" kern="0" cap="none" spc="0" normalizeH="0" baseline="0" noProof="0">
                    <a:ln>
                      <a:noFill/>
                    </a:ln>
                    <a:solidFill>
                      <a:srgbClr val="1F497D"/>
                    </a:solidFill>
                    <a:effectLst/>
                    <a:uLnTx/>
                    <a:uFillTx/>
                    <a:latin typeface="Calibri" panose="020F0502020204030204"/>
                    <a:ea typeface="+mn-ea"/>
                    <a:cs typeface="+mn-cs"/>
                  </a:rPr>
                  <a:t>	IED CIRIA 736 Risk Assessment</a:t>
                </a:r>
              </a:p>
            </xdr:txBody>
          </xdr:sp>
        </xdr:grpSp>
        <xdr:sp macro="" textlink="">
          <xdr:nvSpPr>
            <xdr:cNvPr id="79" name="RectangleChecker">
              <a:extLst>
                <a:ext uri="{FF2B5EF4-FFF2-40B4-BE49-F238E27FC236}">
                  <a16:creationId xmlns:a16="http://schemas.microsoft.com/office/drawing/2014/main" id="{635D2352-8779-4C9F-9C74-BDC7E09A7A45}"/>
                </a:ext>
              </a:extLst>
            </xdr:cNvPr>
            <xdr:cNvSpPr/>
          </xdr:nvSpPr>
          <xdr:spPr>
            <a:xfrm>
              <a:off x="16729686" y="1622996"/>
              <a:ext cx="2179843" cy="193561"/>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80" name="TextBox 79">
              <a:extLst>
                <a:ext uri="{FF2B5EF4-FFF2-40B4-BE49-F238E27FC236}">
                  <a16:creationId xmlns:a16="http://schemas.microsoft.com/office/drawing/2014/main" id="{F99E6302-6DDF-4596-8A1E-B0F0AF402A94}"/>
                </a:ext>
              </a:extLst>
            </xdr:cNvPr>
            <xdr:cNvSpPr txBox="1"/>
          </xdr:nvSpPr>
          <xdr:spPr>
            <a:xfrm>
              <a:off x="16030396" y="1636801"/>
              <a:ext cx="630182"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Approver</a:t>
              </a:r>
            </a:p>
          </xdr:txBody>
        </xdr:sp>
        <xdr:sp macro="" textlink="">
          <xdr:nvSpPr>
            <xdr:cNvPr id="81" name="TextBox 80">
              <a:extLst>
                <a:ext uri="{FF2B5EF4-FFF2-40B4-BE49-F238E27FC236}">
                  <a16:creationId xmlns:a16="http://schemas.microsoft.com/office/drawing/2014/main" id="{7A183B33-CF8E-4CB4-BCD5-1A3174C722E4}"/>
                </a:ext>
              </a:extLst>
            </xdr:cNvPr>
            <xdr:cNvSpPr txBox="1"/>
          </xdr:nvSpPr>
          <xdr:spPr>
            <a:xfrm>
              <a:off x="19216440" y="1623912"/>
              <a:ext cx="386411"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grpSp>
    </xdr:grp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692711</xdr:colOff>
      <xdr:row>26</xdr:row>
      <xdr:rowOff>36489</xdr:rowOff>
    </xdr:from>
    <xdr:to>
      <xdr:col>9</xdr:col>
      <xdr:colOff>908568</xdr:colOff>
      <xdr:row>54</xdr:row>
      <xdr:rowOff>52365</xdr:rowOff>
    </xdr:to>
    <xdr:grpSp>
      <xdr:nvGrpSpPr>
        <xdr:cNvPr id="58" name="Group 57">
          <a:extLst>
            <a:ext uri="{FF2B5EF4-FFF2-40B4-BE49-F238E27FC236}">
              <a16:creationId xmlns:a16="http://schemas.microsoft.com/office/drawing/2014/main" id="{9127D141-0450-4BA1-98F4-45E00B3FACBD}"/>
            </a:ext>
          </a:extLst>
        </xdr:cNvPr>
        <xdr:cNvGrpSpPr/>
      </xdr:nvGrpSpPr>
      <xdr:grpSpPr>
        <a:xfrm>
          <a:off x="8369861" y="15362214"/>
          <a:ext cx="6045157" cy="5083176"/>
          <a:chOff x="14201729" y="11703313"/>
          <a:chExt cx="7238333" cy="5881585"/>
        </a:xfrm>
      </xdr:grpSpPr>
      <xdr:grpSp>
        <xdr:nvGrpSpPr>
          <xdr:cNvPr id="59" name="Group 58">
            <a:extLst>
              <a:ext uri="{FF2B5EF4-FFF2-40B4-BE49-F238E27FC236}">
                <a16:creationId xmlns:a16="http://schemas.microsoft.com/office/drawing/2014/main" id="{6294733C-4318-4072-82A4-23F3FCD99F56}"/>
              </a:ext>
            </a:extLst>
          </xdr:cNvPr>
          <xdr:cNvGrpSpPr/>
        </xdr:nvGrpSpPr>
        <xdr:grpSpPr>
          <a:xfrm>
            <a:off x="14201729" y="11703313"/>
            <a:ext cx="7238333" cy="5881585"/>
            <a:chOff x="14201729" y="11657956"/>
            <a:chExt cx="7238333" cy="5881585"/>
          </a:xfrm>
        </xdr:grpSpPr>
        <xdr:grpSp>
          <xdr:nvGrpSpPr>
            <xdr:cNvPr id="63" name="Group 62">
              <a:extLst>
                <a:ext uri="{FF2B5EF4-FFF2-40B4-BE49-F238E27FC236}">
                  <a16:creationId xmlns:a16="http://schemas.microsoft.com/office/drawing/2014/main" id="{2A45A4DE-132A-4738-9395-B78F637128E8}"/>
                </a:ext>
              </a:extLst>
            </xdr:cNvPr>
            <xdr:cNvGrpSpPr/>
          </xdr:nvGrpSpPr>
          <xdr:grpSpPr>
            <a:xfrm>
              <a:off x="14201729" y="11657956"/>
              <a:ext cx="7238333" cy="5881585"/>
              <a:chOff x="14201729" y="11657956"/>
              <a:chExt cx="7238333" cy="5881585"/>
            </a:xfrm>
          </xdr:grpSpPr>
          <xdr:grpSp>
            <xdr:nvGrpSpPr>
              <xdr:cNvPr id="69" name="Group 68">
                <a:extLst>
                  <a:ext uri="{FF2B5EF4-FFF2-40B4-BE49-F238E27FC236}">
                    <a16:creationId xmlns:a16="http://schemas.microsoft.com/office/drawing/2014/main" id="{699A81DD-FB15-496B-8FB8-5F819C07D9E1}"/>
                  </a:ext>
                </a:extLst>
              </xdr:cNvPr>
              <xdr:cNvGrpSpPr/>
            </xdr:nvGrpSpPr>
            <xdr:grpSpPr>
              <a:xfrm>
                <a:off x="14201729" y="11657956"/>
                <a:ext cx="7238333" cy="5881585"/>
                <a:chOff x="14201729" y="11657956"/>
                <a:chExt cx="7238333" cy="5881585"/>
              </a:xfrm>
            </xdr:grpSpPr>
            <xdr:pic>
              <xdr:nvPicPr>
                <xdr:cNvPr id="72" name="Picture 71">
                  <a:extLst>
                    <a:ext uri="{FF2B5EF4-FFF2-40B4-BE49-F238E27FC236}">
                      <a16:creationId xmlns:a16="http://schemas.microsoft.com/office/drawing/2014/main" id="{3906D2C7-B051-4C3B-8E41-BE9AD196DE74}"/>
                    </a:ext>
                  </a:extLst>
                </xdr:cNvPr>
                <xdr:cNvPicPr>
                  <a:picLocks noChangeAspect="1"/>
                </xdr:cNvPicPr>
              </xdr:nvPicPr>
              <xdr:blipFill>
                <a:blip xmlns:r="http://schemas.openxmlformats.org/officeDocument/2006/relationships" r:embed="rId1"/>
                <a:stretch>
                  <a:fillRect/>
                </a:stretch>
              </xdr:blipFill>
              <xdr:spPr>
                <a:xfrm>
                  <a:off x="14201729" y="11657956"/>
                  <a:ext cx="7238333" cy="5881585"/>
                </a:xfrm>
                <a:prstGeom prst="rect">
                  <a:avLst/>
                </a:prstGeom>
              </xdr:spPr>
            </xdr:pic>
            <xdr:sp macro="" textlink="">
              <xdr:nvSpPr>
                <xdr:cNvPr id="73" name="TextBox 72">
                  <a:extLst>
                    <a:ext uri="{FF2B5EF4-FFF2-40B4-BE49-F238E27FC236}">
                      <a16:creationId xmlns:a16="http://schemas.microsoft.com/office/drawing/2014/main" id="{15ED38D7-B5E3-4F4A-9B70-F882729D52EA}"/>
                    </a:ext>
                  </a:extLst>
                </xdr:cNvPr>
                <xdr:cNvSpPr txBox="1"/>
              </xdr:nvSpPr>
              <xdr:spPr>
                <a:xfrm>
                  <a:off x="19089432" y="14241604"/>
                  <a:ext cx="676409" cy="31631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&gt;100m</a:t>
                  </a:r>
                </a:p>
              </xdr:txBody>
            </xdr:sp>
          </xdr:grpSp>
          <xdr:sp macro="" textlink="">
            <xdr:nvSpPr>
              <xdr:cNvPr id="70" name="TextBox 69">
                <a:extLst>
                  <a:ext uri="{FF2B5EF4-FFF2-40B4-BE49-F238E27FC236}">
                    <a16:creationId xmlns:a16="http://schemas.microsoft.com/office/drawing/2014/main" id="{3AE2B022-88A2-4C39-94B9-98337B963180}"/>
                  </a:ext>
                </a:extLst>
              </xdr:cNvPr>
              <xdr:cNvSpPr txBox="1"/>
            </xdr:nvSpPr>
            <xdr:spPr>
              <a:xfrm>
                <a:off x="15227347" y="16186390"/>
                <a:ext cx="1092529" cy="2970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Ocean</a:t>
                </a:r>
                <a:r>
                  <a:rPr lang="en-GB" sz="1100" baseline="0"/>
                  <a:t>/beach</a:t>
                </a:r>
                <a:endParaRPr lang="en-GB" sz="1100"/>
              </a:p>
            </xdr:txBody>
          </xdr:sp>
          <xdr:sp macro="" textlink="">
            <xdr:nvSpPr>
              <xdr:cNvPr id="71" name="TextBox 70">
                <a:extLst>
                  <a:ext uri="{FF2B5EF4-FFF2-40B4-BE49-F238E27FC236}">
                    <a16:creationId xmlns:a16="http://schemas.microsoft.com/office/drawing/2014/main" id="{429423DF-E0C1-4677-BB92-11EF9C963C11}"/>
                  </a:ext>
                </a:extLst>
              </xdr:cNvPr>
              <xdr:cNvSpPr txBox="1"/>
            </xdr:nvSpPr>
            <xdr:spPr>
              <a:xfrm>
                <a:off x="17019949" y="15428802"/>
                <a:ext cx="619908" cy="2320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100m</a:t>
                </a:r>
              </a:p>
            </xdr:txBody>
          </xdr:sp>
        </xdr:grpSp>
        <xdr:grpSp>
          <xdr:nvGrpSpPr>
            <xdr:cNvPr id="64" name="Group 63">
              <a:extLst>
                <a:ext uri="{FF2B5EF4-FFF2-40B4-BE49-F238E27FC236}">
                  <a16:creationId xmlns:a16="http://schemas.microsoft.com/office/drawing/2014/main" id="{C8D15E70-2585-4E81-9E45-37F91442FD4A}"/>
                </a:ext>
              </a:extLst>
            </xdr:cNvPr>
            <xdr:cNvGrpSpPr/>
          </xdr:nvGrpSpPr>
          <xdr:grpSpPr>
            <a:xfrm>
              <a:off x="16319435" y="13697638"/>
              <a:ext cx="3088135" cy="2730321"/>
              <a:chOff x="16319435" y="13697638"/>
              <a:chExt cx="3088135" cy="2730321"/>
            </a:xfrm>
          </xdr:grpSpPr>
          <xdr:sp macro="" textlink="">
            <xdr:nvSpPr>
              <xdr:cNvPr id="65" name="Rectangle 64">
                <a:extLst>
                  <a:ext uri="{FF2B5EF4-FFF2-40B4-BE49-F238E27FC236}">
                    <a16:creationId xmlns:a16="http://schemas.microsoft.com/office/drawing/2014/main" id="{3F5B84FC-E1AE-4D13-9248-09996BCFD922}"/>
                  </a:ext>
                </a:extLst>
              </xdr:cNvPr>
              <xdr:cNvSpPr/>
            </xdr:nvSpPr>
            <xdr:spPr>
              <a:xfrm rot="3449674">
                <a:off x="18373820" y="15030644"/>
                <a:ext cx="537368" cy="299603"/>
              </a:xfrm>
              <a:prstGeom prst="rect">
                <a:avLst/>
              </a:prstGeom>
              <a:solidFill>
                <a:schemeClr val="accent1">
                  <a:alpha val="54000"/>
                </a:schemeClr>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66" name="Straight Arrow Connector 65">
                <a:extLst>
                  <a:ext uri="{FF2B5EF4-FFF2-40B4-BE49-F238E27FC236}">
                    <a16:creationId xmlns:a16="http://schemas.microsoft.com/office/drawing/2014/main" id="{623D3062-93B2-4843-991C-E65102F97A9A}"/>
                  </a:ext>
                </a:extLst>
              </xdr:cNvPr>
              <xdr:cNvCxnSpPr/>
            </xdr:nvCxnSpPr>
            <xdr:spPr>
              <a:xfrm>
                <a:off x="18796145" y="15438139"/>
                <a:ext cx="215670" cy="327460"/>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xnSp macro="">
            <xdr:nvCxnSpPr>
              <xdr:cNvPr id="67" name="Straight Arrow Connector 66">
                <a:extLst>
                  <a:ext uri="{FF2B5EF4-FFF2-40B4-BE49-F238E27FC236}">
                    <a16:creationId xmlns:a16="http://schemas.microsoft.com/office/drawing/2014/main" id="{B6DAE2A4-7C4A-48AE-815B-E04AB177DA7E}"/>
                  </a:ext>
                </a:extLst>
              </xdr:cNvPr>
              <xdr:cNvCxnSpPr/>
            </xdr:nvCxnSpPr>
            <xdr:spPr>
              <a:xfrm flipV="1">
                <a:off x="18602510" y="13697638"/>
                <a:ext cx="805060" cy="1190773"/>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xnSp macro="">
            <xdr:nvCxnSpPr>
              <xdr:cNvPr id="68" name="Straight Arrow Connector 67">
                <a:extLst>
                  <a:ext uri="{FF2B5EF4-FFF2-40B4-BE49-F238E27FC236}">
                    <a16:creationId xmlns:a16="http://schemas.microsoft.com/office/drawing/2014/main" id="{4FA8A33D-F7BB-4D48-AF90-F75FB72AFB29}"/>
                  </a:ext>
                </a:extLst>
              </xdr:cNvPr>
              <xdr:cNvCxnSpPr>
                <a:stCxn id="65" idx="2"/>
              </xdr:cNvCxnSpPr>
            </xdr:nvCxnSpPr>
            <xdr:spPr>
              <a:xfrm flipH="1">
                <a:off x="16319435" y="15260314"/>
                <a:ext cx="2196735" cy="1167645"/>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grpSp>
      </xdr:grpSp>
      <xdr:sp macro="" textlink="">
        <xdr:nvSpPr>
          <xdr:cNvPr id="60" name="TextBox 59">
            <a:extLst>
              <a:ext uri="{FF2B5EF4-FFF2-40B4-BE49-F238E27FC236}">
                <a16:creationId xmlns:a16="http://schemas.microsoft.com/office/drawing/2014/main" id="{8B69E34D-6CB2-47E8-80A2-077B5257E5C9}"/>
              </a:ext>
            </a:extLst>
          </xdr:cNvPr>
          <xdr:cNvSpPr txBox="1"/>
        </xdr:nvSpPr>
        <xdr:spPr>
          <a:xfrm>
            <a:off x="19142634" y="13178956"/>
            <a:ext cx="563311" cy="2834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Inlet</a:t>
            </a:r>
          </a:p>
        </xdr:txBody>
      </xdr:sp>
      <xdr:sp macro="" textlink="">
        <xdr:nvSpPr>
          <xdr:cNvPr id="61" name="TextBox 60">
            <a:extLst>
              <a:ext uri="{FF2B5EF4-FFF2-40B4-BE49-F238E27FC236}">
                <a16:creationId xmlns:a16="http://schemas.microsoft.com/office/drawing/2014/main" id="{C9706E73-9C8F-469C-BBDE-2C6F3FA577C8}"/>
              </a:ext>
            </a:extLst>
          </xdr:cNvPr>
          <xdr:cNvSpPr txBox="1"/>
        </xdr:nvSpPr>
        <xdr:spPr>
          <a:xfrm>
            <a:off x="19042662" y="15850364"/>
            <a:ext cx="1573268" cy="53293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Grassy area- potential</a:t>
            </a:r>
            <a:r>
              <a:rPr lang="en-GB" sz="1100" baseline="0"/>
              <a:t> ecology</a:t>
            </a:r>
            <a:endParaRPr lang="en-GB" sz="1100"/>
          </a:p>
        </xdr:txBody>
      </xdr:sp>
      <xdr:sp macro="" textlink="">
        <xdr:nvSpPr>
          <xdr:cNvPr id="62" name="TextBox 61">
            <a:extLst>
              <a:ext uri="{FF2B5EF4-FFF2-40B4-BE49-F238E27FC236}">
                <a16:creationId xmlns:a16="http://schemas.microsoft.com/office/drawing/2014/main" id="{AEE1F2E8-C18D-4D95-B93B-2ED6D5C7D2AA}"/>
              </a:ext>
            </a:extLst>
          </xdr:cNvPr>
          <xdr:cNvSpPr txBox="1"/>
        </xdr:nvSpPr>
        <xdr:spPr>
          <a:xfrm>
            <a:off x="19036849" y="15354281"/>
            <a:ext cx="542480" cy="3124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13m</a:t>
            </a:r>
          </a:p>
        </xdr:txBody>
      </xdr:sp>
    </xdr:grpSp>
    <xdr:clientData/>
  </xdr:twoCellAnchor>
  <xdr:twoCellAnchor>
    <xdr:from>
      <xdr:col>1</xdr:col>
      <xdr:colOff>150090</xdr:colOff>
      <xdr:row>26</xdr:row>
      <xdr:rowOff>11545</xdr:rowOff>
    </xdr:from>
    <xdr:to>
      <xdr:col>5</xdr:col>
      <xdr:colOff>368560</xdr:colOff>
      <xdr:row>53</xdr:row>
      <xdr:rowOff>100098</xdr:rowOff>
    </xdr:to>
    <xdr:grpSp>
      <xdr:nvGrpSpPr>
        <xdr:cNvPr id="74" name="Group 73">
          <a:extLst>
            <a:ext uri="{FF2B5EF4-FFF2-40B4-BE49-F238E27FC236}">
              <a16:creationId xmlns:a16="http://schemas.microsoft.com/office/drawing/2014/main" id="{B4F2E77B-27CC-47BA-A9E7-E90A517F4D45}"/>
            </a:ext>
          </a:extLst>
        </xdr:cNvPr>
        <xdr:cNvGrpSpPr/>
      </xdr:nvGrpSpPr>
      <xdr:grpSpPr>
        <a:xfrm>
          <a:off x="759690" y="15337270"/>
          <a:ext cx="7286020" cy="4974878"/>
          <a:chOff x="96712" y="11730183"/>
          <a:chExt cx="7642197" cy="5076190"/>
        </a:xfrm>
      </xdr:grpSpPr>
      <xdr:grpSp>
        <xdr:nvGrpSpPr>
          <xdr:cNvPr id="75" name="Group 74">
            <a:extLst>
              <a:ext uri="{FF2B5EF4-FFF2-40B4-BE49-F238E27FC236}">
                <a16:creationId xmlns:a16="http://schemas.microsoft.com/office/drawing/2014/main" id="{0BC41540-ECFD-4512-99BF-34D11558AB95}"/>
              </a:ext>
            </a:extLst>
          </xdr:cNvPr>
          <xdr:cNvGrpSpPr/>
        </xdr:nvGrpSpPr>
        <xdr:grpSpPr>
          <a:xfrm>
            <a:off x="96712" y="11730183"/>
            <a:ext cx="7642197" cy="5076190"/>
            <a:chOff x="96712" y="11730183"/>
            <a:chExt cx="7642197" cy="5076190"/>
          </a:xfrm>
        </xdr:grpSpPr>
        <xdr:grpSp>
          <xdr:nvGrpSpPr>
            <xdr:cNvPr id="77" name="Group 76">
              <a:extLst>
                <a:ext uri="{FF2B5EF4-FFF2-40B4-BE49-F238E27FC236}">
                  <a16:creationId xmlns:a16="http://schemas.microsoft.com/office/drawing/2014/main" id="{913722DE-9489-4F20-B92B-D94E5C72E733}"/>
                </a:ext>
              </a:extLst>
            </xdr:cNvPr>
            <xdr:cNvGrpSpPr/>
          </xdr:nvGrpSpPr>
          <xdr:grpSpPr>
            <a:xfrm>
              <a:off x="96712" y="11730183"/>
              <a:ext cx="7642197" cy="5076190"/>
              <a:chOff x="96712" y="11730183"/>
              <a:chExt cx="7642197" cy="5076190"/>
            </a:xfrm>
          </xdr:grpSpPr>
          <xdr:grpSp>
            <xdr:nvGrpSpPr>
              <xdr:cNvPr id="79" name="Group 78">
                <a:extLst>
                  <a:ext uri="{FF2B5EF4-FFF2-40B4-BE49-F238E27FC236}">
                    <a16:creationId xmlns:a16="http://schemas.microsoft.com/office/drawing/2014/main" id="{C0D5C45F-5D4B-4FB0-9BA6-222E878A8E12}"/>
                  </a:ext>
                </a:extLst>
              </xdr:cNvPr>
              <xdr:cNvGrpSpPr/>
            </xdr:nvGrpSpPr>
            <xdr:grpSpPr>
              <a:xfrm>
                <a:off x="738909" y="11730183"/>
                <a:ext cx="7000000" cy="5076190"/>
                <a:chOff x="738909" y="11730183"/>
                <a:chExt cx="7000000" cy="5076190"/>
              </a:xfrm>
            </xdr:grpSpPr>
            <xdr:pic>
              <xdr:nvPicPr>
                <xdr:cNvPr id="105" name="Picture 104">
                  <a:extLst>
                    <a:ext uri="{FF2B5EF4-FFF2-40B4-BE49-F238E27FC236}">
                      <a16:creationId xmlns:a16="http://schemas.microsoft.com/office/drawing/2014/main" id="{B5E3F287-D21D-46AA-811C-DA9C31E618E4}"/>
                    </a:ext>
                  </a:extLst>
                </xdr:cNvPr>
                <xdr:cNvPicPr>
                  <a:picLocks noChangeAspect="1"/>
                </xdr:cNvPicPr>
              </xdr:nvPicPr>
              <xdr:blipFill>
                <a:blip xmlns:r="http://schemas.openxmlformats.org/officeDocument/2006/relationships" r:embed="rId2"/>
                <a:stretch>
                  <a:fillRect/>
                </a:stretch>
              </xdr:blipFill>
              <xdr:spPr>
                <a:xfrm>
                  <a:off x="738909" y="11730183"/>
                  <a:ext cx="7000000" cy="5076190"/>
                </a:xfrm>
                <a:prstGeom prst="rect">
                  <a:avLst/>
                </a:prstGeom>
              </xdr:spPr>
            </xdr:pic>
            <xdr:sp macro="" textlink="">
              <xdr:nvSpPr>
                <xdr:cNvPr id="106" name="Arrow: Right 105">
                  <a:extLst>
                    <a:ext uri="{FF2B5EF4-FFF2-40B4-BE49-F238E27FC236}">
                      <a16:creationId xmlns:a16="http://schemas.microsoft.com/office/drawing/2014/main" id="{B300EA41-2979-40D4-9EFE-9EDF4ED79A8B}"/>
                    </a:ext>
                  </a:extLst>
                </xdr:cNvPr>
                <xdr:cNvSpPr/>
              </xdr:nvSpPr>
              <xdr:spPr>
                <a:xfrm rot="11331492">
                  <a:off x="5497538" y="13491848"/>
                  <a:ext cx="599683" cy="218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grpSp>
            <xdr:nvGrpSpPr>
              <xdr:cNvPr id="80" name="Group 79">
                <a:extLst>
                  <a:ext uri="{FF2B5EF4-FFF2-40B4-BE49-F238E27FC236}">
                    <a16:creationId xmlns:a16="http://schemas.microsoft.com/office/drawing/2014/main" id="{3CFC13B6-BA91-426E-A6ED-A76D7C40B6A9}"/>
                  </a:ext>
                </a:extLst>
              </xdr:cNvPr>
              <xdr:cNvGrpSpPr/>
            </xdr:nvGrpSpPr>
            <xdr:grpSpPr>
              <a:xfrm>
                <a:off x="96712" y="13069928"/>
                <a:ext cx="6095776" cy="3126696"/>
                <a:chOff x="96712" y="13069928"/>
                <a:chExt cx="6095776" cy="3126696"/>
              </a:xfrm>
            </xdr:grpSpPr>
            <xdr:grpSp>
              <xdr:nvGrpSpPr>
                <xdr:cNvPr id="86" name="Group 85">
                  <a:extLst>
                    <a:ext uri="{FF2B5EF4-FFF2-40B4-BE49-F238E27FC236}">
                      <a16:creationId xmlns:a16="http://schemas.microsoft.com/office/drawing/2014/main" id="{E7E6DDC2-C004-4364-9BD3-69C1BF84A14C}"/>
                    </a:ext>
                  </a:extLst>
                </xdr:cNvPr>
                <xdr:cNvGrpSpPr/>
              </xdr:nvGrpSpPr>
              <xdr:grpSpPr>
                <a:xfrm>
                  <a:off x="96712" y="13069928"/>
                  <a:ext cx="6095776" cy="3126696"/>
                  <a:chOff x="14443189" y="11088038"/>
                  <a:chExt cx="5206013" cy="2655596"/>
                </a:xfrm>
              </xdr:grpSpPr>
              <xdr:grpSp>
                <xdr:nvGrpSpPr>
                  <xdr:cNvPr id="88" name="Group 87">
                    <a:extLst>
                      <a:ext uri="{FF2B5EF4-FFF2-40B4-BE49-F238E27FC236}">
                        <a16:creationId xmlns:a16="http://schemas.microsoft.com/office/drawing/2014/main" id="{74C143B2-F120-4BFB-86CD-40DB8B2E17E2}"/>
                      </a:ext>
                    </a:extLst>
                  </xdr:cNvPr>
                  <xdr:cNvGrpSpPr/>
                </xdr:nvGrpSpPr>
                <xdr:grpSpPr>
                  <a:xfrm>
                    <a:off x="14443189" y="11088038"/>
                    <a:ext cx="5206013" cy="2655596"/>
                    <a:chOff x="14443189" y="11088038"/>
                    <a:chExt cx="5206013" cy="2655596"/>
                  </a:xfrm>
                </xdr:grpSpPr>
                <xdr:grpSp>
                  <xdr:nvGrpSpPr>
                    <xdr:cNvPr id="90" name="Group 89">
                      <a:extLst>
                        <a:ext uri="{FF2B5EF4-FFF2-40B4-BE49-F238E27FC236}">
                          <a16:creationId xmlns:a16="http://schemas.microsoft.com/office/drawing/2014/main" id="{70F5E555-EDD3-4D12-96EA-80163B260331}"/>
                        </a:ext>
                      </a:extLst>
                    </xdr:cNvPr>
                    <xdr:cNvGrpSpPr/>
                  </xdr:nvGrpSpPr>
                  <xdr:grpSpPr>
                    <a:xfrm>
                      <a:off x="14443189" y="11088038"/>
                      <a:ext cx="5206013" cy="2655596"/>
                      <a:chOff x="14443189" y="11088038"/>
                      <a:chExt cx="5206013" cy="2655596"/>
                    </a:xfrm>
                  </xdr:grpSpPr>
                  <xdr:sp macro="" textlink="">
                    <xdr:nvSpPr>
                      <xdr:cNvPr id="93" name="Arrow: Right 92">
                        <a:extLst>
                          <a:ext uri="{FF2B5EF4-FFF2-40B4-BE49-F238E27FC236}">
                            <a16:creationId xmlns:a16="http://schemas.microsoft.com/office/drawing/2014/main" id="{B1B0A6B7-FEC8-412E-94D7-70B96B42BF7B}"/>
                          </a:ext>
                        </a:extLst>
                      </xdr:cNvPr>
                      <xdr:cNvSpPr/>
                    </xdr:nvSpPr>
                    <xdr:spPr>
                      <a:xfrm rot="19086630">
                        <a:off x="18183932" y="11627618"/>
                        <a:ext cx="505097" cy="187663"/>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94" name="Arrow: Right 93">
                        <a:extLst>
                          <a:ext uri="{FF2B5EF4-FFF2-40B4-BE49-F238E27FC236}">
                            <a16:creationId xmlns:a16="http://schemas.microsoft.com/office/drawing/2014/main" id="{4D16F4D9-D571-4B0F-898F-1500E7B56D44}"/>
                          </a:ext>
                        </a:extLst>
                      </xdr:cNvPr>
                      <xdr:cNvSpPr/>
                    </xdr:nvSpPr>
                    <xdr:spPr>
                      <a:xfrm rot="4147239">
                        <a:off x="17849316" y="13195081"/>
                        <a:ext cx="510206" cy="18578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101" name="Arrow: Right 100">
                        <a:extLst>
                          <a:ext uri="{FF2B5EF4-FFF2-40B4-BE49-F238E27FC236}">
                            <a16:creationId xmlns:a16="http://schemas.microsoft.com/office/drawing/2014/main" id="{4CF14528-8022-4A5F-8D13-D1E3C81ED5F5}"/>
                          </a:ext>
                        </a:extLst>
                      </xdr:cNvPr>
                      <xdr:cNvSpPr/>
                    </xdr:nvSpPr>
                    <xdr:spPr>
                      <a:xfrm rot="14446779">
                        <a:off x="16650295" y="11250249"/>
                        <a:ext cx="510206" cy="18578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102" name="TextBox 101">
                        <a:extLst>
                          <a:ext uri="{FF2B5EF4-FFF2-40B4-BE49-F238E27FC236}">
                            <a16:creationId xmlns:a16="http://schemas.microsoft.com/office/drawing/2014/main" id="{CF47702A-F9EF-48A2-8D6A-58C15A9BA15A}"/>
                          </a:ext>
                        </a:extLst>
                      </xdr:cNvPr>
                      <xdr:cNvSpPr txBox="1"/>
                    </xdr:nvSpPr>
                    <xdr:spPr>
                      <a:xfrm>
                        <a:off x="15904982" y="12847039"/>
                        <a:ext cx="867720" cy="3809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Impermeable</a:t>
                        </a:r>
                        <a:r>
                          <a:rPr lang="en-GB" sz="1100" baseline="0"/>
                          <a:t> ground</a:t>
                        </a:r>
                        <a:endParaRPr lang="en-GB" sz="1100"/>
                      </a:p>
                    </xdr:txBody>
                  </xdr:sp>
                  <xdr:sp macro="" textlink="">
                    <xdr:nvSpPr>
                      <xdr:cNvPr id="103" name="TextBox 102">
                        <a:extLst>
                          <a:ext uri="{FF2B5EF4-FFF2-40B4-BE49-F238E27FC236}">
                            <a16:creationId xmlns:a16="http://schemas.microsoft.com/office/drawing/2014/main" id="{A2BF310D-ACC0-4486-9DE5-072684FD7A58}"/>
                          </a:ext>
                        </a:extLst>
                      </xdr:cNvPr>
                      <xdr:cNvSpPr txBox="1"/>
                    </xdr:nvSpPr>
                    <xdr:spPr>
                      <a:xfrm>
                        <a:off x="14443189" y="11432294"/>
                        <a:ext cx="1116377" cy="2282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Permeable</a:t>
                        </a:r>
                        <a:r>
                          <a:rPr lang="en-GB" sz="1100" baseline="0"/>
                          <a:t> ground</a:t>
                        </a:r>
                        <a:endParaRPr lang="en-GB" sz="1100"/>
                      </a:p>
                    </xdr:txBody>
                  </xdr:sp>
                  <xdr:sp macro="" textlink="">
                    <xdr:nvSpPr>
                      <xdr:cNvPr id="104" name="TextBox 103">
                        <a:extLst>
                          <a:ext uri="{FF2B5EF4-FFF2-40B4-BE49-F238E27FC236}">
                            <a16:creationId xmlns:a16="http://schemas.microsoft.com/office/drawing/2014/main" id="{450240B8-2550-44AE-9205-C99BFFE05745}"/>
                          </a:ext>
                        </a:extLst>
                      </xdr:cNvPr>
                      <xdr:cNvSpPr txBox="1"/>
                    </xdr:nvSpPr>
                    <xdr:spPr>
                      <a:xfrm>
                        <a:off x="18890406" y="13353249"/>
                        <a:ext cx="758796" cy="3903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Beany block kerb</a:t>
                        </a:r>
                      </a:p>
                    </xdr:txBody>
                  </xdr:sp>
                </xdr:grpSp>
                <xdr:cxnSp macro="">
                  <xdr:nvCxnSpPr>
                    <xdr:cNvPr id="91" name="Straight Arrow Connector 90">
                      <a:extLst>
                        <a:ext uri="{FF2B5EF4-FFF2-40B4-BE49-F238E27FC236}">
                          <a16:creationId xmlns:a16="http://schemas.microsoft.com/office/drawing/2014/main" id="{31041FBB-89B5-45EE-83F5-0B91A356A48C}"/>
                        </a:ext>
                      </a:extLst>
                    </xdr:cNvPr>
                    <xdr:cNvCxnSpPr>
                      <a:cxnSpLocks/>
                    </xdr:cNvCxnSpPr>
                  </xdr:nvCxnSpPr>
                  <xdr:spPr>
                    <a:xfrm>
                      <a:off x="15563440" y="11540154"/>
                      <a:ext cx="343630" cy="264541"/>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cxnSp macro="">
                  <xdr:nvCxnSpPr>
                    <xdr:cNvPr id="92" name="Straight Arrow Connector 91">
                      <a:extLst>
                        <a:ext uri="{FF2B5EF4-FFF2-40B4-BE49-F238E27FC236}">
                          <a16:creationId xmlns:a16="http://schemas.microsoft.com/office/drawing/2014/main" id="{44AA6849-9793-4564-BA23-45659ED7680E}"/>
                        </a:ext>
                      </a:extLst>
                    </xdr:cNvPr>
                    <xdr:cNvCxnSpPr>
                      <a:cxnSpLocks/>
                    </xdr:cNvCxnSpPr>
                  </xdr:nvCxnSpPr>
                  <xdr:spPr>
                    <a:xfrm flipH="1" flipV="1">
                      <a:off x="18530785" y="13421974"/>
                      <a:ext cx="341739" cy="172599"/>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grpSp>
              <xdr:cxnSp macro="">
                <xdr:nvCxnSpPr>
                  <xdr:cNvPr id="89" name="Straight Arrow Connector 88">
                    <a:extLst>
                      <a:ext uri="{FF2B5EF4-FFF2-40B4-BE49-F238E27FC236}">
                        <a16:creationId xmlns:a16="http://schemas.microsoft.com/office/drawing/2014/main" id="{9D3869A5-CE6E-4DA5-A0DC-7E9362A01979}"/>
                      </a:ext>
                    </a:extLst>
                  </xdr:cNvPr>
                  <xdr:cNvCxnSpPr>
                    <a:cxnSpLocks/>
                    <a:stCxn id="102" idx="3"/>
                  </xdr:cNvCxnSpPr>
                </xdr:nvCxnSpPr>
                <xdr:spPr>
                  <a:xfrm flipV="1">
                    <a:off x="16772702" y="12835799"/>
                    <a:ext cx="325328" cy="201709"/>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grpSp>
            <xdr:sp macro="" textlink="">
              <xdr:nvSpPr>
                <xdr:cNvPr id="87" name="Arrow: Right 86">
                  <a:extLst>
                    <a:ext uri="{FF2B5EF4-FFF2-40B4-BE49-F238E27FC236}">
                      <a16:creationId xmlns:a16="http://schemas.microsoft.com/office/drawing/2014/main" id="{E1438959-A3F5-459E-8F08-933D17893EEF}"/>
                    </a:ext>
                  </a:extLst>
                </xdr:cNvPr>
                <xdr:cNvSpPr/>
              </xdr:nvSpPr>
              <xdr:spPr>
                <a:xfrm rot="14493429">
                  <a:off x="5311181" y="14329642"/>
                  <a:ext cx="577270" cy="225061"/>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sp macro="" textlink="">
            <xdr:nvSpPr>
              <xdr:cNvPr id="84" name="Arrow: Right 83">
                <a:extLst>
                  <a:ext uri="{FF2B5EF4-FFF2-40B4-BE49-F238E27FC236}">
                    <a16:creationId xmlns:a16="http://schemas.microsoft.com/office/drawing/2014/main" id="{F2F01323-2103-44AB-B508-6CB35B9D7CC2}"/>
                  </a:ext>
                </a:extLst>
              </xdr:cNvPr>
              <xdr:cNvSpPr/>
            </xdr:nvSpPr>
            <xdr:spPr>
              <a:xfrm rot="4229846">
                <a:off x="4413406" y="12456509"/>
                <a:ext cx="579616" cy="21909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sp macro="" textlink="">
          <xdr:nvSpPr>
            <xdr:cNvPr id="78" name="Arrow: Right 77">
              <a:extLst>
                <a:ext uri="{FF2B5EF4-FFF2-40B4-BE49-F238E27FC236}">
                  <a16:creationId xmlns:a16="http://schemas.microsoft.com/office/drawing/2014/main" id="{D08B316E-CE0B-4F70-9ED4-EA005CC5E540}"/>
                </a:ext>
              </a:extLst>
            </xdr:cNvPr>
            <xdr:cNvSpPr/>
          </xdr:nvSpPr>
          <xdr:spPr>
            <a:xfrm rot="19926983">
              <a:off x="3964048" y="14270796"/>
              <a:ext cx="594831" cy="220987"/>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sp macro="" textlink="">
        <xdr:nvSpPr>
          <xdr:cNvPr id="76" name="Arrow: Right 75">
            <a:extLst>
              <a:ext uri="{FF2B5EF4-FFF2-40B4-BE49-F238E27FC236}">
                <a16:creationId xmlns:a16="http://schemas.microsoft.com/office/drawing/2014/main" id="{6360CB90-236F-44C8-B40D-C522F7A21780}"/>
              </a:ext>
            </a:extLst>
          </xdr:cNvPr>
          <xdr:cNvSpPr/>
        </xdr:nvSpPr>
        <xdr:spPr>
          <a:xfrm rot="9392321">
            <a:off x="2884714" y="14769109"/>
            <a:ext cx="591533" cy="217687"/>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oneCell">
    <xdr:from>
      <xdr:col>12</xdr:col>
      <xdr:colOff>0</xdr:colOff>
      <xdr:row>48</xdr:row>
      <xdr:rowOff>127001</xdr:rowOff>
    </xdr:from>
    <xdr:to>
      <xdr:col>20</xdr:col>
      <xdr:colOff>577272</xdr:colOff>
      <xdr:row>61</xdr:row>
      <xdr:rowOff>1714855</xdr:rowOff>
    </xdr:to>
    <xdr:pic>
      <xdr:nvPicPr>
        <xdr:cNvPr id="5" name="Picture 4">
          <a:extLst>
            <a:ext uri="{FF2B5EF4-FFF2-40B4-BE49-F238E27FC236}">
              <a16:creationId xmlns:a16="http://schemas.microsoft.com/office/drawing/2014/main" id="{29397F20-C79B-480A-8BDB-FB9A354FC016}"/>
            </a:ext>
          </a:extLst>
        </xdr:cNvPr>
        <xdr:cNvPicPr>
          <a:picLocks noChangeAspect="1"/>
        </xdr:cNvPicPr>
      </xdr:nvPicPr>
      <xdr:blipFill>
        <a:blip xmlns:r="http://schemas.openxmlformats.org/officeDocument/2006/relationships" r:embed="rId3"/>
        <a:stretch>
          <a:fillRect/>
        </a:stretch>
      </xdr:blipFill>
      <xdr:spPr>
        <a:xfrm>
          <a:off x="17410545" y="17583728"/>
          <a:ext cx="5472545" cy="6159854"/>
        </a:xfrm>
        <a:prstGeom prst="rect">
          <a:avLst/>
        </a:prstGeom>
      </xdr:spPr>
    </xdr:pic>
    <xdr:clientData/>
  </xdr:twoCellAnchor>
  <xdr:twoCellAnchor>
    <xdr:from>
      <xdr:col>14</xdr:col>
      <xdr:colOff>438727</xdr:colOff>
      <xdr:row>61</xdr:row>
      <xdr:rowOff>842818</xdr:rowOff>
    </xdr:from>
    <xdr:to>
      <xdr:col>15</xdr:col>
      <xdr:colOff>219363</xdr:colOff>
      <xdr:row>61</xdr:row>
      <xdr:rowOff>1443182</xdr:rowOff>
    </xdr:to>
    <xdr:cxnSp macro="">
      <xdr:nvCxnSpPr>
        <xdr:cNvPr id="7" name="Straight Arrow Connector 6">
          <a:extLst>
            <a:ext uri="{FF2B5EF4-FFF2-40B4-BE49-F238E27FC236}">
              <a16:creationId xmlns:a16="http://schemas.microsoft.com/office/drawing/2014/main" id="{CF132BB8-6FD4-4850-93D8-18F2FF0793D1}"/>
            </a:ext>
          </a:extLst>
        </xdr:cNvPr>
        <xdr:cNvCxnSpPr/>
      </xdr:nvCxnSpPr>
      <xdr:spPr>
        <a:xfrm flipV="1">
          <a:off x="19073091" y="22871545"/>
          <a:ext cx="392545" cy="60036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346363</xdr:colOff>
      <xdr:row>61</xdr:row>
      <xdr:rowOff>1270001</xdr:rowOff>
    </xdr:from>
    <xdr:to>
      <xdr:col>15</xdr:col>
      <xdr:colOff>415636</xdr:colOff>
      <xdr:row>61</xdr:row>
      <xdr:rowOff>1535547</xdr:rowOff>
    </xdr:to>
    <xdr:sp macro="" textlink="">
      <xdr:nvSpPr>
        <xdr:cNvPr id="10" name="TextBox 9">
          <a:extLst>
            <a:ext uri="{FF2B5EF4-FFF2-40B4-BE49-F238E27FC236}">
              <a16:creationId xmlns:a16="http://schemas.microsoft.com/office/drawing/2014/main" id="{AFAABC00-3D10-4181-99A2-473145116C43}"/>
            </a:ext>
          </a:extLst>
        </xdr:cNvPr>
        <xdr:cNvSpPr txBox="1"/>
      </xdr:nvSpPr>
      <xdr:spPr>
        <a:xfrm>
          <a:off x="18368818" y="23298728"/>
          <a:ext cx="1293091" cy="26554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Beany block kerb</a:t>
          </a:r>
        </a:p>
      </xdr:txBody>
    </xdr:sp>
    <xdr:clientData/>
  </xdr:twoCellAnchor>
  <xdr:twoCellAnchor editAs="oneCell">
    <xdr:from>
      <xdr:col>14</xdr:col>
      <xdr:colOff>288636</xdr:colOff>
      <xdr:row>77</xdr:row>
      <xdr:rowOff>57726</xdr:rowOff>
    </xdr:from>
    <xdr:to>
      <xdr:col>37</xdr:col>
      <xdr:colOff>592520</xdr:colOff>
      <xdr:row>80</xdr:row>
      <xdr:rowOff>554181</xdr:rowOff>
    </xdr:to>
    <xdr:pic>
      <xdr:nvPicPr>
        <xdr:cNvPr id="12" name="Picture 11">
          <a:extLst>
            <a:ext uri="{FF2B5EF4-FFF2-40B4-BE49-F238E27FC236}">
              <a16:creationId xmlns:a16="http://schemas.microsoft.com/office/drawing/2014/main" id="{67F75735-5C59-4567-8AAF-90C24C2C99C9}"/>
            </a:ext>
          </a:extLst>
        </xdr:cNvPr>
        <xdr:cNvPicPr>
          <a:picLocks noChangeAspect="1"/>
        </xdr:cNvPicPr>
      </xdr:nvPicPr>
      <xdr:blipFill>
        <a:blip xmlns:r="http://schemas.openxmlformats.org/officeDocument/2006/relationships" r:embed="rId4"/>
        <a:stretch>
          <a:fillRect/>
        </a:stretch>
      </xdr:blipFill>
      <xdr:spPr>
        <a:xfrm>
          <a:off x="18923000" y="27027908"/>
          <a:ext cx="14377793" cy="6165273"/>
        </a:xfrm>
        <a:prstGeom prst="rect">
          <a:avLst/>
        </a:prstGeom>
      </xdr:spPr>
    </xdr:pic>
    <xdr:clientData/>
  </xdr:twoCellAnchor>
  <xdr:twoCellAnchor>
    <xdr:from>
      <xdr:col>1</xdr:col>
      <xdr:colOff>0</xdr:colOff>
      <xdr:row>1</xdr:row>
      <xdr:rowOff>0</xdr:rowOff>
    </xdr:from>
    <xdr:to>
      <xdr:col>5</xdr:col>
      <xdr:colOff>119168</xdr:colOff>
      <xdr:row>9</xdr:row>
      <xdr:rowOff>127929</xdr:rowOff>
    </xdr:to>
    <xdr:grpSp>
      <xdr:nvGrpSpPr>
        <xdr:cNvPr id="96" name="Group 95">
          <a:extLst>
            <a:ext uri="{FF2B5EF4-FFF2-40B4-BE49-F238E27FC236}">
              <a16:creationId xmlns:a16="http://schemas.microsoft.com/office/drawing/2014/main" id="{14C1B36F-E6C8-40F7-A795-B6EC4AD67640}"/>
            </a:ext>
          </a:extLst>
        </xdr:cNvPr>
        <xdr:cNvGrpSpPr/>
      </xdr:nvGrpSpPr>
      <xdr:grpSpPr>
        <a:xfrm>
          <a:off x="609600" y="180975"/>
          <a:ext cx="7186718" cy="1575729"/>
          <a:chOff x="12866441" y="403088"/>
          <a:chExt cx="7512546" cy="1545296"/>
        </a:xfrm>
      </xdr:grpSpPr>
      <xdr:pic>
        <xdr:nvPicPr>
          <xdr:cNvPr id="97" name="Picture 96">
            <a:extLst>
              <a:ext uri="{FF2B5EF4-FFF2-40B4-BE49-F238E27FC236}">
                <a16:creationId xmlns:a16="http://schemas.microsoft.com/office/drawing/2014/main" id="{EF89E5CA-BA51-4366-BC20-B6656DB4F17B}"/>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2903843" y="576443"/>
            <a:ext cx="2074070" cy="40090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98" name="Picture 97">
            <a:extLst>
              <a:ext uri="{FF2B5EF4-FFF2-40B4-BE49-F238E27FC236}">
                <a16:creationId xmlns:a16="http://schemas.microsoft.com/office/drawing/2014/main" id="{DAF512A5-920E-4F86-BCCA-30536A414216}"/>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r="65714"/>
          <a:stretch/>
        </xdr:blipFill>
        <xdr:spPr>
          <a:xfrm>
            <a:off x="19410213" y="502270"/>
            <a:ext cx="888512" cy="546860"/>
          </a:xfrm>
          <a:prstGeom prst="rect">
            <a:avLst/>
          </a:prstGeom>
        </xdr:spPr>
      </xdr:pic>
      <xdr:grpSp>
        <xdr:nvGrpSpPr>
          <xdr:cNvPr id="99" name="Group 98">
            <a:extLst>
              <a:ext uri="{FF2B5EF4-FFF2-40B4-BE49-F238E27FC236}">
                <a16:creationId xmlns:a16="http://schemas.microsoft.com/office/drawing/2014/main" id="{CDE97563-DFD2-4960-9657-045873349E7F}"/>
              </a:ext>
            </a:extLst>
          </xdr:cNvPr>
          <xdr:cNvGrpSpPr/>
        </xdr:nvGrpSpPr>
        <xdr:grpSpPr>
          <a:xfrm>
            <a:off x="12866441" y="403088"/>
            <a:ext cx="7512546" cy="1545296"/>
            <a:chOff x="12960310" y="287132"/>
            <a:chExt cx="7512546" cy="1545296"/>
          </a:xfrm>
        </xdr:grpSpPr>
        <xdr:sp macro="" textlink="">
          <xdr:nvSpPr>
            <xdr:cNvPr id="100" name="RectangleCDate">
              <a:extLst>
                <a:ext uri="{FF2B5EF4-FFF2-40B4-BE49-F238E27FC236}">
                  <a16:creationId xmlns:a16="http://schemas.microsoft.com/office/drawing/2014/main" id="{FA2CF0C6-FC90-4943-8511-381A12BFFA95}"/>
                </a:ext>
              </a:extLst>
            </xdr:cNvPr>
            <xdr:cNvSpPr/>
          </xdr:nvSpPr>
          <xdr:spPr>
            <a:xfrm>
              <a:off x="19670616" y="1614714"/>
              <a:ext cx="801695" cy="191778"/>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04/08/2020</a:t>
              </a:r>
            </a:p>
          </xdr:txBody>
        </xdr:sp>
        <xdr:grpSp>
          <xdr:nvGrpSpPr>
            <xdr:cNvPr id="107" name="Group 106">
              <a:extLst>
                <a:ext uri="{FF2B5EF4-FFF2-40B4-BE49-F238E27FC236}">
                  <a16:creationId xmlns:a16="http://schemas.microsoft.com/office/drawing/2014/main" id="{C1E60516-AA43-4CB0-9EEF-3A4439DC5624}"/>
                </a:ext>
              </a:extLst>
            </xdr:cNvPr>
            <xdr:cNvGrpSpPr/>
          </xdr:nvGrpSpPr>
          <xdr:grpSpPr>
            <a:xfrm>
              <a:off x="12960310" y="287132"/>
              <a:ext cx="7512546" cy="1545296"/>
              <a:chOff x="644072" y="-147065"/>
              <a:chExt cx="7517279" cy="1534994"/>
            </a:xfrm>
          </xdr:grpSpPr>
          <xdr:grpSp>
            <xdr:nvGrpSpPr>
              <xdr:cNvPr id="111" name="Group 110">
                <a:extLst>
                  <a:ext uri="{FF2B5EF4-FFF2-40B4-BE49-F238E27FC236}">
                    <a16:creationId xmlns:a16="http://schemas.microsoft.com/office/drawing/2014/main" id="{7B829601-F000-40F5-B04C-D8DA66950389}"/>
                  </a:ext>
                </a:extLst>
              </xdr:cNvPr>
              <xdr:cNvGrpSpPr/>
            </xdr:nvGrpSpPr>
            <xdr:grpSpPr>
              <a:xfrm>
                <a:off x="644075" y="-141581"/>
                <a:ext cx="7517276" cy="1529510"/>
                <a:chOff x="644075" y="-141581"/>
                <a:chExt cx="7517276" cy="1529510"/>
              </a:xfrm>
            </xdr:grpSpPr>
            <xdr:sp macro="" textlink="">
              <xdr:nvSpPr>
                <xdr:cNvPr id="113" name="TextBox 112">
                  <a:extLst>
                    <a:ext uri="{FF2B5EF4-FFF2-40B4-BE49-F238E27FC236}">
                      <a16:creationId xmlns:a16="http://schemas.microsoft.com/office/drawing/2014/main" id="{104110DA-1906-4461-A80C-EDF8E40B7647}"/>
                    </a:ext>
                  </a:extLst>
                </xdr:cNvPr>
                <xdr:cNvSpPr txBox="1"/>
              </xdr:nvSpPr>
              <xdr:spPr>
                <a:xfrm>
                  <a:off x="3762963" y="617311"/>
                  <a:ext cx="5866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File Ref</a:t>
                  </a:r>
                </a:p>
              </xdr:txBody>
            </xdr:sp>
            <xdr:sp macro="" textlink="">
              <xdr:nvSpPr>
                <xdr:cNvPr id="114" name="TextBox 113">
                  <a:extLst>
                    <a:ext uri="{FF2B5EF4-FFF2-40B4-BE49-F238E27FC236}">
                      <a16:creationId xmlns:a16="http://schemas.microsoft.com/office/drawing/2014/main" id="{1F860826-46B7-44C3-8923-912E32C30E45}"/>
                    </a:ext>
                  </a:extLst>
                </xdr:cNvPr>
                <xdr:cNvSpPr txBox="1"/>
              </xdr:nvSpPr>
              <xdr:spPr>
                <a:xfrm>
                  <a:off x="6689757" y="607786"/>
                  <a:ext cx="6015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Version</a:t>
                  </a:r>
                </a:p>
              </xdr:txBody>
            </xdr:sp>
            <xdr:sp macro="" textlink="">
              <xdr:nvSpPr>
                <xdr:cNvPr id="115" name="Rectangle 114">
                  <a:extLst>
                    <a:ext uri="{FF2B5EF4-FFF2-40B4-BE49-F238E27FC236}">
                      <a16:creationId xmlns:a16="http://schemas.microsoft.com/office/drawing/2014/main" id="{DA5E40A0-8448-4E8C-971B-F4E8613FA506}"/>
                    </a:ext>
                  </a:extLst>
                </xdr:cNvPr>
                <xdr:cNvSpPr/>
              </xdr:nvSpPr>
              <xdr:spPr>
                <a:xfrm>
                  <a:off x="4417458" y="607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b="0" i="0" u="none" strike="noStrike" kern="0" cap="none" spc="0" normalizeH="0" baseline="0" noProof="0">
                      <a:ln>
                        <a:noFill/>
                      </a:ln>
                      <a:effectLst/>
                      <a:uLnTx/>
                      <a:uFillTx/>
                      <a:latin typeface="Calibri"/>
                      <a:ea typeface="+mn-ea"/>
                    </a:rPr>
                    <a:t> B14411-123532-ZZ-XX-AS-ZA-CI1012</a:t>
                  </a:r>
                </a:p>
              </xdr:txBody>
            </xdr:sp>
            <xdr:sp macro="" textlink="">
              <xdr:nvSpPr>
                <xdr:cNvPr id="116" name="Rectangle 115">
                  <a:extLst>
                    <a:ext uri="{FF2B5EF4-FFF2-40B4-BE49-F238E27FC236}">
                      <a16:creationId xmlns:a16="http://schemas.microsoft.com/office/drawing/2014/main" id="{34ED1645-F5C6-4730-85A0-785A45340DAA}"/>
                    </a:ext>
                  </a:extLst>
                </xdr:cNvPr>
                <xdr:cNvSpPr/>
              </xdr:nvSpPr>
              <xdr:spPr>
                <a:xfrm>
                  <a:off x="7359151" y="598261"/>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9D89FB03-A282-4D4A-A166-A7005DA63835}" type="TxLink">
                    <a:rPr lang="en-US" sz="1100" b="0" i="0" baseline="0" noProof="0">
                      <a:effectLst/>
                      <a:latin typeface="+mn-lt"/>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lang="en-US" sz="1100" b="0" i="0" baseline="0" noProof="0">
                      <a:effectLst/>
                      <a:latin typeface="+mn-lt"/>
                      <a:ea typeface="+mn-ea"/>
                      <a:cs typeface="+mn-cs"/>
                    </a:rPr>
                    <a:t>P01</a:t>
                  </a:r>
                  <a:endParaRPr lang="en-GB" sz="1100" b="0" i="0" baseline="0" noProof="0">
                    <a:effectLst/>
                    <a:latin typeface="+mn-lt"/>
                    <a:ea typeface="+mn-ea"/>
                    <a:cs typeface="+mn-cs"/>
                  </a:endParaRPr>
                </a:p>
              </xdr:txBody>
            </xdr:sp>
            <xdr:sp macro="" textlink="">
              <xdr:nvSpPr>
                <xdr:cNvPr id="117" name="TextBox 116">
                  <a:extLst>
                    <a:ext uri="{FF2B5EF4-FFF2-40B4-BE49-F238E27FC236}">
                      <a16:creationId xmlns:a16="http://schemas.microsoft.com/office/drawing/2014/main" id="{604C35DB-BCB6-44FA-B0A5-9D4DB25BB2F5}"/>
                    </a:ext>
                  </a:extLst>
                </xdr:cNvPr>
                <xdr:cNvSpPr txBox="1"/>
              </xdr:nvSpPr>
              <xdr:spPr>
                <a:xfrm>
                  <a:off x="3541540" y="802810"/>
                  <a:ext cx="808110"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Originator</a:t>
                  </a:r>
                </a:p>
              </xdr:txBody>
            </xdr:sp>
            <xdr:sp macro="" textlink="">
              <xdr:nvSpPr>
                <xdr:cNvPr id="118" name="RectangleAuthor">
                  <a:extLst>
                    <a:ext uri="{FF2B5EF4-FFF2-40B4-BE49-F238E27FC236}">
                      <a16:creationId xmlns:a16="http://schemas.microsoft.com/office/drawing/2014/main" id="{B3369EAB-D33D-4E4D-97D2-966F4735F5E8}"/>
                    </a:ext>
                  </a:extLst>
                </xdr:cNvPr>
                <xdr:cNvSpPr/>
              </xdr:nvSpPr>
              <xdr:spPr>
                <a:xfrm>
                  <a:off x="4417458" y="803048"/>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Jacques Calitz</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119" name="RectangleChecker">
                  <a:extLst>
                    <a:ext uri="{FF2B5EF4-FFF2-40B4-BE49-F238E27FC236}">
                      <a16:creationId xmlns:a16="http://schemas.microsoft.com/office/drawing/2014/main" id="{86F0D0AB-F08C-4E4E-923C-B19532179E84}"/>
                    </a:ext>
                  </a:extLst>
                </xdr:cNvPr>
                <xdr:cNvSpPr/>
              </xdr:nvSpPr>
              <xdr:spPr>
                <a:xfrm>
                  <a:off x="4417458" y="988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120" name="TextBox 119">
                  <a:extLst>
                    <a:ext uri="{FF2B5EF4-FFF2-40B4-BE49-F238E27FC236}">
                      <a16:creationId xmlns:a16="http://schemas.microsoft.com/office/drawing/2014/main" id="{DA50CF77-8E81-4441-96EB-110B3C236E49}"/>
                    </a:ext>
                  </a:extLst>
                </xdr:cNvPr>
                <xdr:cNvSpPr txBox="1"/>
              </xdr:nvSpPr>
              <xdr:spPr>
                <a:xfrm>
                  <a:off x="6904689" y="802810"/>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121" name="TextBox 120">
                  <a:extLst>
                    <a:ext uri="{FF2B5EF4-FFF2-40B4-BE49-F238E27FC236}">
                      <a16:creationId xmlns:a16="http://schemas.microsoft.com/office/drawing/2014/main" id="{5AF47761-A6F1-4A0C-9466-CFAF3A33153E}"/>
                    </a:ext>
                  </a:extLst>
                </xdr:cNvPr>
                <xdr:cNvSpPr txBox="1"/>
              </xdr:nvSpPr>
              <xdr:spPr>
                <a:xfrm>
                  <a:off x="6904689" y="985822"/>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122" name="RectangleADate">
                  <a:extLst>
                    <a:ext uri="{FF2B5EF4-FFF2-40B4-BE49-F238E27FC236}">
                      <a16:creationId xmlns:a16="http://schemas.microsoft.com/office/drawing/2014/main" id="{F2D9E4B5-E7B6-4F8D-B44D-25211A89029F}"/>
                    </a:ext>
                  </a:extLst>
                </xdr:cNvPr>
                <xdr:cNvSpPr/>
              </xdr:nvSpPr>
              <xdr:spPr>
                <a:xfrm>
                  <a:off x="7359151" y="793523"/>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514A3FA2-16AD-429F-BD5F-B26C72C68271}"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30/06/2020</a:t>
                  </a:r>
                </a:p>
              </xdr:txBody>
            </xdr:sp>
            <xdr:sp macro="" textlink="">
              <xdr:nvSpPr>
                <xdr:cNvPr id="123" name="RectangleCDate">
                  <a:extLst>
                    <a:ext uri="{FF2B5EF4-FFF2-40B4-BE49-F238E27FC236}">
                      <a16:creationId xmlns:a16="http://schemas.microsoft.com/office/drawing/2014/main" id="{54A17BA4-82C6-4D6B-A7FC-BBA4425F477D}"/>
                    </a:ext>
                  </a:extLst>
                </xdr:cNvPr>
                <xdr:cNvSpPr/>
              </xdr:nvSpPr>
              <xdr:spPr>
                <a:xfrm>
                  <a:off x="7359151" y="976685"/>
                  <a:ext cx="802200" cy="1905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04/08/2020</a:t>
                  </a:r>
                </a:p>
              </xdr:txBody>
            </xdr:sp>
            <xdr:sp macro="" textlink="">
              <xdr:nvSpPr>
                <xdr:cNvPr id="124" name="TextBox 123">
                  <a:extLst>
                    <a:ext uri="{FF2B5EF4-FFF2-40B4-BE49-F238E27FC236}">
                      <a16:creationId xmlns:a16="http://schemas.microsoft.com/office/drawing/2014/main" id="{FE583DBD-E429-4D32-A564-D15B68C06728}"/>
                    </a:ext>
                  </a:extLst>
                </xdr:cNvPr>
                <xdr:cNvSpPr txBox="1"/>
              </xdr:nvSpPr>
              <xdr:spPr>
                <a:xfrm>
                  <a:off x="3719070" y="985822"/>
                  <a:ext cx="630579"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Checker</a:t>
                  </a:r>
                </a:p>
              </xdr:txBody>
            </xdr:sp>
            <xdr:sp macro="" textlink="">
              <xdr:nvSpPr>
                <xdr:cNvPr id="125" name="RectangleSheet">
                  <a:extLst>
                    <a:ext uri="{FF2B5EF4-FFF2-40B4-BE49-F238E27FC236}">
                      <a16:creationId xmlns:a16="http://schemas.microsoft.com/office/drawing/2014/main" id="{020B3CDA-6C1E-4ECA-AB2F-A88AC96E9196}"/>
                    </a:ext>
                  </a:extLst>
                </xdr:cNvPr>
                <xdr:cNvSpPr/>
              </xdr:nvSpPr>
              <xdr:spPr>
                <a:xfrm>
                  <a:off x="656486" y="598262"/>
                  <a:ext cx="2854807" cy="784967"/>
                </a:xfrm>
                <a:prstGeom prst="rect">
                  <a:avLst/>
                </a:prstGeom>
                <a:noFill/>
                <a:ln w="25400" cap="flat" cmpd="sng" algn="ctr">
                  <a:solidFill>
                    <a:srgbClr val="808080"/>
                  </a:solidFill>
                  <a:prstDash val="solid"/>
                </a:ln>
                <a:effectLst/>
              </xdr:spPr>
              <xdr:txBody>
                <a:bodyPr vertOverflow="clip" horzOverflow="clip" t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800" b="0" i="0" u="none" strike="noStrike" kern="0" cap="none" spc="0" normalizeH="0" baseline="0" noProof="0">
                      <a:ln>
                        <a:noFill/>
                      </a:ln>
                      <a:solidFill>
                        <a:srgbClr val="1F497D"/>
                      </a:solidFill>
                      <a:effectLst/>
                      <a:uLnTx/>
                      <a:uFillTx/>
                      <a:latin typeface="Calibri" panose="020F0502020204030204"/>
                      <a:ea typeface="+mn-ea"/>
                      <a:cs typeface="+mn-cs"/>
                    </a:rPr>
                    <a:t>Zone 3 (THP)</a:t>
                  </a:r>
                </a:p>
              </xdr:txBody>
            </xdr:sp>
            <xdr:sp macro="" textlink="">
              <xdr:nvSpPr>
                <xdr:cNvPr id="126" name="RectangleAll">
                  <a:extLst>
                    <a:ext uri="{FF2B5EF4-FFF2-40B4-BE49-F238E27FC236}">
                      <a16:creationId xmlns:a16="http://schemas.microsoft.com/office/drawing/2014/main" id="{20161E54-5E93-4CFA-A25A-C7F4FDD42053}"/>
                    </a:ext>
                  </a:extLst>
                </xdr:cNvPr>
                <xdr:cNvSpPr/>
              </xdr:nvSpPr>
              <xdr:spPr>
                <a:xfrm>
                  <a:off x="644075" y="-141581"/>
                  <a:ext cx="7505249" cy="1529510"/>
                </a:xfrm>
                <a:prstGeom prst="rect">
                  <a:avLst/>
                </a:prstGeom>
                <a:noFill/>
                <a:ln w="25400" cap="flat" cmpd="sng" algn="ctr">
                  <a:solidFill>
                    <a:srgbClr val="80808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grpSp>
          <xdr:sp macro="" textlink="">
            <xdr:nvSpPr>
              <xdr:cNvPr id="112" name="RectangleTop">
                <a:extLst>
                  <a:ext uri="{FF2B5EF4-FFF2-40B4-BE49-F238E27FC236}">
                    <a16:creationId xmlns:a16="http://schemas.microsoft.com/office/drawing/2014/main" id="{FBE7D293-29EB-4FF2-84ED-991F8CACD4CD}"/>
                  </a:ext>
                </a:extLst>
              </xdr:cNvPr>
              <xdr:cNvSpPr/>
            </xdr:nvSpPr>
            <xdr:spPr>
              <a:xfrm>
                <a:off x="644072" y="-147065"/>
                <a:ext cx="7505249" cy="743679"/>
              </a:xfrm>
              <a:prstGeom prst="rect">
                <a:avLst/>
              </a:prstGeom>
              <a:noFill/>
              <a:ln w="25400" cap="flat" cmpd="sng" algn="ctr">
                <a:solidFill>
                  <a:srgbClr val="808080"/>
                </a:solidFill>
                <a:prstDash val="solid"/>
              </a:ln>
              <a:effectLst/>
            </xdr:spPr>
            <xdr:txBody>
              <a:bodyPr vertOverflow="overflow" horzOverflow="overflow" lIns="1180800" tIns="0" rIns="11808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2000" b="1" i="0" u="none" strike="noStrike" kern="0" cap="none" spc="0" normalizeH="0" baseline="0" noProof="0">
                    <a:ln>
                      <a:noFill/>
                    </a:ln>
                    <a:solidFill>
                      <a:srgbClr val="1F497D"/>
                    </a:solidFill>
                    <a:effectLst/>
                    <a:uLnTx/>
                    <a:uFillTx/>
                    <a:latin typeface="Calibri" panose="020F0502020204030204"/>
                    <a:ea typeface="+mn-ea"/>
                    <a:cs typeface="+mn-cs"/>
                  </a:rPr>
                  <a:t>	IED CIRIA 736 Risk Assessment</a:t>
                </a:r>
              </a:p>
            </xdr:txBody>
          </xdr:sp>
        </xdr:grpSp>
        <xdr:sp macro="" textlink="">
          <xdr:nvSpPr>
            <xdr:cNvPr id="108" name="RectangleChecker">
              <a:extLst>
                <a:ext uri="{FF2B5EF4-FFF2-40B4-BE49-F238E27FC236}">
                  <a16:creationId xmlns:a16="http://schemas.microsoft.com/office/drawing/2014/main" id="{EEA4C6D8-1243-4794-8BBF-D6AC94601259}"/>
                </a:ext>
              </a:extLst>
            </xdr:cNvPr>
            <xdr:cNvSpPr/>
          </xdr:nvSpPr>
          <xdr:spPr>
            <a:xfrm>
              <a:off x="16729686" y="1622996"/>
              <a:ext cx="2179843" cy="193561"/>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109" name="TextBox 108">
              <a:extLst>
                <a:ext uri="{FF2B5EF4-FFF2-40B4-BE49-F238E27FC236}">
                  <a16:creationId xmlns:a16="http://schemas.microsoft.com/office/drawing/2014/main" id="{72476208-FB37-421A-B5B9-760E95BA802F}"/>
                </a:ext>
              </a:extLst>
            </xdr:cNvPr>
            <xdr:cNvSpPr txBox="1"/>
          </xdr:nvSpPr>
          <xdr:spPr>
            <a:xfrm>
              <a:off x="16030396" y="1636801"/>
              <a:ext cx="630182"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Approver</a:t>
              </a:r>
            </a:p>
          </xdr:txBody>
        </xdr:sp>
        <xdr:sp macro="" textlink="">
          <xdr:nvSpPr>
            <xdr:cNvPr id="110" name="TextBox 109">
              <a:extLst>
                <a:ext uri="{FF2B5EF4-FFF2-40B4-BE49-F238E27FC236}">
                  <a16:creationId xmlns:a16="http://schemas.microsoft.com/office/drawing/2014/main" id="{0419941C-FB70-4E4A-BD41-B22A08B93C94}"/>
                </a:ext>
              </a:extLst>
            </xdr:cNvPr>
            <xdr:cNvSpPr txBox="1"/>
          </xdr:nvSpPr>
          <xdr:spPr>
            <a:xfrm>
              <a:off x="19216440" y="1623912"/>
              <a:ext cx="386411"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grp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742622</xdr:colOff>
      <xdr:row>9</xdr:row>
      <xdr:rowOff>127929</xdr:rowOff>
    </xdr:to>
    <xdr:grpSp>
      <xdr:nvGrpSpPr>
        <xdr:cNvPr id="27" name="Group 26">
          <a:extLst>
            <a:ext uri="{FF2B5EF4-FFF2-40B4-BE49-F238E27FC236}">
              <a16:creationId xmlns:a16="http://schemas.microsoft.com/office/drawing/2014/main" id="{624DB538-C5B3-4F6E-AF4F-F4DAA87E3DAD}"/>
            </a:ext>
          </a:extLst>
        </xdr:cNvPr>
        <xdr:cNvGrpSpPr/>
      </xdr:nvGrpSpPr>
      <xdr:grpSpPr>
        <a:xfrm>
          <a:off x="609600" y="180975"/>
          <a:ext cx="7210097" cy="1575729"/>
          <a:chOff x="12866441" y="403088"/>
          <a:chExt cx="7512546" cy="1545296"/>
        </a:xfrm>
      </xdr:grpSpPr>
      <xdr:pic>
        <xdr:nvPicPr>
          <xdr:cNvPr id="28" name="Picture 27">
            <a:extLst>
              <a:ext uri="{FF2B5EF4-FFF2-40B4-BE49-F238E27FC236}">
                <a16:creationId xmlns:a16="http://schemas.microsoft.com/office/drawing/2014/main" id="{7744611B-018E-4689-ABF9-76E00C91EF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03843" y="576443"/>
            <a:ext cx="2074070" cy="40090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9" name="Picture 28">
            <a:extLst>
              <a:ext uri="{FF2B5EF4-FFF2-40B4-BE49-F238E27FC236}">
                <a16:creationId xmlns:a16="http://schemas.microsoft.com/office/drawing/2014/main" id="{A61AE42B-7EF1-47E8-B4FE-6DE3243ECE43}"/>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65714"/>
          <a:stretch/>
        </xdr:blipFill>
        <xdr:spPr>
          <a:xfrm>
            <a:off x="19410213" y="502270"/>
            <a:ext cx="888512" cy="546860"/>
          </a:xfrm>
          <a:prstGeom prst="rect">
            <a:avLst/>
          </a:prstGeom>
        </xdr:spPr>
      </xdr:pic>
      <xdr:grpSp>
        <xdr:nvGrpSpPr>
          <xdr:cNvPr id="30" name="Group 29">
            <a:extLst>
              <a:ext uri="{FF2B5EF4-FFF2-40B4-BE49-F238E27FC236}">
                <a16:creationId xmlns:a16="http://schemas.microsoft.com/office/drawing/2014/main" id="{BBEF44AB-DAC1-473E-980E-E9C0A15B3020}"/>
              </a:ext>
            </a:extLst>
          </xdr:cNvPr>
          <xdr:cNvGrpSpPr/>
        </xdr:nvGrpSpPr>
        <xdr:grpSpPr>
          <a:xfrm>
            <a:off x="12866441" y="403088"/>
            <a:ext cx="7512546" cy="1545296"/>
            <a:chOff x="12960310" y="287132"/>
            <a:chExt cx="7512546" cy="1545296"/>
          </a:xfrm>
        </xdr:grpSpPr>
        <xdr:sp macro="" textlink="">
          <xdr:nvSpPr>
            <xdr:cNvPr id="31" name="RectangleCDate">
              <a:extLst>
                <a:ext uri="{FF2B5EF4-FFF2-40B4-BE49-F238E27FC236}">
                  <a16:creationId xmlns:a16="http://schemas.microsoft.com/office/drawing/2014/main" id="{E786AE46-F06A-4377-9C9F-6E47B10175A6}"/>
                </a:ext>
              </a:extLst>
            </xdr:cNvPr>
            <xdr:cNvSpPr/>
          </xdr:nvSpPr>
          <xdr:spPr>
            <a:xfrm>
              <a:off x="19670616" y="1614714"/>
              <a:ext cx="801695" cy="191778"/>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04/08/2020</a:t>
              </a:r>
            </a:p>
          </xdr:txBody>
        </xdr:sp>
        <xdr:grpSp>
          <xdr:nvGrpSpPr>
            <xdr:cNvPr id="32" name="Group 31">
              <a:extLst>
                <a:ext uri="{FF2B5EF4-FFF2-40B4-BE49-F238E27FC236}">
                  <a16:creationId xmlns:a16="http://schemas.microsoft.com/office/drawing/2014/main" id="{F0289690-F7C3-4642-BD00-D66E3F8FD5DD}"/>
                </a:ext>
              </a:extLst>
            </xdr:cNvPr>
            <xdr:cNvGrpSpPr/>
          </xdr:nvGrpSpPr>
          <xdr:grpSpPr>
            <a:xfrm>
              <a:off x="12960310" y="287132"/>
              <a:ext cx="7512546" cy="1545296"/>
              <a:chOff x="644072" y="-147065"/>
              <a:chExt cx="7517279" cy="1534994"/>
            </a:xfrm>
          </xdr:grpSpPr>
          <xdr:grpSp>
            <xdr:nvGrpSpPr>
              <xdr:cNvPr id="36" name="Group 35">
                <a:extLst>
                  <a:ext uri="{FF2B5EF4-FFF2-40B4-BE49-F238E27FC236}">
                    <a16:creationId xmlns:a16="http://schemas.microsoft.com/office/drawing/2014/main" id="{B72A2493-972B-40C1-8EA8-2E41856CD4E7}"/>
                  </a:ext>
                </a:extLst>
              </xdr:cNvPr>
              <xdr:cNvGrpSpPr/>
            </xdr:nvGrpSpPr>
            <xdr:grpSpPr>
              <a:xfrm>
                <a:off x="644075" y="-141581"/>
                <a:ext cx="7517276" cy="1529510"/>
                <a:chOff x="644075" y="-141581"/>
                <a:chExt cx="7517276" cy="1529510"/>
              </a:xfrm>
            </xdr:grpSpPr>
            <xdr:sp macro="" textlink="">
              <xdr:nvSpPr>
                <xdr:cNvPr id="38" name="TextBox 37">
                  <a:extLst>
                    <a:ext uri="{FF2B5EF4-FFF2-40B4-BE49-F238E27FC236}">
                      <a16:creationId xmlns:a16="http://schemas.microsoft.com/office/drawing/2014/main" id="{2EA381FE-2B69-4615-AE01-AE3BF27BD26A}"/>
                    </a:ext>
                  </a:extLst>
                </xdr:cNvPr>
                <xdr:cNvSpPr txBox="1"/>
              </xdr:nvSpPr>
              <xdr:spPr>
                <a:xfrm>
                  <a:off x="3762963" y="617311"/>
                  <a:ext cx="5866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File Ref</a:t>
                  </a:r>
                </a:p>
              </xdr:txBody>
            </xdr:sp>
            <xdr:sp macro="" textlink="">
              <xdr:nvSpPr>
                <xdr:cNvPr id="39" name="TextBox 38">
                  <a:extLst>
                    <a:ext uri="{FF2B5EF4-FFF2-40B4-BE49-F238E27FC236}">
                      <a16:creationId xmlns:a16="http://schemas.microsoft.com/office/drawing/2014/main" id="{6B1443A7-A661-468A-B640-6637E7C5C260}"/>
                    </a:ext>
                  </a:extLst>
                </xdr:cNvPr>
                <xdr:cNvSpPr txBox="1"/>
              </xdr:nvSpPr>
              <xdr:spPr>
                <a:xfrm>
                  <a:off x="6689757" y="607786"/>
                  <a:ext cx="6015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Version</a:t>
                  </a:r>
                </a:p>
              </xdr:txBody>
            </xdr:sp>
            <xdr:sp macro="" textlink="">
              <xdr:nvSpPr>
                <xdr:cNvPr id="40" name="Rectangle 39">
                  <a:extLst>
                    <a:ext uri="{FF2B5EF4-FFF2-40B4-BE49-F238E27FC236}">
                      <a16:creationId xmlns:a16="http://schemas.microsoft.com/office/drawing/2014/main" id="{F085D185-0B93-432F-9C8B-B962A3774853}"/>
                    </a:ext>
                  </a:extLst>
                </xdr:cNvPr>
                <xdr:cNvSpPr/>
              </xdr:nvSpPr>
              <xdr:spPr>
                <a:xfrm>
                  <a:off x="4417458" y="607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b="0" i="0" u="none" strike="noStrike" kern="0" cap="none" spc="0" normalizeH="0" baseline="0" noProof="0">
                      <a:ln>
                        <a:noFill/>
                      </a:ln>
                      <a:effectLst/>
                      <a:uLnTx/>
                      <a:uFillTx/>
                      <a:latin typeface="Calibri"/>
                      <a:ea typeface="+mn-ea"/>
                    </a:rPr>
                    <a:t> B14411-123532-ZZ-XX-AS-ZA-CI1012</a:t>
                  </a:r>
                </a:p>
              </xdr:txBody>
            </xdr:sp>
            <xdr:sp macro="" textlink="">
              <xdr:nvSpPr>
                <xdr:cNvPr id="41" name="Rectangle 40">
                  <a:extLst>
                    <a:ext uri="{FF2B5EF4-FFF2-40B4-BE49-F238E27FC236}">
                      <a16:creationId xmlns:a16="http://schemas.microsoft.com/office/drawing/2014/main" id="{632AC0C4-553E-4D67-84A6-80F51D3F59A8}"/>
                    </a:ext>
                  </a:extLst>
                </xdr:cNvPr>
                <xdr:cNvSpPr/>
              </xdr:nvSpPr>
              <xdr:spPr>
                <a:xfrm>
                  <a:off x="7359151" y="598261"/>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9D89FB03-A282-4D4A-A166-A7005DA63835}" type="TxLink">
                    <a:rPr lang="en-US" sz="1100" b="0" i="0" baseline="0" noProof="0">
                      <a:effectLst/>
                      <a:latin typeface="+mn-lt"/>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lang="en-US" sz="1100" b="0" i="0" baseline="0" noProof="0">
                      <a:effectLst/>
                      <a:latin typeface="+mn-lt"/>
                      <a:ea typeface="+mn-ea"/>
                      <a:cs typeface="+mn-cs"/>
                    </a:rPr>
                    <a:t>P01</a:t>
                  </a:r>
                  <a:endParaRPr lang="en-GB" sz="1100" b="0" i="0" baseline="0" noProof="0">
                    <a:effectLst/>
                    <a:latin typeface="+mn-lt"/>
                    <a:ea typeface="+mn-ea"/>
                    <a:cs typeface="+mn-cs"/>
                  </a:endParaRPr>
                </a:p>
              </xdr:txBody>
            </xdr:sp>
            <xdr:sp macro="" textlink="">
              <xdr:nvSpPr>
                <xdr:cNvPr id="42" name="TextBox 41">
                  <a:extLst>
                    <a:ext uri="{FF2B5EF4-FFF2-40B4-BE49-F238E27FC236}">
                      <a16:creationId xmlns:a16="http://schemas.microsoft.com/office/drawing/2014/main" id="{60EC0D08-5AB0-422C-AA52-25C8D1F6287A}"/>
                    </a:ext>
                  </a:extLst>
                </xdr:cNvPr>
                <xdr:cNvSpPr txBox="1"/>
              </xdr:nvSpPr>
              <xdr:spPr>
                <a:xfrm>
                  <a:off x="3541540" y="802810"/>
                  <a:ext cx="808110"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Originator</a:t>
                  </a:r>
                </a:p>
              </xdr:txBody>
            </xdr:sp>
            <xdr:sp macro="" textlink="">
              <xdr:nvSpPr>
                <xdr:cNvPr id="43" name="RectangleAuthor">
                  <a:extLst>
                    <a:ext uri="{FF2B5EF4-FFF2-40B4-BE49-F238E27FC236}">
                      <a16:creationId xmlns:a16="http://schemas.microsoft.com/office/drawing/2014/main" id="{371801D8-8F3A-4AAD-A61D-AE3F1AAECA26}"/>
                    </a:ext>
                  </a:extLst>
                </xdr:cNvPr>
                <xdr:cNvSpPr/>
              </xdr:nvSpPr>
              <xdr:spPr>
                <a:xfrm>
                  <a:off x="4417458" y="803048"/>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Jacques Calitz</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44" name="RectangleChecker">
                  <a:extLst>
                    <a:ext uri="{FF2B5EF4-FFF2-40B4-BE49-F238E27FC236}">
                      <a16:creationId xmlns:a16="http://schemas.microsoft.com/office/drawing/2014/main" id="{7EB748A4-5F90-4D24-893E-D2079BD8CF7F}"/>
                    </a:ext>
                  </a:extLst>
                </xdr:cNvPr>
                <xdr:cNvSpPr/>
              </xdr:nvSpPr>
              <xdr:spPr>
                <a:xfrm>
                  <a:off x="4417458" y="988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70" name="TextBox 69">
                  <a:extLst>
                    <a:ext uri="{FF2B5EF4-FFF2-40B4-BE49-F238E27FC236}">
                      <a16:creationId xmlns:a16="http://schemas.microsoft.com/office/drawing/2014/main" id="{C2BB5429-38C2-4E29-99C0-4812200D6654}"/>
                    </a:ext>
                  </a:extLst>
                </xdr:cNvPr>
                <xdr:cNvSpPr txBox="1"/>
              </xdr:nvSpPr>
              <xdr:spPr>
                <a:xfrm>
                  <a:off x="6904689" y="802810"/>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71" name="TextBox 70">
                  <a:extLst>
                    <a:ext uri="{FF2B5EF4-FFF2-40B4-BE49-F238E27FC236}">
                      <a16:creationId xmlns:a16="http://schemas.microsoft.com/office/drawing/2014/main" id="{C9DFAFBB-1318-485F-9838-76C3ED757B86}"/>
                    </a:ext>
                  </a:extLst>
                </xdr:cNvPr>
                <xdr:cNvSpPr txBox="1"/>
              </xdr:nvSpPr>
              <xdr:spPr>
                <a:xfrm>
                  <a:off x="6904689" y="985822"/>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72" name="RectangleADate">
                  <a:extLst>
                    <a:ext uri="{FF2B5EF4-FFF2-40B4-BE49-F238E27FC236}">
                      <a16:creationId xmlns:a16="http://schemas.microsoft.com/office/drawing/2014/main" id="{C9ED2C5E-7EA5-43AE-A490-902E9DDE4E09}"/>
                    </a:ext>
                  </a:extLst>
                </xdr:cNvPr>
                <xdr:cNvSpPr/>
              </xdr:nvSpPr>
              <xdr:spPr>
                <a:xfrm>
                  <a:off x="7359151" y="793523"/>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514A3FA2-16AD-429F-BD5F-B26C72C68271}"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30/06/2020</a:t>
                  </a:r>
                </a:p>
              </xdr:txBody>
            </xdr:sp>
            <xdr:sp macro="" textlink="">
              <xdr:nvSpPr>
                <xdr:cNvPr id="73" name="RectangleCDate">
                  <a:extLst>
                    <a:ext uri="{FF2B5EF4-FFF2-40B4-BE49-F238E27FC236}">
                      <a16:creationId xmlns:a16="http://schemas.microsoft.com/office/drawing/2014/main" id="{A4570B01-FA00-413E-A018-B9D075F254BC}"/>
                    </a:ext>
                  </a:extLst>
                </xdr:cNvPr>
                <xdr:cNvSpPr/>
              </xdr:nvSpPr>
              <xdr:spPr>
                <a:xfrm>
                  <a:off x="7359151" y="976685"/>
                  <a:ext cx="802200" cy="1905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04/08/2020</a:t>
                  </a:r>
                </a:p>
              </xdr:txBody>
            </xdr:sp>
            <xdr:sp macro="" textlink="">
              <xdr:nvSpPr>
                <xdr:cNvPr id="74" name="TextBox 73">
                  <a:extLst>
                    <a:ext uri="{FF2B5EF4-FFF2-40B4-BE49-F238E27FC236}">
                      <a16:creationId xmlns:a16="http://schemas.microsoft.com/office/drawing/2014/main" id="{800DBDAF-9B69-4ED3-A30A-D42FB679E97D}"/>
                    </a:ext>
                  </a:extLst>
                </xdr:cNvPr>
                <xdr:cNvSpPr txBox="1"/>
              </xdr:nvSpPr>
              <xdr:spPr>
                <a:xfrm>
                  <a:off x="3719070" y="985822"/>
                  <a:ext cx="630579"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Checker</a:t>
                  </a:r>
                </a:p>
              </xdr:txBody>
            </xdr:sp>
            <xdr:sp macro="" textlink="">
              <xdr:nvSpPr>
                <xdr:cNvPr id="75" name="RectangleSheet">
                  <a:extLst>
                    <a:ext uri="{FF2B5EF4-FFF2-40B4-BE49-F238E27FC236}">
                      <a16:creationId xmlns:a16="http://schemas.microsoft.com/office/drawing/2014/main" id="{02413F13-5D08-4807-971E-042448BDEDB2}"/>
                    </a:ext>
                  </a:extLst>
                </xdr:cNvPr>
                <xdr:cNvSpPr/>
              </xdr:nvSpPr>
              <xdr:spPr>
                <a:xfrm>
                  <a:off x="656486" y="598262"/>
                  <a:ext cx="2854807" cy="784967"/>
                </a:xfrm>
                <a:prstGeom prst="rect">
                  <a:avLst/>
                </a:prstGeom>
                <a:noFill/>
                <a:ln w="25400" cap="flat" cmpd="sng" algn="ctr">
                  <a:solidFill>
                    <a:srgbClr val="808080"/>
                  </a:solidFill>
                  <a:prstDash val="solid"/>
                </a:ln>
                <a:effectLst/>
              </xdr:spPr>
              <xdr:txBody>
                <a:bodyPr vertOverflow="clip" horzOverflow="clip" t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800" b="0" i="0" u="none" strike="noStrike" kern="0" cap="none" spc="0" normalizeH="0" baseline="0" noProof="0">
                      <a:ln>
                        <a:noFill/>
                      </a:ln>
                      <a:solidFill>
                        <a:srgbClr val="1F497D"/>
                      </a:solidFill>
                      <a:effectLst/>
                      <a:uLnTx/>
                      <a:uFillTx/>
                      <a:latin typeface="Calibri" panose="020F0502020204030204"/>
                      <a:ea typeface="+mn-ea"/>
                      <a:cs typeface="+mn-cs"/>
                    </a:rPr>
                    <a:t>Zone 3 (THP)</a:t>
                  </a:r>
                </a:p>
              </xdr:txBody>
            </xdr:sp>
            <xdr:sp macro="" textlink="">
              <xdr:nvSpPr>
                <xdr:cNvPr id="76" name="RectangleAll">
                  <a:extLst>
                    <a:ext uri="{FF2B5EF4-FFF2-40B4-BE49-F238E27FC236}">
                      <a16:creationId xmlns:a16="http://schemas.microsoft.com/office/drawing/2014/main" id="{34DB6001-752A-4C12-AEFC-45C84CE1637F}"/>
                    </a:ext>
                  </a:extLst>
                </xdr:cNvPr>
                <xdr:cNvSpPr/>
              </xdr:nvSpPr>
              <xdr:spPr>
                <a:xfrm>
                  <a:off x="644075" y="-141581"/>
                  <a:ext cx="7505249" cy="1529510"/>
                </a:xfrm>
                <a:prstGeom prst="rect">
                  <a:avLst/>
                </a:prstGeom>
                <a:noFill/>
                <a:ln w="25400" cap="flat" cmpd="sng" algn="ctr">
                  <a:solidFill>
                    <a:srgbClr val="80808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grpSp>
          <xdr:sp macro="" textlink="">
            <xdr:nvSpPr>
              <xdr:cNvPr id="37" name="RectangleTop">
                <a:extLst>
                  <a:ext uri="{FF2B5EF4-FFF2-40B4-BE49-F238E27FC236}">
                    <a16:creationId xmlns:a16="http://schemas.microsoft.com/office/drawing/2014/main" id="{C358E68E-8656-4BE3-8398-E4104A9CE46A}"/>
                  </a:ext>
                </a:extLst>
              </xdr:cNvPr>
              <xdr:cNvSpPr/>
            </xdr:nvSpPr>
            <xdr:spPr>
              <a:xfrm>
                <a:off x="644072" y="-147065"/>
                <a:ext cx="7505249" cy="743679"/>
              </a:xfrm>
              <a:prstGeom prst="rect">
                <a:avLst/>
              </a:prstGeom>
              <a:noFill/>
              <a:ln w="25400" cap="flat" cmpd="sng" algn="ctr">
                <a:solidFill>
                  <a:srgbClr val="808080"/>
                </a:solidFill>
                <a:prstDash val="solid"/>
              </a:ln>
              <a:effectLst/>
            </xdr:spPr>
            <xdr:txBody>
              <a:bodyPr vertOverflow="overflow" horzOverflow="overflow" lIns="1180800" tIns="0" rIns="11808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2000" b="1" i="0" u="none" strike="noStrike" kern="0" cap="none" spc="0" normalizeH="0" baseline="0" noProof="0">
                    <a:ln>
                      <a:noFill/>
                    </a:ln>
                    <a:solidFill>
                      <a:srgbClr val="1F497D"/>
                    </a:solidFill>
                    <a:effectLst/>
                    <a:uLnTx/>
                    <a:uFillTx/>
                    <a:latin typeface="Calibri" panose="020F0502020204030204"/>
                    <a:ea typeface="+mn-ea"/>
                    <a:cs typeface="+mn-cs"/>
                  </a:rPr>
                  <a:t>	IED CIRIA 736 Risk Assessment</a:t>
                </a:r>
              </a:p>
            </xdr:txBody>
          </xdr:sp>
        </xdr:grpSp>
        <xdr:sp macro="" textlink="">
          <xdr:nvSpPr>
            <xdr:cNvPr id="33" name="RectangleChecker">
              <a:extLst>
                <a:ext uri="{FF2B5EF4-FFF2-40B4-BE49-F238E27FC236}">
                  <a16:creationId xmlns:a16="http://schemas.microsoft.com/office/drawing/2014/main" id="{84AD0A81-EDF0-4399-BD9E-6861B69625CF}"/>
                </a:ext>
              </a:extLst>
            </xdr:cNvPr>
            <xdr:cNvSpPr/>
          </xdr:nvSpPr>
          <xdr:spPr>
            <a:xfrm>
              <a:off x="16729686" y="1622996"/>
              <a:ext cx="2179843" cy="193561"/>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34" name="TextBox 33">
              <a:extLst>
                <a:ext uri="{FF2B5EF4-FFF2-40B4-BE49-F238E27FC236}">
                  <a16:creationId xmlns:a16="http://schemas.microsoft.com/office/drawing/2014/main" id="{33409752-73A1-4A97-854A-A00BDB752556}"/>
                </a:ext>
              </a:extLst>
            </xdr:cNvPr>
            <xdr:cNvSpPr txBox="1"/>
          </xdr:nvSpPr>
          <xdr:spPr>
            <a:xfrm>
              <a:off x="16030396" y="1636801"/>
              <a:ext cx="630182"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Approver</a:t>
              </a:r>
            </a:p>
          </xdr:txBody>
        </xdr:sp>
        <xdr:sp macro="" textlink="">
          <xdr:nvSpPr>
            <xdr:cNvPr id="35" name="TextBox 34">
              <a:extLst>
                <a:ext uri="{FF2B5EF4-FFF2-40B4-BE49-F238E27FC236}">
                  <a16:creationId xmlns:a16="http://schemas.microsoft.com/office/drawing/2014/main" id="{CC5B81A5-CC3F-4370-A3B4-F134E5A5C14E}"/>
                </a:ext>
              </a:extLst>
            </xdr:cNvPr>
            <xdr:cNvSpPr txBox="1"/>
          </xdr:nvSpPr>
          <xdr:spPr>
            <a:xfrm>
              <a:off x="19216440" y="1623912"/>
              <a:ext cx="386411"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grpSp>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50800</xdr:colOff>
      <xdr:row>66</xdr:row>
      <xdr:rowOff>82550</xdr:rowOff>
    </xdr:from>
    <xdr:to>
      <xdr:col>5</xdr:col>
      <xdr:colOff>313765</xdr:colOff>
      <xdr:row>107</xdr:row>
      <xdr:rowOff>105406</xdr:rowOff>
    </xdr:to>
    <xdr:pic>
      <xdr:nvPicPr>
        <xdr:cNvPr id="2" name="Picture 1">
          <a:extLst>
            <a:ext uri="{FF2B5EF4-FFF2-40B4-BE49-F238E27FC236}">
              <a16:creationId xmlns:a16="http://schemas.microsoft.com/office/drawing/2014/main" id="{09DA7AA6-3892-447B-9E75-D8AE6B9A67FE}"/>
            </a:ext>
          </a:extLst>
        </xdr:cNvPr>
        <xdr:cNvPicPr>
          <a:picLocks noChangeAspect="1"/>
        </xdr:cNvPicPr>
      </xdr:nvPicPr>
      <xdr:blipFill>
        <a:blip xmlns:r="http://schemas.openxmlformats.org/officeDocument/2006/relationships" r:embed="rId1"/>
        <a:stretch>
          <a:fillRect/>
        </a:stretch>
      </xdr:blipFill>
      <xdr:spPr>
        <a:xfrm>
          <a:off x="660400" y="10096500"/>
          <a:ext cx="5400115" cy="7573006"/>
        </a:xfrm>
        <a:prstGeom prst="rect">
          <a:avLst/>
        </a:prstGeom>
      </xdr:spPr>
    </xdr:pic>
    <xdr:clientData/>
  </xdr:twoCellAnchor>
  <xdr:twoCellAnchor>
    <xdr:from>
      <xdr:col>2</xdr:col>
      <xdr:colOff>330200</xdr:colOff>
      <xdr:row>91</xdr:row>
      <xdr:rowOff>152400</xdr:rowOff>
    </xdr:from>
    <xdr:to>
      <xdr:col>2</xdr:col>
      <xdr:colOff>520700</xdr:colOff>
      <xdr:row>92</xdr:row>
      <xdr:rowOff>165100</xdr:rowOff>
    </xdr:to>
    <xdr:sp macro="" textlink="">
      <xdr:nvSpPr>
        <xdr:cNvPr id="3" name="Rectangle 2">
          <a:extLst>
            <a:ext uri="{FF2B5EF4-FFF2-40B4-BE49-F238E27FC236}">
              <a16:creationId xmlns:a16="http://schemas.microsoft.com/office/drawing/2014/main" id="{4308A54B-B519-4C55-B7EA-C984D79B540E}"/>
            </a:ext>
          </a:extLst>
        </xdr:cNvPr>
        <xdr:cNvSpPr/>
      </xdr:nvSpPr>
      <xdr:spPr>
        <a:xfrm>
          <a:off x="2844800" y="14770100"/>
          <a:ext cx="190500" cy="1968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1030940</xdr:colOff>
      <xdr:row>73</xdr:row>
      <xdr:rowOff>100479</xdr:rowOff>
    </xdr:from>
    <xdr:to>
      <xdr:col>4</xdr:col>
      <xdr:colOff>510241</xdr:colOff>
      <xdr:row>74</xdr:row>
      <xdr:rowOff>144929</xdr:rowOff>
    </xdr:to>
    <xdr:sp macro="" textlink="">
      <xdr:nvSpPr>
        <xdr:cNvPr id="4" name="Rectangle 3">
          <a:extLst>
            <a:ext uri="{FF2B5EF4-FFF2-40B4-BE49-F238E27FC236}">
              <a16:creationId xmlns:a16="http://schemas.microsoft.com/office/drawing/2014/main" id="{1406FB13-AA00-4D59-A4CE-A762A862AEF2}"/>
            </a:ext>
          </a:extLst>
        </xdr:cNvPr>
        <xdr:cNvSpPr/>
      </xdr:nvSpPr>
      <xdr:spPr>
        <a:xfrm>
          <a:off x="4663140" y="11403479"/>
          <a:ext cx="596901" cy="2286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8</xdr:col>
      <xdr:colOff>19050</xdr:colOff>
      <xdr:row>67</xdr:row>
      <xdr:rowOff>6350</xdr:rowOff>
    </xdr:from>
    <xdr:to>
      <xdr:col>15</xdr:col>
      <xdr:colOff>285184</xdr:colOff>
      <xdr:row>78</xdr:row>
      <xdr:rowOff>114033</xdr:rowOff>
    </xdr:to>
    <xdr:pic>
      <xdr:nvPicPr>
        <xdr:cNvPr id="5" name="Picture 4">
          <a:extLst>
            <a:ext uri="{FF2B5EF4-FFF2-40B4-BE49-F238E27FC236}">
              <a16:creationId xmlns:a16="http://schemas.microsoft.com/office/drawing/2014/main" id="{9ABDA7AB-5C0B-47D5-8E8D-6AACD8F871D0}"/>
            </a:ext>
          </a:extLst>
        </xdr:cNvPr>
        <xdr:cNvPicPr>
          <a:picLocks noChangeAspect="1"/>
        </xdr:cNvPicPr>
      </xdr:nvPicPr>
      <xdr:blipFill>
        <a:blip xmlns:r="http://schemas.openxmlformats.org/officeDocument/2006/relationships" r:embed="rId2"/>
        <a:stretch>
          <a:fillRect/>
        </a:stretch>
      </xdr:blipFill>
      <xdr:spPr>
        <a:xfrm>
          <a:off x="8756650" y="10204450"/>
          <a:ext cx="4533334" cy="2133333"/>
        </a:xfrm>
        <a:prstGeom prst="rect">
          <a:avLst/>
        </a:prstGeom>
      </xdr:spPr>
    </xdr:pic>
    <xdr:clientData/>
  </xdr:twoCellAnchor>
  <xdr:twoCellAnchor>
    <xdr:from>
      <xdr:col>8</xdr:col>
      <xdr:colOff>76200</xdr:colOff>
      <xdr:row>72</xdr:row>
      <xdr:rowOff>139700</xdr:rowOff>
    </xdr:from>
    <xdr:to>
      <xdr:col>15</xdr:col>
      <xdr:colOff>215900</xdr:colOff>
      <xdr:row>74</xdr:row>
      <xdr:rowOff>76200</xdr:rowOff>
    </xdr:to>
    <xdr:sp macro="" textlink="">
      <xdr:nvSpPr>
        <xdr:cNvPr id="6" name="Rectangle 5">
          <a:extLst>
            <a:ext uri="{FF2B5EF4-FFF2-40B4-BE49-F238E27FC236}">
              <a16:creationId xmlns:a16="http://schemas.microsoft.com/office/drawing/2014/main" id="{38E1062D-BB7D-476D-A28C-94950E1230B3}"/>
            </a:ext>
          </a:extLst>
        </xdr:cNvPr>
        <xdr:cNvSpPr/>
      </xdr:nvSpPr>
      <xdr:spPr>
        <a:xfrm>
          <a:off x="8813800" y="11258550"/>
          <a:ext cx="4406900" cy="3048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0</xdr:colOff>
      <xdr:row>1</xdr:row>
      <xdr:rowOff>0</xdr:rowOff>
    </xdr:from>
    <xdr:to>
      <xdr:col>7</xdr:col>
      <xdr:colOff>409298</xdr:colOff>
      <xdr:row>9</xdr:row>
      <xdr:rowOff>134449</xdr:rowOff>
    </xdr:to>
    <xdr:grpSp>
      <xdr:nvGrpSpPr>
        <xdr:cNvPr id="32" name="Group 31">
          <a:extLst>
            <a:ext uri="{FF2B5EF4-FFF2-40B4-BE49-F238E27FC236}">
              <a16:creationId xmlns:a16="http://schemas.microsoft.com/office/drawing/2014/main" id="{AE6A6B5F-018E-4129-A95A-B93CBA47262E}"/>
            </a:ext>
          </a:extLst>
        </xdr:cNvPr>
        <xdr:cNvGrpSpPr/>
      </xdr:nvGrpSpPr>
      <xdr:grpSpPr>
        <a:xfrm>
          <a:off x="609600" y="180975"/>
          <a:ext cx="7219673" cy="1582249"/>
          <a:chOff x="12866441" y="403088"/>
          <a:chExt cx="7512546" cy="1545296"/>
        </a:xfrm>
      </xdr:grpSpPr>
      <xdr:pic>
        <xdr:nvPicPr>
          <xdr:cNvPr id="33" name="Picture 32">
            <a:extLst>
              <a:ext uri="{FF2B5EF4-FFF2-40B4-BE49-F238E27FC236}">
                <a16:creationId xmlns:a16="http://schemas.microsoft.com/office/drawing/2014/main" id="{C69F1D3A-712B-4472-BF41-FCDEBCC1976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03843" y="576443"/>
            <a:ext cx="2074070" cy="40090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4" name="Picture 33">
            <a:extLst>
              <a:ext uri="{FF2B5EF4-FFF2-40B4-BE49-F238E27FC236}">
                <a16:creationId xmlns:a16="http://schemas.microsoft.com/office/drawing/2014/main" id="{9F4A0ECA-6B75-4667-A7FE-8D18EC340C22}"/>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r="65714"/>
          <a:stretch/>
        </xdr:blipFill>
        <xdr:spPr>
          <a:xfrm>
            <a:off x="19410213" y="502270"/>
            <a:ext cx="888512" cy="546860"/>
          </a:xfrm>
          <a:prstGeom prst="rect">
            <a:avLst/>
          </a:prstGeom>
        </xdr:spPr>
      </xdr:pic>
      <xdr:grpSp>
        <xdr:nvGrpSpPr>
          <xdr:cNvPr id="35" name="Group 34">
            <a:extLst>
              <a:ext uri="{FF2B5EF4-FFF2-40B4-BE49-F238E27FC236}">
                <a16:creationId xmlns:a16="http://schemas.microsoft.com/office/drawing/2014/main" id="{52C86C76-CA77-4E22-B0E7-2FED8670543E}"/>
              </a:ext>
            </a:extLst>
          </xdr:cNvPr>
          <xdr:cNvGrpSpPr/>
        </xdr:nvGrpSpPr>
        <xdr:grpSpPr>
          <a:xfrm>
            <a:off x="12866441" y="403088"/>
            <a:ext cx="7512546" cy="1545296"/>
            <a:chOff x="12960310" y="287132"/>
            <a:chExt cx="7512546" cy="1545296"/>
          </a:xfrm>
        </xdr:grpSpPr>
        <xdr:sp macro="" textlink="">
          <xdr:nvSpPr>
            <xdr:cNvPr id="36" name="RectangleCDate">
              <a:extLst>
                <a:ext uri="{FF2B5EF4-FFF2-40B4-BE49-F238E27FC236}">
                  <a16:creationId xmlns:a16="http://schemas.microsoft.com/office/drawing/2014/main" id="{94942814-788A-41FD-9B39-4A4842B44E48}"/>
                </a:ext>
              </a:extLst>
            </xdr:cNvPr>
            <xdr:cNvSpPr/>
          </xdr:nvSpPr>
          <xdr:spPr>
            <a:xfrm>
              <a:off x="19670616" y="1614714"/>
              <a:ext cx="801695" cy="191778"/>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04/08/2020</a:t>
              </a:r>
            </a:p>
          </xdr:txBody>
        </xdr:sp>
        <xdr:grpSp>
          <xdr:nvGrpSpPr>
            <xdr:cNvPr id="37" name="Group 36">
              <a:extLst>
                <a:ext uri="{FF2B5EF4-FFF2-40B4-BE49-F238E27FC236}">
                  <a16:creationId xmlns:a16="http://schemas.microsoft.com/office/drawing/2014/main" id="{F4588E1C-1B18-4AAA-A92A-F5D777E97A56}"/>
                </a:ext>
              </a:extLst>
            </xdr:cNvPr>
            <xdr:cNvGrpSpPr/>
          </xdr:nvGrpSpPr>
          <xdr:grpSpPr>
            <a:xfrm>
              <a:off x="12960310" y="287132"/>
              <a:ext cx="7512546" cy="1545296"/>
              <a:chOff x="644072" y="-147065"/>
              <a:chExt cx="7517279" cy="1534994"/>
            </a:xfrm>
          </xdr:grpSpPr>
          <xdr:grpSp>
            <xdr:nvGrpSpPr>
              <xdr:cNvPr id="41" name="Group 40">
                <a:extLst>
                  <a:ext uri="{FF2B5EF4-FFF2-40B4-BE49-F238E27FC236}">
                    <a16:creationId xmlns:a16="http://schemas.microsoft.com/office/drawing/2014/main" id="{FFD8012F-1E40-488F-A698-894F5968C174}"/>
                  </a:ext>
                </a:extLst>
              </xdr:cNvPr>
              <xdr:cNvGrpSpPr/>
            </xdr:nvGrpSpPr>
            <xdr:grpSpPr>
              <a:xfrm>
                <a:off x="644075" y="-141581"/>
                <a:ext cx="7517276" cy="1529510"/>
                <a:chOff x="644075" y="-141581"/>
                <a:chExt cx="7517276" cy="1529510"/>
              </a:xfrm>
            </xdr:grpSpPr>
            <xdr:sp macro="" textlink="">
              <xdr:nvSpPr>
                <xdr:cNvPr id="43" name="TextBox 42">
                  <a:extLst>
                    <a:ext uri="{FF2B5EF4-FFF2-40B4-BE49-F238E27FC236}">
                      <a16:creationId xmlns:a16="http://schemas.microsoft.com/office/drawing/2014/main" id="{E89E5578-76E6-431A-A6B1-597DBB47664F}"/>
                    </a:ext>
                  </a:extLst>
                </xdr:cNvPr>
                <xdr:cNvSpPr txBox="1"/>
              </xdr:nvSpPr>
              <xdr:spPr>
                <a:xfrm>
                  <a:off x="3762963" y="617311"/>
                  <a:ext cx="5866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File Ref</a:t>
                  </a:r>
                </a:p>
              </xdr:txBody>
            </xdr:sp>
            <xdr:sp macro="" textlink="">
              <xdr:nvSpPr>
                <xdr:cNvPr id="44" name="TextBox 43">
                  <a:extLst>
                    <a:ext uri="{FF2B5EF4-FFF2-40B4-BE49-F238E27FC236}">
                      <a16:creationId xmlns:a16="http://schemas.microsoft.com/office/drawing/2014/main" id="{89322EC2-8497-4460-90FF-697C4990553C}"/>
                    </a:ext>
                  </a:extLst>
                </xdr:cNvPr>
                <xdr:cNvSpPr txBox="1"/>
              </xdr:nvSpPr>
              <xdr:spPr>
                <a:xfrm>
                  <a:off x="6689757" y="607786"/>
                  <a:ext cx="6015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Version</a:t>
                  </a:r>
                </a:p>
              </xdr:txBody>
            </xdr:sp>
            <xdr:sp macro="" textlink="">
              <xdr:nvSpPr>
                <xdr:cNvPr id="45" name="Rectangle 44">
                  <a:extLst>
                    <a:ext uri="{FF2B5EF4-FFF2-40B4-BE49-F238E27FC236}">
                      <a16:creationId xmlns:a16="http://schemas.microsoft.com/office/drawing/2014/main" id="{D7D1FE4E-D6CA-4A57-BC88-FBDF8F1C5799}"/>
                    </a:ext>
                  </a:extLst>
                </xdr:cNvPr>
                <xdr:cNvSpPr/>
              </xdr:nvSpPr>
              <xdr:spPr>
                <a:xfrm>
                  <a:off x="4417458" y="607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b="0" i="0" u="none" strike="noStrike" kern="0" cap="none" spc="0" normalizeH="0" baseline="0" noProof="0">
                      <a:ln>
                        <a:noFill/>
                      </a:ln>
                      <a:effectLst/>
                      <a:uLnTx/>
                      <a:uFillTx/>
                      <a:latin typeface="Calibri"/>
                      <a:ea typeface="+mn-ea"/>
                    </a:rPr>
                    <a:t> B14411-123532-ZZ-XX-AS-ZA-CI1012</a:t>
                  </a:r>
                </a:p>
              </xdr:txBody>
            </xdr:sp>
            <xdr:sp macro="" textlink="">
              <xdr:nvSpPr>
                <xdr:cNvPr id="46" name="Rectangle 45">
                  <a:extLst>
                    <a:ext uri="{FF2B5EF4-FFF2-40B4-BE49-F238E27FC236}">
                      <a16:creationId xmlns:a16="http://schemas.microsoft.com/office/drawing/2014/main" id="{2CCDA9B3-C8CE-4C68-B112-E23F7A45644F}"/>
                    </a:ext>
                  </a:extLst>
                </xdr:cNvPr>
                <xdr:cNvSpPr/>
              </xdr:nvSpPr>
              <xdr:spPr>
                <a:xfrm>
                  <a:off x="7359151" y="598261"/>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9D89FB03-A282-4D4A-A166-A7005DA63835}" type="TxLink">
                    <a:rPr lang="en-US" sz="1100" b="0" i="0" baseline="0" noProof="0">
                      <a:effectLst/>
                      <a:latin typeface="+mn-lt"/>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lang="en-US" sz="1100" b="0" i="0" baseline="0" noProof="0">
                      <a:effectLst/>
                      <a:latin typeface="+mn-lt"/>
                      <a:ea typeface="+mn-ea"/>
                      <a:cs typeface="+mn-cs"/>
                    </a:rPr>
                    <a:t>P01</a:t>
                  </a:r>
                  <a:endParaRPr lang="en-GB" sz="1100" b="0" i="0" baseline="0" noProof="0">
                    <a:effectLst/>
                    <a:latin typeface="+mn-lt"/>
                    <a:ea typeface="+mn-ea"/>
                    <a:cs typeface="+mn-cs"/>
                  </a:endParaRPr>
                </a:p>
              </xdr:txBody>
            </xdr:sp>
            <xdr:sp macro="" textlink="">
              <xdr:nvSpPr>
                <xdr:cNvPr id="47" name="TextBox 46">
                  <a:extLst>
                    <a:ext uri="{FF2B5EF4-FFF2-40B4-BE49-F238E27FC236}">
                      <a16:creationId xmlns:a16="http://schemas.microsoft.com/office/drawing/2014/main" id="{CB359FBA-0160-43E1-8E7B-087D54C113AB}"/>
                    </a:ext>
                  </a:extLst>
                </xdr:cNvPr>
                <xdr:cNvSpPr txBox="1"/>
              </xdr:nvSpPr>
              <xdr:spPr>
                <a:xfrm>
                  <a:off x="3541540" y="802810"/>
                  <a:ext cx="808110"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Originator</a:t>
                  </a:r>
                </a:p>
              </xdr:txBody>
            </xdr:sp>
            <xdr:sp macro="" textlink="">
              <xdr:nvSpPr>
                <xdr:cNvPr id="48" name="RectangleAuthor">
                  <a:extLst>
                    <a:ext uri="{FF2B5EF4-FFF2-40B4-BE49-F238E27FC236}">
                      <a16:creationId xmlns:a16="http://schemas.microsoft.com/office/drawing/2014/main" id="{82603695-FAAE-4882-9348-3497C1AA99A1}"/>
                    </a:ext>
                  </a:extLst>
                </xdr:cNvPr>
                <xdr:cNvSpPr/>
              </xdr:nvSpPr>
              <xdr:spPr>
                <a:xfrm>
                  <a:off x="4417458" y="803048"/>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Jacques Calitz</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49" name="RectangleChecker">
                  <a:extLst>
                    <a:ext uri="{FF2B5EF4-FFF2-40B4-BE49-F238E27FC236}">
                      <a16:creationId xmlns:a16="http://schemas.microsoft.com/office/drawing/2014/main" id="{8BB12DF3-AAC8-46DF-9D4C-99167614DFD2}"/>
                    </a:ext>
                  </a:extLst>
                </xdr:cNvPr>
                <xdr:cNvSpPr/>
              </xdr:nvSpPr>
              <xdr:spPr>
                <a:xfrm>
                  <a:off x="4417458" y="988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50" name="TextBox 49">
                  <a:extLst>
                    <a:ext uri="{FF2B5EF4-FFF2-40B4-BE49-F238E27FC236}">
                      <a16:creationId xmlns:a16="http://schemas.microsoft.com/office/drawing/2014/main" id="{3CBCDEBB-C363-4537-8874-4E5DF78E5677}"/>
                    </a:ext>
                  </a:extLst>
                </xdr:cNvPr>
                <xdr:cNvSpPr txBox="1"/>
              </xdr:nvSpPr>
              <xdr:spPr>
                <a:xfrm>
                  <a:off x="6904689" y="802810"/>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51" name="TextBox 50">
                  <a:extLst>
                    <a:ext uri="{FF2B5EF4-FFF2-40B4-BE49-F238E27FC236}">
                      <a16:creationId xmlns:a16="http://schemas.microsoft.com/office/drawing/2014/main" id="{13AF31BF-E511-4764-9A01-88B40D775150}"/>
                    </a:ext>
                  </a:extLst>
                </xdr:cNvPr>
                <xdr:cNvSpPr txBox="1"/>
              </xdr:nvSpPr>
              <xdr:spPr>
                <a:xfrm>
                  <a:off x="6904689" y="985822"/>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52" name="RectangleADate">
                  <a:extLst>
                    <a:ext uri="{FF2B5EF4-FFF2-40B4-BE49-F238E27FC236}">
                      <a16:creationId xmlns:a16="http://schemas.microsoft.com/office/drawing/2014/main" id="{88AC886C-46E2-430A-A2C7-1B601FC654A2}"/>
                    </a:ext>
                  </a:extLst>
                </xdr:cNvPr>
                <xdr:cNvSpPr/>
              </xdr:nvSpPr>
              <xdr:spPr>
                <a:xfrm>
                  <a:off x="7359151" y="793523"/>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514A3FA2-16AD-429F-BD5F-B26C72C68271}"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30/06/2020</a:t>
                  </a:r>
                </a:p>
              </xdr:txBody>
            </xdr:sp>
            <xdr:sp macro="" textlink="">
              <xdr:nvSpPr>
                <xdr:cNvPr id="53" name="RectangleCDate">
                  <a:extLst>
                    <a:ext uri="{FF2B5EF4-FFF2-40B4-BE49-F238E27FC236}">
                      <a16:creationId xmlns:a16="http://schemas.microsoft.com/office/drawing/2014/main" id="{F04A29EC-F637-48E1-BB69-76D1F908E35B}"/>
                    </a:ext>
                  </a:extLst>
                </xdr:cNvPr>
                <xdr:cNvSpPr/>
              </xdr:nvSpPr>
              <xdr:spPr>
                <a:xfrm>
                  <a:off x="7359151" y="976685"/>
                  <a:ext cx="802200" cy="1905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04/08/2020</a:t>
                  </a:r>
                </a:p>
              </xdr:txBody>
            </xdr:sp>
            <xdr:sp macro="" textlink="">
              <xdr:nvSpPr>
                <xdr:cNvPr id="54" name="TextBox 53">
                  <a:extLst>
                    <a:ext uri="{FF2B5EF4-FFF2-40B4-BE49-F238E27FC236}">
                      <a16:creationId xmlns:a16="http://schemas.microsoft.com/office/drawing/2014/main" id="{410056B8-FECC-42B8-B7A4-71C3A0E21751}"/>
                    </a:ext>
                  </a:extLst>
                </xdr:cNvPr>
                <xdr:cNvSpPr txBox="1"/>
              </xdr:nvSpPr>
              <xdr:spPr>
                <a:xfrm>
                  <a:off x="3719070" y="985822"/>
                  <a:ext cx="630579"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Checker</a:t>
                  </a:r>
                </a:p>
              </xdr:txBody>
            </xdr:sp>
            <xdr:sp macro="" textlink="">
              <xdr:nvSpPr>
                <xdr:cNvPr id="55" name="RectangleSheet">
                  <a:extLst>
                    <a:ext uri="{FF2B5EF4-FFF2-40B4-BE49-F238E27FC236}">
                      <a16:creationId xmlns:a16="http://schemas.microsoft.com/office/drawing/2014/main" id="{B91E856B-49B7-4556-A0AE-5FA1BB6B0E49}"/>
                    </a:ext>
                  </a:extLst>
                </xdr:cNvPr>
                <xdr:cNvSpPr/>
              </xdr:nvSpPr>
              <xdr:spPr>
                <a:xfrm>
                  <a:off x="656486" y="598262"/>
                  <a:ext cx="2854807" cy="784967"/>
                </a:xfrm>
                <a:prstGeom prst="rect">
                  <a:avLst/>
                </a:prstGeom>
                <a:noFill/>
                <a:ln w="25400" cap="flat" cmpd="sng" algn="ctr">
                  <a:solidFill>
                    <a:srgbClr val="808080"/>
                  </a:solidFill>
                  <a:prstDash val="solid"/>
                </a:ln>
                <a:effectLst/>
              </xdr:spPr>
              <xdr:txBody>
                <a:bodyPr vertOverflow="clip" horzOverflow="clip" t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800" b="0" i="0" u="none" strike="noStrike" kern="0" cap="none" spc="0" normalizeH="0" baseline="0" noProof="0">
                      <a:ln>
                        <a:noFill/>
                      </a:ln>
                      <a:solidFill>
                        <a:srgbClr val="1F497D"/>
                      </a:solidFill>
                      <a:effectLst/>
                      <a:uLnTx/>
                      <a:uFillTx/>
                      <a:latin typeface="Calibri" panose="020F0502020204030204"/>
                      <a:ea typeface="+mn-ea"/>
                      <a:cs typeface="+mn-cs"/>
                    </a:rPr>
                    <a:t>Zone 3 (THP)</a:t>
                  </a:r>
                </a:p>
              </xdr:txBody>
            </xdr:sp>
            <xdr:sp macro="" textlink="">
              <xdr:nvSpPr>
                <xdr:cNvPr id="56" name="RectangleAll">
                  <a:extLst>
                    <a:ext uri="{FF2B5EF4-FFF2-40B4-BE49-F238E27FC236}">
                      <a16:creationId xmlns:a16="http://schemas.microsoft.com/office/drawing/2014/main" id="{970E1A61-F5E4-4FDF-9CBD-144BB4A3DF65}"/>
                    </a:ext>
                  </a:extLst>
                </xdr:cNvPr>
                <xdr:cNvSpPr/>
              </xdr:nvSpPr>
              <xdr:spPr>
                <a:xfrm>
                  <a:off x="644075" y="-141581"/>
                  <a:ext cx="7505249" cy="1529510"/>
                </a:xfrm>
                <a:prstGeom prst="rect">
                  <a:avLst/>
                </a:prstGeom>
                <a:noFill/>
                <a:ln w="25400" cap="flat" cmpd="sng" algn="ctr">
                  <a:solidFill>
                    <a:srgbClr val="80808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grpSp>
          <xdr:sp macro="" textlink="">
            <xdr:nvSpPr>
              <xdr:cNvPr id="42" name="RectangleTop">
                <a:extLst>
                  <a:ext uri="{FF2B5EF4-FFF2-40B4-BE49-F238E27FC236}">
                    <a16:creationId xmlns:a16="http://schemas.microsoft.com/office/drawing/2014/main" id="{EB012044-2A72-4F32-A427-6AB4532B064E}"/>
                  </a:ext>
                </a:extLst>
              </xdr:cNvPr>
              <xdr:cNvSpPr/>
            </xdr:nvSpPr>
            <xdr:spPr>
              <a:xfrm>
                <a:off x="644072" y="-147065"/>
                <a:ext cx="7505249" cy="743679"/>
              </a:xfrm>
              <a:prstGeom prst="rect">
                <a:avLst/>
              </a:prstGeom>
              <a:noFill/>
              <a:ln w="25400" cap="flat" cmpd="sng" algn="ctr">
                <a:solidFill>
                  <a:srgbClr val="808080"/>
                </a:solidFill>
                <a:prstDash val="solid"/>
              </a:ln>
              <a:effectLst/>
            </xdr:spPr>
            <xdr:txBody>
              <a:bodyPr vertOverflow="overflow" horzOverflow="overflow" lIns="1180800" tIns="0" rIns="11808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2000" b="1" i="0" u="none" strike="noStrike" kern="0" cap="none" spc="0" normalizeH="0" baseline="0" noProof="0">
                    <a:ln>
                      <a:noFill/>
                    </a:ln>
                    <a:solidFill>
                      <a:srgbClr val="1F497D"/>
                    </a:solidFill>
                    <a:effectLst/>
                    <a:uLnTx/>
                    <a:uFillTx/>
                    <a:latin typeface="Calibri" panose="020F0502020204030204"/>
                    <a:ea typeface="+mn-ea"/>
                    <a:cs typeface="+mn-cs"/>
                  </a:rPr>
                  <a:t>	IED CIRIA 736 Risk Assessment</a:t>
                </a:r>
              </a:p>
            </xdr:txBody>
          </xdr:sp>
        </xdr:grpSp>
        <xdr:sp macro="" textlink="">
          <xdr:nvSpPr>
            <xdr:cNvPr id="38" name="RectangleChecker">
              <a:extLst>
                <a:ext uri="{FF2B5EF4-FFF2-40B4-BE49-F238E27FC236}">
                  <a16:creationId xmlns:a16="http://schemas.microsoft.com/office/drawing/2014/main" id="{7006264C-075B-4A1A-A67E-C3BF35252438}"/>
                </a:ext>
              </a:extLst>
            </xdr:cNvPr>
            <xdr:cNvSpPr/>
          </xdr:nvSpPr>
          <xdr:spPr>
            <a:xfrm>
              <a:off x="16729686" y="1622996"/>
              <a:ext cx="2179843" cy="193561"/>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39" name="TextBox 38">
              <a:extLst>
                <a:ext uri="{FF2B5EF4-FFF2-40B4-BE49-F238E27FC236}">
                  <a16:creationId xmlns:a16="http://schemas.microsoft.com/office/drawing/2014/main" id="{A202F08E-D8EB-4FF5-BA0B-F484C27D2889}"/>
                </a:ext>
              </a:extLst>
            </xdr:cNvPr>
            <xdr:cNvSpPr txBox="1"/>
          </xdr:nvSpPr>
          <xdr:spPr>
            <a:xfrm>
              <a:off x="16030396" y="1636801"/>
              <a:ext cx="630182"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Approver</a:t>
              </a:r>
            </a:p>
          </xdr:txBody>
        </xdr:sp>
        <xdr:sp macro="" textlink="">
          <xdr:nvSpPr>
            <xdr:cNvPr id="40" name="TextBox 39">
              <a:extLst>
                <a:ext uri="{FF2B5EF4-FFF2-40B4-BE49-F238E27FC236}">
                  <a16:creationId xmlns:a16="http://schemas.microsoft.com/office/drawing/2014/main" id="{5104E32D-C372-4183-B285-5E1A8F6EA258}"/>
                </a:ext>
              </a:extLst>
            </xdr:cNvPr>
            <xdr:cNvSpPr txBox="1"/>
          </xdr:nvSpPr>
          <xdr:spPr>
            <a:xfrm>
              <a:off x="19216440" y="1623912"/>
              <a:ext cx="386411"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grp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E9D47-66A5-4A32-8710-778467DF5CB2}">
  <dimension ref="B13:C32"/>
  <sheetViews>
    <sheetView topLeftCell="A24" zoomScale="70" zoomScaleNormal="70" workbookViewId="0">
      <selection activeCell="C16" sqref="C16"/>
    </sheetView>
  </sheetViews>
  <sheetFormatPr defaultRowHeight="14.45"/>
  <cols>
    <col min="2" max="2" width="38.42578125" customWidth="1"/>
    <col min="3" max="3" width="57.28515625" customWidth="1"/>
  </cols>
  <sheetData>
    <row r="13" spans="2:3">
      <c r="B13" s="4"/>
      <c r="C13" s="30" t="s">
        <v>0</v>
      </c>
    </row>
    <row r="14" spans="2:3">
      <c r="B14" s="33" t="s">
        <v>1</v>
      </c>
      <c r="C14" s="53" t="s">
        <v>2</v>
      </c>
    </row>
    <row r="15" spans="2:3" ht="22.15" customHeight="1">
      <c r="B15" s="31" t="s">
        <v>3</v>
      </c>
      <c r="C15" s="66" t="s">
        <v>4</v>
      </c>
    </row>
    <row r="16" spans="2:3" ht="85.15" customHeight="1">
      <c r="B16" s="31" t="s">
        <v>5</v>
      </c>
      <c r="C16" s="53" t="s">
        <v>6</v>
      </c>
    </row>
    <row r="17" spans="2:3" ht="21" customHeight="1">
      <c r="B17" s="31" t="s">
        <v>7</v>
      </c>
      <c r="C17" s="53" t="s">
        <v>8</v>
      </c>
    </row>
    <row r="18" spans="2:3" ht="22.9" customHeight="1">
      <c r="B18" s="31" t="s">
        <v>9</v>
      </c>
      <c r="C18" s="53" t="s">
        <v>10</v>
      </c>
    </row>
    <row r="19" spans="2:3" ht="19.149999999999999" customHeight="1">
      <c r="B19" s="31" t="s">
        <v>11</v>
      </c>
      <c r="C19" s="53" t="s">
        <v>12</v>
      </c>
    </row>
    <row r="20" spans="2:3" ht="85.9" customHeight="1">
      <c r="B20" s="31" t="s">
        <v>13</v>
      </c>
      <c r="C20" s="53" t="s">
        <v>14</v>
      </c>
    </row>
    <row r="21" spans="2:3" ht="19.899999999999999" customHeight="1">
      <c r="B21" s="31" t="s">
        <v>15</v>
      </c>
      <c r="C21" s="53">
        <v>2010</v>
      </c>
    </row>
    <row r="22" spans="2:3" ht="37.9" customHeight="1">
      <c r="B22" s="31" t="s">
        <v>16</v>
      </c>
      <c r="C22" s="54" t="s">
        <v>17</v>
      </c>
    </row>
    <row r="23" spans="2:3">
      <c r="B23" s="31"/>
      <c r="C23" s="53"/>
    </row>
    <row r="24" spans="2:3" ht="16.149999999999999">
      <c r="B24" s="32" t="s">
        <v>18</v>
      </c>
      <c r="C24" s="53" t="s">
        <v>19</v>
      </c>
    </row>
    <row r="25" spans="2:3">
      <c r="B25" s="32"/>
      <c r="C25" s="1"/>
    </row>
    <row r="26" spans="2:3" ht="82.9" customHeight="1">
      <c r="B26" s="31" t="s">
        <v>20</v>
      </c>
      <c r="C26" s="53" t="s">
        <v>21</v>
      </c>
    </row>
    <row r="27" spans="2:3" ht="95.65" customHeight="1">
      <c r="B27" s="31" t="s">
        <v>22</v>
      </c>
      <c r="C27" s="31" t="s">
        <v>23</v>
      </c>
    </row>
    <row r="28" spans="2:3" ht="129.6" customHeight="1">
      <c r="B28" s="31" t="s">
        <v>24</v>
      </c>
      <c r="C28" s="31" t="s">
        <v>25</v>
      </c>
    </row>
    <row r="29" spans="2:3" ht="20.65" customHeight="1">
      <c r="B29" s="31" t="s">
        <v>26</v>
      </c>
      <c r="C29" s="53" t="s">
        <v>27</v>
      </c>
    </row>
    <row r="30" spans="2:3" ht="63.4" customHeight="1">
      <c r="B30" s="31" t="s">
        <v>28</v>
      </c>
      <c r="C30" s="31" t="s">
        <v>29</v>
      </c>
    </row>
    <row r="31" spans="2:3" ht="28.9">
      <c r="B31" s="31" t="s">
        <v>30</v>
      </c>
      <c r="C31" s="32" t="s">
        <v>31</v>
      </c>
    </row>
    <row r="32" spans="2:3">
      <c r="B32" s="31" t="s">
        <v>32</v>
      </c>
      <c r="C32" s="4" t="s">
        <v>33</v>
      </c>
    </row>
  </sheetData>
  <pageMargins left="0.7" right="0.7" top="0.75" bottom="0.75" header="0.3" footer="0.3"/>
  <pageSetup paperSize="9" orientation="portrait" horizontalDpi="300"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87873-E9A8-4C36-9642-D18A422448E0}">
  <dimension ref="B12:R100"/>
  <sheetViews>
    <sheetView zoomScale="70" zoomScaleNormal="70" workbookViewId="0">
      <selection activeCell="I15" sqref="I15"/>
    </sheetView>
  </sheetViews>
  <sheetFormatPr defaultRowHeight="14.45"/>
  <cols>
    <col min="2" max="2" width="32.85546875" customWidth="1"/>
    <col min="3" max="3" width="34.7109375" customWidth="1"/>
    <col min="4" max="4" width="29.7109375" customWidth="1"/>
    <col min="5" max="5" width="8.7109375" customWidth="1"/>
    <col min="6" max="6" width="21" customWidth="1"/>
    <col min="7" max="7" width="18" customWidth="1"/>
    <col min="8" max="8" width="15.7109375" customWidth="1"/>
    <col min="9" max="9" width="32.7109375" customWidth="1"/>
    <col min="10" max="10" width="15.7109375" customWidth="1"/>
    <col min="11" max="11" width="22.140625" customWidth="1"/>
  </cols>
  <sheetData>
    <row r="12" spans="2:10">
      <c r="B12" s="2" t="s">
        <v>34</v>
      </c>
    </row>
    <row r="13" spans="2:10" ht="15" thickBot="1"/>
    <row r="14" spans="2:10" ht="29.45" thickBot="1">
      <c r="B14" s="11" t="s">
        <v>35</v>
      </c>
      <c r="C14" s="12" t="s">
        <v>36</v>
      </c>
      <c r="D14" s="12" t="s">
        <v>37</v>
      </c>
      <c r="E14" s="12" t="s">
        <v>38</v>
      </c>
      <c r="F14" s="12" t="s">
        <v>39</v>
      </c>
      <c r="G14" s="12" t="s">
        <v>40</v>
      </c>
      <c r="H14" s="12" t="s">
        <v>41</v>
      </c>
      <c r="I14" s="12" t="s">
        <v>42</v>
      </c>
      <c r="J14" s="8" t="s">
        <v>43</v>
      </c>
    </row>
    <row r="15" spans="2:10" ht="166.9" customHeight="1">
      <c r="B15" s="55" t="s">
        <v>44</v>
      </c>
      <c r="C15" s="56" t="s">
        <v>45</v>
      </c>
      <c r="D15" s="57" t="s">
        <v>46</v>
      </c>
      <c r="E15" s="56" t="s">
        <v>47</v>
      </c>
      <c r="F15" s="57" t="s">
        <v>48</v>
      </c>
      <c r="G15" s="56" t="s">
        <v>49</v>
      </c>
      <c r="H15" s="56" t="s">
        <v>50</v>
      </c>
      <c r="I15" s="56" t="s">
        <v>51</v>
      </c>
      <c r="J15" s="63" t="s">
        <v>52</v>
      </c>
    </row>
    <row r="16" spans="2:10" ht="134.65" customHeight="1">
      <c r="B16" s="67" t="s">
        <v>53</v>
      </c>
      <c r="C16" s="68" t="s">
        <v>54</v>
      </c>
      <c r="D16" s="68" t="s">
        <v>55</v>
      </c>
      <c r="E16" s="68" t="s">
        <v>47</v>
      </c>
      <c r="F16" s="68" t="s">
        <v>48</v>
      </c>
      <c r="G16" s="68" t="s">
        <v>49</v>
      </c>
      <c r="H16" s="68" t="s">
        <v>50</v>
      </c>
      <c r="I16" s="68" t="s">
        <v>51</v>
      </c>
      <c r="J16" s="21" t="s">
        <v>52</v>
      </c>
    </row>
    <row r="17" spans="2:10" ht="134.65" customHeight="1">
      <c r="B17" s="67" t="s">
        <v>53</v>
      </c>
      <c r="C17" s="68" t="s">
        <v>54</v>
      </c>
      <c r="D17" s="68" t="s">
        <v>55</v>
      </c>
      <c r="E17" s="68" t="s">
        <v>47</v>
      </c>
      <c r="F17" s="68" t="s">
        <v>48</v>
      </c>
      <c r="G17" s="68" t="s">
        <v>49</v>
      </c>
      <c r="H17" s="68" t="s">
        <v>50</v>
      </c>
      <c r="I17" s="68" t="s">
        <v>51</v>
      </c>
      <c r="J17" s="21" t="s">
        <v>52</v>
      </c>
    </row>
    <row r="18" spans="2:10" ht="134.65" customHeight="1">
      <c r="B18" s="67" t="s">
        <v>53</v>
      </c>
      <c r="C18" s="68" t="s">
        <v>54</v>
      </c>
      <c r="D18" s="68" t="s">
        <v>55</v>
      </c>
      <c r="E18" s="68" t="s">
        <v>47</v>
      </c>
      <c r="F18" s="68" t="s">
        <v>48</v>
      </c>
      <c r="G18" s="68" t="s">
        <v>49</v>
      </c>
      <c r="H18" s="68" t="s">
        <v>50</v>
      </c>
      <c r="I18" s="68" t="s">
        <v>51</v>
      </c>
      <c r="J18" s="21" t="s">
        <v>52</v>
      </c>
    </row>
    <row r="19" spans="2:10" ht="134.65" customHeight="1">
      <c r="B19" s="67" t="s">
        <v>53</v>
      </c>
      <c r="C19" s="68" t="s">
        <v>54</v>
      </c>
      <c r="D19" s="68" t="s">
        <v>55</v>
      </c>
      <c r="E19" s="68" t="s">
        <v>47</v>
      </c>
      <c r="F19" s="68" t="s">
        <v>48</v>
      </c>
      <c r="G19" s="68" t="s">
        <v>49</v>
      </c>
      <c r="H19" s="68" t="s">
        <v>50</v>
      </c>
      <c r="I19" s="68" t="s">
        <v>51</v>
      </c>
      <c r="J19" s="21" t="s">
        <v>52</v>
      </c>
    </row>
    <row r="20" spans="2:10" ht="134.65" customHeight="1">
      <c r="B20" s="67" t="s">
        <v>56</v>
      </c>
      <c r="C20" s="68" t="s">
        <v>54</v>
      </c>
      <c r="D20" s="57" t="s">
        <v>46</v>
      </c>
      <c r="E20" s="68" t="s">
        <v>47</v>
      </c>
      <c r="F20" s="68" t="s">
        <v>48</v>
      </c>
      <c r="G20" s="68" t="s">
        <v>49</v>
      </c>
      <c r="H20" s="68" t="s">
        <v>50</v>
      </c>
      <c r="I20" s="68" t="s">
        <v>51</v>
      </c>
      <c r="J20" s="21" t="s">
        <v>52</v>
      </c>
    </row>
    <row r="21" spans="2:10" ht="82.15" customHeight="1" thickBot="1">
      <c r="B21" s="58" t="s">
        <v>57</v>
      </c>
      <c r="C21" s="59" t="s">
        <v>58</v>
      </c>
      <c r="D21" s="59" t="s">
        <v>59</v>
      </c>
      <c r="E21" s="59" t="s">
        <v>47</v>
      </c>
      <c r="F21" s="59" t="s">
        <v>60</v>
      </c>
      <c r="G21" s="59" t="s">
        <v>49</v>
      </c>
      <c r="H21" s="59" t="s">
        <v>61</v>
      </c>
      <c r="I21" s="59" t="s">
        <v>62</v>
      </c>
      <c r="J21" s="22" t="s">
        <v>63</v>
      </c>
    </row>
    <row r="22" spans="2:10" ht="15" thickBot="1">
      <c r="I22" s="23" t="s">
        <v>64</v>
      </c>
      <c r="J22" s="25" t="s">
        <v>52</v>
      </c>
    </row>
    <row r="24" spans="2:10">
      <c r="B24" s="37" t="s">
        <v>65</v>
      </c>
    </row>
    <row r="57" spans="2:10" ht="15" thickBot="1"/>
    <row r="58" spans="2:10" ht="45.4" customHeight="1" thickBot="1">
      <c r="B58" s="90" t="s">
        <v>66</v>
      </c>
      <c r="C58" s="91"/>
      <c r="D58" s="92" t="s">
        <v>67</v>
      </c>
      <c r="E58" s="92"/>
      <c r="F58" s="8" t="s">
        <v>68</v>
      </c>
      <c r="I58" s="6" t="s">
        <v>69</v>
      </c>
      <c r="J58" s="8" t="s">
        <v>70</v>
      </c>
    </row>
    <row r="59" spans="2:10" ht="109.15" customHeight="1">
      <c r="B59" s="93" t="s">
        <v>71</v>
      </c>
      <c r="C59" s="94"/>
      <c r="D59" s="89" t="s">
        <v>72</v>
      </c>
      <c r="E59" s="89"/>
      <c r="F59" s="5" t="s">
        <v>63</v>
      </c>
      <c r="I59" s="97" t="s">
        <v>73</v>
      </c>
      <c r="J59" s="86" t="s">
        <v>63</v>
      </c>
    </row>
    <row r="60" spans="2:10" ht="33" customHeight="1">
      <c r="B60" s="95" t="s">
        <v>74</v>
      </c>
      <c r="C60" s="96"/>
      <c r="D60" s="89" t="s">
        <v>72</v>
      </c>
      <c r="E60" s="89"/>
      <c r="F60" s="52" t="s">
        <v>63</v>
      </c>
      <c r="I60" s="98"/>
      <c r="J60" s="87"/>
    </row>
    <row r="61" spans="2:10" ht="40.9" customHeight="1">
      <c r="B61" s="100" t="s">
        <v>75</v>
      </c>
      <c r="C61" s="101"/>
      <c r="D61" s="89" t="s">
        <v>72</v>
      </c>
      <c r="E61" s="89"/>
      <c r="F61" s="52" t="s">
        <v>52</v>
      </c>
      <c r="I61" s="99"/>
      <c r="J61" s="88"/>
    </row>
    <row r="62" spans="2:10" ht="144" customHeight="1" thickBot="1">
      <c r="B62" s="107" t="s">
        <v>76</v>
      </c>
      <c r="C62" s="108"/>
      <c r="D62" s="102" t="s">
        <v>77</v>
      </c>
      <c r="E62" s="103"/>
      <c r="F62" s="22" t="s">
        <v>52</v>
      </c>
      <c r="I62" s="50" t="s">
        <v>78</v>
      </c>
      <c r="J62" s="34" t="s">
        <v>63</v>
      </c>
    </row>
    <row r="63" spans="2:10" ht="15" thickBot="1">
      <c r="B63" s="10"/>
      <c r="C63" s="10"/>
      <c r="D63" s="109" t="s">
        <v>64</v>
      </c>
      <c r="E63" s="110"/>
      <c r="F63" s="25" t="s">
        <v>52</v>
      </c>
      <c r="I63" s="23" t="s">
        <v>64</v>
      </c>
      <c r="J63" s="40" t="s">
        <v>63</v>
      </c>
    </row>
    <row r="66" spans="2:18" ht="15" thickBot="1"/>
    <row r="67" spans="2:18" ht="15" thickBot="1">
      <c r="B67" s="19" t="s">
        <v>79</v>
      </c>
      <c r="C67" s="9" t="str">
        <f>J22&amp;F63&amp;J63</f>
        <v>MML</v>
      </c>
    </row>
    <row r="69" spans="2:18" ht="15" thickBot="1"/>
    <row r="70" spans="2:18" ht="15" thickBot="1">
      <c r="B70" s="19" t="s">
        <v>80</v>
      </c>
      <c r="C70" s="9" t="s">
        <v>52</v>
      </c>
    </row>
    <row r="74" spans="2:18">
      <c r="B74" s="106" t="s">
        <v>81</v>
      </c>
      <c r="C74" s="106"/>
    </row>
    <row r="76" spans="2:18" ht="15" thickBot="1"/>
    <row r="77" spans="2:18" ht="36.4" customHeight="1" thickBot="1">
      <c r="B77" s="6" t="s">
        <v>82</v>
      </c>
      <c r="C77" s="35" t="s">
        <v>1</v>
      </c>
      <c r="D77" s="112" t="s">
        <v>83</v>
      </c>
      <c r="E77" s="113"/>
      <c r="F77" s="113"/>
      <c r="G77" s="113"/>
      <c r="H77" s="113"/>
      <c r="I77" s="113"/>
      <c r="J77" s="114"/>
      <c r="K77" s="36" t="s">
        <v>84</v>
      </c>
      <c r="L77" s="7" t="s">
        <v>85</v>
      </c>
    </row>
    <row r="78" spans="2:18" ht="91.9" customHeight="1">
      <c r="B78" s="64" t="s">
        <v>86</v>
      </c>
      <c r="C78" s="61" t="s">
        <v>87</v>
      </c>
      <c r="D78" s="94" t="s">
        <v>88</v>
      </c>
      <c r="E78" s="94"/>
      <c r="F78" s="94"/>
      <c r="G78" s="94"/>
      <c r="H78" s="94"/>
      <c r="I78" s="94"/>
      <c r="J78" s="94"/>
      <c r="K78" s="49" t="s">
        <v>89</v>
      </c>
      <c r="L78" s="5" t="str">
        <f>VLOOKUP(K78,List!$B$16:$E$18,4,FALSE)</f>
        <v>L</v>
      </c>
      <c r="R78" s="72"/>
    </row>
    <row r="79" spans="2:18" ht="179.65" customHeight="1">
      <c r="B79" s="65" t="s">
        <v>90</v>
      </c>
      <c r="C79" s="51" t="s">
        <v>91</v>
      </c>
      <c r="D79" s="115" t="s">
        <v>92</v>
      </c>
      <c r="E79" s="116"/>
      <c r="F79" s="116"/>
      <c r="G79" s="116"/>
      <c r="H79" s="116"/>
      <c r="I79" s="116"/>
      <c r="J79" s="117"/>
      <c r="K79" s="1" t="s">
        <v>89</v>
      </c>
      <c r="L79" s="21" t="str">
        <f>VLOOKUP(K79,List!$B$16:$E$18,4,FALSE)</f>
        <v>L</v>
      </c>
    </row>
    <row r="80" spans="2:18" ht="175.5" customHeight="1">
      <c r="B80" s="65" t="s">
        <v>93</v>
      </c>
      <c r="C80" s="62" t="s">
        <v>94</v>
      </c>
      <c r="D80" s="101" t="s">
        <v>95</v>
      </c>
      <c r="E80" s="101"/>
      <c r="F80" s="101"/>
      <c r="G80" s="101"/>
      <c r="H80" s="101"/>
      <c r="I80" s="101"/>
      <c r="J80" s="101"/>
      <c r="K80" s="1" t="s">
        <v>89</v>
      </c>
      <c r="L80" s="21" t="str">
        <f>VLOOKUP(K80,List!$B$16:$E$18,4,FALSE)</f>
        <v>L</v>
      </c>
    </row>
    <row r="81" spans="2:12" ht="166.15" customHeight="1">
      <c r="B81" s="65" t="s">
        <v>96</v>
      </c>
      <c r="C81" s="62" t="s">
        <v>97</v>
      </c>
      <c r="D81" s="104" t="s">
        <v>98</v>
      </c>
      <c r="E81" s="105"/>
      <c r="F81" s="105"/>
      <c r="G81" s="105"/>
      <c r="H81" s="105"/>
      <c r="I81" s="105"/>
      <c r="J81" s="96"/>
      <c r="K81" s="1" t="s">
        <v>89</v>
      </c>
      <c r="L81" s="21" t="str">
        <f>VLOOKUP(K81,List!$B$16:$E$18,4,FALSE)</f>
        <v>L</v>
      </c>
    </row>
    <row r="82" spans="2:12" ht="223.15" customHeight="1">
      <c r="B82" s="65" t="s">
        <v>99</v>
      </c>
      <c r="C82" s="62" t="s">
        <v>100</v>
      </c>
      <c r="D82" s="101" t="s">
        <v>101</v>
      </c>
      <c r="E82" s="101"/>
      <c r="F82" s="101"/>
      <c r="G82" s="101"/>
      <c r="H82" s="101"/>
      <c r="I82" s="101"/>
      <c r="J82" s="101"/>
      <c r="K82" s="1" t="s">
        <v>102</v>
      </c>
      <c r="L82" s="21" t="str">
        <f>VLOOKUP(K82,List!$B$16:$E$18,4,FALSE)</f>
        <v>M</v>
      </c>
    </row>
    <row r="83" spans="2:12" ht="84" customHeight="1">
      <c r="B83" s="65" t="s">
        <v>103</v>
      </c>
      <c r="C83" s="62" t="s">
        <v>104</v>
      </c>
      <c r="D83" s="101" t="s">
        <v>105</v>
      </c>
      <c r="E83" s="101"/>
      <c r="F83" s="101"/>
      <c r="G83" s="101"/>
      <c r="H83" s="101"/>
      <c r="I83" s="101"/>
      <c r="J83" s="101"/>
      <c r="K83" s="1" t="s">
        <v>89</v>
      </c>
      <c r="L83" s="21" t="str">
        <f>VLOOKUP(K83,List!$B$16:$E$18,4,FALSE)</f>
        <v>L</v>
      </c>
    </row>
    <row r="84" spans="2:12" ht="88.15" customHeight="1" thickBot="1">
      <c r="B84" s="26" t="s">
        <v>106</v>
      </c>
      <c r="C84" s="60" t="s">
        <v>107</v>
      </c>
      <c r="D84" s="111" t="s">
        <v>108</v>
      </c>
      <c r="E84" s="111"/>
      <c r="F84" s="111"/>
      <c r="G84" s="111"/>
      <c r="H84" s="111"/>
      <c r="I84" s="111"/>
      <c r="J84" s="111"/>
      <c r="K84" s="38" t="s">
        <v>89</v>
      </c>
      <c r="L84" s="22" t="str">
        <f>VLOOKUP(K84,List!$B$16:$E$18,4,FALSE)</f>
        <v>L</v>
      </c>
    </row>
    <row r="85" spans="2:12" ht="29.65" customHeight="1"/>
    <row r="86" spans="2:12">
      <c r="B86" s="39" t="s">
        <v>109</v>
      </c>
    </row>
    <row r="88" spans="2:12" ht="15" thickBot="1"/>
    <row r="89" spans="2:12" ht="29.45" thickBot="1">
      <c r="B89" s="20" t="s">
        <v>110</v>
      </c>
      <c r="C89" s="25" t="s">
        <v>52</v>
      </c>
    </row>
    <row r="92" spans="2:12">
      <c r="B92" s="106" t="s">
        <v>111</v>
      </c>
      <c r="C92" s="106"/>
    </row>
    <row r="93" spans="2:12" ht="15" thickBot="1"/>
    <row r="94" spans="2:12" ht="15" thickBot="1">
      <c r="B94" s="20" t="s">
        <v>112</v>
      </c>
      <c r="C94" s="9" t="str">
        <f>VLOOKUP(C70&amp;C89,List!$D$20:$E$28,2,FALSE)</f>
        <v>Moderate</v>
      </c>
    </row>
    <row r="97" spans="2:3">
      <c r="B97" s="106" t="s">
        <v>113</v>
      </c>
      <c r="C97" s="106"/>
    </row>
    <row r="99" spans="2:3" ht="15" thickBot="1"/>
    <row r="100" spans="2:3" ht="15" thickBot="1">
      <c r="B100" s="20" t="s">
        <v>113</v>
      </c>
      <c r="C100" s="9" t="str">
        <f>VLOOKUP(C94,List!$B$31:$D$33,3,FALSE)</f>
        <v>Class 2</v>
      </c>
    </row>
  </sheetData>
  <mergeCells count="24">
    <mergeCell ref="D62:E62"/>
    <mergeCell ref="D81:J81"/>
    <mergeCell ref="B92:C92"/>
    <mergeCell ref="B97:C97"/>
    <mergeCell ref="B62:C62"/>
    <mergeCell ref="D63:E63"/>
    <mergeCell ref="B74:C74"/>
    <mergeCell ref="D84:J84"/>
    <mergeCell ref="D77:J77"/>
    <mergeCell ref="D78:J78"/>
    <mergeCell ref="D80:J80"/>
    <mergeCell ref="D82:J82"/>
    <mergeCell ref="D83:J83"/>
    <mergeCell ref="D79:J79"/>
    <mergeCell ref="J59:J61"/>
    <mergeCell ref="D59:E59"/>
    <mergeCell ref="B58:C58"/>
    <mergeCell ref="D58:E58"/>
    <mergeCell ref="B59:C59"/>
    <mergeCell ref="B60:C60"/>
    <mergeCell ref="I59:I61"/>
    <mergeCell ref="B61:C61"/>
    <mergeCell ref="D60:E60"/>
    <mergeCell ref="D61:E61"/>
  </mergeCells>
  <pageMargins left="0.7" right="0.7" top="0.75" bottom="0.75" header="0.3" footer="0.3"/>
  <pageSetup paperSize="9" orientation="portrait" horizontalDpi="300" verticalDpi="0"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2B1638E-4324-4D11-A5A4-77D75016837E}">
          <x14:formula1>
            <xm:f>List!$B$16:$B$18</xm:f>
          </x14:formula1>
          <xm:sqref>K78:K84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5F0C-BC97-4FA7-BF91-97D745570B11}">
  <dimension ref="B10:X121"/>
  <sheetViews>
    <sheetView topLeftCell="B13" zoomScale="70" zoomScaleNormal="70" workbookViewId="0">
      <selection activeCell="Z16" sqref="Z16"/>
    </sheetView>
  </sheetViews>
  <sheetFormatPr defaultRowHeight="14.45"/>
  <cols>
    <col min="2" max="2" width="20.7109375" customWidth="1"/>
    <col min="3" max="3" width="20.28515625" customWidth="1"/>
    <col min="4" max="11" width="14" customWidth="1"/>
    <col min="12" max="12" width="15.7109375" customWidth="1"/>
    <col min="13" max="19" width="14" customWidth="1"/>
    <col min="24" max="24" width="15.28515625" customWidth="1"/>
  </cols>
  <sheetData>
    <row r="10" spans="2:24">
      <c r="B10" s="41"/>
      <c r="C10" s="41"/>
      <c r="D10" s="41"/>
      <c r="E10" s="41"/>
      <c r="F10" s="41"/>
      <c r="G10" s="41"/>
      <c r="H10" s="41"/>
      <c r="I10" s="41"/>
      <c r="J10" s="41"/>
      <c r="K10" s="41"/>
      <c r="L10" s="41"/>
      <c r="M10" s="41"/>
      <c r="N10" s="41"/>
    </row>
    <row r="11" spans="2:24">
      <c r="B11" s="41"/>
      <c r="C11" s="41"/>
      <c r="D11" s="41"/>
      <c r="E11" s="41"/>
      <c r="F11" s="41"/>
      <c r="G11" s="41"/>
      <c r="H11" s="41"/>
      <c r="I11" s="41"/>
      <c r="J11" s="41"/>
      <c r="K11" s="41"/>
      <c r="L11" s="41"/>
      <c r="M11" s="41"/>
      <c r="N11" s="41"/>
    </row>
    <row r="12" spans="2:24">
      <c r="B12" s="29" t="s">
        <v>114</v>
      </c>
      <c r="M12" s="41"/>
      <c r="N12" s="41"/>
    </row>
    <row r="13" spans="2:24">
      <c r="B13" s="29"/>
      <c r="N13" s="41"/>
    </row>
    <row r="14" spans="2:24" ht="37.9" customHeight="1">
      <c r="B14" s="42" t="s">
        <v>115</v>
      </c>
      <c r="C14" s="42" t="s">
        <v>116</v>
      </c>
      <c r="D14" s="118" t="s">
        <v>83</v>
      </c>
      <c r="E14" s="118"/>
      <c r="F14" s="118"/>
      <c r="G14" s="118"/>
      <c r="H14" s="118"/>
      <c r="I14" s="118"/>
      <c r="J14" s="118"/>
      <c r="K14" s="118"/>
      <c r="L14" s="43" t="s">
        <v>117</v>
      </c>
      <c r="M14" s="119" t="s">
        <v>118</v>
      </c>
      <c r="N14" s="120"/>
      <c r="O14" s="120"/>
      <c r="P14" s="120"/>
      <c r="Q14" s="120"/>
      <c r="R14" s="120"/>
      <c r="S14" s="120"/>
      <c r="T14" s="120"/>
      <c r="U14" s="120"/>
      <c r="V14" s="120"/>
      <c r="W14" s="121"/>
      <c r="X14" s="43" t="s">
        <v>119</v>
      </c>
    </row>
    <row r="15" spans="2:24" ht="106.9" customHeight="1">
      <c r="B15" s="122"/>
      <c r="C15" s="31" t="str">
        <f>'Risk assessment'!B78</f>
        <v>Operational failure - tank</v>
      </c>
      <c r="D15" s="123" t="str">
        <f>'Risk assessment'!D78:H78</f>
        <v>All the tanks in the THP area have level indicators and a high level switch to mitigate any overfilling. The tanks are also covered.
Loss of containment would not occur.</v>
      </c>
      <c r="E15" s="124"/>
      <c r="F15" s="124"/>
      <c r="G15" s="124"/>
      <c r="H15" s="124"/>
      <c r="I15" s="124"/>
      <c r="J15" s="124"/>
      <c r="K15" s="125"/>
      <c r="L15" s="85" t="s">
        <v>52</v>
      </c>
      <c r="M15" s="104" t="s">
        <v>120</v>
      </c>
      <c r="N15" s="105"/>
      <c r="O15" s="105"/>
      <c r="P15" s="105"/>
      <c r="Q15" s="105"/>
      <c r="R15" s="105"/>
      <c r="S15" s="105"/>
      <c r="T15" s="105"/>
      <c r="U15" s="105"/>
      <c r="V15" s="105"/>
      <c r="W15" s="96"/>
      <c r="X15" s="44" t="s">
        <v>63</v>
      </c>
    </row>
    <row r="16" spans="2:24" ht="289.14999999999998" customHeight="1">
      <c r="B16" s="122"/>
      <c r="C16" s="31" t="str">
        <f>'Risk assessment'!B79</f>
        <v>Structural failure - tank (catastrophic)</v>
      </c>
      <c r="D16" s="123" t="str">
        <f>'Risk assessment'!D79:H79</f>
        <v>Tanks are located above ground. In the case of significant damage above ground during operation or maintenance, the total volume contained in a single tank above ground could escape. It is however very unlikely for the tank to fail catastrophically as the tanks are fit for purpose.
The tanks could fail if the pipe connections to the tank fail/break off and fail catastrophically, causing a rupture/hole in the tank, through which the total inventory is lost. The tank's connecting pipework is located at the bottom of the tank. This is extremely unlikely due to the quality controls applied through the design, fabrication and installation on site.
There are no credible scenarios that could lead to a catastrophic failure of this tank (partial loss of containment would be more likely to occur but still very unlikely). The existing secondary containment and associated drainage is also adequate to store loss of primary containment.</v>
      </c>
      <c r="E16" s="124"/>
      <c r="F16" s="124"/>
      <c r="G16" s="124"/>
      <c r="H16" s="124"/>
      <c r="I16" s="124"/>
      <c r="J16" s="124"/>
      <c r="K16" s="125"/>
      <c r="L16" s="85" t="s">
        <v>52</v>
      </c>
      <c r="M16" s="126" t="s">
        <v>121</v>
      </c>
      <c r="N16" s="105"/>
      <c r="O16" s="105"/>
      <c r="P16" s="105"/>
      <c r="Q16" s="105"/>
      <c r="R16" s="105"/>
      <c r="S16" s="105"/>
      <c r="T16" s="105"/>
      <c r="U16" s="105"/>
      <c r="V16" s="105"/>
      <c r="W16" s="96"/>
      <c r="X16" s="44" t="s">
        <v>63</v>
      </c>
    </row>
    <row r="17" spans="2:24" ht="328.15" customHeight="1">
      <c r="B17" s="122"/>
      <c r="C17" s="31" t="str">
        <f>'Risk assessment'!B80</f>
        <v>Structural failure - tank (partial)</v>
      </c>
      <c r="D17" s="123" t="str">
        <f>'Risk assessment'!D80:H80</f>
        <v>Tanks are located above ground. Any significant loss of containment, would spill above ground. 
Structural failure of the tanks would mainly be through corrosion (bolts, connections between panels, connections).  In the case of significant corrosion and leaks forming above ground, the sludge liquid contained would seep through the leaks. The tank could potentially lose the above ground volume over a long period of time assuming no there was no response to the event.
As the site is manned for 24 hours daily, large drops in levels in the tanks and significant leaks above ground would be noticed. Significant corrosion below/above ground would also be easily spotted during routine inspections.
Partial loss of containment is highly unlikely. The existing secondary containment and associated drainage is also adequate to store loss of primary containment.</v>
      </c>
      <c r="E17" s="124"/>
      <c r="F17" s="124"/>
      <c r="G17" s="124"/>
      <c r="H17" s="124"/>
      <c r="I17" s="124"/>
      <c r="J17" s="124"/>
      <c r="K17" s="125"/>
      <c r="L17" s="85" t="s">
        <v>52</v>
      </c>
      <c r="M17" s="104" t="s">
        <v>122</v>
      </c>
      <c r="N17" s="105"/>
      <c r="O17" s="105"/>
      <c r="P17" s="105"/>
      <c r="Q17" s="105"/>
      <c r="R17" s="105"/>
      <c r="S17" s="105"/>
      <c r="T17" s="105"/>
      <c r="U17" s="105"/>
      <c r="V17" s="105"/>
      <c r="W17" s="96"/>
      <c r="X17" s="44" t="s">
        <v>63</v>
      </c>
    </row>
    <row r="18" spans="2:24" ht="271.89999999999998" customHeight="1">
      <c r="B18" s="122"/>
      <c r="C18" s="31" t="str">
        <f>'Risk assessment'!B81</f>
        <v>Structural failure - pipework (catastrophic)</v>
      </c>
      <c r="D18" s="123" t="str">
        <f>'Risk assessment'!D81:H81</f>
        <v>In the extremely unlikely event where the above ground pipework (rising mains or gravity) or valves fail completely (PRVs have seized due to corrosion), a proportion of the above ground volume could be lost, if the valves are not closed by operational staff or tanks are not drained down to limit loss of containment.
In reality, the pumps to and from the THP area would be shut down and isolating valves closed, triggered by the automated safeguards (pressure instrumentation). Associated alarms would also be raised to notify the operators.
As the site is manned for 24 hours daily, valves can be closed and operated by operational staff if the pipes were to fail and automated safeguards did not function as intended. 
Total loss of containment is therefore not deemed to be a credible scenario. Partial loss of containment is possible but still highly unlikely when considering larger volumes.</v>
      </c>
      <c r="E18" s="124"/>
      <c r="F18" s="124"/>
      <c r="G18" s="124"/>
      <c r="H18" s="124"/>
      <c r="I18" s="124"/>
      <c r="J18" s="124"/>
      <c r="K18" s="125"/>
      <c r="L18" s="85" t="s">
        <v>52</v>
      </c>
      <c r="M18" s="126" t="s">
        <v>123</v>
      </c>
      <c r="N18" s="105"/>
      <c r="O18" s="105"/>
      <c r="P18" s="105"/>
      <c r="Q18" s="105"/>
      <c r="R18" s="105"/>
      <c r="S18" s="105"/>
      <c r="T18" s="105"/>
      <c r="U18" s="105"/>
      <c r="V18" s="105"/>
      <c r="W18" s="96"/>
      <c r="X18" s="44" t="s">
        <v>63</v>
      </c>
    </row>
    <row r="19" spans="2:24" ht="285.60000000000002" customHeight="1">
      <c r="B19" s="122"/>
      <c r="C19" s="31" t="str">
        <f>'Risk assessment'!B82</f>
        <v>Structural failure - pipework (partial)</v>
      </c>
      <c r="D19" s="123" t="str">
        <f>'Risk assessment'!D82:H82</f>
        <v>All pipework around the THP is above ground carbon or stainless steel.
If partial loss of containment occurs above ground from pipework (leaks), due to the impermeable external surfacing around the tanks, the sludge would be contained within the hardstanding area and then drain into the beany blocks and ultimately to the liquor return tank. Due to the impermeable external surfacing around the tanks, that volume would be easy to contain, isolate and clean up.
Any significant leaks/damage to above ground pipes would be noticed and loss of containment would be mitigated through operational measures (closing of valves and isolation of tanks/pipework). This can be achieved quickly due to the manned presence and daily inspection regime.
Operational staff stated that corrosion is a significant problem on site ( due to extremities - site is  exposed and close to the ocean). Leaks from corrosion (valves, bolts, pitting in pipework) is thus likely to cause partial loss of containment if inspection and maintenance procedures are not followed. A significant failure has not occurred to date.
Total loss of containment is not deemed to be a credible scenario. Partial loss of containment is more likely but still highly unlikely when considering larger volumes.</v>
      </c>
      <c r="E19" s="124"/>
      <c r="F19" s="124"/>
      <c r="G19" s="124"/>
      <c r="H19" s="124"/>
      <c r="I19" s="124"/>
      <c r="J19" s="124"/>
      <c r="K19" s="125"/>
      <c r="L19" s="85" t="s">
        <v>52</v>
      </c>
      <c r="M19" s="104" t="s">
        <v>124</v>
      </c>
      <c r="N19" s="128"/>
      <c r="O19" s="128"/>
      <c r="P19" s="128"/>
      <c r="Q19" s="128"/>
      <c r="R19" s="128"/>
      <c r="S19" s="128"/>
      <c r="T19" s="128"/>
      <c r="U19" s="128"/>
      <c r="V19" s="128"/>
      <c r="W19" s="129"/>
      <c r="X19" s="44" t="s">
        <v>63</v>
      </c>
    </row>
    <row r="20" spans="2:24" ht="85.9" customHeight="1">
      <c r="B20" s="122"/>
      <c r="C20" s="31" t="str">
        <f>'Risk assessment'!B83</f>
        <v>Vehicular impact (partial to catastrophic)</v>
      </c>
      <c r="D20" s="123" t="str">
        <f>'Risk assessment'!D83:H83</f>
        <v>No known vehicle impacts - vehicular guardrails along access road to protect pipework and tank
Vehicular damage assumed mitigated due to existing vehicular impact protection.</v>
      </c>
      <c r="E20" s="124"/>
      <c r="F20" s="124"/>
      <c r="G20" s="124"/>
      <c r="H20" s="124"/>
      <c r="I20" s="124"/>
      <c r="J20" s="124"/>
      <c r="K20" s="125"/>
      <c r="L20" s="85" t="s">
        <v>52</v>
      </c>
      <c r="M20" s="104" t="s">
        <v>125</v>
      </c>
      <c r="N20" s="105"/>
      <c r="O20" s="105"/>
      <c r="P20" s="105"/>
      <c r="Q20" s="105"/>
      <c r="R20" s="105"/>
      <c r="S20" s="105"/>
      <c r="T20" s="105"/>
      <c r="U20" s="105"/>
      <c r="V20" s="105"/>
      <c r="W20" s="96"/>
      <c r="X20" s="45" t="s">
        <v>63</v>
      </c>
    </row>
    <row r="21" spans="2:24" ht="77.650000000000006" customHeight="1">
      <c r="B21" s="122"/>
      <c r="C21" s="31" t="str">
        <f>'Risk assessment'!B84</f>
        <v>Vandalism</v>
      </c>
      <c r="D21" s="123" t="str">
        <f>'Risk assessment'!D84:H84</f>
        <v>No known vandalism to tanks or pipework - CCTV cameras and automated gates on site.
If vandalism damage were to occur, total loss of containment is unlikely.  Partial loss of containment would be more likely to occur if slight damage was done.</v>
      </c>
      <c r="E21" s="124"/>
      <c r="F21" s="124"/>
      <c r="G21" s="124"/>
      <c r="H21" s="124"/>
      <c r="I21" s="124"/>
      <c r="J21" s="124"/>
      <c r="K21" s="125"/>
      <c r="L21" s="85" t="s">
        <v>52</v>
      </c>
      <c r="M21" s="104" t="s">
        <v>126</v>
      </c>
      <c r="N21" s="105"/>
      <c r="O21" s="105"/>
      <c r="P21" s="105"/>
      <c r="Q21" s="105"/>
      <c r="R21" s="105"/>
      <c r="S21" s="105"/>
      <c r="T21" s="105"/>
      <c r="U21" s="105"/>
      <c r="V21" s="105"/>
      <c r="W21" s="96"/>
      <c r="X21" s="45" t="s">
        <v>63</v>
      </c>
    </row>
    <row r="22" spans="2:24">
      <c r="B22" s="29"/>
      <c r="M22" s="41"/>
      <c r="N22" s="41"/>
    </row>
    <row r="23" spans="2:24">
      <c r="M23" s="41"/>
      <c r="N23" s="41"/>
    </row>
    <row r="24" spans="2:24" ht="14.65" customHeight="1">
      <c r="B24" s="127" t="s">
        <v>127</v>
      </c>
      <c r="C24" s="127"/>
      <c r="D24" s="127"/>
      <c r="E24" s="127"/>
      <c r="F24" s="127"/>
      <c r="G24" s="127"/>
      <c r="H24" s="127"/>
      <c r="I24" s="127"/>
      <c r="J24" s="127"/>
      <c r="M24" s="41"/>
      <c r="N24" s="41"/>
    </row>
    <row r="25" spans="2:24" ht="63" customHeight="1">
      <c r="B25" s="127"/>
      <c r="C25" s="127"/>
      <c r="D25" s="127"/>
      <c r="E25" s="127"/>
      <c r="F25" s="127"/>
      <c r="G25" s="127"/>
      <c r="H25" s="127"/>
      <c r="I25" s="127"/>
      <c r="J25" s="127"/>
      <c r="M25" s="41"/>
      <c r="N25" s="41"/>
    </row>
    <row r="26" spans="2:24">
      <c r="B26" s="127"/>
      <c r="C26" s="127"/>
      <c r="D26" s="127"/>
      <c r="E26" s="127"/>
      <c r="F26" s="127"/>
      <c r="G26" s="127"/>
      <c r="H26" s="127"/>
      <c r="I26" s="127"/>
      <c r="J26" s="127"/>
      <c r="M26" s="41"/>
      <c r="N26" s="41"/>
    </row>
    <row r="27" spans="2:24">
      <c r="B27" s="41"/>
      <c r="C27" s="41"/>
      <c r="D27" s="41"/>
      <c r="E27" s="41"/>
      <c r="F27" s="41"/>
      <c r="G27" s="41"/>
      <c r="H27" s="41"/>
      <c r="I27" s="41"/>
      <c r="J27" s="41"/>
      <c r="K27" s="41"/>
      <c r="L27" s="41"/>
      <c r="M27" s="41"/>
      <c r="N27" s="41"/>
    </row>
    <row r="28" spans="2:24">
      <c r="B28" s="41"/>
      <c r="C28" s="41"/>
      <c r="D28" s="41"/>
      <c r="E28" s="41"/>
      <c r="F28" s="41"/>
      <c r="G28" s="41"/>
      <c r="H28" s="41"/>
      <c r="I28" s="41"/>
      <c r="J28" s="41"/>
      <c r="K28" s="41"/>
      <c r="L28" s="41"/>
      <c r="M28" s="41"/>
      <c r="N28" s="41"/>
    </row>
    <row r="29" spans="2:24">
      <c r="B29" s="41"/>
      <c r="C29" s="41"/>
      <c r="D29" s="41"/>
      <c r="E29" s="41"/>
      <c r="F29" s="41"/>
      <c r="G29" s="41"/>
      <c r="H29" s="41"/>
      <c r="I29" s="41"/>
      <c r="J29" s="41"/>
      <c r="K29" s="41"/>
      <c r="L29" s="41"/>
      <c r="M29" s="41"/>
      <c r="N29" s="41"/>
    </row>
    <row r="30" spans="2:24">
      <c r="B30" s="41"/>
      <c r="C30" s="41"/>
      <c r="D30" s="41"/>
      <c r="E30" s="41"/>
      <c r="F30" s="41"/>
      <c r="G30" s="41"/>
      <c r="H30" s="41"/>
      <c r="I30" s="41"/>
      <c r="J30" s="41"/>
      <c r="K30" s="41"/>
      <c r="L30" s="41"/>
      <c r="M30" s="41"/>
      <c r="N30" s="41"/>
    </row>
    <row r="31" spans="2:24">
      <c r="B31" s="41"/>
      <c r="C31" s="41"/>
      <c r="D31" s="41"/>
      <c r="E31" s="41"/>
      <c r="F31" s="41"/>
      <c r="G31" s="41"/>
      <c r="H31" s="41"/>
      <c r="I31" s="41"/>
      <c r="J31" s="41"/>
      <c r="K31" s="41"/>
      <c r="L31" s="41"/>
      <c r="M31" s="41"/>
      <c r="N31" s="41"/>
      <c r="O31" s="41"/>
      <c r="P31" s="41"/>
      <c r="Q31" s="41"/>
      <c r="R31" s="41"/>
      <c r="S31" s="41"/>
      <c r="T31" s="41"/>
      <c r="U31" s="41"/>
      <c r="V31" s="41"/>
      <c r="W31" s="41"/>
    </row>
    <row r="32" spans="2:24">
      <c r="B32" s="41"/>
      <c r="C32" s="41"/>
      <c r="D32" s="41"/>
      <c r="E32" s="41"/>
      <c r="F32" s="41"/>
      <c r="G32" s="41"/>
      <c r="H32" s="41"/>
      <c r="I32" s="41"/>
      <c r="J32" s="41"/>
      <c r="K32" s="41"/>
      <c r="L32" s="41"/>
      <c r="M32" s="41"/>
      <c r="N32" s="41"/>
      <c r="O32" s="41"/>
      <c r="P32" s="41"/>
      <c r="Q32" s="41"/>
      <c r="R32" s="41"/>
      <c r="S32" s="41"/>
      <c r="T32" s="41"/>
      <c r="U32" s="41"/>
      <c r="V32" s="41"/>
      <c r="W32" s="41"/>
    </row>
    <row r="33" spans="2:23">
      <c r="B33" s="41"/>
      <c r="C33" s="41"/>
      <c r="D33" s="41"/>
      <c r="E33" s="41"/>
      <c r="F33" s="41"/>
      <c r="G33" s="41"/>
      <c r="H33" s="41"/>
      <c r="I33" s="41"/>
      <c r="J33" s="41"/>
      <c r="K33" s="41"/>
      <c r="L33" s="41"/>
      <c r="M33" s="41"/>
      <c r="N33" s="41"/>
      <c r="O33" s="41"/>
      <c r="P33" s="41"/>
      <c r="Q33" s="41"/>
      <c r="R33" s="41"/>
      <c r="S33" s="41"/>
      <c r="T33" s="41"/>
      <c r="U33" s="41"/>
      <c r="V33" s="41"/>
      <c r="W33" s="41"/>
    </row>
    <row r="34" spans="2:23">
      <c r="B34" s="41"/>
      <c r="C34" s="41"/>
      <c r="D34" s="41"/>
      <c r="E34" s="41"/>
      <c r="F34" s="41"/>
      <c r="G34" s="41"/>
      <c r="H34" s="41"/>
      <c r="I34" s="41"/>
      <c r="J34" s="41"/>
      <c r="K34" s="41"/>
      <c r="L34" s="41"/>
      <c r="M34" s="41"/>
      <c r="N34" s="41"/>
      <c r="O34" s="41"/>
      <c r="P34" s="41"/>
      <c r="Q34" s="41"/>
      <c r="R34" s="41"/>
      <c r="S34" s="41"/>
      <c r="T34" s="41"/>
      <c r="U34" s="41"/>
      <c r="V34" s="41"/>
      <c r="W34" s="41"/>
    </row>
    <row r="35" spans="2:23">
      <c r="B35" s="41"/>
      <c r="C35" s="41"/>
      <c r="D35" s="41"/>
      <c r="E35" s="41"/>
      <c r="F35" s="41"/>
      <c r="G35" s="41"/>
      <c r="H35" s="41"/>
      <c r="I35" s="41"/>
      <c r="J35" s="41"/>
      <c r="K35" s="41"/>
      <c r="L35" s="41"/>
      <c r="M35" s="41"/>
      <c r="N35" s="41"/>
      <c r="O35" s="41"/>
      <c r="P35" s="41"/>
      <c r="Q35" s="41"/>
      <c r="R35" s="41"/>
      <c r="S35" s="41"/>
      <c r="T35" s="41"/>
      <c r="U35" s="41"/>
      <c r="V35" s="41"/>
      <c r="W35" s="41"/>
    </row>
    <row r="36" spans="2:23">
      <c r="B36" s="41"/>
      <c r="C36" s="41"/>
      <c r="D36" s="41"/>
      <c r="E36" s="41"/>
      <c r="F36" s="41"/>
      <c r="G36" s="41"/>
      <c r="H36" s="41"/>
      <c r="I36" s="41"/>
      <c r="J36" s="41"/>
      <c r="K36" s="41"/>
      <c r="L36" s="41"/>
      <c r="M36" s="41"/>
      <c r="N36" s="41"/>
    </row>
    <row r="37" spans="2:23">
      <c r="B37" s="41"/>
      <c r="C37" s="41"/>
      <c r="D37" s="41"/>
      <c r="E37" s="41"/>
      <c r="F37" s="41"/>
      <c r="G37" s="41"/>
      <c r="H37" s="41"/>
      <c r="I37" s="41"/>
      <c r="J37" s="41"/>
      <c r="K37" s="41"/>
      <c r="L37" s="41"/>
      <c r="M37" s="41"/>
      <c r="N37" s="41"/>
    </row>
    <row r="38" spans="2:23">
      <c r="B38" s="41"/>
      <c r="C38" s="41"/>
      <c r="D38" s="41"/>
      <c r="E38" s="41"/>
      <c r="F38" s="41"/>
      <c r="G38" s="41"/>
      <c r="H38" s="41"/>
      <c r="I38" s="41"/>
      <c r="J38" s="41"/>
      <c r="K38" s="41"/>
      <c r="L38" s="41"/>
      <c r="M38" s="41"/>
      <c r="N38" s="41"/>
    </row>
    <row r="39" spans="2:23">
      <c r="B39" s="41"/>
      <c r="C39" s="41"/>
      <c r="D39" s="41"/>
      <c r="E39" s="41"/>
      <c r="F39" s="41"/>
      <c r="G39" s="41"/>
      <c r="H39" s="41"/>
      <c r="I39" s="41"/>
      <c r="J39" s="41"/>
      <c r="K39" s="41"/>
      <c r="L39" s="41"/>
      <c r="M39" s="41"/>
      <c r="N39" s="41"/>
    </row>
    <row r="40" spans="2:23">
      <c r="B40" s="41"/>
      <c r="C40" s="41"/>
      <c r="D40" s="41"/>
      <c r="E40" s="41"/>
      <c r="F40" s="41"/>
      <c r="G40" s="41"/>
      <c r="H40" s="41"/>
      <c r="I40" s="41"/>
      <c r="J40" s="41"/>
      <c r="K40" s="41"/>
      <c r="L40" s="41"/>
      <c r="M40" s="41"/>
      <c r="N40" s="41"/>
    </row>
    <row r="41" spans="2:23">
      <c r="B41" s="41"/>
      <c r="C41" s="41"/>
      <c r="D41" s="41"/>
      <c r="E41" s="41"/>
      <c r="F41" s="41"/>
      <c r="G41" s="41"/>
      <c r="H41" s="41"/>
      <c r="I41" s="41"/>
      <c r="J41" s="41"/>
      <c r="K41" s="41"/>
      <c r="L41" s="41"/>
      <c r="M41" s="41"/>
      <c r="N41" s="41"/>
    </row>
    <row r="42" spans="2:23">
      <c r="B42" s="41"/>
      <c r="C42" s="41"/>
      <c r="D42" s="41"/>
      <c r="E42" s="41"/>
      <c r="F42" s="41"/>
      <c r="G42" s="41"/>
      <c r="H42" s="41"/>
      <c r="I42" s="41"/>
      <c r="J42" s="41"/>
      <c r="K42" s="41"/>
      <c r="L42" s="41"/>
      <c r="M42" s="41"/>
      <c r="N42" s="41"/>
    </row>
    <row r="43" spans="2:23">
      <c r="B43" s="41"/>
      <c r="C43" s="41"/>
      <c r="D43" s="41"/>
      <c r="E43" s="41"/>
      <c r="F43" s="41"/>
      <c r="G43" s="41"/>
      <c r="H43" s="41"/>
      <c r="I43" s="41"/>
      <c r="J43" s="41"/>
      <c r="K43" s="41"/>
      <c r="L43" s="41"/>
      <c r="M43" s="41"/>
      <c r="N43" s="41"/>
    </row>
    <row r="44" spans="2:23">
      <c r="B44" s="41"/>
      <c r="C44" s="41"/>
      <c r="D44" s="41"/>
      <c r="E44" s="41"/>
      <c r="F44" s="41"/>
      <c r="G44" s="41"/>
      <c r="H44" s="41"/>
      <c r="I44" s="41"/>
      <c r="J44" s="41"/>
      <c r="K44" s="41"/>
      <c r="L44" s="41"/>
      <c r="M44" s="41"/>
      <c r="N44" s="41"/>
    </row>
    <row r="45" spans="2:23">
      <c r="B45" s="41"/>
      <c r="C45" s="41"/>
      <c r="D45" s="41"/>
      <c r="E45" s="41"/>
      <c r="F45" s="41"/>
      <c r="G45" s="41"/>
      <c r="H45" s="41"/>
      <c r="I45" s="41"/>
      <c r="J45" s="41"/>
      <c r="K45" s="41"/>
      <c r="L45" s="41"/>
      <c r="M45" s="41"/>
      <c r="N45" s="41"/>
    </row>
    <row r="46" spans="2:23">
      <c r="B46" s="41"/>
      <c r="C46" s="41"/>
      <c r="D46" s="41"/>
      <c r="E46" s="41"/>
      <c r="F46" s="41"/>
      <c r="G46" s="41"/>
      <c r="H46" s="41"/>
      <c r="I46" s="41"/>
      <c r="J46" s="41"/>
      <c r="K46" s="41"/>
      <c r="L46" s="41"/>
      <c r="M46" s="41"/>
      <c r="N46" s="41"/>
    </row>
    <row r="47" spans="2:23">
      <c r="B47" s="41"/>
      <c r="C47" s="41"/>
      <c r="D47" s="41"/>
      <c r="E47" s="41"/>
      <c r="F47" s="41"/>
      <c r="G47" s="41"/>
      <c r="H47" s="41"/>
      <c r="I47" s="41"/>
      <c r="J47" s="41"/>
      <c r="K47" s="41"/>
      <c r="L47" s="41"/>
      <c r="M47" s="41"/>
      <c r="N47" s="41"/>
    </row>
    <row r="48" spans="2:23">
      <c r="B48" s="41"/>
      <c r="C48" s="41"/>
      <c r="D48" s="41"/>
      <c r="E48" s="41"/>
      <c r="F48" s="41"/>
      <c r="G48" s="41"/>
      <c r="H48" s="41"/>
      <c r="I48" s="41"/>
      <c r="J48" s="41"/>
      <c r="K48" s="41"/>
      <c r="L48" s="41"/>
      <c r="M48" s="41"/>
      <c r="N48" s="41"/>
    </row>
    <row r="49" spans="2:14">
      <c r="B49" s="41"/>
      <c r="C49" s="41"/>
      <c r="D49" s="41"/>
      <c r="E49" s="41"/>
      <c r="F49" s="41"/>
      <c r="G49" s="41"/>
      <c r="H49" s="41"/>
      <c r="I49" s="41"/>
      <c r="J49" s="41"/>
      <c r="K49" s="41"/>
      <c r="L49" s="41"/>
      <c r="M49" s="41"/>
      <c r="N49" s="41"/>
    </row>
    <row r="50" spans="2:14">
      <c r="B50" s="41"/>
      <c r="C50" s="41"/>
      <c r="D50" s="41"/>
      <c r="E50" s="41"/>
      <c r="F50" s="41"/>
      <c r="G50" s="41"/>
      <c r="H50" s="41"/>
      <c r="I50" s="41"/>
      <c r="J50" s="41"/>
      <c r="K50" s="41"/>
      <c r="L50" s="41"/>
      <c r="M50" s="41"/>
      <c r="N50" s="41"/>
    </row>
    <row r="51" spans="2:14">
      <c r="B51" s="41"/>
      <c r="C51" s="41"/>
      <c r="D51" s="41"/>
      <c r="E51" s="41"/>
      <c r="F51" s="41"/>
      <c r="G51" s="41"/>
      <c r="H51" s="41"/>
      <c r="I51" s="41"/>
      <c r="J51" s="41"/>
      <c r="K51" s="41"/>
      <c r="L51" s="41"/>
      <c r="M51" s="41"/>
      <c r="N51" s="41"/>
    </row>
    <row r="52" spans="2:14">
      <c r="B52" s="41"/>
      <c r="C52" s="41"/>
      <c r="D52" s="41"/>
      <c r="E52" s="41"/>
      <c r="F52" s="41"/>
      <c r="G52" s="41"/>
      <c r="H52" s="41"/>
      <c r="I52" s="41"/>
      <c r="J52" s="41"/>
      <c r="K52" s="41"/>
      <c r="L52" s="41"/>
      <c r="M52" s="41"/>
      <c r="N52" s="41"/>
    </row>
    <row r="53" spans="2:14">
      <c r="B53" s="41"/>
      <c r="C53" s="41"/>
      <c r="D53" s="41"/>
      <c r="E53" s="41"/>
      <c r="F53" s="41"/>
      <c r="G53" s="41"/>
      <c r="H53" s="41"/>
      <c r="I53" s="41"/>
      <c r="J53" s="41"/>
      <c r="K53" s="41"/>
      <c r="L53" s="41"/>
      <c r="M53" s="41"/>
      <c r="N53" s="41"/>
    </row>
    <row r="54" spans="2:14">
      <c r="B54" s="41"/>
      <c r="C54" s="41"/>
      <c r="D54" s="41"/>
      <c r="E54" s="41"/>
      <c r="F54" s="41"/>
      <c r="G54" s="41"/>
      <c r="H54" s="41"/>
      <c r="I54" s="41"/>
      <c r="J54" s="41"/>
      <c r="K54" s="41"/>
      <c r="L54" s="41"/>
      <c r="M54" s="41"/>
      <c r="N54" s="41"/>
    </row>
    <row r="55" spans="2:14">
      <c r="B55" s="41"/>
      <c r="C55" s="41"/>
      <c r="D55" s="41"/>
      <c r="E55" s="41"/>
      <c r="F55" s="41"/>
      <c r="G55" s="41"/>
      <c r="H55" s="41"/>
      <c r="I55" s="41"/>
      <c r="J55" s="41"/>
      <c r="K55" s="41"/>
      <c r="L55" s="41"/>
      <c r="M55" s="41"/>
      <c r="N55" s="41"/>
    </row>
    <row r="56" spans="2:14">
      <c r="B56" s="46"/>
      <c r="C56" s="46"/>
      <c r="D56" s="46"/>
      <c r="E56" s="46"/>
      <c r="F56" s="46"/>
      <c r="G56" s="46"/>
      <c r="H56" s="46"/>
      <c r="I56" s="46"/>
      <c r="J56" s="46"/>
      <c r="K56" s="46"/>
      <c r="L56" s="46"/>
    </row>
    <row r="57" spans="2:14">
      <c r="B57" s="46"/>
      <c r="C57" s="46"/>
      <c r="D57" s="46"/>
      <c r="E57" s="46"/>
      <c r="F57" s="46"/>
      <c r="G57" s="46"/>
      <c r="H57" s="46"/>
      <c r="I57" s="46"/>
      <c r="J57" s="46"/>
      <c r="K57" s="46"/>
      <c r="L57" s="46"/>
    </row>
    <row r="58" spans="2:14">
      <c r="B58" s="46"/>
      <c r="C58" s="46"/>
      <c r="D58" s="46"/>
      <c r="E58" s="46"/>
      <c r="F58" s="46"/>
      <c r="G58" s="46"/>
      <c r="H58" s="46"/>
      <c r="I58" s="46"/>
      <c r="J58" s="46"/>
      <c r="K58" s="46"/>
      <c r="L58" s="46"/>
    </row>
    <row r="59" spans="2:14">
      <c r="B59" s="46"/>
      <c r="C59" s="46"/>
      <c r="D59" s="46"/>
      <c r="E59" s="46"/>
      <c r="F59" s="46"/>
      <c r="G59" s="46"/>
      <c r="H59" s="46"/>
      <c r="I59" s="46"/>
      <c r="J59" s="46"/>
      <c r="K59" s="46"/>
      <c r="L59" s="46"/>
    </row>
    <row r="60" spans="2:14">
      <c r="B60" s="46"/>
      <c r="C60" s="46"/>
      <c r="D60" s="46"/>
      <c r="E60" s="46"/>
      <c r="F60" s="46"/>
      <c r="G60" s="46"/>
      <c r="H60" s="46"/>
      <c r="I60" s="46"/>
      <c r="J60" s="46"/>
      <c r="K60" s="46"/>
      <c r="L60" s="46"/>
    </row>
    <row r="61" spans="2:14">
      <c r="B61" s="46"/>
      <c r="C61" s="46"/>
      <c r="D61" s="46"/>
      <c r="E61" s="46"/>
      <c r="F61" s="46"/>
      <c r="G61" s="46"/>
      <c r="H61" s="46"/>
      <c r="I61" s="46"/>
      <c r="J61" s="46"/>
      <c r="K61" s="46"/>
      <c r="L61" s="46"/>
    </row>
    <row r="62" spans="2:14">
      <c r="B62" s="47"/>
    </row>
    <row r="63" spans="2:14">
      <c r="B63" s="48"/>
    </row>
    <row r="64" spans="2:14">
      <c r="B64" s="47"/>
    </row>
    <row r="121" spans="2:2">
      <c r="B121" s="29"/>
    </row>
  </sheetData>
  <mergeCells count="18">
    <mergeCell ref="B24:J26"/>
    <mergeCell ref="M21:W21"/>
    <mergeCell ref="D21:K21"/>
    <mergeCell ref="D19:K19"/>
    <mergeCell ref="M19:W19"/>
    <mergeCell ref="D20:K20"/>
    <mergeCell ref="M20:W20"/>
    <mergeCell ref="D14:K14"/>
    <mergeCell ref="M14:W14"/>
    <mergeCell ref="B15:B21"/>
    <mergeCell ref="D15:K15"/>
    <mergeCell ref="M15:W15"/>
    <mergeCell ref="D17:K17"/>
    <mergeCell ref="M17:W17"/>
    <mergeCell ref="D16:K16"/>
    <mergeCell ref="M16:W16"/>
    <mergeCell ref="D18:K18"/>
    <mergeCell ref="M18:W18"/>
  </mergeCells>
  <pageMargins left="0.7" right="0.7" top="0.75" bottom="0.75" header="0.3" footer="0.3"/>
  <pageSetup paperSize="9" orientation="portrait" horizontalDpi="30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30148-7BBF-4BCE-8F08-1C600874CFA1}">
  <dimension ref="B12:E115"/>
  <sheetViews>
    <sheetView tabSelected="1" topLeftCell="A4" zoomScale="85" zoomScaleNormal="85" workbookViewId="0">
      <selection activeCell="J26" sqref="J26"/>
    </sheetView>
  </sheetViews>
  <sheetFormatPr defaultRowHeight="14.45"/>
  <cols>
    <col min="2" max="2" width="27.28515625" customWidth="1"/>
    <col min="3" max="4" width="16" customWidth="1"/>
    <col min="5" max="8" width="14.28515625" customWidth="1"/>
  </cols>
  <sheetData>
    <row r="12" spans="2:5">
      <c r="B12" s="29" t="s">
        <v>128</v>
      </c>
    </row>
    <row r="14" spans="2:5" ht="16.149999999999999">
      <c r="B14" t="s">
        <v>129</v>
      </c>
      <c r="C14" s="69">
        <v>30</v>
      </c>
      <c r="D14" t="s">
        <v>130</v>
      </c>
      <c r="E14" t="s">
        <v>131</v>
      </c>
    </row>
    <row r="15" spans="2:5" ht="16.149999999999999">
      <c r="B15" t="s">
        <v>132</v>
      </c>
      <c r="C15" s="69">
        <v>9</v>
      </c>
      <c r="D15" t="s">
        <v>130</v>
      </c>
      <c r="E15" t="s">
        <v>131</v>
      </c>
    </row>
    <row r="16" spans="2:5" ht="16.149999999999999">
      <c r="B16" t="s">
        <v>132</v>
      </c>
      <c r="C16" s="69">
        <v>9</v>
      </c>
      <c r="D16" t="s">
        <v>130</v>
      </c>
      <c r="E16" t="s">
        <v>131</v>
      </c>
    </row>
    <row r="17" spans="2:5" ht="16.149999999999999">
      <c r="B17" t="s">
        <v>132</v>
      </c>
      <c r="C17" s="69">
        <v>9</v>
      </c>
      <c r="D17" t="s">
        <v>130</v>
      </c>
      <c r="E17" t="s">
        <v>131</v>
      </c>
    </row>
    <row r="18" spans="2:5" ht="16.149999999999999">
      <c r="B18" t="s">
        <v>132</v>
      </c>
      <c r="C18" s="69">
        <v>9</v>
      </c>
      <c r="D18" t="s">
        <v>130</v>
      </c>
      <c r="E18" t="s">
        <v>131</v>
      </c>
    </row>
    <row r="19" spans="2:5" ht="16.149999999999999">
      <c r="B19" t="s">
        <v>133</v>
      </c>
      <c r="C19" s="69">
        <v>30</v>
      </c>
      <c r="D19" t="s">
        <v>130</v>
      </c>
      <c r="E19" t="s">
        <v>131</v>
      </c>
    </row>
    <row r="20" spans="2:5" ht="16.899999999999999" thickBot="1">
      <c r="B20" s="70" t="s">
        <v>134</v>
      </c>
      <c r="C20" s="71">
        <f>SUM(C14:C19)</f>
        <v>96</v>
      </c>
      <c r="D20" s="71" t="s">
        <v>135</v>
      </c>
    </row>
    <row r="21" spans="2:5" ht="15" thickTop="1"/>
    <row r="23" spans="2:5">
      <c r="B23" s="72" t="s">
        <v>136</v>
      </c>
    </row>
    <row r="25" spans="2:5" ht="16.149999999999999">
      <c r="B25" t="s">
        <v>137</v>
      </c>
      <c r="C25" s="73">
        <f>110%*MAX(C14:C19)</f>
        <v>33</v>
      </c>
      <c r="D25" t="s">
        <v>130</v>
      </c>
    </row>
    <row r="26" spans="2:5" ht="16.149999999999999">
      <c r="B26" t="s">
        <v>138</v>
      </c>
      <c r="C26" s="73">
        <f>25%*C20</f>
        <v>24</v>
      </c>
      <c r="D26" t="s">
        <v>130</v>
      </c>
    </row>
    <row r="27" spans="2:5" ht="33.4" customHeight="1" thickBot="1">
      <c r="B27" s="74" t="s">
        <v>139</v>
      </c>
      <c r="C27" s="75">
        <f>MAX(C25:C26)</f>
        <v>33</v>
      </c>
      <c r="D27" s="76" t="s">
        <v>135</v>
      </c>
    </row>
    <row r="28" spans="2:5" ht="15" thickTop="1"/>
    <row r="30" spans="2:5">
      <c r="B30" t="s">
        <v>140</v>
      </c>
    </row>
    <row r="32" spans="2:5">
      <c r="B32" s="29" t="s">
        <v>141</v>
      </c>
    </row>
    <row r="35" spans="2:4" ht="30.6">
      <c r="B35" s="77" t="s">
        <v>142</v>
      </c>
      <c r="C35" s="77" t="s">
        <v>143</v>
      </c>
      <c r="D35" s="77" t="s">
        <v>144</v>
      </c>
    </row>
    <row r="36" spans="2:4">
      <c r="B36" s="78">
        <f>'Containment volume - Total vol.'!$C$27</f>
        <v>33</v>
      </c>
      <c r="C36" s="78">
        <v>100</v>
      </c>
      <c r="D36" s="79">
        <f t="shared" ref="D36:D55" si="0">B36/(C36/1000)</f>
        <v>330</v>
      </c>
    </row>
    <row r="37" spans="2:4">
      <c r="B37" s="78">
        <f>'Containment volume - Total vol.'!$C$27</f>
        <v>33</v>
      </c>
      <c r="C37" s="78">
        <v>200</v>
      </c>
      <c r="D37" s="79">
        <f t="shared" si="0"/>
        <v>165</v>
      </c>
    </row>
    <row r="38" spans="2:4">
      <c r="B38" s="78">
        <f>'Containment volume - Total vol.'!$C$27</f>
        <v>33</v>
      </c>
      <c r="C38" s="78">
        <v>300</v>
      </c>
      <c r="D38" s="79">
        <f t="shared" si="0"/>
        <v>110</v>
      </c>
    </row>
    <row r="39" spans="2:4">
      <c r="B39" s="78">
        <f>'Containment volume - Total vol.'!$C$27</f>
        <v>33</v>
      </c>
      <c r="C39" s="78">
        <v>400</v>
      </c>
      <c r="D39" s="79">
        <f t="shared" si="0"/>
        <v>82.5</v>
      </c>
    </row>
    <row r="40" spans="2:4">
      <c r="B40" s="78">
        <f>'Containment volume - Total vol.'!$C$27</f>
        <v>33</v>
      </c>
      <c r="C40" s="78">
        <v>500</v>
      </c>
      <c r="D40" s="79">
        <f t="shared" si="0"/>
        <v>66</v>
      </c>
    </row>
    <row r="41" spans="2:4">
      <c r="B41" s="78">
        <f>'Containment volume - Total vol.'!$C$27</f>
        <v>33</v>
      </c>
      <c r="C41" s="78">
        <v>600</v>
      </c>
      <c r="D41" s="79">
        <f t="shared" si="0"/>
        <v>55</v>
      </c>
    </row>
    <row r="42" spans="2:4">
      <c r="B42" s="78">
        <f>'Containment volume - Total vol.'!$C$27</f>
        <v>33</v>
      </c>
      <c r="C42" s="78">
        <v>700</v>
      </c>
      <c r="D42" s="79">
        <f t="shared" si="0"/>
        <v>47.142857142857146</v>
      </c>
    </row>
    <row r="43" spans="2:4">
      <c r="B43" s="78">
        <f>'Containment volume - Total vol.'!$C$27</f>
        <v>33</v>
      </c>
      <c r="C43" s="78">
        <v>800</v>
      </c>
      <c r="D43" s="79">
        <f t="shared" si="0"/>
        <v>41.25</v>
      </c>
    </row>
    <row r="44" spans="2:4">
      <c r="B44" s="78">
        <f>'Containment volume - Total vol.'!$C$27</f>
        <v>33</v>
      </c>
      <c r="C44" s="78">
        <v>900</v>
      </c>
      <c r="D44" s="79">
        <f t="shared" si="0"/>
        <v>36.666666666666664</v>
      </c>
    </row>
    <row r="45" spans="2:4">
      <c r="B45" s="78">
        <f>'Containment volume - Total vol.'!$C$27</f>
        <v>33</v>
      </c>
      <c r="C45" s="78">
        <v>1000</v>
      </c>
      <c r="D45" s="80">
        <f t="shared" si="0"/>
        <v>33</v>
      </c>
    </row>
    <row r="46" spans="2:4">
      <c r="B46" s="78">
        <f>'Containment volume - Total vol.'!$C$27</f>
        <v>33</v>
      </c>
      <c r="C46" s="78">
        <v>1100</v>
      </c>
      <c r="D46" s="79">
        <f t="shared" si="0"/>
        <v>29.999999999999996</v>
      </c>
    </row>
    <row r="47" spans="2:4">
      <c r="B47" s="78">
        <f>'Containment volume - Total vol.'!$C$27</f>
        <v>33</v>
      </c>
      <c r="C47" s="78">
        <v>1200</v>
      </c>
      <c r="D47" s="79">
        <f t="shared" si="0"/>
        <v>27.5</v>
      </c>
    </row>
    <row r="48" spans="2:4">
      <c r="B48" s="78">
        <f>'Containment volume - Total vol.'!$C$27</f>
        <v>33</v>
      </c>
      <c r="C48" s="78">
        <v>1300</v>
      </c>
      <c r="D48" s="79">
        <f t="shared" si="0"/>
        <v>25.384615384615383</v>
      </c>
    </row>
    <row r="49" spans="2:5">
      <c r="B49" s="78">
        <f>'Containment volume - Total vol.'!$C$27</f>
        <v>33</v>
      </c>
      <c r="C49" s="78">
        <v>1400</v>
      </c>
      <c r="D49" s="79">
        <f t="shared" si="0"/>
        <v>23.571428571428573</v>
      </c>
    </row>
    <row r="50" spans="2:5">
      <c r="B50" s="78">
        <f>'Containment volume - Total vol.'!$C$27</f>
        <v>33</v>
      </c>
      <c r="C50" s="78">
        <v>1500</v>
      </c>
      <c r="D50" s="79">
        <f t="shared" si="0"/>
        <v>22</v>
      </c>
    </row>
    <row r="51" spans="2:5">
      <c r="B51" s="78">
        <f>'Containment volume - Total vol.'!$C$27</f>
        <v>33</v>
      </c>
      <c r="C51" s="78">
        <v>1600</v>
      </c>
      <c r="D51" s="79">
        <f t="shared" si="0"/>
        <v>20.625</v>
      </c>
    </row>
    <row r="52" spans="2:5">
      <c r="B52" s="78">
        <f>'Containment volume - Total vol.'!$C$27</f>
        <v>33</v>
      </c>
      <c r="C52" s="78">
        <v>1700</v>
      </c>
      <c r="D52" s="79">
        <f t="shared" si="0"/>
        <v>19.411764705882355</v>
      </c>
    </row>
    <row r="53" spans="2:5">
      <c r="B53" s="78">
        <f>'Containment volume - Total vol.'!$C$27</f>
        <v>33</v>
      </c>
      <c r="C53" s="78">
        <v>1800</v>
      </c>
      <c r="D53" s="79">
        <f t="shared" si="0"/>
        <v>18.333333333333332</v>
      </c>
    </row>
    <row r="54" spans="2:5">
      <c r="B54" s="78">
        <f>'Containment volume - Total vol.'!$C$27</f>
        <v>33</v>
      </c>
      <c r="C54" s="78">
        <v>1900</v>
      </c>
      <c r="D54" s="79">
        <f t="shared" si="0"/>
        <v>17.368421052631579</v>
      </c>
    </row>
    <row r="55" spans="2:5">
      <c r="B55" s="78">
        <f>'Containment volume - Total vol.'!$C$27</f>
        <v>33</v>
      </c>
      <c r="C55" s="78">
        <v>2000</v>
      </c>
      <c r="D55" s="80">
        <f t="shared" si="0"/>
        <v>16.5</v>
      </c>
    </row>
    <row r="58" spans="2:5">
      <c r="B58" s="29" t="s">
        <v>145</v>
      </c>
    </row>
    <row r="60" spans="2:5" ht="16.149999999999999">
      <c r="B60" t="s">
        <v>146</v>
      </c>
      <c r="C60" s="81">
        <v>100</v>
      </c>
      <c r="D60" t="s">
        <v>147</v>
      </c>
      <c r="E60" t="s">
        <v>148</v>
      </c>
    </row>
    <row r="62" spans="2:5">
      <c r="B62" s="3" t="s">
        <v>149</v>
      </c>
      <c r="C62" s="82">
        <v>41</v>
      </c>
      <c r="D62" t="s">
        <v>150</v>
      </c>
    </row>
    <row r="63" spans="2:5">
      <c r="B63" s="3" t="s">
        <v>151</v>
      </c>
      <c r="C63" s="82">
        <v>95</v>
      </c>
      <c r="D63" t="s">
        <v>150</v>
      </c>
    </row>
    <row r="65" spans="2:4" ht="16.149999999999999">
      <c r="B65" t="s">
        <v>152</v>
      </c>
      <c r="C65" s="83">
        <f>(C62/1000)*$C$60+(C63/1000)*$C$60</f>
        <v>13.600000000000001</v>
      </c>
      <c r="D65" t="s">
        <v>130</v>
      </c>
    </row>
    <row r="110" spans="2:5" ht="16.149999999999999">
      <c r="B110" t="s">
        <v>153</v>
      </c>
      <c r="D110" s="83">
        <f>MAX(C14:C14)+C65</f>
        <v>43.6</v>
      </c>
      <c r="E110" t="s">
        <v>130</v>
      </c>
    </row>
    <row r="113" spans="2:4">
      <c r="B113" s="29" t="s">
        <v>154</v>
      </c>
    </row>
    <row r="115" spans="2:4" ht="16.149999999999999">
      <c r="B115" s="72" t="s">
        <v>155</v>
      </c>
      <c r="C115" s="84">
        <f>MAX(D110,C27)</f>
        <v>43.6</v>
      </c>
      <c r="D115" t="s">
        <v>130</v>
      </c>
    </row>
  </sheetData>
  <pageMargins left="0.7" right="0.7" top="0.75" bottom="0.75" header="0.3" footer="0.3"/>
  <pageSetup paperSize="9" orientation="portrait" horizontalDpi="30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C340E-F4A4-4C53-90C9-FADF508AFC25}">
  <dimension ref="B3:J33"/>
  <sheetViews>
    <sheetView workbookViewId="0">
      <selection activeCell="B19" sqref="B19"/>
    </sheetView>
  </sheetViews>
  <sheetFormatPr defaultRowHeight="14.45"/>
  <cols>
    <col min="2" max="2" width="10.42578125" customWidth="1"/>
    <col min="5" max="5" width="11.42578125" customWidth="1"/>
    <col min="6" max="6" width="18.140625" customWidth="1"/>
  </cols>
  <sheetData>
    <row r="3" spans="2:10">
      <c r="B3" s="130" t="s">
        <v>156</v>
      </c>
      <c r="C3" s="131"/>
      <c r="D3" s="132"/>
      <c r="E3" s="4"/>
      <c r="F3" s="13" t="s">
        <v>157</v>
      </c>
      <c r="H3" s="27" t="s">
        <v>158</v>
      </c>
      <c r="I3" s="28" t="s">
        <v>159</v>
      </c>
      <c r="J3" s="27" t="s">
        <v>160</v>
      </c>
    </row>
    <row r="4" spans="2:10">
      <c r="B4" s="1" t="s">
        <v>63</v>
      </c>
      <c r="C4" s="1" t="s">
        <v>63</v>
      </c>
      <c r="D4" s="1" t="s">
        <v>63</v>
      </c>
      <c r="E4" s="18" t="str">
        <f>B4&amp;C4&amp;D4</f>
        <v>LLL</v>
      </c>
      <c r="F4" s="14" t="s">
        <v>63</v>
      </c>
      <c r="H4" s="28" t="s">
        <v>161</v>
      </c>
      <c r="I4" s="28" t="s">
        <v>162</v>
      </c>
      <c r="J4" s="28" t="s">
        <v>163</v>
      </c>
    </row>
    <row r="5" spans="2:10">
      <c r="B5" s="15" t="s">
        <v>52</v>
      </c>
      <c r="C5" s="1" t="s">
        <v>52</v>
      </c>
      <c r="D5" s="1" t="s">
        <v>63</v>
      </c>
      <c r="E5" s="18" t="str">
        <f t="shared" ref="E5:E13" si="0">B5&amp;C5&amp;D5</f>
        <v>MML</v>
      </c>
      <c r="F5" s="14" t="s">
        <v>63</v>
      </c>
      <c r="H5" s="28" t="s">
        <v>164</v>
      </c>
      <c r="I5" s="28" t="s">
        <v>165</v>
      </c>
      <c r="J5" s="28" t="s">
        <v>166</v>
      </c>
    </row>
    <row r="6" spans="2:10">
      <c r="B6" s="15" t="s">
        <v>52</v>
      </c>
      <c r="C6" s="1" t="s">
        <v>63</v>
      </c>
      <c r="D6" s="1" t="s">
        <v>63</v>
      </c>
      <c r="E6" s="18" t="str">
        <f t="shared" si="0"/>
        <v>MLL</v>
      </c>
      <c r="F6" s="14" t="s">
        <v>63</v>
      </c>
      <c r="H6" s="28" t="s">
        <v>167</v>
      </c>
      <c r="I6" s="27" t="s">
        <v>168</v>
      </c>
      <c r="J6" s="27" t="s">
        <v>169</v>
      </c>
    </row>
    <row r="7" spans="2:10">
      <c r="B7" s="1" t="s">
        <v>170</v>
      </c>
      <c r="C7" s="1" t="s">
        <v>63</v>
      </c>
      <c r="D7" s="1" t="s">
        <v>63</v>
      </c>
      <c r="E7" s="18" t="str">
        <f t="shared" si="0"/>
        <v>HLL</v>
      </c>
      <c r="F7" s="14" t="s">
        <v>63</v>
      </c>
      <c r="H7" s="28" t="s">
        <v>171</v>
      </c>
      <c r="I7" s="27" t="s">
        <v>172</v>
      </c>
      <c r="J7" s="27" t="s">
        <v>173</v>
      </c>
    </row>
    <row r="8" spans="2:10">
      <c r="B8" s="1" t="s">
        <v>52</v>
      </c>
      <c r="C8" s="1" t="s">
        <v>52</v>
      </c>
      <c r="D8" s="1" t="s">
        <v>52</v>
      </c>
      <c r="E8" s="18" t="str">
        <f t="shared" si="0"/>
        <v>MMM</v>
      </c>
      <c r="F8" s="16" t="s">
        <v>52</v>
      </c>
      <c r="H8" s="28" t="s">
        <v>174</v>
      </c>
      <c r="I8" s="28" t="s">
        <v>175</v>
      </c>
      <c r="J8" s="28" t="s">
        <v>176</v>
      </c>
    </row>
    <row r="9" spans="2:10">
      <c r="B9" s="1" t="s">
        <v>170</v>
      </c>
      <c r="C9" s="1" t="s">
        <v>52</v>
      </c>
      <c r="D9" s="1" t="s">
        <v>63</v>
      </c>
      <c r="E9" s="18" t="str">
        <f t="shared" si="0"/>
        <v>HML</v>
      </c>
      <c r="F9" s="16" t="s">
        <v>52</v>
      </c>
      <c r="H9" s="28" t="s">
        <v>177</v>
      </c>
      <c r="I9" s="28" t="s">
        <v>178</v>
      </c>
      <c r="J9" s="27" t="s">
        <v>179</v>
      </c>
    </row>
    <row r="10" spans="2:10">
      <c r="B10" s="1" t="s">
        <v>170</v>
      </c>
      <c r="C10" s="1" t="s">
        <v>170</v>
      </c>
      <c r="D10" s="1" t="s">
        <v>63</v>
      </c>
      <c r="E10" s="18" t="str">
        <f t="shared" si="0"/>
        <v>HHL</v>
      </c>
      <c r="F10" s="16" t="s">
        <v>52</v>
      </c>
      <c r="H10" s="28" t="s">
        <v>180</v>
      </c>
      <c r="I10" s="28" t="s">
        <v>181</v>
      </c>
      <c r="J10" s="27" t="s">
        <v>182</v>
      </c>
    </row>
    <row r="11" spans="2:10">
      <c r="B11" s="1" t="s">
        <v>170</v>
      </c>
      <c r="C11" s="1" t="s">
        <v>52</v>
      </c>
      <c r="D11" s="1" t="s">
        <v>52</v>
      </c>
      <c r="E11" s="18" t="str">
        <f t="shared" si="0"/>
        <v>HMM</v>
      </c>
      <c r="F11" s="17" t="s">
        <v>170</v>
      </c>
      <c r="H11" s="28" t="s">
        <v>183</v>
      </c>
      <c r="I11" s="28" t="s">
        <v>184</v>
      </c>
      <c r="J11" s="27" t="s">
        <v>185</v>
      </c>
    </row>
    <row r="12" spans="2:10">
      <c r="B12" s="1" t="s">
        <v>170</v>
      </c>
      <c r="C12" s="1" t="s">
        <v>170</v>
      </c>
      <c r="D12" s="1" t="s">
        <v>52</v>
      </c>
      <c r="E12" s="18" t="str">
        <f t="shared" si="0"/>
        <v>HHM</v>
      </c>
      <c r="F12" s="17" t="s">
        <v>170</v>
      </c>
    </row>
    <row r="13" spans="2:10">
      <c r="B13" s="1" t="s">
        <v>170</v>
      </c>
      <c r="C13" s="1" t="s">
        <v>170</v>
      </c>
      <c r="D13" s="1" t="s">
        <v>170</v>
      </c>
      <c r="E13" s="18" t="str">
        <f t="shared" si="0"/>
        <v>HHH</v>
      </c>
      <c r="F13" s="17" t="s">
        <v>170</v>
      </c>
    </row>
    <row r="16" spans="2:10">
      <c r="B16" s="23" t="s">
        <v>186</v>
      </c>
      <c r="C16" s="3"/>
      <c r="E16" s="17" t="s">
        <v>170</v>
      </c>
    </row>
    <row r="17" spans="2:5">
      <c r="B17" s="24" t="s">
        <v>102</v>
      </c>
      <c r="C17" s="3"/>
      <c r="E17" s="16" t="s">
        <v>52</v>
      </c>
    </row>
    <row r="18" spans="2:5">
      <c r="B18" t="s">
        <v>89</v>
      </c>
      <c r="E18" s="14" t="s">
        <v>63</v>
      </c>
    </row>
    <row r="20" spans="2:5">
      <c r="B20" s="23" t="s">
        <v>170</v>
      </c>
      <c r="C20" s="23" t="s">
        <v>170</v>
      </c>
      <c r="D20" s="18" t="str">
        <f>B20&amp;C20</f>
        <v>HH</v>
      </c>
      <c r="E20" s="17" t="s">
        <v>187</v>
      </c>
    </row>
    <row r="21" spans="2:5">
      <c r="B21" s="23" t="s">
        <v>170</v>
      </c>
      <c r="C21" s="23" t="s">
        <v>52</v>
      </c>
      <c r="D21" s="18" t="str">
        <f t="shared" ref="D21:D28" si="1">B21&amp;C21</f>
        <v>HM</v>
      </c>
      <c r="E21" s="17" t="s">
        <v>187</v>
      </c>
    </row>
    <row r="22" spans="2:5">
      <c r="B22" s="23" t="s">
        <v>52</v>
      </c>
      <c r="C22" s="23" t="s">
        <v>170</v>
      </c>
      <c r="D22" s="18" t="str">
        <f t="shared" si="1"/>
        <v>MH</v>
      </c>
      <c r="E22" s="17" t="s">
        <v>187</v>
      </c>
    </row>
    <row r="23" spans="2:5">
      <c r="B23" s="23" t="s">
        <v>52</v>
      </c>
      <c r="C23" s="23" t="s">
        <v>52</v>
      </c>
      <c r="D23" s="18" t="str">
        <f t="shared" si="1"/>
        <v>MM</v>
      </c>
      <c r="E23" s="16" t="s">
        <v>188</v>
      </c>
    </row>
    <row r="24" spans="2:5">
      <c r="B24" s="23" t="s">
        <v>170</v>
      </c>
      <c r="C24" s="23" t="s">
        <v>63</v>
      </c>
      <c r="D24" s="18" t="str">
        <f t="shared" si="1"/>
        <v>HL</v>
      </c>
      <c r="E24" s="16" t="s">
        <v>188</v>
      </c>
    </row>
    <row r="25" spans="2:5">
      <c r="B25" s="23" t="s">
        <v>63</v>
      </c>
      <c r="C25" s="23" t="s">
        <v>170</v>
      </c>
      <c r="D25" s="18" t="str">
        <f t="shared" si="1"/>
        <v>LH</v>
      </c>
      <c r="E25" s="16" t="s">
        <v>188</v>
      </c>
    </row>
    <row r="26" spans="2:5">
      <c r="B26" s="23" t="s">
        <v>63</v>
      </c>
      <c r="C26" s="23" t="s">
        <v>63</v>
      </c>
      <c r="D26" s="18" t="str">
        <f t="shared" si="1"/>
        <v>LL</v>
      </c>
      <c r="E26" s="14" t="s">
        <v>189</v>
      </c>
    </row>
    <row r="27" spans="2:5">
      <c r="B27" s="23" t="s">
        <v>52</v>
      </c>
      <c r="C27" s="23" t="s">
        <v>63</v>
      </c>
      <c r="D27" s="18" t="str">
        <f t="shared" si="1"/>
        <v>ML</v>
      </c>
      <c r="E27" s="14" t="s">
        <v>189</v>
      </c>
    </row>
    <row r="28" spans="2:5">
      <c r="B28" s="23" t="s">
        <v>63</v>
      </c>
      <c r="C28" s="23" t="s">
        <v>52</v>
      </c>
      <c r="D28" s="18" t="str">
        <f t="shared" si="1"/>
        <v>LM</v>
      </c>
      <c r="E28" s="14" t="s">
        <v>189</v>
      </c>
    </row>
    <row r="31" spans="2:5">
      <c r="B31" s="23" t="s">
        <v>189</v>
      </c>
      <c r="D31" t="s">
        <v>190</v>
      </c>
    </row>
    <row r="32" spans="2:5">
      <c r="B32" s="23" t="s">
        <v>188</v>
      </c>
      <c r="D32" t="s">
        <v>191</v>
      </c>
    </row>
    <row r="33" spans="2:4">
      <c r="B33" s="23" t="s">
        <v>187</v>
      </c>
      <c r="D33" t="s">
        <v>192</v>
      </c>
    </row>
  </sheetData>
  <mergeCells count="1">
    <mergeCell ref="B3:D3"/>
  </mergeCells>
  <pageMargins left="0.7" right="0.7" top="0.75" bottom="0.75" header="0.3" footer="0.3"/>
  <pageSetup paperSize="9" orientation="portrait" horizontalDpi="30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REGU-219-5535602</_dlc_DocId>
    <_dlc_DocIdUrl xmlns="9be56660-2c31-41ef-bc00-23e72f632f2a">
      <Url>https://cyfoethnaturiolcymru.sharepoint.com/teams/Regulatory/Permitting/_layouts/15/DocIdRedir.aspx?ID=REGU-219-5535602</Url>
      <Description>REGU-219-5535602</Description>
    </_dlc_DocIdUrl>
    <Site_x0020_Name xmlns="859f7ad6-93f6-4205-b62b-a17f28acbbac">Afan CHP</Site_x0020_Name>
    <Internal_x002f_External xmlns="859f7ad6-93f6-4205-b62b-a17f28acbbac">Incoming document</Internal_x002f_External>
    <Post_x0020_code xmlns="859f7ad6-93f6-4205-b62b-a17f28acbbac">SA13 1RA</Post_x0020_code>
    <TaxCatchAll xmlns="859f7ad6-93f6-4205-b62b-a17f28acbbac" xsi:nil="true"/>
    <lcf76f155ced4ddcb4097134ff3c332f xmlns="2cd7809e-5722-48ef-a95b-f8b7179f3015">
      <Terms xmlns="http://schemas.microsoft.com/office/infopath/2007/PartnerControls"/>
    </lcf76f155ced4ddcb4097134ff3c332f>
    <IconOverlay xmlns="http://schemas.microsoft.com/sharepoint/v4" xsi:nil="true"/>
    <Document_x0020_Type xmlns="859f7ad6-93f6-4205-b62b-a17f28acbbac">Report</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Pentwyn Road, Nelson, Treharris, Mid Glam, CF46 6LY</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2024-09-26T23:00:00+00:00</Document_x0020_Date>
    <Facility_x0020_Address xmlns="859f7ad6-93f6-4205-b62b-a17f28acbbac">Afan Waste Water Treatment works, Harbour Road, Phoenix Walk, Port Talbot Steelworks, Port Talbot, SA13 1RA</Facility_x0020_Address>
    <Environment_x0020_Sub_x0020_Folder xmlns="859f7ad6-93f6-4205-b62b-a17f28acbbac">Licence variation</Environment_x0020_Sub_x0020_Folder>
    <Customer_x0020_Name xmlns="859f7ad6-93f6-4205-b62b-a17f28acbbac">Dwr Cymru Cyfyngedig</Customer_x0020_Name>
    <Surrendered_x002f_Expired_x0020_Date xmlns="859f7ad6-93f6-4205-b62b-a17f28acbbac" xsi:nil="true"/>
  </documentManagement>
</p:properti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85a07cefcc01af264bbc978ad3ea52a8">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354a77a3de45d46779a797541926d0"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7DBED77-7955-46A7-8126-13826A387214}"/>
</file>

<file path=customXml/itemProps2.xml><?xml version="1.0" encoding="utf-8"?>
<ds:datastoreItem xmlns:ds="http://schemas.openxmlformats.org/officeDocument/2006/customXml" ds:itemID="{DFFF4D73-5F8D-447B-AD05-ED690FA329FB}"/>
</file>

<file path=customXml/itemProps3.xml><?xml version="1.0" encoding="utf-8"?>
<ds:datastoreItem xmlns:ds="http://schemas.openxmlformats.org/officeDocument/2006/customXml" ds:itemID="{4B0D2C2C-C02A-4B08-899D-A4EC371CAC8B}"/>
</file>

<file path=customXml/itemProps4.xml><?xml version="1.0" encoding="utf-8"?>
<ds:datastoreItem xmlns:ds="http://schemas.openxmlformats.org/officeDocument/2006/customXml" ds:itemID="{84D63232-D139-41E4-A053-A41A48A29064}"/>
</file>

<file path=customXml/itemProps5.xml><?xml version="1.0" encoding="utf-8"?>
<ds:datastoreItem xmlns:ds="http://schemas.openxmlformats.org/officeDocument/2006/customXml" ds:itemID="{90ADF31B-8D70-4C58-AF8B-92C5A9A0935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Oscar Van Paassen</cp:lastModifiedBy>
  <cp:revision/>
  <dcterms:created xsi:type="dcterms:W3CDTF">2020-05-27T10:49:05Z</dcterms:created>
  <dcterms:modified xsi:type="dcterms:W3CDTF">2023-04-25T13:34:45Z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0x01010067EB80C5FE939D4A9B3D8BA62129B7F50102002CD491039417834E9F8E40366955224E</vt:lpwstr>
  </property>
  <property fmtid="{D5CDD505-2E9C-101B-9397-08002B2CF9AE}" pid="3" name="_dlc_DocIdItemGuid">
    <vt:lpwstr>e33e51f4-7b1a-4b5a-ba45-73d0eb619da4</vt:lpwstr>
  </property>
  <property fmtid="{D5CDD505-2E9C-101B-9397-08002B2CF9AE}" pid="4" name="TaxKeyword">
    <vt:lpwstr/>
  </property>
  <property fmtid="{D5CDD505-2E9C-101B-9397-08002B2CF9AE}" pid="5" name="Order">
    <vt:lpwstr>102900.000000000</vt:lpwstr>
  </property>
  <property fmtid="{D5CDD505-2E9C-101B-9397-08002B2CF9AE}" pid="6" name="xd_ProgID">
    <vt:lpwstr/>
  </property>
  <property fmtid="{D5CDD505-2E9C-101B-9397-08002B2CF9AE}" pid="7" name="MediaServiceImageTags">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TemplateUrl">
    <vt:lpwstr/>
  </property>
  <property fmtid="{D5CDD505-2E9C-101B-9397-08002B2CF9AE}" pid="12" name="IconOverlay">
    <vt:lpwstr/>
  </property>
  <property fmtid="{D5CDD505-2E9C-101B-9397-08002B2CF9AE}" pid="13" name="_ExtendedDescription">
    <vt:lpwstr/>
  </property>
  <property fmtid="{D5CDD505-2E9C-101B-9397-08002B2CF9AE}" pid="14" name="xd_Signature">
    <vt:lpwstr/>
  </property>
  <property fmtid="{D5CDD505-2E9C-101B-9397-08002B2CF9AE}" pid="15" name="SharedWithUsers">
    <vt:lpwstr/>
  </property>
  <property fmtid="{D5CDD505-2E9C-101B-9397-08002B2CF9AE}" pid="16" name="lcf76f155ced4ddcb4097134ff3c332f">
    <vt:lpwstr/>
  </property>
  <property fmtid="{D5CDD505-2E9C-101B-9397-08002B2CF9AE}" pid="17" name="_vti_ItemDeclaredRecord">
    <vt:lpwstr/>
  </property>
  <property fmtid="{D5CDD505-2E9C-101B-9397-08002B2CF9AE}" pid="18" name="_vti_ItemHoldRecordStatus">
    <vt:lpwstr/>
  </property>
  <property fmtid="{D5CDD505-2E9C-101B-9397-08002B2CF9AE}" pid="19" name="TriggerFlowInfo">
    <vt:lpwstr/>
  </property>
  <property fmtid="{D5CDD505-2E9C-101B-9397-08002B2CF9AE}" pid="20" name="TaxCatchAll">
    <vt:lpwstr/>
  </property>
</Properties>
</file>