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8974 dan james med/Issue/"/>
    </mc:Choice>
  </mc:AlternateContent>
  <xr:revisionPtr revIDLastSave="0" documentId="8_{48B95B6E-BA67-4117-8D4A-2212AD702F27}" xr6:coauthVersionLast="47" xr6:coauthVersionMax="47" xr10:uidLastSave="{00000000-0000-0000-0000-000000000000}"/>
  <bookViews>
    <workbookView xWindow="33720" yWindow="-120" windowWidth="29040" windowHeight="15720" tabRatio="870" activeTab="1" xr2:uid="{00000000-000D-0000-FFFF-FFFF00000000}"/>
  </bookViews>
  <sheets>
    <sheet name="Field data and First milk" sheetId="1" r:id="rId1"/>
    <sheet name="Sensient" sheetId="21"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P64" i="21" s="1"/>
  <c r="Q21" i="21"/>
  <c r="Q23" i="21" s="1"/>
  <c r="Q24" i="21" s="1"/>
  <c r="Q17" i="21"/>
  <c r="I17" i="21"/>
  <c r="I21" i="21"/>
  <c r="D59" i="22"/>
  <c r="E21" i="22"/>
  <c r="E23" i="22" s="1"/>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P23" i="24" s="1"/>
  <c r="C59" i="26"/>
  <c r="D21" i="26"/>
  <c r="D23" i="26" s="1"/>
  <c r="D17" i="26"/>
  <c r="D19" i="26" s="1"/>
  <c r="K59" i="26"/>
  <c r="L21" i="26"/>
  <c r="L17" i="26"/>
  <c r="S59" i="26"/>
  <c r="T21" i="26"/>
  <c r="T17" i="26"/>
  <c r="N63" i="26"/>
  <c r="J59" i="27"/>
  <c r="K17" i="27"/>
  <c r="K19" i="27" s="1"/>
  <c r="R59" i="27"/>
  <c r="S17" i="27"/>
  <c r="S19" i="27" s="1"/>
  <c r="J59" i="28"/>
  <c r="K17" i="28"/>
  <c r="K21" i="28"/>
  <c r="K23" i="28" s="1"/>
  <c r="R59" i="28"/>
  <c r="S17" i="28"/>
  <c r="S21" i="28"/>
  <c r="S23" i="28" s="1"/>
  <c r="I59" i="29"/>
  <c r="J17" i="29"/>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23" i="24" s="1"/>
  <c r="K17" i="24"/>
  <c r="R59" i="24"/>
  <c r="S21" i="24"/>
  <c r="S23" i="24" s="1"/>
  <c r="S17" i="24"/>
  <c r="G21" i="26"/>
  <c r="G17" i="26"/>
  <c r="O17" i="26"/>
  <c r="O21" i="26"/>
  <c r="E59" i="27"/>
  <c r="F17" i="27"/>
  <c r="F19" i="27" s="1"/>
  <c r="M59" i="27"/>
  <c r="N17" i="27"/>
  <c r="U59" i="27"/>
  <c r="V17" i="27"/>
  <c r="E59" i="28"/>
  <c r="F17" i="28"/>
  <c r="F19" i="28" s="1"/>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19" i="26" s="1"/>
  <c r="I21" i="26"/>
  <c r="I23" i="26" s="1"/>
  <c r="P59" i="26"/>
  <c r="Q17" i="26"/>
  <c r="Q19" i="26" s="1"/>
  <c r="Q21" i="26"/>
  <c r="E63" i="26"/>
  <c r="H17" i="27"/>
  <c r="P17" i="27"/>
  <c r="P19" i="27" s="1"/>
  <c r="H21" i="28"/>
  <c r="H23" i="28" s="1"/>
  <c r="H17" i="28"/>
  <c r="H19" i="28" s="1"/>
  <c r="P21" i="28"/>
  <c r="P23" i="28" s="1"/>
  <c r="P17" i="28"/>
  <c r="P19" i="28" s="1"/>
  <c r="G17" i="29"/>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23" i="22" s="1"/>
  <c r="P17" i="22"/>
  <c r="P19" i="22" s="1"/>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Q17" i="27"/>
  <c r="I21" i="28"/>
  <c r="I23" i="28" s="1"/>
  <c r="I17" i="28"/>
  <c r="I19" i="28" s="1"/>
  <c r="Q21" i="28"/>
  <c r="Q23" i="28" s="1"/>
  <c r="Q17" i="28"/>
  <c r="Q19" i="28" s="1"/>
  <c r="H21" i="29"/>
  <c r="H23" i="29" s="1"/>
  <c r="H17" i="29"/>
  <c r="P21" i="29"/>
  <c r="P23" i="29" s="1"/>
  <c r="P17" i="29"/>
  <c r="P19" i="29" s="1"/>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23" i="29" s="1"/>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K58" i="21"/>
  <c r="K61" i="21" s="1"/>
  <c r="K64" i="21" s="1"/>
  <c r="R19" i="24"/>
  <c r="I21" i="27"/>
  <c r="I23" i="27" s="1"/>
  <c r="Q21" i="27"/>
  <c r="R58" i="21"/>
  <c r="R61" i="21" s="1"/>
  <c r="R64" i="21" s="1"/>
  <c r="O57" i="21"/>
  <c r="A43" i="21"/>
  <c r="J58" i="21"/>
  <c r="J61" i="21" s="1"/>
  <c r="E19" i="21"/>
  <c r="E20" i="21" s="1"/>
  <c r="G23" i="26"/>
  <c r="D58" i="29"/>
  <c r="D61" i="29" s="1"/>
  <c r="P23" i="26"/>
  <c r="G21" i="27"/>
  <c r="G23" i="27" s="1"/>
  <c r="O21" i="27"/>
  <c r="O23" i="27" s="1"/>
  <c r="D58" i="30"/>
  <c r="D61" i="30" s="1"/>
  <c r="D64" i="30" s="1"/>
  <c r="D65" i="30" s="1"/>
  <c r="L58" i="30"/>
  <c r="L61" i="30" s="1"/>
  <c r="L64" i="30" s="1"/>
  <c r="L65" i="30" s="1"/>
  <c r="R58" i="23"/>
  <c r="R61" i="23" s="1"/>
  <c r="H21" i="27"/>
  <c r="H23" i="27" s="1"/>
  <c r="P21" i="27"/>
  <c r="P23" i="27" s="1"/>
  <c r="J58" i="22"/>
  <c r="J61" i="22" s="1"/>
  <c r="J58" i="26"/>
  <c r="J61" i="26" s="1"/>
  <c r="J23" i="23"/>
  <c r="R19" i="23"/>
  <c r="J58" i="27"/>
  <c r="J61" i="27" s="1"/>
  <c r="R58" i="27"/>
  <c r="R61" i="27" s="1"/>
  <c r="R64" i="27" s="1"/>
  <c r="R58" i="28"/>
  <c r="R61" i="28" s="1"/>
  <c r="R64"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P65" i="22" s="1"/>
  <c r="F59" i="22"/>
  <c r="K58" i="29"/>
  <c r="K61" i="29" s="1"/>
  <c r="I58" i="23"/>
  <c r="I61" i="23" s="1"/>
  <c r="I64" i="23" s="1"/>
  <c r="I65" i="23" s="1"/>
  <c r="Q58" i="23"/>
  <c r="Q61" i="23" s="1"/>
  <c r="L58" i="29"/>
  <c r="L61" i="29" s="1"/>
  <c r="T58" i="29"/>
  <c r="T61" i="29" s="1"/>
  <c r="T64" i="29" s="1"/>
  <c r="I23" i="30"/>
  <c r="Q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J65" i="30" s="1"/>
  <c r="R58" i="30"/>
  <c r="R61" i="30" s="1"/>
  <c r="R64"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0" i="21" s="1"/>
  <c r="H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M19" i="21"/>
  <c r="M20" i="21" s="1"/>
  <c r="G57" i="21"/>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G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N19" i="30"/>
  <c r="V19" i="30"/>
  <c r="N23" i="30"/>
  <c r="B63" i="30"/>
  <c r="J63" i="30"/>
  <c r="R63" i="30"/>
  <c r="A32" i="30"/>
  <c r="A34" i="30"/>
  <c r="A40" i="30"/>
  <c r="A42" i="30"/>
  <c r="A48" i="30"/>
  <c r="A50" i="30"/>
  <c r="C63" i="30"/>
  <c r="K63" i="30"/>
  <c r="S63" i="30"/>
  <c r="P19" i="30"/>
  <c r="D63" i="30"/>
  <c r="L63" i="30"/>
  <c r="T63" i="30"/>
  <c r="H63" i="30"/>
  <c r="Q19" i="30"/>
  <c r="E63" i="30"/>
  <c r="M63" i="30"/>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D63" i="29"/>
  <c r="L63" i="29"/>
  <c r="T63" i="29"/>
  <c r="E63" i="29"/>
  <c r="M63" i="29"/>
  <c r="K19" i="28"/>
  <c r="S19"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V19" i="28"/>
  <c r="N23" i="28"/>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H23" i="24"/>
  <c r="K19"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T23" i="22"/>
  <c r="K23" i="22"/>
  <c r="A31" i="22"/>
  <c r="A33" i="22"/>
  <c r="A41" i="22"/>
  <c r="A47" i="22"/>
  <c r="M19" i="22"/>
  <c r="U23" i="22"/>
  <c r="I57" i="22"/>
  <c r="Q57" i="22"/>
  <c r="K19" i="22"/>
  <c r="A39" i="22"/>
  <c r="A49" i="22"/>
  <c r="N19" i="22"/>
  <c r="V19" i="22"/>
  <c r="V23" i="22"/>
  <c r="A32" i="22"/>
  <c r="A34" i="22"/>
  <c r="A40" i="22"/>
  <c r="A42" i="22"/>
  <c r="A48" i="22"/>
  <c r="A50" i="22"/>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P65" i="21" l="1"/>
  <c r="D65" i="21"/>
  <c r="L65" i="21"/>
  <c r="K65" i="21"/>
  <c r="O64" i="21"/>
  <c r="O65" i="21" s="1"/>
  <c r="F64" i="26"/>
  <c r="C64" i="29"/>
  <c r="C65" i="29" s="1"/>
  <c r="N64" i="22"/>
  <c r="N65" i="22" s="1"/>
  <c r="E64" i="30"/>
  <c r="E65" i="30" s="1"/>
  <c r="I64" i="22"/>
  <c r="I65" i="22" s="1"/>
  <c r="D64" i="28"/>
  <c r="D65" i="28" s="1"/>
  <c r="C64" i="26"/>
  <c r="C65" i="26" s="1"/>
  <c r="D64" i="27"/>
  <c r="D65" i="27" s="1"/>
  <c r="J64" i="27"/>
  <c r="J65" i="27" s="1"/>
  <c r="L64" i="28"/>
  <c r="L65" i="28" s="1"/>
  <c r="N66" i="21"/>
  <c r="N65" i="21"/>
  <c r="M66" i="26"/>
  <c r="M65" i="26"/>
  <c r="F66" i="26"/>
  <c r="F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D66" i="29"/>
  <c r="O64" i="26"/>
  <c r="R66" i="22"/>
  <c r="L66" i="22"/>
  <c r="T66" i="24"/>
  <c r="U66" i="23"/>
  <c r="P64" i="30"/>
  <c r="C66" i="23"/>
  <c r="P66" i="23"/>
  <c r="E66" i="22"/>
  <c r="T66" i="23"/>
  <c r="Q66" i="21"/>
  <c r="P66" i="21"/>
  <c r="K66" i="27"/>
  <c r="G64" i="23"/>
  <c r="Q66" i="24"/>
  <c r="R66" i="27"/>
  <c r="C66" i="27"/>
  <c r="H66" i="23"/>
  <c r="J66" i="27"/>
  <c r="G64" i="27"/>
  <c r="G66" i="30"/>
  <c r="J66" i="30"/>
  <c r="F64" i="27"/>
  <c r="T66" i="27"/>
  <c r="Q66" i="22"/>
  <c r="C66" i="22"/>
  <c r="T66" i="21"/>
  <c r="S66" i="23"/>
  <c r="H66" i="30"/>
  <c r="E66" i="30"/>
  <c r="S66" i="24"/>
  <c r="L66" i="21"/>
  <c r="D66" i="22"/>
  <c r="S66" i="26"/>
  <c r="L66" i="28"/>
  <c r="L66" i="26"/>
  <c r="T66" i="30"/>
  <c r="C66" i="29"/>
  <c r="H66" i="22"/>
  <c r="R66" i="28"/>
  <c r="N64" i="26"/>
  <c r="O64" i="29"/>
  <c r="P64" i="29"/>
  <c r="S64" i="1"/>
  <c r="R66" i="26"/>
  <c r="N64" i="29"/>
  <c r="R66" i="30"/>
  <c r="L66" i="23"/>
  <c r="O66" i="22"/>
  <c r="R64" i="1"/>
  <c r="J66" i="23"/>
  <c r="Q64" i="1"/>
  <c r="U64" i="1"/>
  <c r="P64" i="1"/>
  <c r="E66" i="27"/>
  <c r="J66" i="24"/>
  <c r="Q66" i="29"/>
  <c r="F64" i="29"/>
  <c r="O64" i="23"/>
  <c r="O64" i="30"/>
  <c r="N64" i="24"/>
  <c r="B66" i="30"/>
  <c r="B66" i="24"/>
  <c r="K66" i="30"/>
  <c r="C66" i="30"/>
  <c r="I66" i="30"/>
  <c r="R66" i="29"/>
  <c r="I66" i="29"/>
  <c r="S66" i="29"/>
  <c r="T66" i="28"/>
  <c r="Q66" i="28"/>
  <c r="I66" i="28"/>
  <c r="S66" i="28"/>
  <c r="K66" i="28"/>
  <c r="Q66" i="27"/>
  <c r="I66" i="27"/>
  <c r="Q66" i="26"/>
  <c r="I66" i="26"/>
  <c r="H66" i="26"/>
  <c r="L66" i="24"/>
  <c r="P66" i="24"/>
  <c r="D66" i="24"/>
  <c r="I66" i="23"/>
  <c r="E66" i="23"/>
  <c r="I66" i="22"/>
  <c r="M66" i="22"/>
  <c r="S66" i="22"/>
  <c r="K66" i="22"/>
  <c r="T66" i="22"/>
  <c r="H66" i="21"/>
  <c r="K66" i="21"/>
  <c r="C66" i="21"/>
  <c r="D66" i="21"/>
  <c r="R66" i="21"/>
  <c r="N64" i="1"/>
  <c r="N65" i="1" s="1"/>
  <c r="M64" i="1"/>
  <c r="T64" i="1"/>
  <c r="L64" i="1"/>
  <c r="L65" i="1" s="1"/>
  <c r="J64" i="1"/>
  <c r="K64" i="1"/>
  <c r="O64" i="1"/>
  <c r="C64" i="1"/>
  <c r="I64" i="1"/>
  <c r="H64" i="1"/>
  <c r="G64" i="1"/>
  <c r="F64" i="1"/>
  <c r="F65" i="1" s="1"/>
  <c r="E64" i="1"/>
  <c r="D64" i="1"/>
  <c r="D65" i="1" s="1"/>
  <c r="B64" i="1"/>
  <c r="D63" i="1"/>
  <c r="L63" i="1"/>
  <c r="F63" i="1"/>
  <c r="R63" i="1"/>
  <c r="J63" i="1"/>
  <c r="Q63" i="1"/>
  <c r="Q66" i="1" s="1"/>
  <c r="I63" i="1"/>
  <c r="C63" i="1"/>
  <c r="K63" i="1"/>
  <c r="P63" i="1"/>
  <c r="H63" i="1"/>
  <c r="T63" i="1"/>
  <c r="T66" i="1" s="1"/>
  <c r="S63" i="1"/>
  <c r="O63" i="1"/>
  <c r="G63" i="1"/>
  <c r="N63" i="1"/>
  <c r="E63" i="1"/>
  <c r="B63" i="1"/>
  <c r="U63" i="1"/>
  <c r="M63" i="1"/>
  <c r="P65" i="1" l="1"/>
  <c r="O65" i="1"/>
  <c r="M65" i="1"/>
  <c r="G65" i="1"/>
  <c r="I65" i="1"/>
  <c r="H65" i="1"/>
  <c r="C65" i="1"/>
  <c r="K65" i="1"/>
  <c r="E65" i="1"/>
  <c r="J65" i="1"/>
  <c r="B65" i="1"/>
  <c r="K66" i="24"/>
  <c r="P66" i="26"/>
  <c r="L66" i="29"/>
  <c r="C66" i="26"/>
  <c r="D66" i="26"/>
  <c r="D66" i="28"/>
  <c r="D66" i="23"/>
  <c r="D66" i="27"/>
  <c r="M66" i="29"/>
  <c r="P66" i="28"/>
  <c r="P65" i="28"/>
  <c r="P66" i="29"/>
  <c r="P65" i="29"/>
  <c r="P66" i="27"/>
  <c r="P66" i="30"/>
  <c r="P65" i="30"/>
  <c r="O66" i="30"/>
  <c r="O65" i="30"/>
  <c r="O66" i="24"/>
  <c r="O65" i="24"/>
  <c r="O66" i="26"/>
  <c r="O65" i="26"/>
  <c r="O66" i="29"/>
  <c r="O65" i="29"/>
  <c r="O66" i="28"/>
  <c r="O65" i="28"/>
  <c r="O66" i="27"/>
  <c r="O65" i="27"/>
  <c r="O66" i="23"/>
  <c r="O65" i="23"/>
  <c r="N66" i="28"/>
  <c r="N65" i="28"/>
  <c r="N66" i="30"/>
  <c r="N65" i="30"/>
  <c r="N66" i="27"/>
  <c r="N65" i="27"/>
  <c r="N66" i="29"/>
  <c r="N65" i="29"/>
  <c r="N66" i="26"/>
  <c r="N65" i="26"/>
  <c r="N66" i="24"/>
  <c r="N65" i="24"/>
  <c r="N66" i="23"/>
  <c r="M66" i="24"/>
  <c r="M66" i="28"/>
  <c r="M66" i="30"/>
  <c r="M65" i="30"/>
  <c r="M66" i="27"/>
  <c r="M65" i="27"/>
  <c r="M66" i="23"/>
  <c r="M65" i="23"/>
  <c r="M66" i="21"/>
  <c r="L66" i="27"/>
  <c r="L65" i="27"/>
  <c r="K66" i="29"/>
  <c r="K65" i="29"/>
  <c r="K66" i="23"/>
  <c r="K65" i="23"/>
  <c r="K66" i="26"/>
  <c r="K65" i="26"/>
  <c r="J66" i="22"/>
  <c r="J65" i="22"/>
  <c r="J66" i="29"/>
  <c r="J65" i="29"/>
  <c r="J66" i="26"/>
  <c r="J66" i="21"/>
  <c r="J65" i="21"/>
  <c r="I66" i="21"/>
  <c r="I65" i="21"/>
  <c r="I66" i="24"/>
  <c r="H66" i="29"/>
  <c r="H65" i="29"/>
  <c r="H66" i="28"/>
  <c r="H65" i="28"/>
  <c r="H66" i="27"/>
  <c r="H65" i="27"/>
  <c r="H66" i="24"/>
  <c r="H65" i="24"/>
  <c r="G66" i="28"/>
  <c r="G65" i="28"/>
  <c r="G66" i="23"/>
  <c r="G65" i="23"/>
  <c r="G66" i="21"/>
  <c r="G65" i="21"/>
  <c r="G66" i="26"/>
  <c r="G65" i="26"/>
  <c r="G66" i="22"/>
  <c r="G65" i="22"/>
  <c r="G66" i="29"/>
  <c r="G65" i="29"/>
  <c r="G66" i="24"/>
  <c r="G65" i="24"/>
  <c r="G66" i="27"/>
  <c r="G65" i="27"/>
  <c r="F66" i="27"/>
  <c r="F65" i="27"/>
  <c r="F66" i="22"/>
  <c r="F65" i="22"/>
  <c r="F66" i="23"/>
  <c r="F65" i="23"/>
  <c r="F66" i="29"/>
  <c r="F65" i="29"/>
  <c r="F66" i="21"/>
  <c r="F65" i="21"/>
  <c r="F66" i="24"/>
  <c r="F65" i="24"/>
  <c r="F66" i="28"/>
  <c r="F65" i="28"/>
  <c r="F66" i="30"/>
  <c r="F65" i="30"/>
  <c r="E66" i="29"/>
  <c r="E65" i="29"/>
  <c r="E66" i="21"/>
  <c r="E65" i="21"/>
  <c r="E66" i="28"/>
  <c r="E65" i="28"/>
  <c r="E66" i="26"/>
  <c r="E65" i="26"/>
  <c r="E66" i="24"/>
  <c r="E65" i="24"/>
  <c r="C66" i="24"/>
  <c r="C65" i="24"/>
  <c r="C66" i="28"/>
  <c r="C65" i="28"/>
  <c r="B66" i="27"/>
  <c r="B65" i="27"/>
  <c r="B66" i="29"/>
  <c r="B65" i="29"/>
  <c r="B66" i="26"/>
  <c r="B65" i="26"/>
  <c r="B66" i="23"/>
  <c r="B65" i="23"/>
  <c r="B66" i="28"/>
  <c r="B65" i="28"/>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<sst xmlns="http://schemas.openxmlformats.org/spreadsheetml/2006/main" count="2124" uniqueCount="183">
  <si>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</si>
  <si>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</si>
  <si>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</si>
  <si>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</si>
  <si>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</si>
  <si>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</si>
  <si>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</si>
  <si>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</si>
  <si>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</si>
  <si>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</si>
  <si>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</si>
  <si>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</si>
  <si>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</si>
  <si>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</si>
  <si>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</si>
  <si>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</si>
  <si>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</si>
  <si>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</si>
  <si>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</si>
  <si>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</si>
  <si>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</si>
  <si>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</si>
  <si>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</si>
  <si>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</si>
  <si>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</si>
  <si>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</si>
  <si>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</si>
  <si>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</si>
  <si>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</si>
  <si>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</si>
  <si>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</si>
  <si>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</si>
  <si>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</si>
  <si>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</si>
  <si>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</si>
  <si>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</si>
  <si>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</si>
  <si>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</si>
  <si>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</si>
  <si>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</si>
  <si>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</si>
  <si>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</si>
  <si>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</si>
  <si>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</si>
  <si>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</si>
  <si>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</si>
  <si>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</si>
  <si>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</si>
  <si>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</si>
  <si>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</si>
  <si>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</si>
  <si>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</si>
  <si>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</si>
  <si>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</si>
  <si>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</si>
  <si>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</si>
  <si>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</si>
  <si>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</si>
  <si>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</si>
  <si>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</si>
  <si>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</si>
  <si>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</si>
  <si>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</si>
  <si>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</si>
  <si>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</si>
  <si>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</si>
  <si>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</si>
  <si>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</si>
  <si>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</si>
  <si>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</si>
  <si>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</si>
  <si>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</si>
  <si>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</si>
  <si>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</si>
  <si>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</si>
  <si>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</si>
  <si>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</si>
  <si>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</si>
  <si>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</si>
  <si>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</si>
  <si>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</si>
  <si>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</si>
  <si>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</si>
  <si>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</si>
  <si>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</si>
  <si>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</si>
  <si>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</si>
  <si>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</si>
  <si>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</si>
  <si>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</si>
  <si>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</si>
  <si>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</si>
  <si>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</si>
  <si>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</si>
  <si>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</si>
  <si>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</si>
  <si>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</si>
  <si>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</si>
  <si>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</si>
  <si>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</si>
  <si>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</si>
  <si>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</si>
  <si>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</si>
  <si>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</si>
  <si>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</si>
  <si>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</si>
  <si>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</si>
  <si>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</si>
  <si>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</si>
  <si>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</si>
  <si>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</si>
  <si>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</si>
  <si>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</si>
  <si>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</si>
  <si>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</si>
  <si>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</si>
  <si>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</si>
  <si>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</si>
  <si>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</si>
  <si>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</si>
  <si>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</si>
  <si>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</si>
  <si>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</si>
  <si>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</si>
  <si>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</si>
  <si>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</si>
  <si>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</si>
  <si>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</si>
  <si>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</si>
  <si>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</si>
  <si>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</si>
  <si>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</si>
  <si>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</si>
  <si>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</si>
  <si>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</si>
  <si>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</si>
  <si>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</si>
  <si>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</si>
  <si>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</si>
  <si>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</si>
  <si>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</si>
  <si>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</si>
  <si>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</si>
  <si>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</si>
  <si>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</si>
  <si>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</si>
  <si>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</si>
  <si>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</si>
  <si>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</si>
  <si>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</si>
  <si>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</si>
  <si>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</si>
  <si>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</si>
  <si>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</si>
  <si>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</si>
  <si>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</si>
  <si>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</si>
  <si>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</si>
  <si>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</si>
  <si>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</si>
  <si>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PAN-028974</t>
  </si>
  <si>
    <t>EPR/AB3891CX</t>
  </si>
  <si>
    <t>Mr Daniel James and Mrs Carys James</t>
  </si>
  <si>
    <t>Windy Hill Farm, Rhoshill, Cardigan, Pembrokeshire. SA43 2TS</t>
  </si>
  <si>
    <t>Bryan Burn</t>
  </si>
  <si>
    <t>windy hill 1</t>
  </si>
  <si>
    <t>windy hill 2</t>
  </si>
  <si>
    <t>windy hill 3</t>
  </si>
  <si>
    <t>windy hill 4</t>
  </si>
  <si>
    <t>windy hill 5</t>
  </si>
  <si>
    <t>windy hill 6</t>
  </si>
  <si>
    <t>windy hill 7</t>
  </si>
  <si>
    <t>windy hill 8</t>
  </si>
  <si>
    <t>windy hill 9</t>
  </si>
  <si>
    <t>windy hill 10</t>
  </si>
  <si>
    <t>windy hill 11</t>
  </si>
  <si>
    <t>ty gwynn 23</t>
  </si>
  <si>
    <t>ty gwynn 24</t>
  </si>
  <si>
    <t>cilrhue 21</t>
  </si>
  <si>
    <t>cilrhue 22</t>
  </si>
  <si>
    <t>mod</t>
  </si>
  <si>
    <t>first milk</t>
  </si>
  <si>
    <t>Sensient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</si>
</sst>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28" sqref="A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46.3</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20502</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78</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181</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165</v>
      </c>
      <c r="D8" s="11" t="s">
        <v>166</v>
      </c>
      <c r="E8" s="11" t="s">
        <v>167</v>
      </c>
      <c r="F8" s="11" t="s">
        <v>168</v>
      </c>
      <c r="G8" s="11" t="s">
        <v>169</v>
      </c>
      <c r="H8" s="11" t="s">
        <v>170</v>
      </c>
      <c r="I8" s="11" t="s">
        <v>171</v>
      </c>
      <c r="J8" s="11" t="s">
        <v>172</v>
      </c>
      <c r="K8" s="11" t="s">
        <v>173</v>
      </c>
      <c r="L8" s="11" t="s">
        <v>174</v>
      </c>
      <c r="M8" s="11" t="s">
        <v>175</v>
      </c>
      <c r="N8" s="11" t="s">
        <v>176</v>
      </c>
      <c r="O8" s="11" t="s">
        <v>177</v>
      </c>
      <c r="P8" s="11" t="s">
        <v>178</v>
      </c>
      <c r="Q8" s="11" t="s">
        <v>179</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180</v>
      </c>
      <c r="D9" s="11" t="s">
        <v>180</v>
      </c>
      <c r="E9" s="11" t="s">
        <v>180</v>
      </c>
      <c r="F9" s="11" t="s">
        <v>180</v>
      </c>
      <c r="G9" s="11" t="s">
        <v>180</v>
      </c>
      <c r="H9" s="11" t="s">
        <v>180</v>
      </c>
      <c r="I9" s="11" t="s">
        <v>180</v>
      </c>
      <c r="J9" s="11" t="s">
        <v>180</v>
      </c>
      <c r="K9" s="11" t="s">
        <v>180</v>
      </c>
      <c r="L9" s="11" t="s">
        <v>180</v>
      </c>
      <c r="M9" s="11" t="s">
        <v>180</v>
      </c>
      <c r="N9" s="11" t="s">
        <v>180</v>
      </c>
      <c r="O9" s="11" t="s">
        <v>180</v>
      </c>
      <c r="P9" s="11" t="s">
        <v>180</v>
      </c>
      <c r="Q9" s="11" t="s">
        <v>180</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5.9</v>
      </c>
      <c r="D10" s="11">
        <v>5.7</v>
      </c>
      <c r="E10" s="11">
        <v>5.7</v>
      </c>
      <c r="F10" s="11">
        <v>5.8</v>
      </c>
      <c r="G10" s="11">
        <v>5.8</v>
      </c>
      <c r="H10" s="11">
        <v>5.8</v>
      </c>
      <c r="I10" s="11">
        <v>5.6</v>
      </c>
      <c r="J10" s="11">
        <v>5.8</v>
      </c>
      <c r="K10" s="11">
        <v>5.8</v>
      </c>
      <c r="L10" s="11">
        <v>5.5</v>
      </c>
      <c r="M10" s="11">
        <v>5.6</v>
      </c>
      <c r="N10" s="11">
        <v>6.7</v>
      </c>
      <c r="O10" s="11">
        <v>6.6</v>
      </c>
      <c r="P10" s="11">
        <v>5.6</v>
      </c>
      <c r="Q10" s="11">
        <v>5.6</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3</v>
      </c>
      <c r="E11" s="11">
        <v>3</v>
      </c>
      <c r="F11" s="11">
        <v>2</v>
      </c>
      <c r="G11" s="11">
        <v>2</v>
      </c>
      <c r="H11" s="11">
        <v>3</v>
      </c>
      <c r="I11" s="11">
        <v>3</v>
      </c>
      <c r="J11" s="11">
        <v>2</v>
      </c>
      <c r="K11" s="11">
        <v>2</v>
      </c>
      <c r="L11" s="11">
        <v>3</v>
      </c>
      <c r="M11" s="11">
        <v>2</v>
      </c>
      <c r="N11" s="11">
        <v>2</v>
      </c>
      <c r="O11" s="11">
        <v>2</v>
      </c>
      <c r="P11" s="11">
        <v>2</v>
      </c>
      <c r="Q11" s="11">
        <v>1</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1</v>
      </c>
      <c r="E12" s="11">
        <v>1</v>
      </c>
      <c r="F12" s="11">
        <v>1</v>
      </c>
      <c r="G12" s="11">
        <v>1</v>
      </c>
      <c r="H12" s="11">
        <v>1</v>
      </c>
      <c r="I12" s="11">
        <v>1</v>
      </c>
      <c r="J12" s="11">
        <v>1</v>
      </c>
      <c r="K12" s="11">
        <v>0</v>
      </c>
      <c r="L12" s="11">
        <v>0</v>
      </c>
      <c r="M12" s="11">
        <v>0</v>
      </c>
      <c r="N12" s="11">
        <v>1</v>
      </c>
      <c r="O12" s="11">
        <v>1</v>
      </c>
      <c r="P12" s="11">
        <v>2</v>
      </c>
      <c r="Q12" s="11">
        <v>2</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2</v>
      </c>
      <c r="F13" s="11">
        <v>2</v>
      </c>
      <c r="G13" s="11">
        <v>2</v>
      </c>
      <c r="H13" s="11">
        <v>2</v>
      </c>
      <c r="I13" s="11">
        <v>2</v>
      </c>
      <c r="J13" s="11">
        <v>2</v>
      </c>
      <c r="K13" s="11">
        <v>2</v>
      </c>
      <c r="L13" s="11">
        <v>2</v>
      </c>
      <c r="M13" s="11">
        <v>2</v>
      </c>
      <c r="N13" s="11">
        <v>2</v>
      </c>
      <c r="O13" s="11">
        <v>2</v>
      </c>
      <c r="P13" s="11">
        <v>3</v>
      </c>
      <c r="Q13" s="11">
        <v>3</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37</v>
      </c>
      <c r="D15" s="11">
        <v>37</v>
      </c>
      <c r="E15" s="11">
        <v>37</v>
      </c>
      <c r="F15" s="11">
        <v>37</v>
      </c>
      <c r="G15" s="11">
        <v>37</v>
      </c>
      <c r="H15" s="11">
        <v>37</v>
      </c>
      <c r="I15" s="11">
        <v>37</v>
      </c>
      <c r="J15" s="11">
        <v>37</v>
      </c>
      <c r="K15" s="11">
        <v>37</v>
      </c>
      <c r="L15" s="11">
        <v>37</v>
      </c>
      <c r="M15" s="11">
        <v>37</v>
      </c>
      <c r="N15" s="11">
        <v>47</v>
      </c>
      <c r="O15" s="11">
        <v>47</v>
      </c>
      <c r="P15" s="11">
        <v>47</v>
      </c>
      <c r="Q15" s="11">
        <v>47</v>
      </c>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64.161745999999994</v>
      </c>
      <c r="D18" s="12">
        <f>$D32</f>
        <v>64.161745999999994</v>
      </c>
      <c r="E18" s="12">
        <f>$D33</f>
        <v>64.161745999999994</v>
      </c>
      <c r="F18" s="12">
        <f>$D34</f>
        <v>64.161745999999994</v>
      </c>
      <c r="G18" s="12">
        <f>$D35</f>
        <v>64.161745999999994</v>
      </c>
      <c r="H18" s="12">
        <f>$D36</f>
        <v>64.161745999999994</v>
      </c>
      <c r="I18" s="12">
        <f>$D37</f>
        <v>64.161745999999994</v>
      </c>
      <c r="J18" s="12">
        <f>$D38</f>
        <v>64.161745999999994</v>
      </c>
      <c r="K18" s="12">
        <f>$D39</f>
        <v>64.161745999999994</v>
      </c>
      <c r="L18" s="12">
        <f>$D40</f>
        <v>64.161745999999994</v>
      </c>
      <c r="M18" s="12">
        <f>$D41</f>
        <v>64.161745999999994</v>
      </c>
      <c r="N18" s="12">
        <f>$D42</f>
        <v>79.483953999999983</v>
      </c>
      <c r="O18" s="12">
        <f>$D43</f>
        <v>79.483953999999983</v>
      </c>
      <c r="P18" s="12">
        <f>$D44</f>
        <v>79.483953999999983</v>
      </c>
      <c r="Q18" s="12">
        <f>$D45</f>
        <v>79.483953999999983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1.2617459999999951</v>
      </c>
      <c r="D19" s="12">
        <f t="shared" ref="D19:V19" si="1">D18-D17</f>
        <v>1.2617459999999951</v>
      </c>
      <c r="E19" s="12">
        <f t="shared" si="1"/>
        <v>1.2617459999999951</v>
      </c>
      <c r="F19" s="12">
        <f t="shared" si="1"/>
        <v>1.2617459999999951</v>
      </c>
      <c r="G19" s="12">
        <f t="shared" si="1"/>
        <v>1.2617459999999951</v>
      </c>
      <c r="H19" s="12">
        <f t="shared" si="1"/>
        <v>1.2617459999999951</v>
      </c>
      <c r="I19" s="12">
        <f t="shared" si="1"/>
        <v>1.2617459999999951</v>
      </c>
      <c r="J19" s="12">
        <f t="shared" si="1"/>
        <v>1.2617459999999951</v>
      </c>
      <c r="K19" s="12">
        <f t="shared" si="1"/>
        <v>1.2617459999999951</v>
      </c>
      <c r="L19" s="12">
        <f t="shared" si="1"/>
        <v>1.2617459999999951</v>
      </c>
      <c r="M19" s="12">
        <f t="shared" si="1"/>
        <v>1.2617459999999951</v>
      </c>
      <c r="N19" s="12">
        <f t="shared" si="1"/>
        <v>-0.41604600000000858</v>
      </c>
      <c r="O19" s="12">
        <f t="shared" si="1"/>
        <v>-0.41604600000000858</v>
      </c>
      <c r="P19" s="12">
        <f t="shared" si="1"/>
        <v>-0.41604600000000858</v>
      </c>
      <c r="Q19" s="12">
        <f t="shared" si="1"/>
        <v>-0.41604600000000858</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15.581855000000003</v>
      </c>
      <c r="D22" s="12">
        <f>$E32</f>
        <v>15.581855000000003</v>
      </c>
      <c r="E22" s="12">
        <f>$E33</f>
        <v>15.581855000000003</v>
      </c>
      <c r="F22" s="12">
        <f>$E34</f>
        <v>15.581855000000003</v>
      </c>
      <c r="G22" s="12">
        <f>$E35</f>
        <v>15.581855000000003</v>
      </c>
      <c r="H22" s="12">
        <f>$E36</f>
        <v>15.581855000000003</v>
      </c>
      <c r="I22" s="12">
        <f>$E37</f>
        <v>15.581855000000003</v>
      </c>
      <c r="J22" s="12">
        <f>$E38</f>
        <v>15.581855000000003</v>
      </c>
      <c r="K22" s="12">
        <f>$E39</f>
        <v>15.581855000000003</v>
      </c>
      <c r="L22" s="12">
        <f>$E40</f>
        <v>15.581855000000003</v>
      </c>
      <c r="M22" s="12">
        <f>$E41</f>
        <v>15.581855000000003</v>
      </c>
      <c r="N22" s="12">
        <f>$E42</f>
        <v>19.302895000000003</v>
      </c>
      <c r="O22" s="12">
        <f>$E43</f>
        <v>19.302895000000003</v>
      </c>
      <c r="P22" s="12">
        <f>$E44</f>
        <v>19.302895000000003</v>
      </c>
      <c r="Q22" s="12">
        <f>$E45</f>
        <v>19.302895000000003</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-206.41814500000001</v>
      </c>
      <c r="D23" s="12">
        <f t="shared" ref="D23:V23" si="3">D22-D21</f>
        <v>-206.41814500000001</v>
      </c>
      <c r="E23" s="12">
        <f t="shared" si="3"/>
        <v>-206.41814500000001</v>
      </c>
      <c r="F23" s="12">
        <f t="shared" si="3"/>
        <v>-206.41814500000001</v>
      </c>
      <c r="G23" s="12">
        <f t="shared" si="3"/>
        <v>-206.41814500000001</v>
      </c>
      <c r="H23" s="12">
        <f t="shared" si="3"/>
        <v>-206.41814500000001</v>
      </c>
      <c r="I23" s="12">
        <f t="shared" si="3"/>
        <v>-206.41814500000001</v>
      </c>
      <c r="J23" s="12">
        <f t="shared" si="3"/>
        <v>-206.41814500000001</v>
      </c>
      <c r="K23" s="12">
        <f t="shared" si="3"/>
        <v>-206.41814500000001</v>
      </c>
      <c r="L23" s="12">
        <f t="shared" si="3"/>
        <v>-206.41814500000001</v>
      </c>
      <c r="M23" s="12">
        <f t="shared" si="3"/>
        <v>-206.41814500000001</v>
      </c>
      <c r="N23" s="12">
        <f t="shared" si="3"/>
        <v>-262.69710500000002</v>
      </c>
      <c r="O23" s="12">
        <f t="shared" si="3"/>
        <v>-262.69710500000002</v>
      </c>
      <c r="P23" s="12">
        <f t="shared" si="3"/>
        <v>-262.69710500000002</v>
      </c>
      <c r="Q23" s="12">
        <f t="shared" si="3"/>
        <v>-262.69710500000002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v>67</v>
      </c>
      <c r="C31" s="65">
        <f>IF(C$27="%w/w SAR",((C$28*10)*$B31),IF(C$27="%w/w DM",(((C$28*10)*($B$28/100))*$B31),IF(C$27="kg/t SAR",(C$28*$B31),IF(C$27="kg/t DM",((C$28*($B$28/100))*$B31),IF(C$27="mg/kg SAR",((C$28*0.001)*$B31),IF(C$27="mg/kg DM",(((C$28*0.001)*($B$28/100))*$B31),0))))))</f>
        <v>127.3</v>
      </c>
      <c r="D31" s="65">
        <f>(IF(D$27="%w/w SAR",((D$28*10)*$B31),IF(D$27="%w/w DM",(((D$28*10)*($B$28/100))*$B31),IF(D$27="kg/t SAR",(D$28*$B31),IF(D$27="kg/t DM",((D$28*($B$28/100))*$B31),IF(D$27="mg/kg SAR",((D$28*0.001)*$B31),IF(D$27="mg/kg DM",(((D$28*0.001)*($B$28/100))*$B31),"0")))))))*2.291</f>
        <v>64.161745999999994</v>
      </c>
      <c r="E31" s="65">
        <f>(IF(E$27="%w/w SAR",((E$28*10)*$B31),IF(E$27="%w/w DM",(((E$28*10)*($B$28/100))*$B31),IF(E$27="kg/t SAR",(E$28*$B31),IF(E$27="kg/t DM",((E$28*($B$28/100))*$B31),IF(E$27="mg/kg SAR",((E$28*0.001)*$B31),IF(E$27="mg/kg DM",(((E$28*0.001)*($B$28/100))*$B31),"0")))))))*1.205</f>
        <v>15.581855000000003</v>
      </c>
      <c r="F31" s="65">
        <f>(IF(F$27="%w/w SAR",((F$28*10)*$B31),IF(F$27="%w/w DM",(((F$28*10)*($B$28/100))*$B31),IF(F$27="kg/t SAR",(F$28*$B31),IF(F$27="kg/t DM",((F$28*($B$28/100))*$B31),IF(F$27="mg/kg SAR",((F$28*0.001)*$B31),IF(F$27="mg/kg DM",(((F$28*0.001)*($B$28/100))*$B31),"0")))))))*1.658</f>
        <v>2.8660187999999995</v>
      </c>
      <c r="G31" s="65">
        <f t="shared" ref="G31:P31" si="5">IF(G$27="%w/w SAR",((G$28*10)*$B31),IF(G$27="%w/w DM",(((G$28*10)*($B$28/100))*$B31),IF(G$27="kg/t SAR",(G$28*$B31),IF(G$27="kg/t DM",((G$28*($B$28/100))*$B31),IF(G$27="mg/kg SAR",((G$28*0.001)*$B31),IF(G$27="mg/kg DM",(((G$28*0.001)*($B$28/100))*$B31),0))))))</f>
        <v>1.34E-2</v>
      </c>
      <c r="H31" s="65">
        <f t="shared" si="5"/>
        <v>9.3799999999999994E-2</v>
      </c>
      <c r="I31" s="65">
        <f t="shared" si="5"/>
        <v>3.3500000000000002E-2</v>
      </c>
      <c r="J31" s="65">
        <f t="shared" si="5"/>
        <v>6.7000000000000002E-4</v>
      </c>
      <c r="K31" s="65">
        <f t="shared" si="5"/>
        <v>3.3500000000000001E-3</v>
      </c>
      <c r="L31" s="65">
        <f t="shared" si="5"/>
        <v>1.34E-2</v>
      </c>
      <c r="M31" s="65">
        <f t="shared" si="5"/>
        <v>1.9429999999999999E-2</v>
      </c>
      <c r="N31" s="65">
        <f t="shared" si="5"/>
        <v>0</v>
      </c>
      <c r="O31" s="65">
        <f t="shared" si="5"/>
        <v>0</v>
      </c>
      <c r="P31" s="65">
        <f t="shared" si="5"/>
        <v>25.929000000000002</v>
      </c>
      <c r="Q31" s="65">
        <f>(IF(Q$27="%w/w SAR",((Q$28*10)*$B31),IF(Q$27="%w/w DM",(((Q$28*10)*($B$28/100))*$B31),IF(Q$27="kg/t SAR",(Q$28*$B31),IF(Q$27="kg/t DM",((Q$28*($B$28/100))*$B31),IF(Q$27="mg/kg SAR",((Q$28*0.001)*$B31),IF(Q$27="mg/kg DM",(((Q$28*0.001)*($B$28/100))*$B31),0)))))))*2.5</f>
        <v>19.765000000000001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v>67</v>
      </c>
      <c r="C32" s="65">
        <f t="shared" ref="C32:C50" si="6">IF(C$27="%w/w SAR",((C$28*10)*$B32),IF(C$27="%w/w DM",(((C$28*10)*($B$28/100))*$B32),IF(C$27="kg/t SAR",(C$28*$B32),IF(C$27="kg/t DM",((C$28*($B$28/100))*$B32),IF(C$27="mg/kg SAR",((C$28*0.001)*$B32),IF(C$27="mg/kg DM",(((C$28*0.001)*($B$28/100))*$B32),0))))))</f>
        <v>127.3</v>
      </c>
      <c r="D32" s="65">
        <f t="shared" ref="D32:D50" si="7">(IF(D$27="%w/w SAR",((D$28*10)*$B32),IF(D$27="%w/w DM",(((D$28*10)*($B$28/100))*$B32),IF(D$27="kg/t SAR",(D$28*$B32),IF(D$27="kg/t DM",((D$28*($B$28/100))*$B32),IF(D$27="mg/kg SAR",((D$28*0.001)*$B32),IF(D$27="mg/kg DM",(((D$28*0.001)*($B$28/100))*$B32),"0")))))))*2.291</f>
        <v>64.161745999999994</v>
      </c>
      <c r="E32" s="65">
        <f t="shared" ref="E32:E50" si="8">(IF(E$27="%w/w SAR",((E$28*10)*$B32),IF(E$27="%w/w DM",(((E$28*10)*($B$28/100))*$B32),IF(E$27="kg/t SAR",(E$28*$B32),IF(E$27="kg/t DM",((E$28*($B$28/100))*$B32),IF(E$27="mg/kg SAR",((E$28*0.001)*$B32),IF(E$27="mg/kg DM",(((E$28*0.001)*($B$28/100))*$B32),"0")))))))*1.205</f>
        <v>15.581855000000003</v>
      </c>
      <c r="F32" s="65">
        <f t="shared" ref="F32:F50" si="9">(IF(F$27="%w/w SAR",((F$28*10)*$B32),IF(F$27="%w/w DM",(((F$28*10)*($B$28/100))*$B32),IF(F$27="kg/t SAR",(F$28*$B32),IF(F$27="kg/t DM",((F$28*($B$28/100))*$B32),IF(F$27="mg/kg SAR",((F$28*0.001)*$B32),IF(F$27="mg/kg DM",(((F$28*0.001)*($B$28/100))*$B32),"0")))))))*1.658</f>
        <v>2.8660187999999995</v>
      </c>
      <c r="G32" s="65">
        <f t="shared" ref="G32:P50" si="10">IF(G$27="%w/w SAR",((G$28*10)*$B32),IF(G$27="%w/w DM",(((G$28*10)*($B$28/100))*$B32),IF(G$27="kg/t SAR",(G$28*$B32),IF(G$27="kg/t DM",((G$28*($B$28/100))*$B32),IF(G$27="mg/kg SAR",((G$28*0.001)*$B32),IF(G$27="mg/kg DM",(((G$28*0.001)*($B$28/100))*$B32),0))))))</f>
        <v>1.34E-2</v>
      </c>
      <c r="H32" s="65">
        <f t="shared" si="10"/>
        <v>9.3799999999999994E-2</v>
      </c>
      <c r="I32" s="65">
        <f t="shared" si="10"/>
        <v>3.3500000000000002E-2</v>
      </c>
      <c r="J32" s="65">
        <f t="shared" si="10"/>
        <v>6.7000000000000002E-4</v>
      </c>
      <c r="K32" s="65">
        <f t="shared" si="10"/>
        <v>3.3500000000000001E-3</v>
      </c>
      <c r="L32" s="65">
        <f t="shared" si="10"/>
        <v>1.34E-2</v>
      </c>
      <c r="M32" s="65">
        <f t="shared" si="10"/>
        <v>1.9429999999999999E-2</v>
      </c>
      <c r="N32" s="65">
        <f t="shared" si="10"/>
        <v>0</v>
      </c>
      <c r="O32" s="65">
        <f t="shared" si="10"/>
        <v>0</v>
      </c>
      <c r="P32" s="65">
        <f t="shared" si="10"/>
        <v>25.929000000000002</v>
      </c>
      <c r="Q32" s="65">
        <f t="shared" ref="Q32:Q50" si="11">(IF(Q$27="%w/w SAR",((Q$28*10)*$B32),IF(Q$27="%w/w DM",(((Q$28*10)*($B$28/100))*$B32),IF(Q$27="kg/t SAR",(Q$28*$B32),IF(Q$27="kg/t DM",((Q$28*($B$28/100))*$B32),IF(Q$27="mg/kg SAR",((Q$28*0.001)*$B32),IF(Q$27="mg/kg DM",(((Q$28*0.001)*($B$28/100))*$B32),0)))))))*2.5</f>
        <v>19.765000000000001</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windy hill 3</v>
      </c>
      <c r="B33" s="11">
        <v>67</v>
      </c>
      <c r="C33" s="65">
        <f t="shared" si="6"/>
        <v>127.3</v>
      </c>
      <c r="D33" s="65">
        <f t="shared" si="7"/>
        <v>64.161745999999994</v>
      </c>
      <c r="E33" s="65">
        <f t="shared" si="8"/>
        <v>15.581855000000003</v>
      </c>
      <c r="F33" s="65">
        <f t="shared" si="9"/>
        <v>2.8660187999999995</v>
      </c>
      <c r="G33" s="65">
        <f t="shared" si="10"/>
        <v>1.34E-2</v>
      </c>
      <c r="H33" s="65">
        <f t="shared" si="10"/>
        <v>9.3799999999999994E-2</v>
      </c>
      <c r="I33" s="65">
        <f t="shared" si="10"/>
        <v>3.3500000000000002E-2</v>
      </c>
      <c r="J33" s="65">
        <f t="shared" si="10"/>
        <v>6.7000000000000002E-4</v>
      </c>
      <c r="K33" s="65">
        <f t="shared" si="10"/>
        <v>3.3500000000000001E-3</v>
      </c>
      <c r="L33" s="65">
        <f t="shared" si="10"/>
        <v>1.34E-2</v>
      </c>
      <c r="M33" s="65">
        <f t="shared" si="10"/>
        <v>1.9429999999999999E-2</v>
      </c>
      <c r="N33" s="65">
        <f t="shared" si="10"/>
        <v>0</v>
      </c>
      <c r="O33" s="65">
        <f t="shared" si="10"/>
        <v>0</v>
      </c>
      <c r="P33" s="65">
        <f t="shared" si="10"/>
        <v>25.929000000000002</v>
      </c>
      <c r="Q33" s="65">
        <f t="shared" si="11"/>
        <v>19.765000000000001</v>
      </c>
      <c r="R33" s="65">
        <f t="shared" si="12"/>
        <v>0</v>
      </c>
      <c r="S33" s="65">
        <f t="shared" si="12"/>
        <v>0</v>
      </c>
      <c r="T33" s="65">
        <f t="shared" si="12"/>
        <v>0</v>
      </c>
      <c r="U33" s="126">
        <f t="shared" si="12"/>
        <v>0</v>
      </c>
    </row>
    <row r="34" spans="1:21" s="48" customFormat="1" ht="13" x14ac:dyDescent="0.35">
      <c r="A34" s="125" t="str">
        <f>F8</f>
        <v>windy hill 4</v>
      </c>
      <c r="B34" s="11">
        <v>67</v>
      </c>
      <c r="C34" s="65">
        <f t="shared" si="6"/>
        <v>127.3</v>
      </c>
      <c r="D34" s="65">
        <f t="shared" si="7"/>
        <v>64.161745999999994</v>
      </c>
      <c r="E34" s="65">
        <f t="shared" si="8"/>
        <v>15.581855000000003</v>
      </c>
      <c r="F34" s="65">
        <f t="shared" si="9"/>
        <v>2.8660187999999995</v>
      </c>
      <c r="G34" s="65">
        <f t="shared" si="10"/>
        <v>1.34E-2</v>
      </c>
      <c r="H34" s="65">
        <f t="shared" si="10"/>
        <v>9.3799999999999994E-2</v>
      </c>
      <c r="I34" s="65">
        <f t="shared" si="10"/>
        <v>3.3500000000000002E-2</v>
      </c>
      <c r="J34" s="65">
        <f t="shared" si="10"/>
        <v>6.7000000000000002E-4</v>
      </c>
      <c r="K34" s="65">
        <f t="shared" si="10"/>
        <v>3.3500000000000001E-3</v>
      </c>
      <c r="L34" s="65">
        <f t="shared" si="10"/>
        <v>1.34E-2</v>
      </c>
      <c r="M34" s="65">
        <f t="shared" si="10"/>
        <v>1.9429999999999999E-2</v>
      </c>
      <c r="N34" s="65">
        <f t="shared" si="10"/>
        <v>0</v>
      </c>
      <c r="O34" s="65">
        <f t="shared" si="10"/>
        <v>0</v>
      </c>
      <c r="P34" s="65">
        <f t="shared" si="10"/>
        <v>25.929000000000002</v>
      </c>
      <c r="Q34" s="65">
        <f t="shared" si="11"/>
        <v>19.765000000000001</v>
      </c>
      <c r="R34" s="65">
        <f t="shared" si="12"/>
        <v>0</v>
      </c>
      <c r="S34" s="65">
        <f t="shared" si="12"/>
        <v>0</v>
      </c>
      <c r="T34" s="65">
        <f t="shared" si="12"/>
        <v>0</v>
      </c>
      <c r="U34" s="126">
        <f t="shared" si="12"/>
        <v>0</v>
      </c>
    </row>
    <row r="35" spans="1:21" s="48" customFormat="1" ht="13" x14ac:dyDescent="0.35">
      <c r="A35" s="125" t="str">
        <f>G8</f>
        <v>windy hill 5</v>
      </c>
      <c r="B35" s="11">
        <v>67</v>
      </c>
      <c r="C35" s="65">
        <f t="shared" si="6"/>
        <v>127.3</v>
      </c>
      <c r="D35" s="65">
        <f t="shared" si="7"/>
        <v>64.161745999999994</v>
      </c>
      <c r="E35" s="65">
        <f t="shared" si="8"/>
        <v>15.581855000000003</v>
      </c>
      <c r="F35" s="65">
        <f t="shared" si="9"/>
        <v>2.8660187999999995</v>
      </c>
      <c r="G35" s="65">
        <f t="shared" si="10"/>
        <v>1.34E-2</v>
      </c>
      <c r="H35" s="65">
        <f t="shared" si="10"/>
        <v>9.3799999999999994E-2</v>
      </c>
      <c r="I35" s="65">
        <f t="shared" si="10"/>
        <v>3.3500000000000002E-2</v>
      </c>
      <c r="J35" s="65">
        <f t="shared" si="10"/>
        <v>6.7000000000000002E-4</v>
      </c>
      <c r="K35" s="65">
        <f t="shared" si="10"/>
        <v>3.3500000000000001E-3</v>
      </c>
      <c r="L35" s="65">
        <f t="shared" si="10"/>
        <v>1.34E-2</v>
      </c>
      <c r="M35" s="65">
        <f t="shared" si="10"/>
        <v>1.9429999999999999E-2</v>
      </c>
      <c r="N35" s="65">
        <f t="shared" si="10"/>
        <v>0</v>
      </c>
      <c r="O35" s="65">
        <f t="shared" si="10"/>
        <v>0</v>
      </c>
      <c r="P35" s="65">
        <f t="shared" si="10"/>
        <v>25.929000000000002</v>
      </c>
      <c r="Q35" s="65">
        <f t="shared" si="11"/>
        <v>19.765000000000001</v>
      </c>
      <c r="R35" s="65">
        <f t="shared" si="12"/>
        <v>0</v>
      </c>
      <c r="S35" s="65">
        <f t="shared" si="12"/>
        <v>0</v>
      </c>
      <c r="T35" s="65">
        <f t="shared" si="12"/>
        <v>0</v>
      </c>
      <c r="U35" s="126">
        <f t="shared" si="12"/>
        <v>0</v>
      </c>
    </row>
    <row r="36" spans="1:21" s="48" customFormat="1" ht="13" x14ac:dyDescent="0.35">
      <c r="A36" s="125" t="str">
        <f>H8</f>
        <v>windy hill 6</v>
      </c>
      <c r="B36" s="11">
        <v>67</v>
      </c>
      <c r="C36" s="65">
        <f t="shared" si="6"/>
        <v>127.3</v>
      </c>
      <c r="D36" s="65">
        <f t="shared" si="7"/>
        <v>64.161745999999994</v>
      </c>
      <c r="E36" s="65">
        <f t="shared" si="8"/>
        <v>15.581855000000003</v>
      </c>
      <c r="F36" s="65">
        <f t="shared" si="9"/>
        <v>2.8660187999999995</v>
      </c>
      <c r="G36" s="65">
        <f t="shared" si="10"/>
        <v>1.34E-2</v>
      </c>
      <c r="H36" s="65">
        <f t="shared" si="10"/>
        <v>9.3799999999999994E-2</v>
      </c>
      <c r="I36" s="65">
        <f t="shared" si="10"/>
        <v>3.3500000000000002E-2</v>
      </c>
      <c r="J36" s="65">
        <f t="shared" si="10"/>
        <v>6.7000000000000002E-4</v>
      </c>
      <c r="K36" s="65">
        <f t="shared" si="10"/>
        <v>3.3500000000000001E-3</v>
      </c>
      <c r="L36" s="65">
        <f t="shared" si="10"/>
        <v>1.34E-2</v>
      </c>
      <c r="M36" s="65">
        <f t="shared" si="10"/>
        <v>1.9429999999999999E-2</v>
      </c>
      <c r="N36" s="65">
        <f t="shared" si="10"/>
        <v>0</v>
      </c>
      <c r="O36" s="65">
        <f t="shared" si="10"/>
        <v>0</v>
      </c>
      <c r="P36" s="65">
        <f t="shared" si="10"/>
        <v>25.929000000000002</v>
      </c>
      <c r="Q36" s="65">
        <f t="shared" si="11"/>
        <v>19.765000000000001</v>
      </c>
      <c r="R36" s="65">
        <f t="shared" si="12"/>
        <v>0</v>
      </c>
      <c r="S36" s="65">
        <f t="shared" si="12"/>
        <v>0</v>
      </c>
      <c r="T36" s="65">
        <f t="shared" si="12"/>
        <v>0</v>
      </c>
      <c r="U36" s="126">
        <f t="shared" si="12"/>
        <v>0</v>
      </c>
    </row>
    <row r="37" spans="1:21" s="48" customFormat="1" ht="13" x14ac:dyDescent="0.35">
      <c r="A37" s="125" t="str">
        <f>I8</f>
        <v>windy hill 7</v>
      </c>
      <c r="B37" s="11">
        <v>67</v>
      </c>
      <c r="C37" s="65">
        <f t="shared" si="6"/>
        <v>127.3</v>
      </c>
      <c r="D37" s="65">
        <f t="shared" si="7"/>
        <v>64.161745999999994</v>
      </c>
      <c r="E37" s="65">
        <f t="shared" si="8"/>
        <v>15.581855000000003</v>
      </c>
      <c r="F37" s="65">
        <f t="shared" si="9"/>
        <v>2.8660187999999995</v>
      </c>
      <c r="G37" s="65">
        <f t="shared" si="10"/>
        <v>1.34E-2</v>
      </c>
      <c r="H37" s="65">
        <f t="shared" si="10"/>
        <v>9.3799999999999994E-2</v>
      </c>
      <c r="I37" s="65">
        <f t="shared" si="10"/>
        <v>3.3500000000000002E-2</v>
      </c>
      <c r="J37" s="65">
        <f t="shared" si="10"/>
        <v>6.7000000000000002E-4</v>
      </c>
      <c r="K37" s="65">
        <f t="shared" si="10"/>
        <v>3.3500000000000001E-3</v>
      </c>
      <c r="L37" s="65">
        <f t="shared" si="10"/>
        <v>1.34E-2</v>
      </c>
      <c r="M37" s="65">
        <f t="shared" si="10"/>
        <v>1.9429999999999999E-2</v>
      </c>
      <c r="N37" s="65">
        <f t="shared" si="10"/>
        <v>0</v>
      </c>
      <c r="O37" s="65">
        <f t="shared" si="10"/>
        <v>0</v>
      </c>
      <c r="P37" s="65">
        <f t="shared" si="10"/>
        <v>25.929000000000002</v>
      </c>
      <c r="Q37" s="65">
        <f t="shared" si="11"/>
        <v>19.765000000000001</v>
      </c>
      <c r="R37" s="65">
        <f t="shared" si="12"/>
        <v>0</v>
      </c>
      <c r="S37" s="65">
        <f t="shared" si="12"/>
        <v>0</v>
      </c>
      <c r="T37" s="65">
        <f t="shared" si="12"/>
        <v>0</v>
      </c>
      <c r="U37" s="126">
        <f t="shared" si="12"/>
        <v>0</v>
      </c>
    </row>
    <row r="38" spans="1:21" s="48" customFormat="1" ht="13" x14ac:dyDescent="0.35">
      <c r="A38" s="125" t="str">
        <f>J8</f>
        <v>windy hill 8</v>
      </c>
      <c r="B38" s="11">
        <v>67</v>
      </c>
      <c r="C38" s="65">
        <f t="shared" si="6"/>
        <v>127.3</v>
      </c>
      <c r="D38" s="65">
        <f t="shared" si="7"/>
        <v>64.161745999999994</v>
      </c>
      <c r="E38" s="65">
        <f t="shared" si="8"/>
        <v>15.581855000000003</v>
      </c>
      <c r="F38" s="65">
        <f t="shared" si="9"/>
        <v>2.8660187999999995</v>
      </c>
      <c r="G38" s="65">
        <f t="shared" si="10"/>
        <v>1.34E-2</v>
      </c>
      <c r="H38" s="65">
        <f t="shared" si="10"/>
        <v>9.3799999999999994E-2</v>
      </c>
      <c r="I38" s="65">
        <f t="shared" si="10"/>
        <v>3.3500000000000002E-2</v>
      </c>
      <c r="J38" s="65">
        <f t="shared" si="10"/>
        <v>6.7000000000000002E-4</v>
      </c>
      <c r="K38" s="65">
        <f t="shared" si="10"/>
        <v>3.3500000000000001E-3</v>
      </c>
      <c r="L38" s="65">
        <f t="shared" si="10"/>
        <v>1.34E-2</v>
      </c>
      <c r="M38" s="65">
        <f t="shared" si="10"/>
        <v>1.9429999999999999E-2</v>
      </c>
      <c r="N38" s="65">
        <f t="shared" si="10"/>
        <v>0</v>
      </c>
      <c r="O38" s="65">
        <f t="shared" si="10"/>
        <v>0</v>
      </c>
      <c r="P38" s="65">
        <f t="shared" si="10"/>
        <v>25.929000000000002</v>
      </c>
      <c r="Q38" s="65">
        <f t="shared" si="11"/>
        <v>19.765000000000001</v>
      </c>
      <c r="R38" s="65">
        <f t="shared" si="12"/>
        <v>0</v>
      </c>
      <c r="S38" s="65">
        <f t="shared" si="12"/>
        <v>0</v>
      </c>
      <c r="T38" s="65">
        <f t="shared" si="12"/>
        <v>0</v>
      </c>
      <c r="U38" s="126">
        <f t="shared" si="12"/>
        <v>0</v>
      </c>
    </row>
    <row r="39" spans="1:21" s="48" customFormat="1" ht="13" x14ac:dyDescent="0.35">
      <c r="A39" s="125" t="str">
        <f>K8</f>
        <v>windy hill 9</v>
      </c>
      <c r="B39" s="11">
        <v>67</v>
      </c>
      <c r="C39" s="65">
        <f t="shared" si="6"/>
        <v>127.3</v>
      </c>
      <c r="D39" s="65">
        <f t="shared" si="7"/>
        <v>64.161745999999994</v>
      </c>
      <c r="E39" s="65">
        <f t="shared" si="8"/>
        <v>15.581855000000003</v>
      </c>
      <c r="F39" s="65">
        <f t="shared" si="9"/>
        <v>2.8660187999999995</v>
      </c>
      <c r="G39" s="65">
        <f t="shared" si="10"/>
        <v>1.34E-2</v>
      </c>
      <c r="H39" s="65">
        <f t="shared" si="10"/>
        <v>9.3799999999999994E-2</v>
      </c>
      <c r="I39" s="65">
        <f t="shared" si="10"/>
        <v>3.3500000000000002E-2</v>
      </c>
      <c r="J39" s="65">
        <f t="shared" si="10"/>
        <v>6.7000000000000002E-4</v>
      </c>
      <c r="K39" s="65">
        <f t="shared" si="10"/>
        <v>3.3500000000000001E-3</v>
      </c>
      <c r="L39" s="65">
        <f t="shared" si="10"/>
        <v>1.34E-2</v>
      </c>
      <c r="M39" s="65">
        <f t="shared" si="10"/>
        <v>1.9429999999999999E-2</v>
      </c>
      <c r="N39" s="65">
        <f t="shared" si="10"/>
        <v>0</v>
      </c>
      <c r="O39" s="65">
        <f t="shared" si="10"/>
        <v>0</v>
      </c>
      <c r="P39" s="65">
        <f t="shared" si="10"/>
        <v>25.929000000000002</v>
      </c>
      <c r="Q39" s="65">
        <f t="shared" si="11"/>
        <v>19.765000000000001</v>
      </c>
      <c r="R39" s="65">
        <f t="shared" si="12"/>
        <v>0</v>
      </c>
      <c r="S39" s="65">
        <f t="shared" si="12"/>
        <v>0</v>
      </c>
      <c r="T39" s="65">
        <f t="shared" si="12"/>
        <v>0</v>
      </c>
      <c r="U39" s="126">
        <f t="shared" si="12"/>
        <v>0</v>
      </c>
    </row>
    <row r="40" spans="1:21" s="48" customFormat="1" ht="13" x14ac:dyDescent="0.35">
      <c r="A40" s="125" t="str">
        <f>L8</f>
        <v>windy hill 10</v>
      </c>
      <c r="B40" s="11">
        <v>67</v>
      </c>
      <c r="C40" s="65">
        <f t="shared" si="6"/>
        <v>127.3</v>
      </c>
      <c r="D40" s="65">
        <f t="shared" si="7"/>
        <v>64.161745999999994</v>
      </c>
      <c r="E40" s="65">
        <f t="shared" si="8"/>
        <v>15.581855000000003</v>
      </c>
      <c r="F40" s="65">
        <f t="shared" si="9"/>
        <v>2.8660187999999995</v>
      </c>
      <c r="G40" s="65">
        <f t="shared" si="10"/>
        <v>1.34E-2</v>
      </c>
      <c r="H40" s="65">
        <f t="shared" si="10"/>
        <v>9.3799999999999994E-2</v>
      </c>
      <c r="I40" s="65">
        <f t="shared" si="10"/>
        <v>3.3500000000000002E-2</v>
      </c>
      <c r="J40" s="65">
        <f t="shared" si="10"/>
        <v>6.7000000000000002E-4</v>
      </c>
      <c r="K40" s="65">
        <f t="shared" si="10"/>
        <v>3.3500000000000001E-3</v>
      </c>
      <c r="L40" s="65">
        <f t="shared" si="10"/>
        <v>1.34E-2</v>
      </c>
      <c r="M40" s="65">
        <f t="shared" si="10"/>
        <v>1.9429999999999999E-2</v>
      </c>
      <c r="N40" s="65">
        <f t="shared" si="10"/>
        <v>0</v>
      </c>
      <c r="O40" s="65">
        <f t="shared" si="10"/>
        <v>0</v>
      </c>
      <c r="P40" s="65">
        <f t="shared" si="10"/>
        <v>25.929000000000002</v>
      </c>
      <c r="Q40" s="65">
        <f t="shared" si="11"/>
        <v>19.765000000000001</v>
      </c>
      <c r="R40" s="65">
        <f t="shared" si="12"/>
        <v>0</v>
      </c>
      <c r="S40" s="65">
        <f t="shared" si="12"/>
        <v>0</v>
      </c>
      <c r="T40" s="65">
        <f t="shared" si="12"/>
        <v>0</v>
      </c>
      <c r="U40" s="126">
        <f t="shared" si="12"/>
        <v>0</v>
      </c>
    </row>
    <row r="41" spans="1:21" s="48" customFormat="1" ht="13" x14ac:dyDescent="0.35">
      <c r="A41" s="125" t="str">
        <f>M8</f>
        <v>windy hill 11</v>
      </c>
      <c r="B41" s="11">
        <v>67</v>
      </c>
      <c r="C41" s="65">
        <f t="shared" si="6"/>
        <v>127.3</v>
      </c>
      <c r="D41" s="65">
        <f t="shared" si="7"/>
        <v>64.161745999999994</v>
      </c>
      <c r="E41" s="65">
        <f t="shared" si="8"/>
        <v>15.581855000000003</v>
      </c>
      <c r="F41" s="65">
        <f t="shared" si="9"/>
        <v>2.8660187999999995</v>
      </c>
      <c r="G41" s="65">
        <f t="shared" si="10"/>
        <v>1.34E-2</v>
      </c>
      <c r="H41" s="65">
        <f t="shared" si="10"/>
        <v>9.3799999999999994E-2</v>
      </c>
      <c r="I41" s="65">
        <f t="shared" si="10"/>
        <v>3.3500000000000002E-2</v>
      </c>
      <c r="J41" s="65">
        <f t="shared" si="10"/>
        <v>6.7000000000000002E-4</v>
      </c>
      <c r="K41" s="65">
        <f t="shared" si="10"/>
        <v>3.3500000000000001E-3</v>
      </c>
      <c r="L41" s="65">
        <f t="shared" si="10"/>
        <v>1.34E-2</v>
      </c>
      <c r="M41" s="65">
        <f t="shared" si="10"/>
        <v>1.9429999999999999E-2</v>
      </c>
      <c r="N41" s="65">
        <f t="shared" si="10"/>
        <v>0</v>
      </c>
      <c r="O41" s="65">
        <f t="shared" si="10"/>
        <v>0</v>
      </c>
      <c r="P41" s="65">
        <f t="shared" si="10"/>
        <v>25.929000000000002</v>
      </c>
      <c r="Q41" s="65">
        <f t="shared" si="11"/>
        <v>19.765000000000001</v>
      </c>
      <c r="R41" s="65">
        <f t="shared" si="12"/>
        <v>0</v>
      </c>
      <c r="S41" s="65">
        <f t="shared" si="12"/>
        <v>0</v>
      </c>
      <c r="T41" s="65">
        <f t="shared" si="12"/>
        <v>0</v>
      </c>
      <c r="U41" s="126">
        <f t="shared" si="12"/>
        <v>0</v>
      </c>
    </row>
    <row r="42" spans="1:21" s="48" customFormat="1" ht="13" x14ac:dyDescent="0.35">
      <c r="A42" s="125" t="str">
        <f>N8</f>
        <v>ty gwynn 23</v>
      </c>
      <c r="B42" s="11">
        <v>83</v>
      </c>
      <c r="C42" s="65">
        <f t="shared" si="6"/>
        <v>157.69999999999999</v>
      </c>
      <c r="D42" s="65">
        <f t="shared" si="7"/>
        <v>79.483953999999983</v>
      </c>
      <c r="E42" s="65">
        <f t="shared" si="8"/>
        <v>19.302895000000003</v>
      </c>
      <c r="F42" s="65">
        <f t="shared" si="9"/>
        <v>3.5504411999999999</v>
      </c>
      <c r="G42" s="65">
        <f t="shared" si="10"/>
        <v>1.66E-2</v>
      </c>
      <c r="H42" s="65">
        <f t="shared" si="10"/>
        <v>0.1162</v>
      </c>
      <c r="I42" s="65">
        <f t="shared" si="10"/>
        <v>4.1500000000000002E-2</v>
      </c>
      <c r="J42" s="65">
        <f t="shared" si="10"/>
        <v>8.3000000000000012E-4</v>
      </c>
      <c r="K42" s="65">
        <f t="shared" si="10"/>
        <v>4.15E-3</v>
      </c>
      <c r="L42" s="65">
        <f t="shared" si="10"/>
        <v>1.66E-2</v>
      </c>
      <c r="M42" s="65">
        <f t="shared" si="10"/>
        <v>2.4070000000000001E-2</v>
      </c>
      <c r="N42" s="65">
        <f t="shared" si="10"/>
        <v>0</v>
      </c>
      <c r="O42" s="65">
        <f t="shared" si="10"/>
        <v>0</v>
      </c>
      <c r="P42" s="65">
        <f t="shared" si="10"/>
        <v>32.121000000000002</v>
      </c>
      <c r="Q42" s="65">
        <f t="shared" si="11"/>
        <v>24.484999999999999</v>
      </c>
      <c r="R42" s="65">
        <f t="shared" si="12"/>
        <v>0</v>
      </c>
      <c r="S42" s="65">
        <f t="shared" si="12"/>
        <v>0</v>
      </c>
      <c r="T42" s="65">
        <f t="shared" si="12"/>
        <v>0</v>
      </c>
      <c r="U42" s="126">
        <f t="shared" si="12"/>
        <v>0</v>
      </c>
    </row>
    <row r="43" spans="1:21" s="48" customFormat="1" ht="13" x14ac:dyDescent="0.35">
      <c r="A43" s="125" t="str">
        <f>O8</f>
        <v>ty gwynn 24</v>
      </c>
      <c r="B43" s="11">
        <v>83</v>
      </c>
      <c r="C43" s="65">
        <f t="shared" si="6"/>
        <v>157.69999999999999</v>
      </c>
      <c r="D43" s="65">
        <f t="shared" si="7"/>
        <v>79.483953999999983</v>
      </c>
      <c r="E43" s="65">
        <f t="shared" si="8"/>
        <v>19.302895000000003</v>
      </c>
      <c r="F43" s="65">
        <f t="shared" si="9"/>
        <v>3.5504411999999999</v>
      </c>
      <c r="G43" s="65">
        <f t="shared" si="10"/>
        <v>1.66E-2</v>
      </c>
      <c r="H43" s="65">
        <f t="shared" si="10"/>
        <v>0.1162</v>
      </c>
      <c r="I43" s="65">
        <f t="shared" si="10"/>
        <v>4.1500000000000002E-2</v>
      </c>
      <c r="J43" s="65">
        <f t="shared" si="10"/>
        <v>8.3000000000000012E-4</v>
      </c>
      <c r="K43" s="65">
        <f t="shared" si="10"/>
        <v>4.15E-3</v>
      </c>
      <c r="L43" s="65">
        <f t="shared" si="10"/>
        <v>1.66E-2</v>
      </c>
      <c r="M43" s="65">
        <f t="shared" si="10"/>
        <v>2.4070000000000001E-2</v>
      </c>
      <c r="N43" s="65">
        <f t="shared" si="10"/>
        <v>0</v>
      </c>
      <c r="O43" s="65">
        <f t="shared" si="10"/>
        <v>0</v>
      </c>
      <c r="P43" s="65">
        <f t="shared" si="10"/>
        <v>32.121000000000002</v>
      </c>
      <c r="Q43" s="65">
        <f t="shared" si="11"/>
        <v>24.484999999999999</v>
      </c>
      <c r="R43" s="65">
        <f t="shared" si="12"/>
        <v>0</v>
      </c>
      <c r="S43" s="65">
        <f t="shared" si="12"/>
        <v>0</v>
      </c>
      <c r="T43" s="65">
        <f t="shared" si="12"/>
        <v>0</v>
      </c>
      <c r="U43" s="126">
        <f t="shared" si="12"/>
        <v>0</v>
      </c>
    </row>
    <row r="44" spans="1:21" s="48" customFormat="1" ht="13" x14ac:dyDescent="0.35">
      <c r="A44" s="125" t="str">
        <f>P8</f>
        <v>cilrhue 21</v>
      </c>
      <c r="B44" s="11">
        <v>83</v>
      </c>
      <c r="C44" s="65">
        <f t="shared" si="6"/>
        <v>157.69999999999999</v>
      </c>
      <c r="D44" s="65">
        <f t="shared" si="7"/>
        <v>79.483953999999983</v>
      </c>
      <c r="E44" s="65">
        <f t="shared" si="8"/>
        <v>19.302895000000003</v>
      </c>
      <c r="F44" s="65">
        <f t="shared" si="9"/>
        <v>3.5504411999999999</v>
      </c>
      <c r="G44" s="65">
        <f t="shared" si="10"/>
        <v>1.66E-2</v>
      </c>
      <c r="H44" s="65">
        <f t="shared" si="10"/>
        <v>0.1162</v>
      </c>
      <c r="I44" s="65">
        <f t="shared" si="10"/>
        <v>4.1500000000000002E-2</v>
      </c>
      <c r="J44" s="65">
        <f t="shared" si="10"/>
        <v>8.3000000000000012E-4</v>
      </c>
      <c r="K44" s="65">
        <f t="shared" si="10"/>
        <v>4.15E-3</v>
      </c>
      <c r="L44" s="65">
        <f t="shared" si="10"/>
        <v>1.66E-2</v>
      </c>
      <c r="M44" s="65">
        <f t="shared" si="10"/>
        <v>2.4070000000000001E-2</v>
      </c>
      <c r="N44" s="65">
        <f t="shared" si="10"/>
        <v>0</v>
      </c>
      <c r="O44" s="65">
        <f t="shared" si="10"/>
        <v>0</v>
      </c>
      <c r="P44" s="65">
        <f t="shared" si="10"/>
        <v>32.121000000000002</v>
      </c>
      <c r="Q44" s="65">
        <f t="shared" si="11"/>
        <v>24.484999999999999</v>
      </c>
      <c r="R44" s="65">
        <f t="shared" si="12"/>
        <v>0</v>
      </c>
      <c r="S44" s="65">
        <f t="shared" si="12"/>
        <v>0</v>
      </c>
      <c r="T44" s="65">
        <f t="shared" si="12"/>
        <v>0</v>
      </c>
      <c r="U44" s="126">
        <f t="shared" si="12"/>
        <v>0</v>
      </c>
    </row>
    <row r="45" spans="1:21" s="48" customFormat="1" ht="13" x14ac:dyDescent="0.35">
      <c r="A45" s="125" t="str">
        <f>Q8</f>
        <v>cilrhue 22</v>
      </c>
      <c r="B45" s="11">
        <v>83</v>
      </c>
      <c r="C45" s="65">
        <f t="shared" si="6"/>
        <v>157.69999999999999</v>
      </c>
      <c r="D45" s="65">
        <f t="shared" si="7"/>
        <v>79.483953999999983</v>
      </c>
      <c r="E45" s="65">
        <f t="shared" si="8"/>
        <v>19.302895000000003</v>
      </c>
      <c r="F45" s="65">
        <f t="shared" si="9"/>
        <v>3.5504411999999999</v>
      </c>
      <c r="G45" s="65">
        <f t="shared" si="10"/>
        <v>1.66E-2</v>
      </c>
      <c r="H45" s="65">
        <f t="shared" si="10"/>
        <v>0.1162</v>
      </c>
      <c r="I45" s="65">
        <f t="shared" si="10"/>
        <v>4.1500000000000002E-2</v>
      </c>
      <c r="J45" s="65">
        <f t="shared" si="10"/>
        <v>8.3000000000000012E-4</v>
      </c>
      <c r="K45" s="65">
        <f t="shared" si="10"/>
        <v>4.15E-3</v>
      </c>
      <c r="L45" s="65">
        <f t="shared" si="10"/>
        <v>1.66E-2</v>
      </c>
      <c r="M45" s="65">
        <f t="shared" si="10"/>
        <v>2.4070000000000001E-2</v>
      </c>
      <c r="N45" s="65">
        <f t="shared" si="10"/>
        <v>0</v>
      </c>
      <c r="O45" s="65">
        <f t="shared" si="10"/>
        <v>0</v>
      </c>
      <c r="P45" s="65">
        <f t="shared" si="10"/>
        <v>32.121000000000002</v>
      </c>
      <c r="Q45" s="65">
        <f t="shared" si="11"/>
        <v>24.484999999999999</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67</v>
      </c>
      <c r="C62" s="65">
        <f>B32</f>
        <v>67</v>
      </c>
      <c r="D62" s="65">
        <f>B33</f>
        <v>67</v>
      </c>
      <c r="E62" s="65">
        <f>B34</f>
        <v>67</v>
      </c>
      <c r="F62" s="65">
        <f>B35</f>
        <v>67</v>
      </c>
      <c r="G62" s="65">
        <f>B36</f>
        <v>67</v>
      </c>
      <c r="H62" s="65">
        <f>B37</f>
        <v>67</v>
      </c>
      <c r="I62" s="65">
        <f>B38</f>
        <v>67</v>
      </c>
      <c r="J62" s="65">
        <f>B39</f>
        <v>67</v>
      </c>
      <c r="K62" s="65">
        <f>B40</f>
        <v>67</v>
      </c>
      <c r="L62" s="65">
        <f>B41</f>
        <v>67</v>
      </c>
      <c r="M62" s="65">
        <f>B42</f>
        <v>83</v>
      </c>
      <c r="N62" s="65">
        <f>B43</f>
        <v>83</v>
      </c>
      <c r="O62" s="65">
        <f>B44</f>
        <v>83</v>
      </c>
      <c r="P62" s="65">
        <f>B45</f>
        <v>83</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R28" sqref="R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v>5.95</v>
      </c>
      <c r="J1" s="158" t="s">
        <v>153</v>
      </c>
      <c r="K1" s="159"/>
      <c r="L1" s="109">
        <v>30.6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v>20502</v>
      </c>
      <c r="G2" s="136" t="s">
        <v>110</v>
      </c>
      <c r="H2" s="137"/>
      <c r="I2" s="110">
        <v>317</v>
      </c>
      <c r="J2" s="138" t="s">
        <v>158</v>
      </c>
      <c r="K2" s="139"/>
      <c r="L2" s="110">
        <v>10</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t="s">
        <v>78</v>
      </c>
      <c r="G3" s="138" t="s">
        <v>159</v>
      </c>
      <c r="H3" s="139"/>
      <c r="I3" s="110">
        <v>4820</v>
      </c>
      <c r="J3" s="160" t="s">
        <v>154</v>
      </c>
      <c r="K3" s="161"/>
      <c r="L3" s="110">
        <f>(L1/(L2*10000))*100</f>
        <v>3.0600000000000002E-2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t="s">
        <v>182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64.182365000000004</v>
      </c>
      <c r="D18" s="12">
        <f>$D32</f>
        <v>64.182365000000004</v>
      </c>
      <c r="E18" s="12">
        <f>$D33</f>
        <v>64.182365000000004</v>
      </c>
      <c r="F18" s="12">
        <f>$D34</f>
        <v>64.182365000000004</v>
      </c>
      <c r="G18" s="12">
        <f>$D35</f>
        <v>64.182365000000004</v>
      </c>
      <c r="H18" s="12">
        <f>$D36</f>
        <v>64.182365000000004</v>
      </c>
      <c r="I18" s="12">
        <f>$D37</f>
        <v>64.182365000000004</v>
      </c>
      <c r="J18" s="12">
        <f>$D38</f>
        <v>64.182365000000004</v>
      </c>
      <c r="K18" s="12">
        <f>$D39</f>
        <v>64.182365000000004</v>
      </c>
      <c r="L18" s="12">
        <f>$D40</f>
        <v>64.182365000000004</v>
      </c>
      <c r="M18" s="12">
        <f>$D41</f>
        <v>64.182365000000004</v>
      </c>
      <c r="N18" s="12">
        <f>$D42</f>
        <v>79.981100999999995</v>
      </c>
      <c r="O18" s="12">
        <f>$D43</f>
        <v>79.981100999999995</v>
      </c>
      <c r="P18" s="12">
        <f>$D44</f>
        <v>79.981100999999995</v>
      </c>
      <c r="Q18" s="12">
        <f>$D45</f>
        <v>79.981100999999995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1.2823650000000058</v>
      </c>
      <c r="D19" s="12">
        <f t="shared" ref="D19:V19" si="1">D18-D17</f>
        <v>1.2823650000000058</v>
      </c>
      <c r="E19" s="12">
        <f t="shared" si="1"/>
        <v>1.2823650000000058</v>
      </c>
      <c r="F19" s="12">
        <f t="shared" si="1"/>
        <v>1.2823650000000058</v>
      </c>
      <c r="G19" s="12">
        <f t="shared" si="1"/>
        <v>1.2823650000000058</v>
      </c>
      <c r="H19" s="12">
        <f t="shared" si="1"/>
        <v>1.2823650000000058</v>
      </c>
      <c r="I19" s="12">
        <f t="shared" si="1"/>
        <v>1.2823650000000058</v>
      </c>
      <c r="J19" s="12">
        <f t="shared" si="1"/>
        <v>1.2823650000000058</v>
      </c>
      <c r="K19" s="12">
        <f t="shared" si="1"/>
        <v>1.2823650000000058</v>
      </c>
      <c r="L19" s="12">
        <f t="shared" si="1"/>
        <v>1.2823650000000058</v>
      </c>
      <c r="M19" s="12">
        <f t="shared" si="1"/>
        <v>1.2823650000000058</v>
      </c>
      <c r="N19" s="12">
        <f t="shared" si="1"/>
        <v>8.1101000000003864E-2</v>
      </c>
      <c r="O19" s="12">
        <f t="shared" si="1"/>
        <v>8.1101000000003864E-2</v>
      </c>
      <c r="P19" s="12">
        <f t="shared" si="1"/>
        <v>8.1101000000003864E-2</v>
      </c>
      <c r="Q19" s="12">
        <f t="shared" si="1"/>
        <v>8.1101000000003864E-2</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16.213275000000003</v>
      </c>
      <c r="D22" s="12">
        <f>$E32</f>
        <v>16.213275000000003</v>
      </c>
      <c r="E22" s="12">
        <f>$E33</f>
        <v>16.213275000000003</v>
      </c>
      <c r="F22" s="12">
        <f>$E34</f>
        <v>16.213275000000003</v>
      </c>
      <c r="G22" s="12">
        <f>$E35</f>
        <v>16.213275000000003</v>
      </c>
      <c r="H22" s="12">
        <f>$E36</f>
        <v>16.213275000000003</v>
      </c>
      <c r="I22" s="12">
        <f>$E37</f>
        <v>16.213275000000003</v>
      </c>
      <c r="J22" s="12">
        <f>$E38</f>
        <v>16.213275000000003</v>
      </c>
      <c r="K22" s="12">
        <f>$E39</f>
        <v>16.213275000000003</v>
      </c>
      <c r="L22" s="12">
        <f>$E40</f>
        <v>16.213275000000003</v>
      </c>
      <c r="M22" s="12">
        <f>$E41</f>
        <v>16.213275000000003</v>
      </c>
      <c r="N22" s="12">
        <f>$E42</f>
        <v>20.204235000000004</v>
      </c>
      <c r="O22" s="12">
        <f>$E43</f>
        <v>20.204235000000004</v>
      </c>
      <c r="P22" s="12">
        <f>$E44</f>
        <v>20.204235000000004</v>
      </c>
      <c r="Q22" s="12">
        <f>$E45</f>
        <v>20.204235000000004</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-205.78672499999999</v>
      </c>
      <c r="D23" s="12">
        <f t="shared" ref="D23:V23" si="3">D22-D21</f>
        <v>-205.78672499999999</v>
      </c>
      <c r="E23" s="12">
        <f t="shared" si="3"/>
        <v>-205.78672499999999</v>
      </c>
      <c r="F23" s="12">
        <f t="shared" si="3"/>
        <v>-205.78672499999999</v>
      </c>
      <c r="G23" s="12">
        <f t="shared" si="3"/>
        <v>-205.78672499999999</v>
      </c>
      <c r="H23" s="12">
        <f t="shared" si="3"/>
        <v>-205.78672499999999</v>
      </c>
      <c r="I23" s="12">
        <f t="shared" si="3"/>
        <v>-205.78672499999999</v>
      </c>
      <c r="J23" s="12">
        <f t="shared" si="3"/>
        <v>-205.78672499999999</v>
      </c>
      <c r="K23" s="12">
        <f t="shared" si="3"/>
        <v>-205.78672499999999</v>
      </c>
      <c r="L23" s="12">
        <f t="shared" si="3"/>
        <v>-205.78672499999999</v>
      </c>
      <c r="M23" s="12">
        <f t="shared" si="3"/>
        <v>-205.78672499999999</v>
      </c>
      <c r="N23" s="12">
        <f t="shared" si="3"/>
        <v>-261.79576500000002</v>
      </c>
      <c r="O23" s="12">
        <f t="shared" si="3"/>
        <v>-261.79576500000002</v>
      </c>
      <c r="P23" s="12">
        <f t="shared" si="3"/>
        <v>-261.79576500000002</v>
      </c>
      <c r="Q23" s="12">
        <f t="shared" si="3"/>
        <v>-261.79576500000002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v>0.05</v>
      </c>
      <c r="K27" s="84" t="s">
        <v>54</v>
      </c>
      <c r="L27" s="84" t="s">
        <v>54</v>
      </c>
      <c r="M27" s="84" t="s">
        <v>54</v>
      </c>
      <c r="N27" s="84"/>
      <c r="O27" s="84"/>
      <c r="P27" s="84" t="s">
        <v>54</v>
      </c>
      <c r="Q27" s="84" t="s">
        <v>54</v>
      </c>
      <c r="R27" s="84"/>
      <c r="S27" s="84"/>
      <c r="T27" s="84"/>
      <c r="U27" s="121"/>
    </row>
    <row r="28" spans="1:40" x14ac:dyDescent="0.35">
      <c r="A28" s="122"/>
      <c r="B28" s="16">
        <v>2.37</v>
      </c>
      <c r="C28" s="11">
        <v>0.22</v>
      </c>
      <c r="D28" s="11">
        <v>431</v>
      </c>
      <c r="E28" s="11">
        <v>207</v>
      </c>
      <c r="F28" s="11">
        <v>28.1</v>
      </c>
      <c r="G28" s="11">
        <v>0.2</v>
      </c>
      <c r="H28" s="11">
        <v>1.08</v>
      </c>
      <c r="I28" s="11">
        <v>0.5</v>
      </c>
      <c r="J28" s="11">
        <v>0.01</v>
      </c>
      <c r="K28" s="15">
        <v>0.05</v>
      </c>
      <c r="L28" s="11">
        <v>0.2</v>
      </c>
      <c r="M28" s="11">
        <v>0.2</v>
      </c>
      <c r="N28" s="11"/>
      <c r="O28" s="11"/>
      <c r="P28" s="11">
        <v>297</v>
      </c>
      <c r="Q28" s="11">
        <v>90.5</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v>65</v>
      </c>
      <c r="C31" s="65">
        <f>IF(C$27="%w/w SAR",((C$28*10)*$B31),IF(C$27="%w/w DM",(((C$28*10)*($B$28/100))*$B31),IF(C$27="kg/t SAR",(C$28*$B31),IF(C$27="kg/t DM",((C$28*($B$28/100))*$B31),IF(C$27="mg/kg SAR",((C$28*0.001)*$B31),IF(C$27="mg/kg DM",(((C$28*0.001)*($B$28/100))*$B31),0))))))</f>
        <v>143</v>
      </c>
      <c r="D31" s="65">
        <f>(IF(D$27="%w/w SAR",((D$28*10)*$B31),IF(D$27="%w/w DM",(((D$28*10)*($B$28/100))*$B31),IF(D$27="kg/t SAR",(D$28*$B31),IF(D$27="kg/t DM",((D$28*($B$28/100))*$B31),IF(D$27="mg/kg SAR",((D$28*0.001)*$B31),IF(D$27="mg/kg DM",(((D$28*0.001)*($B$28/100))*$B31),"0")))))))*2.291</f>
        <v>64.182365000000004</v>
      </c>
      <c r="E31" s="65">
        <f>(IF(E$27="%w/w SAR",((E$28*10)*$B31),IF(E$27="%w/w DM",(((E$28*10)*($B$28/100))*$B31),IF(E$27="kg/t SAR",(E$28*$B31),IF(E$27="kg/t DM",((E$28*($B$28/100))*$B31),IF(E$27="mg/kg SAR",((E$28*0.001)*$B31),IF(E$27="mg/kg DM",(((E$28*0.001)*($B$28/100))*$B31),"0")))))))*1.205</f>
        <v>16.213275000000003</v>
      </c>
      <c r="F31" s="65">
        <f>(IF(F$27="%w/w SAR",((F$28*10)*$B31),IF(F$27="%w/w DM",(((F$28*10)*($B$28/100))*$B31),IF(F$27="kg/t SAR",(F$28*$B31),IF(F$27="kg/t DM",((F$28*($B$28/100))*$B31),IF(F$27="mg/kg SAR",((F$28*0.001)*$B31),IF(F$27="mg/kg DM",(((F$28*0.001)*($B$28/100))*$B31),"0")))))))*1.658</f>
        <v>3.0283370000000001</v>
      </c>
      <c r="G31" s="65">
        <f t="shared" ref="G31:P46" si="5">IF(G$27="%w/w SAR",((G$28*10)*$B31),IF(G$27="%w/w DM",(((G$28*10)*($B$28/100))*$B31),IF(G$27="kg/t SAR",(G$28*$B31),IF(G$27="kg/t DM",((G$28*($B$28/100))*$B31),IF(G$27="mg/kg SAR",((G$28*0.001)*$B31),IF(G$27="mg/kg DM",(((G$28*0.001)*($B$28/100))*$B31),0))))))</f>
        <v>1.3000000000000001E-2</v>
      </c>
      <c r="H31" s="65">
        <f t="shared" si="5"/>
        <v>7.0199999999999999E-2</v>
      </c>
      <c r="I31" s="65">
        <f t="shared" si="5"/>
        <v>3.2500000000000001E-2</v>
      </c>
      <c r="J31" s="65">
        <f t="shared" si="5"/>
        <v>0</v>
      </c>
      <c r="K31" s="65">
        <f t="shared" si="5"/>
        <v>3.2500000000000003E-3</v>
      </c>
      <c r="L31" s="65">
        <f t="shared" si="5"/>
        <v>1.3000000000000001E-2</v>
      </c>
      <c r="M31" s="65">
        <f t="shared" si="5"/>
        <v>1.3000000000000001E-2</v>
      </c>
      <c r="N31" s="65">
        <f t="shared" si="5"/>
        <v>0</v>
      </c>
      <c r="O31" s="65">
        <f t="shared" si="5"/>
        <v>0</v>
      </c>
      <c r="P31" s="65">
        <f t="shared" si="5"/>
        <v>19.305</v>
      </c>
      <c r="Q31" s="65">
        <f>(IF(Q$27="%w/w SAR",((Q$28*10)*$B31),IF(Q$27="%w/w DM",(((Q$28*10)*($B$28/100))*$B31),IF(Q$27="kg/t SAR",(Q$28*$B31),IF(Q$27="kg/t DM",((Q$28*($B$28/100))*$B31),IF(Q$27="mg/kg SAR",((Q$28*0.001)*$B31),IF(Q$27="mg/kg DM",(((Q$28*0.001)*($B$28/100))*$B31),0)))))))*2.5</f>
        <v>14.706249999999999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v>65</v>
      </c>
      <c r="C32" s="65">
        <f t="shared" ref="C32:C50" si="6">IF(C$27="%w/w SAR",((C$28*10)*$B32),IF(C$27="%w/w DM",(((C$28*10)*($B$28/100))*$B32),IF(C$27="kg/t SAR",(C$28*$B32),IF(C$27="kg/t DM",((C$28*($B$28/100))*$B32),IF(C$27="mg/kg SAR",((C$28*0.001)*$B32),IF(C$27="mg/kg DM",(((C$28*0.001)*($B$28/100))*$B32),0))))))</f>
        <v>143</v>
      </c>
      <c r="D32" s="65">
        <f t="shared" ref="D32:D50" si="7">(IF(D$27="%w/w SAR",((D$28*10)*$B32),IF(D$27="%w/w DM",(((D$28*10)*($B$28/100))*$B32),IF(D$27="kg/t SAR",(D$28*$B32),IF(D$27="kg/t DM",((D$28*($B$28/100))*$B32),IF(D$27="mg/kg SAR",((D$28*0.001)*$B32),IF(D$27="mg/kg DM",(((D$28*0.001)*($B$28/100))*$B32),"0")))))))*2.291</f>
        <v>64.182365000000004</v>
      </c>
      <c r="E32" s="65">
        <f t="shared" ref="E32:E50" si="8">(IF(E$27="%w/w SAR",((E$28*10)*$B32),IF(E$27="%w/w DM",(((E$28*10)*($B$28/100))*$B32),IF(E$27="kg/t SAR",(E$28*$B32),IF(E$27="kg/t DM",((E$28*($B$28/100))*$B32),IF(E$27="mg/kg SAR",((E$28*0.001)*$B32),IF(E$27="mg/kg DM",(((E$28*0.001)*($B$28/100))*$B32),"0")))))))*1.205</f>
        <v>16.213275000000003</v>
      </c>
      <c r="F32" s="65">
        <f t="shared" ref="F32:F50" si="9">(IF(F$27="%w/w SAR",((F$28*10)*$B32),IF(F$27="%w/w DM",(((F$28*10)*($B$28/100))*$B32),IF(F$27="kg/t SAR",(F$28*$B32),IF(F$27="kg/t DM",((F$28*($B$28/100))*$B32),IF(F$27="mg/kg SAR",((F$28*0.001)*$B32),IF(F$27="mg/kg DM",(((F$28*0.001)*($B$28/100))*$B32),"0")))))))*1.658</f>
        <v>3.0283370000000001</v>
      </c>
      <c r="G32" s="65">
        <f t="shared" si="5"/>
        <v>1.3000000000000001E-2</v>
      </c>
      <c r="H32" s="65">
        <f t="shared" si="5"/>
        <v>7.0199999999999999E-2</v>
      </c>
      <c r="I32" s="65">
        <f t="shared" si="5"/>
        <v>3.2500000000000001E-2</v>
      </c>
      <c r="J32" s="65">
        <f t="shared" si="5"/>
        <v>0</v>
      </c>
      <c r="K32" s="65">
        <f t="shared" si="5"/>
        <v>3.2500000000000003E-3</v>
      </c>
      <c r="L32" s="65">
        <f t="shared" si="5"/>
        <v>1.3000000000000001E-2</v>
      </c>
      <c r="M32" s="65">
        <f t="shared" si="5"/>
        <v>1.3000000000000001E-2</v>
      </c>
      <c r="N32" s="65">
        <f t="shared" si="5"/>
        <v>0</v>
      </c>
      <c r="O32" s="65">
        <f t="shared" si="5"/>
        <v>0</v>
      </c>
      <c r="P32" s="65">
        <f t="shared" si="5"/>
        <v>19.305</v>
      </c>
      <c r="Q32" s="65">
        <f t="shared" ref="Q32:Q50" si="10">(IF(Q$27="%w/w SAR",((Q$28*10)*$B32),IF(Q$27="%w/w DM",(((Q$28*10)*($B$28/100))*$B32),IF(Q$27="kg/t SAR",(Q$28*$B32),IF(Q$27="kg/t DM",((Q$28*($B$28/100))*$B32),IF(Q$27="mg/kg SAR",((Q$28*0.001)*$B32),IF(Q$27="mg/kg DM",(((Q$28*0.001)*($B$28/100))*$B32),0)))))))*2.5</f>
        <v>14.706249999999999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v>65</v>
      </c>
      <c r="C33" s="65">
        <f t="shared" si="6"/>
        <v>143</v>
      </c>
      <c r="D33" s="65">
        <f t="shared" si="7"/>
        <v>64.182365000000004</v>
      </c>
      <c r="E33" s="65">
        <f t="shared" si="8"/>
        <v>16.213275000000003</v>
      </c>
      <c r="F33" s="65">
        <f t="shared" si="9"/>
        <v>3.0283370000000001</v>
      </c>
      <c r="G33" s="65">
        <f t="shared" si="5"/>
        <v>1.3000000000000001E-2</v>
      </c>
      <c r="H33" s="65">
        <f t="shared" si="5"/>
        <v>7.0199999999999999E-2</v>
      </c>
      <c r="I33" s="65">
        <f t="shared" si="5"/>
        <v>3.2500000000000001E-2</v>
      </c>
      <c r="J33" s="65">
        <f t="shared" si="5"/>
        <v>0</v>
      </c>
      <c r="K33" s="65">
        <f t="shared" si="5"/>
        <v>3.2500000000000003E-3</v>
      </c>
      <c r="L33" s="65">
        <f t="shared" si="5"/>
        <v>1.3000000000000001E-2</v>
      </c>
      <c r="M33" s="65">
        <f t="shared" si="5"/>
        <v>1.3000000000000001E-2</v>
      </c>
      <c r="N33" s="65">
        <f t="shared" si="5"/>
        <v>0</v>
      </c>
      <c r="O33" s="65">
        <f t="shared" si="5"/>
        <v>0</v>
      </c>
      <c r="P33" s="65">
        <f t="shared" si="5"/>
        <v>19.305</v>
      </c>
      <c r="Q33" s="65">
        <f t="shared" si="10"/>
        <v>14.706249999999999</v>
      </c>
      <c r="R33" s="65">
        <f t="shared" si="11"/>
        <v>0</v>
      </c>
      <c r="S33" s="65">
        <f t="shared" si="11"/>
        <v>0</v>
      </c>
      <c r="T33" s="65">
        <f t="shared" si="11"/>
        <v>0</v>
      </c>
      <c r="U33" s="126">
        <f t="shared" si="11"/>
        <v>0</v>
      </c>
    </row>
    <row r="34" spans="1:21" s="48" customFormat="1" ht="13" x14ac:dyDescent="0.35">
      <c r="A34" s="125" t="str">
        <f>F8</f>
        <v>windy hill 4</v>
      </c>
      <c r="B34" s="11">
        <v>65</v>
      </c>
      <c r="C34" s="65">
        <f t="shared" si="6"/>
        <v>143</v>
      </c>
      <c r="D34" s="65">
        <f t="shared" si="7"/>
        <v>64.182365000000004</v>
      </c>
      <c r="E34" s="65">
        <f t="shared" si="8"/>
        <v>16.213275000000003</v>
      </c>
      <c r="F34" s="65">
        <f t="shared" si="9"/>
        <v>3.0283370000000001</v>
      </c>
      <c r="G34" s="65">
        <f t="shared" si="5"/>
        <v>1.3000000000000001E-2</v>
      </c>
      <c r="H34" s="65">
        <f t="shared" si="5"/>
        <v>7.0199999999999999E-2</v>
      </c>
      <c r="I34" s="65">
        <f t="shared" si="5"/>
        <v>3.2500000000000001E-2</v>
      </c>
      <c r="J34" s="65">
        <f t="shared" si="5"/>
        <v>0</v>
      </c>
      <c r="K34" s="65">
        <f t="shared" si="5"/>
        <v>3.2500000000000003E-3</v>
      </c>
      <c r="L34" s="65">
        <f t="shared" si="5"/>
        <v>1.3000000000000001E-2</v>
      </c>
      <c r="M34" s="65">
        <f t="shared" si="5"/>
        <v>1.3000000000000001E-2</v>
      </c>
      <c r="N34" s="65">
        <f t="shared" si="5"/>
        <v>0</v>
      </c>
      <c r="O34" s="65">
        <f t="shared" si="5"/>
        <v>0</v>
      </c>
      <c r="P34" s="65">
        <f t="shared" si="5"/>
        <v>19.305</v>
      </c>
      <c r="Q34" s="65">
        <f t="shared" si="10"/>
        <v>14.706249999999999</v>
      </c>
      <c r="R34" s="65">
        <f t="shared" si="11"/>
        <v>0</v>
      </c>
      <c r="S34" s="65">
        <f t="shared" si="11"/>
        <v>0</v>
      </c>
      <c r="T34" s="65">
        <f t="shared" si="11"/>
        <v>0</v>
      </c>
      <c r="U34" s="126">
        <f t="shared" si="11"/>
        <v>0</v>
      </c>
    </row>
    <row r="35" spans="1:21" s="48" customFormat="1" ht="13" x14ac:dyDescent="0.35">
      <c r="A35" s="125" t="str">
        <f>G8</f>
        <v>windy hill 5</v>
      </c>
      <c r="B35" s="11">
        <v>65</v>
      </c>
      <c r="C35" s="65">
        <f t="shared" si="6"/>
        <v>143</v>
      </c>
      <c r="D35" s="65">
        <f t="shared" si="7"/>
        <v>64.182365000000004</v>
      </c>
      <c r="E35" s="65">
        <f t="shared" si="8"/>
        <v>16.213275000000003</v>
      </c>
      <c r="F35" s="65">
        <f t="shared" si="9"/>
        <v>3.0283370000000001</v>
      </c>
      <c r="G35" s="65">
        <f t="shared" si="5"/>
        <v>1.3000000000000001E-2</v>
      </c>
      <c r="H35" s="65">
        <f t="shared" si="5"/>
        <v>7.0199999999999999E-2</v>
      </c>
      <c r="I35" s="65">
        <f t="shared" si="5"/>
        <v>3.2500000000000001E-2</v>
      </c>
      <c r="J35" s="65">
        <f t="shared" si="5"/>
        <v>0</v>
      </c>
      <c r="K35" s="65">
        <f t="shared" si="5"/>
        <v>3.2500000000000003E-3</v>
      </c>
      <c r="L35" s="65">
        <f t="shared" si="5"/>
        <v>1.3000000000000001E-2</v>
      </c>
      <c r="M35" s="65">
        <f t="shared" si="5"/>
        <v>1.3000000000000001E-2</v>
      </c>
      <c r="N35" s="65">
        <f t="shared" si="5"/>
        <v>0</v>
      </c>
      <c r="O35" s="65">
        <f t="shared" si="5"/>
        <v>0</v>
      </c>
      <c r="P35" s="65">
        <f t="shared" si="5"/>
        <v>19.305</v>
      </c>
      <c r="Q35" s="65">
        <f t="shared" si="10"/>
        <v>14.706249999999999</v>
      </c>
      <c r="R35" s="65">
        <f t="shared" si="11"/>
        <v>0</v>
      </c>
      <c r="S35" s="65">
        <f t="shared" si="11"/>
        <v>0</v>
      </c>
      <c r="T35" s="65">
        <f t="shared" si="11"/>
        <v>0</v>
      </c>
      <c r="U35" s="126">
        <f t="shared" si="11"/>
        <v>0</v>
      </c>
    </row>
    <row r="36" spans="1:21" s="48" customFormat="1" ht="13" x14ac:dyDescent="0.35">
      <c r="A36" s="125" t="str">
        <f>H8</f>
        <v>windy hill 6</v>
      </c>
      <c r="B36" s="11">
        <v>65</v>
      </c>
      <c r="C36" s="65">
        <f t="shared" si="6"/>
        <v>143</v>
      </c>
      <c r="D36" s="65">
        <f t="shared" si="7"/>
        <v>64.182365000000004</v>
      </c>
      <c r="E36" s="65">
        <f t="shared" si="8"/>
        <v>16.213275000000003</v>
      </c>
      <c r="F36" s="65">
        <f t="shared" si="9"/>
        <v>3.0283370000000001</v>
      </c>
      <c r="G36" s="65">
        <f t="shared" si="5"/>
        <v>1.3000000000000001E-2</v>
      </c>
      <c r="H36" s="65">
        <f t="shared" si="5"/>
        <v>7.0199999999999999E-2</v>
      </c>
      <c r="I36" s="65">
        <f t="shared" si="5"/>
        <v>3.2500000000000001E-2</v>
      </c>
      <c r="J36" s="65">
        <f t="shared" si="5"/>
        <v>0</v>
      </c>
      <c r="K36" s="65">
        <f t="shared" si="5"/>
        <v>3.2500000000000003E-3</v>
      </c>
      <c r="L36" s="65">
        <f t="shared" si="5"/>
        <v>1.3000000000000001E-2</v>
      </c>
      <c r="M36" s="65">
        <f t="shared" si="5"/>
        <v>1.3000000000000001E-2</v>
      </c>
      <c r="N36" s="65">
        <f t="shared" si="5"/>
        <v>0</v>
      </c>
      <c r="O36" s="65">
        <f t="shared" si="5"/>
        <v>0</v>
      </c>
      <c r="P36" s="65">
        <f t="shared" si="5"/>
        <v>19.305</v>
      </c>
      <c r="Q36" s="65">
        <f t="shared" si="10"/>
        <v>14.706249999999999</v>
      </c>
      <c r="R36" s="65">
        <f t="shared" si="11"/>
        <v>0</v>
      </c>
      <c r="S36" s="65">
        <f t="shared" si="11"/>
        <v>0</v>
      </c>
      <c r="T36" s="65">
        <f t="shared" si="11"/>
        <v>0</v>
      </c>
      <c r="U36" s="126">
        <f t="shared" si="11"/>
        <v>0</v>
      </c>
    </row>
    <row r="37" spans="1:21" s="48" customFormat="1" ht="13" x14ac:dyDescent="0.35">
      <c r="A37" s="125" t="str">
        <f>I8</f>
        <v>windy hill 7</v>
      </c>
      <c r="B37" s="11">
        <v>65</v>
      </c>
      <c r="C37" s="65">
        <f t="shared" si="6"/>
        <v>143</v>
      </c>
      <c r="D37" s="65">
        <f t="shared" si="7"/>
        <v>64.182365000000004</v>
      </c>
      <c r="E37" s="65">
        <f t="shared" si="8"/>
        <v>16.213275000000003</v>
      </c>
      <c r="F37" s="65">
        <f t="shared" si="9"/>
        <v>3.0283370000000001</v>
      </c>
      <c r="G37" s="65">
        <f t="shared" si="5"/>
        <v>1.3000000000000001E-2</v>
      </c>
      <c r="H37" s="65">
        <f t="shared" si="5"/>
        <v>7.0199999999999999E-2</v>
      </c>
      <c r="I37" s="65">
        <f t="shared" si="5"/>
        <v>3.2500000000000001E-2</v>
      </c>
      <c r="J37" s="65">
        <f t="shared" si="5"/>
        <v>0</v>
      </c>
      <c r="K37" s="65">
        <f t="shared" si="5"/>
        <v>3.2500000000000003E-3</v>
      </c>
      <c r="L37" s="65">
        <f t="shared" si="5"/>
        <v>1.3000000000000001E-2</v>
      </c>
      <c r="M37" s="65">
        <f t="shared" si="5"/>
        <v>1.3000000000000001E-2</v>
      </c>
      <c r="N37" s="65">
        <f t="shared" si="5"/>
        <v>0</v>
      </c>
      <c r="O37" s="65">
        <f t="shared" si="5"/>
        <v>0</v>
      </c>
      <c r="P37" s="65">
        <f t="shared" si="5"/>
        <v>19.305</v>
      </c>
      <c r="Q37" s="65">
        <f t="shared" si="10"/>
        <v>14.706249999999999</v>
      </c>
      <c r="R37" s="65">
        <f t="shared" si="11"/>
        <v>0</v>
      </c>
      <c r="S37" s="65">
        <f t="shared" si="11"/>
        <v>0</v>
      </c>
      <c r="T37" s="65">
        <f t="shared" si="11"/>
        <v>0</v>
      </c>
      <c r="U37" s="126">
        <f t="shared" si="11"/>
        <v>0</v>
      </c>
    </row>
    <row r="38" spans="1:21" s="48" customFormat="1" ht="13" x14ac:dyDescent="0.35">
      <c r="A38" s="125" t="str">
        <f>J8</f>
        <v>windy hill 8</v>
      </c>
      <c r="B38" s="11">
        <v>65</v>
      </c>
      <c r="C38" s="65">
        <f t="shared" si="6"/>
        <v>143</v>
      </c>
      <c r="D38" s="65">
        <f t="shared" si="7"/>
        <v>64.182365000000004</v>
      </c>
      <c r="E38" s="65">
        <f t="shared" si="8"/>
        <v>16.213275000000003</v>
      </c>
      <c r="F38" s="65">
        <f t="shared" si="9"/>
        <v>3.0283370000000001</v>
      </c>
      <c r="G38" s="65">
        <f t="shared" si="5"/>
        <v>1.3000000000000001E-2</v>
      </c>
      <c r="H38" s="65">
        <f t="shared" si="5"/>
        <v>7.0199999999999999E-2</v>
      </c>
      <c r="I38" s="65">
        <f t="shared" si="5"/>
        <v>3.2500000000000001E-2</v>
      </c>
      <c r="J38" s="65">
        <f t="shared" si="5"/>
        <v>0</v>
      </c>
      <c r="K38" s="65">
        <f t="shared" si="5"/>
        <v>3.2500000000000003E-3</v>
      </c>
      <c r="L38" s="65">
        <f t="shared" si="5"/>
        <v>1.3000000000000001E-2</v>
      </c>
      <c r="M38" s="65">
        <f t="shared" si="5"/>
        <v>1.3000000000000001E-2</v>
      </c>
      <c r="N38" s="65">
        <f t="shared" si="5"/>
        <v>0</v>
      </c>
      <c r="O38" s="65">
        <f t="shared" si="5"/>
        <v>0</v>
      </c>
      <c r="P38" s="65">
        <f t="shared" si="5"/>
        <v>19.305</v>
      </c>
      <c r="Q38" s="65">
        <f t="shared" si="10"/>
        <v>14.706249999999999</v>
      </c>
      <c r="R38" s="65">
        <f t="shared" si="11"/>
        <v>0</v>
      </c>
      <c r="S38" s="65">
        <f t="shared" si="11"/>
        <v>0</v>
      </c>
      <c r="T38" s="65">
        <f t="shared" si="11"/>
        <v>0</v>
      </c>
      <c r="U38" s="126">
        <f t="shared" si="11"/>
        <v>0</v>
      </c>
    </row>
    <row r="39" spans="1:21" s="48" customFormat="1" ht="13" x14ac:dyDescent="0.35">
      <c r="A39" s="125" t="str">
        <f>K8</f>
        <v>windy hill 9</v>
      </c>
      <c r="B39" s="11">
        <v>65</v>
      </c>
      <c r="C39" s="65">
        <f t="shared" si="6"/>
        <v>143</v>
      </c>
      <c r="D39" s="65">
        <f t="shared" si="7"/>
        <v>64.182365000000004</v>
      </c>
      <c r="E39" s="65">
        <f t="shared" si="8"/>
        <v>16.213275000000003</v>
      </c>
      <c r="F39" s="65">
        <f t="shared" si="9"/>
        <v>3.0283370000000001</v>
      </c>
      <c r="G39" s="65">
        <f t="shared" si="5"/>
        <v>1.3000000000000001E-2</v>
      </c>
      <c r="H39" s="65">
        <f t="shared" si="5"/>
        <v>7.0199999999999999E-2</v>
      </c>
      <c r="I39" s="65">
        <f t="shared" si="5"/>
        <v>3.2500000000000001E-2</v>
      </c>
      <c r="J39" s="65">
        <f t="shared" si="5"/>
        <v>0</v>
      </c>
      <c r="K39" s="65">
        <f t="shared" si="5"/>
        <v>3.2500000000000003E-3</v>
      </c>
      <c r="L39" s="65">
        <f t="shared" si="5"/>
        <v>1.3000000000000001E-2</v>
      </c>
      <c r="M39" s="65">
        <f t="shared" si="5"/>
        <v>1.3000000000000001E-2</v>
      </c>
      <c r="N39" s="65">
        <f t="shared" si="5"/>
        <v>0</v>
      </c>
      <c r="O39" s="65">
        <f t="shared" si="5"/>
        <v>0</v>
      </c>
      <c r="P39" s="65">
        <f t="shared" si="5"/>
        <v>19.305</v>
      </c>
      <c r="Q39" s="65">
        <f t="shared" si="10"/>
        <v>14.706249999999999</v>
      </c>
      <c r="R39" s="65">
        <f t="shared" si="11"/>
        <v>0</v>
      </c>
      <c r="S39" s="65">
        <f t="shared" si="11"/>
        <v>0</v>
      </c>
      <c r="T39" s="65">
        <f t="shared" si="11"/>
        <v>0</v>
      </c>
      <c r="U39" s="126">
        <f t="shared" si="11"/>
        <v>0</v>
      </c>
    </row>
    <row r="40" spans="1:21" s="48" customFormat="1" ht="13" x14ac:dyDescent="0.35">
      <c r="A40" s="125" t="str">
        <f>L8</f>
        <v>windy hill 10</v>
      </c>
      <c r="B40" s="11">
        <v>65</v>
      </c>
      <c r="C40" s="65">
        <f t="shared" si="6"/>
        <v>143</v>
      </c>
      <c r="D40" s="65">
        <f t="shared" si="7"/>
        <v>64.182365000000004</v>
      </c>
      <c r="E40" s="65">
        <f t="shared" si="8"/>
        <v>16.213275000000003</v>
      </c>
      <c r="F40" s="65">
        <f t="shared" si="9"/>
        <v>3.0283370000000001</v>
      </c>
      <c r="G40" s="65">
        <f t="shared" si="5"/>
        <v>1.3000000000000001E-2</v>
      </c>
      <c r="H40" s="65">
        <f t="shared" si="5"/>
        <v>7.0199999999999999E-2</v>
      </c>
      <c r="I40" s="65">
        <f t="shared" si="5"/>
        <v>3.2500000000000001E-2</v>
      </c>
      <c r="J40" s="65">
        <f t="shared" si="5"/>
        <v>0</v>
      </c>
      <c r="K40" s="65">
        <f t="shared" si="5"/>
        <v>3.2500000000000003E-3</v>
      </c>
      <c r="L40" s="65">
        <f t="shared" si="5"/>
        <v>1.3000000000000001E-2</v>
      </c>
      <c r="M40" s="65">
        <f t="shared" si="5"/>
        <v>1.3000000000000001E-2</v>
      </c>
      <c r="N40" s="65">
        <f t="shared" si="5"/>
        <v>0</v>
      </c>
      <c r="O40" s="65">
        <f t="shared" si="5"/>
        <v>0</v>
      </c>
      <c r="P40" s="65">
        <f t="shared" si="5"/>
        <v>19.305</v>
      </c>
      <c r="Q40" s="65">
        <f t="shared" si="10"/>
        <v>14.706249999999999</v>
      </c>
      <c r="R40" s="65">
        <f t="shared" si="11"/>
        <v>0</v>
      </c>
      <c r="S40" s="65">
        <f t="shared" si="11"/>
        <v>0</v>
      </c>
      <c r="T40" s="65">
        <f t="shared" si="11"/>
        <v>0</v>
      </c>
      <c r="U40" s="126">
        <f t="shared" si="11"/>
        <v>0</v>
      </c>
    </row>
    <row r="41" spans="1:21" s="48" customFormat="1" ht="13" x14ac:dyDescent="0.35">
      <c r="A41" s="125" t="str">
        <f>M8</f>
        <v>windy hill 11</v>
      </c>
      <c r="B41" s="11">
        <v>65</v>
      </c>
      <c r="C41" s="65">
        <f t="shared" si="6"/>
        <v>143</v>
      </c>
      <c r="D41" s="65">
        <f t="shared" si="7"/>
        <v>64.182365000000004</v>
      </c>
      <c r="E41" s="65">
        <f t="shared" si="8"/>
        <v>16.213275000000003</v>
      </c>
      <c r="F41" s="65">
        <f t="shared" si="9"/>
        <v>3.0283370000000001</v>
      </c>
      <c r="G41" s="65">
        <f t="shared" si="5"/>
        <v>1.3000000000000001E-2</v>
      </c>
      <c r="H41" s="65">
        <f t="shared" si="5"/>
        <v>7.0199999999999999E-2</v>
      </c>
      <c r="I41" s="65">
        <f t="shared" si="5"/>
        <v>3.2500000000000001E-2</v>
      </c>
      <c r="J41" s="65">
        <f t="shared" si="5"/>
        <v>0</v>
      </c>
      <c r="K41" s="65">
        <f t="shared" si="5"/>
        <v>3.2500000000000003E-3</v>
      </c>
      <c r="L41" s="65">
        <f t="shared" si="5"/>
        <v>1.3000000000000001E-2</v>
      </c>
      <c r="M41" s="65">
        <f t="shared" si="5"/>
        <v>1.3000000000000001E-2</v>
      </c>
      <c r="N41" s="65">
        <f t="shared" si="5"/>
        <v>0</v>
      </c>
      <c r="O41" s="65">
        <f t="shared" si="5"/>
        <v>0</v>
      </c>
      <c r="P41" s="65">
        <f t="shared" si="5"/>
        <v>19.305</v>
      </c>
      <c r="Q41" s="65">
        <f t="shared" si="10"/>
        <v>14.706249999999999</v>
      </c>
      <c r="R41" s="65">
        <f t="shared" si="11"/>
        <v>0</v>
      </c>
      <c r="S41" s="65">
        <f t="shared" si="11"/>
        <v>0</v>
      </c>
      <c r="T41" s="65">
        <f t="shared" si="11"/>
        <v>0</v>
      </c>
      <c r="U41" s="126">
        <f t="shared" si="11"/>
        <v>0</v>
      </c>
    </row>
    <row r="42" spans="1:21" s="48" customFormat="1" ht="13" x14ac:dyDescent="0.35">
      <c r="A42" s="125" t="str">
        <f>N8</f>
        <v>ty gwynn 23</v>
      </c>
      <c r="B42" s="11">
        <v>81</v>
      </c>
      <c r="C42" s="65">
        <f t="shared" si="6"/>
        <v>178.20000000000002</v>
      </c>
      <c r="D42" s="65">
        <f t="shared" si="7"/>
        <v>79.981100999999995</v>
      </c>
      <c r="E42" s="65">
        <f t="shared" si="8"/>
        <v>20.204235000000004</v>
      </c>
      <c r="F42" s="65">
        <f t="shared" si="9"/>
        <v>3.7737738000000007</v>
      </c>
      <c r="G42" s="65">
        <f t="shared" si="5"/>
        <v>1.6199999999999999E-2</v>
      </c>
      <c r="H42" s="65">
        <f t="shared" si="5"/>
        <v>8.7480000000000002E-2</v>
      </c>
      <c r="I42" s="65">
        <f t="shared" si="5"/>
        <v>4.0500000000000001E-2</v>
      </c>
      <c r="J42" s="65">
        <f t="shared" si="5"/>
        <v>0</v>
      </c>
      <c r="K42" s="65">
        <f t="shared" si="5"/>
        <v>4.0499999999999998E-3</v>
      </c>
      <c r="L42" s="65">
        <f t="shared" si="5"/>
        <v>1.6199999999999999E-2</v>
      </c>
      <c r="M42" s="65">
        <f t="shared" si="5"/>
        <v>1.6199999999999999E-2</v>
      </c>
      <c r="N42" s="65">
        <f t="shared" si="5"/>
        <v>0</v>
      </c>
      <c r="O42" s="65">
        <f t="shared" si="5"/>
        <v>0</v>
      </c>
      <c r="P42" s="65">
        <f t="shared" si="5"/>
        <v>24.056999999999999</v>
      </c>
      <c r="Q42" s="65">
        <f t="shared" si="10"/>
        <v>18.326249999999998</v>
      </c>
      <c r="R42" s="65">
        <f t="shared" si="11"/>
        <v>0</v>
      </c>
      <c r="S42" s="65">
        <f t="shared" si="11"/>
        <v>0</v>
      </c>
      <c r="T42" s="65">
        <f t="shared" si="11"/>
        <v>0</v>
      </c>
      <c r="U42" s="126">
        <f t="shared" si="11"/>
        <v>0</v>
      </c>
    </row>
    <row r="43" spans="1:21" s="48" customFormat="1" ht="13" x14ac:dyDescent="0.35">
      <c r="A43" s="125" t="str">
        <f>O8</f>
        <v>ty gwynn 24</v>
      </c>
      <c r="B43" s="11">
        <v>81</v>
      </c>
      <c r="C43" s="65">
        <f t="shared" si="6"/>
        <v>178.20000000000002</v>
      </c>
      <c r="D43" s="65">
        <f t="shared" si="7"/>
        <v>79.981100999999995</v>
      </c>
      <c r="E43" s="65">
        <f t="shared" si="8"/>
        <v>20.204235000000004</v>
      </c>
      <c r="F43" s="65">
        <f t="shared" si="9"/>
        <v>3.7737738000000007</v>
      </c>
      <c r="G43" s="65">
        <f t="shared" si="5"/>
        <v>1.6199999999999999E-2</v>
      </c>
      <c r="H43" s="65">
        <f t="shared" si="5"/>
        <v>8.7480000000000002E-2</v>
      </c>
      <c r="I43" s="65">
        <f t="shared" si="5"/>
        <v>4.0500000000000001E-2</v>
      </c>
      <c r="J43" s="65">
        <f t="shared" si="5"/>
        <v>0</v>
      </c>
      <c r="K43" s="65">
        <f t="shared" si="5"/>
        <v>4.0499999999999998E-3</v>
      </c>
      <c r="L43" s="65">
        <f t="shared" si="5"/>
        <v>1.6199999999999999E-2</v>
      </c>
      <c r="M43" s="65">
        <f t="shared" si="5"/>
        <v>1.6199999999999999E-2</v>
      </c>
      <c r="N43" s="65">
        <f t="shared" si="5"/>
        <v>0</v>
      </c>
      <c r="O43" s="65">
        <f t="shared" si="5"/>
        <v>0</v>
      </c>
      <c r="P43" s="65">
        <f t="shared" si="5"/>
        <v>24.056999999999999</v>
      </c>
      <c r="Q43" s="65">
        <f t="shared" si="10"/>
        <v>18.326249999999998</v>
      </c>
      <c r="R43" s="65">
        <f t="shared" si="11"/>
        <v>0</v>
      </c>
      <c r="S43" s="65">
        <f t="shared" si="11"/>
        <v>0</v>
      </c>
      <c r="T43" s="65">
        <f t="shared" si="11"/>
        <v>0</v>
      </c>
      <c r="U43" s="126">
        <f t="shared" si="11"/>
        <v>0</v>
      </c>
    </row>
    <row r="44" spans="1:21" s="48" customFormat="1" ht="13" x14ac:dyDescent="0.35">
      <c r="A44" s="125" t="str">
        <f>P8</f>
        <v>cilrhue 21</v>
      </c>
      <c r="B44" s="11">
        <v>81</v>
      </c>
      <c r="C44" s="65">
        <f t="shared" si="6"/>
        <v>178.20000000000002</v>
      </c>
      <c r="D44" s="65">
        <f t="shared" si="7"/>
        <v>79.981100999999995</v>
      </c>
      <c r="E44" s="65">
        <f t="shared" si="8"/>
        <v>20.204235000000004</v>
      </c>
      <c r="F44" s="65">
        <f t="shared" si="9"/>
        <v>3.7737738000000007</v>
      </c>
      <c r="G44" s="65">
        <f t="shared" si="5"/>
        <v>1.6199999999999999E-2</v>
      </c>
      <c r="H44" s="65">
        <f t="shared" si="5"/>
        <v>8.7480000000000002E-2</v>
      </c>
      <c r="I44" s="65">
        <f t="shared" si="5"/>
        <v>4.0500000000000001E-2</v>
      </c>
      <c r="J44" s="65">
        <f t="shared" si="5"/>
        <v>0</v>
      </c>
      <c r="K44" s="65">
        <f t="shared" si="5"/>
        <v>4.0499999999999998E-3</v>
      </c>
      <c r="L44" s="65">
        <f t="shared" si="5"/>
        <v>1.6199999999999999E-2</v>
      </c>
      <c r="M44" s="65">
        <f t="shared" si="5"/>
        <v>1.6199999999999999E-2</v>
      </c>
      <c r="N44" s="65">
        <f t="shared" si="5"/>
        <v>0</v>
      </c>
      <c r="O44" s="65">
        <f t="shared" si="5"/>
        <v>0</v>
      </c>
      <c r="P44" s="65">
        <f t="shared" si="5"/>
        <v>24.056999999999999</v>
      </c>
      <c r="Q44" s="65">
        <f t="shared" si="10"/>
        <v>18.326249999999998</v>
      </c>
      <c r="R44" s="65">
        <f t="shared" si="11"/>
        <v>0</v>
      </c>
      <c r="S44" s="65">
        <f t="shared" si="11"/>
        <v>0</v>
      </c>
      <c r="T44" s="65">
        <f t="shared" si="11"/>
        <v>0</v>
      </c>
      <c r="U44" s="126">
        <f t="shared" si="11"/>
        <v>0</v>
      </c>
    </row>
    <row r="45" spans="1:21" s="48" customFormat="1" ht="13" x14ac:dyDescent="0.35">
      <c r="A45" s="125" t="str">
        <f>Q8</f>
        <v>cilrhue 22</v>
      </c>
      <c r="B45" s="11">
        <v>81</v>
      </c>
      <c r="C45" s="65">
        <f t="shared" si="6"/>
        <v>178.20000000000002</v>
      </c>
      <c r="D45" s="65">
        <f t="shared" si="7"/>
        <v>79.981100999999995</v>
      </c>
      <c r="E45" s="65">
        <f t="shared" si="8"/>
        <v>20.204235000000004</v>
      </c>
      <c r="F45" s="65">
        <f t="shared" si="9"/>
        <v>3.7737738000000007</v>
      </c>
      <c r="G45" s="65">
        <f t="shared" si="5"/>
        <v>1.6199999999999999E-2</v>
      </c>
      <c r="H45" s="65">
        <f t="shared" si="5"/>
        <v>8.7480000000000002E-2</v>
      </c>
      <c r="I45" s="65">
        <f t="shared" si="5"/>
        <v>4.0500000000000001E-2</v>
      </c>
      <c r="J45" s="65">
        <f t="shared" si="5"/>
        <v>0</v>
      </c>
      <c r="K45" s="65">
        <f t="shared" si="5"/>
        <v>4.0499999999999998E-3</v>
      </c>
      <c r="L45" s="65">
        <f t="shared" si="5"/>
        <v>1.6199999999999999E-2</v>
      </c>
      <c r="M45" s="65">
        <f t="shared" si="5"/>
        <v>1.6199999999999999E-2</v>
      </c>
      <c r="N45" s="65">
        <f t="shared" si="5"/>
        <v>0</v>
      </c>
      <c r="O45" s="65">
        <f t="shared" si="5"/>
        <v>0</v>
      </c>
      <c r="P45" s="65">
        <f t="shared" si="5"/>
        <v>24.056999999999999</v>
      </c>
      <c r="Q45" s="65">
        <f t="shared" si="10"/>
        <v>18.326249999999998</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65</v>
      </c>
      <c r="C62" s="65">
        <f>B32</f>
        <v>65</v>
      </c>
      <c r="D62" s="65">
        <f>B33</f>
        <v>65</v>
      </c>
      <c r="E62" s="65">
        <f>B34</f>
        <v>65</v>
      </c>
      <c r="F62" s="65">
        <f>B35</f>
        <v>65</v>
      </c>
      <c r="G62" s="65">
        <f>B36</f>
        <v>65</v>
      </c>
      <c r="H62" s="65">
        <f>B37</f>
        <v>65</v>
      </c>
      <c r="I62" s="65">
        <f>B38</f>
        <v>65</v>
      </c>
      <c r="J62" s="65">
        <f>B39</f>
        <v>65</v>
      </c>
      <c r="K62" s="65">
        <f>B40</f>
        <v>65</v>
      </c>
      <c r="L62" s="65">
        <f>B41</f>
        <v>65</v>
      </c>
      <c r="M62" s="65">
        <f>B42</f>
        <v>81</v>
      </c>
      <c r="N62" s="65">
        <f>B43</f>
        <v>81</v>
      </c>
      <c r="O62" s="65">
        <f>B44</f>
        <v>81</v>
      </c>
      <c r="P62" s="65">
        <f>B45</f>
        <v>81</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(VLOOKUP(D$14,$AI2:$AK24,3,FALSE))*D$15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First milk'!C1:D1</f>
        <v>PAN-028974</v>
      </c>
      <c r="D1" s="167"/>
      <c r="E1" s="106" t="s">
        <v>45</v>
      </c>
      <c r="F1" s="113">
        <f>'Field data and First milk'!F1</f>
        <v>46.3</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First milk'!C2:D2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First milk'!C3:D3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First milk'!C4:D4</f>
        <v>Windy Hill Farm, Rhoshill, Cardigan, Pembrokeshire. SA43 2TS</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First milk'!C5:D5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First milk'!C8</f>
        <v>windy hill 1</v>
      </c>
      <c r="D8" s="49" t="str">
        <f>'Field data and First milk'!D8</f>
        <v>windy hill 2</v>
      </c>
      <c r="E8" s="49" t="str">
        <f>'Field data and First milk'!E8</f>
        <v>windy hill 3</v>
      </c>
      <c r="F8" s="49" t="str">
        <f>'Field data and First milk'!F8</f>
        <v>windy hill 4</v>
      </c>
      <c r="G8" s="49" t="str">
        <f>'Field data and First milk'!G8</f>
        <v>windy hill 5</v>
      </c>
      <c r="H8" s="49" t="str">
        <f>'Field data and First milk'!H8</f>
        <v>windy hill 6</v>
      </c>
      <c r="I8" s="49" t="str">
        <f>'Field data and First milk'!I8</f>
        <v>windy hill 7</v>
      </c>
      <c r="J8" s="49" t="str">
        <f>'Field data and First milk'!J8</f>
        <v>windy hill 8</v>
      </c>
      <c r="K8" s="49" t="str">
        <f>'Field data and First milk'!K8</f>
        <v>windy hill 9</v>
      </c>
      <c r="L8" s="49" t="str">
        <f>'Field data and First milk'!L8</f>
        <v>windy hill 10</v>
      </c>
      <c r="M8" s="49" t="str">
        <f>'Field data and First milk'!M8</f>
        <v>windy hill 11</v>
      </c>
      <c r="N8" s="49" t="str">
        <f>'Field data and First milk'!N8</f>
        <v>ty gwynn 23</v>
      </c>
      <c r="O8" s="49" t="str">
        <f>'Field data and First milk'!O8</f>
        <v>ty gwynn 24</v>
      </c>
      <c r="P8" s="49" t="str">
        <f>'Field data and First milk'!P8</f>
        <v>cilrhue 21</v>
      </c>
      <c r="Q8" s="49" t="str">
        <f>'Field data and First milk'!Q8</f>
        <v>cilrhue 22</v>
      </c>
      <c r="R8" s="49">
        <f>'Field data and First milk'!R8</f>
        <v>0</v>
      </c>
      <c r="S8" s="49">
        <f>'Field data and First milk'!S8</f>
        <v>0</v>
      </c>
      <c r="T8" s="49">
        <f>'Field data and First milk'!T8</f>
        <v>0</v>
      </c>
      <c r="U8" s="49">
        <f>'Field data and First milk'!U8</f>
        <v>0</v>
      </c>
      <c r="V8" s="102">
        <f>'Field data and 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First milk'!C9</f>
        <v>mod</v>
      </c>
      <c r="D9" s="49" t="str">
        <f>'Field data and First milk'!D9</f>
        <v>mod</v>
      </c>
      <c r="E9" s="49" t="str">
        <f>'Field data and First milk'!E9</f>
        <v>mod</v>
      </c>
      <c r="F9" s="49" t="str">
        <f>'Field data and First milk'!F9</f>
        <v>mod</v>
      </c>
      <c r="G9" s="49" t="str">
        <f>'Field data and First milk'!G9</f>
        <v>mod</v>
      </c>
      <c r="H9" s="49" t="str">
        <f>'Field data and First milk'!H9</f>
        <v>mod</v>
      </c>
      <c r="I9" s="49" t="str">
        <f>'Field data and First milk'!I9</f>
        <v>mod</v>
      </c>
      <c r="J9" s="49" t="str">
        <f>'Field data and First milk'!J9</f>
        <v>mod</v>
      </c>
      <c r="K9" s="49" t="str">
        <f>'Field data and First milk'!K9</f>
        <v>mod</v>
      </c>
      <c r="L9" s="49" t="str">
        <f>'Field data and First milk'!L9</f>
        <v>mod</v>
      </c>
      <c r="M9" s="49" t="str">
        <f>'Field data and First milk'!M9</f>
        <v>mod</v>
      </c>
      <c r="N9" s="49" t="str">
        <f>'Field data and First milk'!N9</f>
        <v>mod</v>
      </c>
      <c r="O9" s="49" t="str">
        <f>'Field data and First milk'!O9</f>
        <v>mod</v>
      </c>
      <c r="P9" s="49" t="str">
        <f>'Field data and First milk'!P9</f>
        <v>mod</v>
      </c>
      <c r="Q9" s="49" t="str">
        <f>'Field data and First milk'!Q9</f>
        <v>mod</v>
      </c>
      <c r="R9" s="49">
        <f>'Field data and First milk'!R9</f>
        <v>0</v>
      </c>
      <c r="S9" s="49">
        <f>'Field data and First milk'!S9</f>
        <v>0</v>
      </c>
      <c r="T9" s="49">
        <f>'Field data and First milk'!T9</f>
        <v>0</v>
      </c>
      <c r="U9" s="49">
        <f>'Field data and First milk'!U9</f>
        <v>0</v>
      </c>
      <c r="V9" s="102">
        <f>'Field data and 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First milk'!C10</f>
        <v>5.9</v>
      </c>
      <c r="D10" s="49">
        <f>'Field data and First milk'!D10</f>
        <v>5.7</v>
      </c>
      <c r="E10" s="49">
        <f>'Field data and First milk'!E10</f>
        <v>5.7</v>
      </c>
      <c r="F10" s="49">
        <f>'Field data and First milk'!F10</f>
        <v>5.8</v>
      </c>
      <c r="G10" s="49">
        <f>'Field data and First milk'!G10</f>
        <v>5.8</v>
      </c>
      <c r="H10" s="49">
        <f>'Field data and First milk'!H10</f>
        <v>5.8</v>
      </c>
      <c r="I10" s="49">
        <f>'Field data and First milk'!I10</f>
        <v>5.6</v>
      </c>
      <c r="J10" s="49">
        <f>'Field data and First milk'!J10</f>
        <v>5.8</v>
      </c>
      <c r="K10" s="49">
        <f>'Field data and First milk'!K10</f>
        <v>5.8</v>
      </c>
      <c r="L10" s="49">
        <f>'Field data and First milk'!L10</f>
        <v>5.5</v>
      </c>
      <c r="M10" s="49">
        <f>'Field data and First milk'!M10</f>
        <v>5.6</v>
      </c>
      <c r="N10" s="49">
        <f>'Field data and First milk'!N10</f>
        <v>6.7</v>
      </c>
      <c r="O10" s="49">
        <f>'Field data and First milk'!O10</f>
        <v>6.6</v>
      </c>
      <c r="P10" s="49">
        <f>'Field data and First milk'!P10</f>
        <v>5.6</v>
      </c>
      <c r="Q10" s="49">
        <f>'Field data and First milk'!Q10</f>
        <v>5.6</v>
      </c>
      <c r="R10" s="49">
        <f>'Field data and First milk'!R10</f>
        <v>0</v>
      </c>
      <c r="S10" s="49">
        <f>'Field data and First milk'!S10</f>
        <v>0</v>
      </c>
      <c r="T10" s="49">
        <f>'Field data and First milk'!T10</f>
        <v>0</v>
      </c>
      <c r="U10" s="49">
        <f>'Field data and First milk'!U10</f>
        <v>0</v>
      </c>
      <c r="V10" s="102">
        <f>'Field data and 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First milk'!C11</f>
        <v>2</v>
      </c>
      <c r="D11" s="49">
        <f>'Field data and First milk'!D11</f>
        <v>3</v>
      </c>
      <c r="E11" s="49">
        <f>'Field data and First milk'!E11</f>
        <v>3</v>
      </c>
      <c r="F11" s="49">
        <f>'Field data and First milk'!F11</f>
        <v>2</v>
      </c>
      <c r="G11" s="49">
        <f>'Field data and First milk'!G11</f>
        <v>2</v>
      </c>
      <c r="H11" s="49">
        <f>'Field data and First milk'!H11</f>
        <v>3</v>
      </c>
      <c r="I11" s="49">
        <f>'Field data and First milk'!I11</f>
        <v>3</v>
      </c>
      <c r="J11" s="49">
        <f>'Field data and First milk'!J11</f>
        <v>2</v>
      </c>
      <c r="K11" s="49">
        <f>'Field data and First milk'!K11</f>
        <v>2</v>
      </c>
      <c r="L11" s="49">
        <f>'Field data and First milk'!L11</f>
        <v>3</v>
      </c>
      <c r="M11" s="49">
        <f>'Field data and First milk'!M11</f>
        <v>2</v>
      </c>
      <c r="N11" s="49">
        <f>'Field data and First milk'!N11</f>
        <v>2</v>
      </c>
      <c r="O11" s="49">
        <f>'Field data and First milk'!O11</f>
        <v>2</v>
      </c>
      <c r="P11" s="49">
        <f>'Field data and First milk'!P11</f>
        <v>2</v>
      </c>
      <c r="Q11" s="49">
        <f>'Field data and First milk'!Q11</f>
        <v>1</v>
      </c>
      <c r="R11" s="49">
        <f>'Field data and First milk'!R11</f>
        <v>0</v>
      </c>
      <c r="S11" s="49">
        <f>'Field data and First milk'!S11</f>
        <v>0</v>
      </c>
      <c r="T11" s="49">
        <f>'Field data and First milk'!T11</f>
        <v>0</v>
      </c>
      <c r="U11" s="49">
        <f>'Field data and First milk'!U11</f>
        <v>0</v>
      </c>
      <c r="V11" s="102">
        <f>'Field data and 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First milk'!C12</f>
        <v>1</v>
      </c>
      <c r="D12" s="49">
        <f>'Field data and First milk'!D12</f>
        <v>1</v>
      </c>
      <c r="E12" s="49">
        <f>'Field data and First milk'!E12</f>
        <v>1</v>
      </c>
      <c r="F12" s="49">
        <f>'Field data and First milk'!F12</f>
        <v>1</v>
      </c>
      <c r="G12" s="49">
        <f>'Field data and First milk'!G12</f>
        <v>1</v>
      </c>
      <c r="H12" s="49">
        <f>'Field data and First milk'!H12</f>
        <v>1</v>
      </c>
      <c r="I12" s="49">
        <f>'Field data and First milk'!I12</f>
        <v>1</v>
      </c>
      <c r="J12" s="49">
        <f>'Field data and First milk'!J12</f>
        <v>1</v>
      </c>
      <c r="K12" s="49">
        <f>'Field data and First milk'!K12</f>
        <v>0</v>
      </c>
      <c r="L12" s="49">
        <f>'Field data and First milk'!L12</f>
        <v>0</v>
      </c>
      <c r="M12" s="49">
        <f>'Field data and First milk'!M12</f>
        <v>0</v>
      </c>
      <c r="N12" s="49">
        <f>'Field data and First milk'!N12</f>
        <v>1</v>
      </c>
      <c r="O12" s="49">
        <f>'Field data and First milk'!O12</f>
        <v>1</v>
      </c>
      <c r="P12" s="49">
        <f>'Field data and First milk'!P12</f>
        <v>2</v>
      </c>
      <c r="Q12" s="49">
        <f>'Field data and First milk'!Q12</f>
        <v>2</v>
      </c>
      <c r="R12" s="49">
        <f>'Field data and First milk'!R12</f>
        <v>0</v>
      </c>
      <c r="S12" s="49">
        <f>'Field data and First milk'!S12</f>
        <v>0</v>
      </c>
      <c r="T12" s="49">
        <f>'Field data and First milk'!T12</f>
        <v>0</v>
      </c>
      <c r="U12" s="49">
        <f>'Field data and First milk'!U12</f>
        <v>0</v>
      </c>
      <c r="V12" s="102">
        <f>'Field data and 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First milk'!C13</f>
        <v>2</v>
      </c>
      <c r="D13" s="49">
        <f>'Field data and First milk'!D13</f>
        <v>2</v>
      </c>
      <c r="E13" s="49">
        <f>'Field data and First milk'!E13</f>
        <v>2</v>
      </c>
      <c r="F13" s="49">
        <f>'Field data and First milk'!F13</f>
        <v>2</v>
      </c>
      <c r="G13" s="49">
        <f>'Field data and First milk'!G13</f>
        <v>2</v>
      </c>
      <c r="H13" s="49">
        <f>'Field data and First milk'!H13</f>
        <v>2</v>
      </c>
      <c r="I13" s="49">
        <f>'Field data and First milk'!I13</f>
        <v>2</v>
      </c>
      <c r="J13" s="49">
        <f>'Field data and First milk'!J13</f>
        <v>2</v>
      </c>
      <c r="K13" s="49">
        <f>'Field data and First milk'!K13</f>
        <v>2</v>
      </c>
      <c r="L13" s="49">
        <f>'Field data and First milk'!L13</f>
        <v>2</v>
      </c>
      <c r="M13" s="49">
        <f>'Field data and First milk'!M13</f>
        <v>2</v>
      </c>
      <c r="N13" s="49">
        <f>'Field data and First milk'!N13</f>
        <v>2</v>
      </c>
      <c r="O13" s="49">
        <f>'Field data and First milk'!O13</f>
        <v>2</v>
      </c>
      <c r="P13" s="49">
        <f>'Field data and First milk'!P13</f>
        <v>3</v>
      </c>
      <c r="Q13" s="49">
        <f>'Field data and First milk'!Q13</f>
        <v>3</v>
      </c>
      <c r="R13" s="49">
        <f>'Field data and First milk'!R13</f>
        <v>0</v>
      </c>
      <c r="S13" s="49">
        <f>'Field data and First milk'!S13</f>
        <v>0</v>
      </c>
      <c r="T13" s="49">
        <f>'Field data and First milk'!T13</f>
        <v>0</v>
      </c>
      <c r="U13" s="49">
        <f>'Field data and First milk'!U13</f>
        <v>0</v>
      </c>
      <c r="V13" s="102">
        <f>'Field data and 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First milk'!C14</f>
        <v xml:space="preserve">Grass Silage (25% DM) </v>
      </c>
      <c r="D14" s="83" t="str">
        <f>'Field data and First milk'!D14</f>
        <v xml:space="preserve">Grass Silage (25% DM) </v>
      </c>
      <c r="E14" s="83" t="str">
        <f>'Field data and First milk'!E14</f>
        <v xml:space="preserve">Grass Silage (25% DM) </v>
      </c>
      <c r="F14" s="83" t="str">
        <f>'Field data and First milk'!F14</f>
        <v xml:space="preserve">Grass Silage (25% DM) </v>
      </c>
      <c r="G14" s="83" t="str">
        <f>'Field data and First milk'!G14</f>
        <v xml:space="preserve">Grass Silage (25% DM) </v>
      </c>
      <c r="H14" s="83" t="str">
        <f>'Field data and First milk'!H14</f>
        <v xml:space="preserve">Grass Silage (25% DM) </v>
      </c>
      <c r="I14" s="83" t="str">
        <f>'Field data and First milk'!I14</f>
        <v xml:space="preserve">Grass Silage (25% DM) </v>
      </c>
      <c r="J14" s="83" t="str">
        <f>'Field data and First milk'!J14</f>
        <v xml:space="preserve">Grass Silage (25% DM) </v>
      </c>
      <c r="K14" s="83" t="str">
        <f>'Field data and First milk'!K14</f>
        <v xml:space="preserve">Grass Silage (25% DM) </v>
      </c>
      <c r="L14" s="83" t="str">
        <f>'Field data and First milk'!L14</f>
        <v xml:space="preserve">Grass Silage (25% DM) </v>
      </c>
      <c r="M14" s="83" t="str">
        <f>'Field data and First milk'!M14</f>
        <v xml:space="preserve">Grass Silage (25% DM) </v>
      </c>
      <c r="N14" s="83" t="str">
        <f>'Field data and First milk'!N14</f>
        <v xml:space="preserve">Grass Silage (25% DM) </v>
      </c>
      <c r="O14" s="83" t="str">
        <f>'Field data and First milk'!O14</f>
        <v xml:space="preserve">Grass Silage (25% DM) </v>
      </c>
      <c r="P14" s="83" t="str">
        <f>'Field data and First milk'!P14</f>
        <v xml:space="preserve">Grass Silage (25% DM) </v>
      </c>
      <c r="Q14" s="83" t="str">
        <f>'Field data and First milk'!Q14</f>
        <v xml:space="preserve">Grass Silage (25% DM) </v>
      </c>
      <c r="R14" s="83">
        <f>'Field data and First milk'!R14</f>
        <v>0</v>
      </c>
      <c r="S14" s="83">
        <f>'Field data and First milk'!S14</f>
        <v>0</v>
      </c>
      <c r="T14" s="83">
        <f>'Field data and First milk'!T14</f>
        <v>0</v>
      </c>
      <c r="U14" s="83">
        <f>'Field data and First milk'!U14</f>
        <v>0</v>
      </c>
      <c r="V14" s="103">
        <f>'Field data and First milk'!V14</f>
        <v>0</v>
      </c>
      <c r="AD14" s="22" t="s">
        <v>138</v>
      </c>
      <c r="AE14" s="22">
        <v>6</v>
      </c>
      <c r="AI14" s="43" t="s">
        <v>119</v>
      </c>
      <c r="AJ14" s="44">
        <v>0.8</v>
      </c>
      <c r="AK14" s="45">
        <v>1.7</v>
      </c>
      <c r="AL14" s="9">
        <v>12</v>
      </c>
      <c r="AM14" s="9">
        <v>6.7</v>
      </c>
      <c r="AN14" s="9" t="s">
        <v>135</v>
      </c>
    </row>
    <row r="15" spans="1:41" ht="13" x14ac:dyDescent="0.25">
      <c r="A15" s="152" t="s">
        <v>9</v>
      </c>
      <c r="B15" s="153"/>
      <c r="C15" s="49">
        <f>'Field data and First milk'!C15</f>
        <v>37</v>
      </c>
      <c r="D15" s="49">
        <f>'Field data and First milk'!D15</f>
        <v>37</v>
      </c>
      <c r="E15" s="49">
        <f>'Field data and First milk'!E15</f>
        <v>37</v>
      </c>
      <c r="F15" s="49">
        <f>'Field data and First milk'!F15</f>
        <v>37</v>
      </c>
      <c r="G15" s="49">
        <f>'Field data and First milk'!G15</f>
        <v>37</v>
      </c>
      <c r="H15" s="49">
        <f>'Field data and First milk'!H15</f>
        <v>37</v>
      </c>
      <c r="I15" s="49">
        <f>'Field data and First milk'!I15</f>
        <v>37</v>
      </c>
      <c r="J15" s="49">
        <f>'Field data and First milk'!J15</f>
        <v>37</v>
      </c>
      <c r="K15" s="49">
        <f>'Field data and First milk'!K15</f>
        <v>37</v>
      </c>
      <c r="L15" s="49">
        <f>'Field data and First milk'!L15</f>
        <v>37</v>
      </c>
      <c r="M15" s="49">
        <f>'Field data and First milk'!M15</f>
        <v>37</v>
      </c>
      <c r="N15" s="49">
        <f>'Field data and First milk'!N15</f>
        <v>47</v>
      </c>
      <c r="O15" s="49">
        <f>'Field data and First milk'!O15</f>
        <v>47</v>
      </c>
      <c r="P15" s="49">
        <f>'Field data and First milk'!P15</f>
        <v>47</v>
      </c>
      <c r="Q15" s="49">
        <f>'Field data and First milk'!Q15</f>
        <v>47</v>
      </c>
      <c r="R15" s="49">
        <f>'Field data and First milk'!R15</f>
        <v>0</v>
      </c>
      <c r="S15" s="49">
        <f>'Field data and First milk'!S15</f>
        <v>0</v>
      </c>
      <c r="T15" s="49">
        <f>'Field data and First milk'!T15</f>
        <v>0</v>
      </c>
      <c r="U15" s="49">
        <f>'Field data and First milk'!U15</f>
        <v>0</v>
      </c>
      <c r="V15" s="102">
        <f>'Field data and 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First milk'!C16</f>
        <v>Medium/Clay</v>
      </c>
      <c r="D16" s="104" t="str">
        <f>'Field data and First milk'!D16</f>
        <v>Medium/Clay</v>
      </c>
      <c r="E16" s="104" t="str">
        <f>'Field data and First milk'!E16</f>
        <v>Medium/Clay</v>
      </c>
      <c r="F16" s="104" t="str">
        <f>'Field data and First milk'!F16</f>
        <v>Medium/Clay</v>
      </c>
      <c r="G16" s="104" t="str">
        <f>'Field data and First milk'!G16</f>
        <v>Medium/Clay</v>
      </c>
      <c r="H16" s="104" t="str">
        <f>'Field data and First milk'!H16</f>
        <v>Medium/Clay</v>
      </c>
      <c r="I16" s="104" t="str">
        <f>'Field data and First milk'!I16</f>
        <v>Medium/Clay</v>
      </c>
      <c r="J16" s="104" t="str">
        <f>'Field data and First milk'!J16</f>
        <v>Medium/Clay</v>
      </c>
      <c r="K16" s="104" t="str">
        <f>'Field data and First milk'!K16</f>
        <v>Medium/Clay</v>
      </c>
      <c r="L16" s="104" t="str">
        <f>'Field data and First milk'!L16</f>
        <v>Medium/Clay</v>
      </c>
      <c r="M16" s="104" t="str">
        <f>'Field data and First milk'!M16</f>
        <v>Medium/Clay</v>
      </c>
      <c r="N16" s="104" t="str">
        <f>'Field data and First milk'!N16</f>
        <v>Medium/Clay</v>
      </c>
      <c r="O16" s="104" t="str">
        <f>'Field data and First milk'!O16</f>
        <v>Medium/Clay</v>
      </c>
      <c r="P16" s="104" t="str">
        <f>'Field data and First milk'!P16</f>
        <v>Medium/Clay</v>
      </c>
      <c r="Q16" s="104" t="str">
        <f>'Field data and First milk'!Q16</f>
        <v>Medium/Clay</v>
      </c>
      <c r="R16" s="104">
        <f>'Field data and First milk'!R16</f>
        <v>0</v>
      </c>
      <c r="S16" s="104">
        <f>'Field data and First milk'!S16</f>
        <v>0</v>
      </c>
      <c r="T16" s="104">
        <f>'Field data and First milk'!T16</f>
        <v>0</v>
      </c>
      <c r="U16" s="104">
        <f>'Field data and First milk'!U16</f>
        <v>0</v>
      </c>
      <c r="V16" s="105">
        <f>'Field data and 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62.9</v>
      </c>
      <c r="D17" s="20">
        <f t="shared" ref="D17:V17" si="0">(VLOOKUP(D$14,$AI2:$AK26,2,FALSE))*D$15</f>
        <v>62.9</v>
      </c>
      <c r="E17" s="20">
        <f t="shared" si="0"/>
        <v>62.9</v>
      </c>
      <c r="F17" s="20">
        <f t="shared" si="0"/>
        <v>62.9</v>
      </c>
      <c r="G17" s="20">
        <f t="shared" si="0"/>
        <v>62.9</v>
      </c>
      <c r="H17" s="20">
        <f t="shared" si="0"/>
        <v>62.9</v>
      </c>
      <c r="I17" s="20">
        <f t="shared" si="0"/>
        <v>62.9</v>
      </c>
      <c r="J17" s="20">
        <f t="shared" si="0"/>
        <v>62.9</v>
      </c>
      <c r="K17" s="20">
        <f t="shared" si="0"/>
        <v>62.9</v>
      </c>
      <c r="L17" s="20">
        <f t="shared" si="0"/>
        <v>62.9</v>
      </c>
      <c r="M17" s="20">
        <f t="shared" si="0"/>
        <v>62.9</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-62.9</v>
      </c>
      <c r="D19" s="12">
        <f t="shared" ref="D19:V19" si="1">D18-D17</f>
        <v>-62.9</v>
      </c>
      <c r="E19" s="12">
        <f t="shared" si="1"/>
        <v>-62.9</v>
      </c>
      <c r="F19" s="12">
        <f t="shared" si="1"/>
        <v>-62.9</v>
      </c>
      <c r="G19" s="12">
        <f t="shared" si="1"/>
        <v>-62.9</v>
      </c>
      <c r="H19" s="12">
        <f t="shared" si="1"/>
        <v>-62.9</v>
      </c>
      <c r="I19" s="12">
        <f t="shared" si="1"/>
        <v>-62.9</v>
      </c>
      <c r="J19" s="12">
        <f t="shared" si="1"/>
        <v>-62.9</v>
      </c>
      <c r="K19" s="12">
        <f t="shared" si="1"/>
        <v>-62.9</v>
      </c>
      <c r="L19" s="12">
        <f t="shared" si="1"/>
        <v>-62.9</v>
      </c>
      <c r="M19" s="12">
        <f t="shared" si="1"/>
        <v>-62.9</v>
      </c>
      <c r="N19" s="12">
        <f t="shared" si="1"/>
        <v>-79.899999999999991</v>
      </c>
      <c r="O19" s="12">
        <f t="shared" si="1"/>
        <v>-79.899999999999991</v>
      </c>
      <c r="P19" s="12">
        <f t="shared" si="1"/>
        <v>-79.899999999999991</v>
      </c>
      <c r="Q19" s="12">
        <f t="shared" si="1"/>
        <v>-79.899999999999991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222</v>
      </c>
      <c r="D21" s="20">
        <f t="shared" ref="D21:V21" si="2">(VLOOKUP(D$14,$AI2:$AK26,3,FALSE))*D$15</f>
        <v>222</v>
      </c>
      <c r="E21" s="20">
        <f t="shared" si="2"/>
        <v>222</v>
      </c>
      <c r="F21" s="20">
        <f t="shared" si="2"/>
        <v>222</v>
      </c>
      <c r="G21" s="20">
        <f t="shared" si="2"/>
        <v>222</v>
      </c>
      <c r="H21" s="20">
        <f t="shared" si="2"/>
        <v>222</v>
      </c>
      <c r="I21" s="20">
        <f t="shared" si="2"/>
        <v>222</v>
      </c>
      <c r="J21" s="20">
        <f t="shared" si="2"/>
        <v>222</v>
      </c>
      <c r="K21" s="20">
        <f t="shared" si="2"/>
        <v>222</v>
      </c>
      <c r="L21" s="20">
        <f t="shared" si="2"/>
        <v>222</v>
      </c>
      <c r="M21" s="20">
        <f t="shared" si="2"/>
        <v>222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v>
      </c>
      <c r="D23" s="12">
        <f t="shared" ref="D23:V23" si="3">D22-D21</f>
        <v>-222</v>
      </c>
      <c r="E23" s="12">
        <f t="shared" si="3"/>
        <v>-222</v>
      </c>
      <c r="F23" s="12">
        <f t="shared" si="3"/>
        <v>-222</v>
      </c>
      <c r="G23" s="12">
        <f t="shared" si="3"/>
        <v>-222</v>
      </c>
      <c r="H23" s="12">
        <f t="shared" si="3"/>
        <v>-222</v>
      </c>
      <c r="I23" s="12">
        <f t="shared" si="3"/>
        <v>-222</v>
      </c>
      <c r="J23" s="12">
        <f t="shared" si="3"/>
        <v>-222</v>
      </c>
      <c r="K23" s="12">
        <f t="shared" si="3"/>
        <v>-222</v>
      </c>
      <c r="L23" s="12">
        <f t="shared" si="3"/>
        <v>-222</v>
      </c>
      <c r="M23" s="12">
        <f t="shared" si="3"/>
        <v>-222</v>
      </c>
      <c r="N23" s="12">
        <f t="shared" si="3"/>
        <v>-282</v>
      </c>
      <c r="O23" s="12">
        <f t="shared" si="3"/>
        <v>-282</v>
      </c>
      <c r="P23" s="12">
        <f t="shared" si="3"/>
        <v>-282</v>
      </c>
      <c r="Q23" s="12">
        <f t="shared" si="3"/>
        <v>-282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windy hill 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windy hill 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windy hill 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t="str">
        <f>F8</f>
        <v>windy hill 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t="str">
        <f>G8</f>
        <v>windy hill 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windy hill 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t="str">
        <f>I8</f>
        <v>windy hill 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windy hill 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t="str">
        <f>K8</f>
        <v>windy hill 9</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t="str">
        <f>L8</f>
        <v>windy hill 10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windy hill 11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ty gwynn 23</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t="str">
        <f>O8</f>
        <v>ty gwynn 24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t="str">
        <f>P8</f>
        <v>cilrhue 21</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t="str">
        <f>Q8</f>
        <v>cilrhue 22</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windy hill 1</v>
      </c>
      <c r="C57" s="8" t="str">
        <f t="shared" ref="C57:U57" si="13">D8</f>
        <v>windy hill 2</v>
      </c>
      <c r="D57" s="8" t="str">
        <f t="shared" si="13"/>
        <v>windy hill 3</v>
      </c>
      <c r="E57" s="8" t="str">
        <f t="shared" si="13"/>
        <v>windy hill 4</v>
      </c>
      <c r="F57" s="8" t="str">
        <f t="shared" si="13"/>
        <v>windy hill 5</v>
      </c>
      <c r="G57" s="8" t="str">
        <f t="shared" si="13"/>
        <v>windy hill 6</v>
      </c>
      <c r="H57" s="8" t="str">
        <f t="shared" si="13"/>
        <v>windy hill 7</v>
      </c>
      <c r="I57" s="8" t="str">
        <f t="shared" si="13"/>
        <v>windy hill 8</v>
      </c>
      <c r="J57" s="8" t="str">
        <f t="shared" si="13"/>
        <v>windy hill 9</v>
      </c>
      <c r="K57" s="8" t="str">
        <f t="shared" si="13"/>
        <v>windy hill 10</v>
      </c>
      <c r="L57" s="8" t="str">
        <f t="shared" si="13"/>
        <v>windy hill 11</v>
      </c>
      <c r="M57" s="8" t="str">
        <f t="shared" si="13"/>
        <v>ty gwynn 23</v>
      </c>
      <c r="N57" s="8" t="str">
        <f t="shared" si="13"/>
        <v>ty gwynn 24</v>
      </c>
      <c r="O57" s="8" t="str">
        <f t="shared" si="13"/>
        <v>cilrhue 21</v>
      </c>
      <c r="P57" s="8" t="str">
        <f t="shared" si="13"/>
        <v>cilrhue 22</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5.9</v>
      </c>
      <c r="C60" s="64">
        <f t="shared" ref="C60:U60" si="14">D10</f>
        <v>5.7</v>
      </c>
      <c r="D60" s="64">
        <f t="shared" si="14"/>
        <v>5.7</v>
      </c>
      <c r="E60" s="64">
        <f t="shared" si="14"/>
        <v>5.8</v>
      </c>
      <c r="F60" s="64">
        <f t="shared" si="14"/>
        <v>5.8</v>
      </c>
      <c r="G60" s="64">
        <f t="shared" si="14"/>
        <v>5.8</v>
      </c>
      <c r="H60" s="64">
        <f t="shared" si="14"/>
        <v>5.6</v>
      </c>
      <c r="I60" s="64">
        <f t="shared" si="14"/>
        <v>5.8</v>
      </c>
      <c r="J60" s="64">
        <f t="shared" si="14"/>
        <v>5.8</v>
      </c>
      <c r="K60" s="64">
        <f t="shared" si="14"/>
        <v>5.5</v>
      </c>
      <c r="L60" s="64">
        <f t="shared" si="14"/>
        <v>5.6</v>
      </c>
      <c r="M60" s="64">
        <f t="shared" si="14"/>
        <v>6.7</v>
      </c>
      <c r="N60" s="64">
        <f t="shared" si="14"/>
        <v>6.6</v>
      </c>
      <c r="O60" s="64">
        <f t="shared" si="14"/>
        <v>5.6</v>
      </c>
      <c r="P60" s="64">
        <f t="shared" si="14"/>
        <v>5.6</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3</v>
      </c>
      <c r="D64" s="65">
        <f t="shared" si="17"/>
        <v>3</v>
      </c>
      <c r="E64" s="65">
        <f t="shared" si="17"/>
        <v>2.4000000000000021</v>
      </c>
      <c r="F64" s="65">
        <f t="shared" si="17"/>
        <v>2.4000000000000021</v>
      </c>
      <c r="G64" s="65">
        <f t="shared" si="17"/>
        <v>2.4000000000000021</v>
      </c>
      <c r="H64" s="65">
        <f t="shared" si="17"/>
        <v>3.6000000000000032</v>
      </c>
      <c r="I64" s="65">
        <f t="shared" si="17"/>
        <v>2.4000000000000021</v>
      </c>
      <c r="J64" s="65">
        <f t="shared" si="17"/>
        <v>2.4000000000000021</v>
      </c>
      <c r="K64" s="65">
        <f t="shared" si="17"/>
        <v>4.2000000000000011</v>
      </c>
      <c r="L64" s="65">
        <f t="shared" si="17"/>
        <v>3.6000000000000032</v>
      </c>
      <c r="M64" s="65">
        <f t="shared" si="17"/>
        <v>-3</v>
      </c>
      <c r="N64" s="65">
        <f t="shared" si="17"/>
        <v>-2.3999999999999968</v>
      </c>
      <c r="O64" s="65">
        <f t="shared" si="17"/>
        <v>3.6000000000000032</v>
      </c>
      <c r="P64" s="65">
        <f t="shared" si="17"/>
        <v>3.6000000000000032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-3</v>
      </c>
      <c r="D65" s="65">
        <f t="shared" si="18"/>
        <v>-3</v>
      </c>
      <c r="E65" s="65">
        <f t="shared" si="18"/>
        <v>-2.4000000000000021</v>
      </c>
      <c r="F65" s="65">
        <f t="shared" si="18"/>
        <v>-2.4000000000000021</v>
      </c>
      <c r="G65" s="65">
        <f t="shared" si="18"/>
        <v>-2.4000000000000021</v>
      </c>
      <c r="H65" s="65">
        <f t="shared" si="18"/>
        <v>-3.6000000000000032</v>
      </c>
      <c r="I65" s="65">
        <f t="shared" si="18"/>
        <v>-2.4000000000000021</v>
      </c>
      <c r="J65" s="65">
        <f t="shared" si="18"/>
        <v>-2.4000000000000021</v>
      </c>
      <c r="K65" s="65">
        <f t="shared" si="18"/>
        <v>-4.2000000000000011</v>
      </c>
      <c r="L65" s="65">
        <f t="shared" si="18"/>
        <v>-3.6000000000000032</v>
      </c>
      <c r="M65" s="65">
        <f t="shared" si="18"/>
        <v>3</v>
      </c>
      <c r="N65" s="65">
        <f t="shared" si="18"/>
        <v>2.3999999999999968</v>
      </c>
      <c r="O65" s="65">
        <f t="shared" si="18"/>
        <v>-3.6000000000000032</v>
      </c>
      <c r="P65" s="65">
        <f t="shared" si="18"/>
        <v>-3.6000000000000032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str">
        <f t="shared" si="19"/>
        <v>UNDER</v>
      </c>
      <c r="M66" s="66" t="str">
        <f t="shared" si="19"/>
        <v>OVER</v>
      </c>
      <c r="N66" s="66" t="str">
        <f t="shared" si="19"/>
        <v>OVER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H39" sqref="H39"/>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First milk'!B29</f>
        <v>Application Rate</v>
      </c>
      <c r="C1" s="29" t="str">
        <f>'Field data and First milk'!C29</f>
        <v>Nitrogen Addition</v>
      </c>
      <c r="D1" s="29" t="str">
        <f>'Field data and First milk'!D29</f>
        <v>Phosphate Addition</v>
      </c>
      <c r="E1" s="29" t="str">
        <f>'Field data and First milk'!E29</f>
        <v>Potash  Addition</v>
      </c>
      <c r="F1" s="29" t="str">
        <f>'Field data and First milk'!F29</f>
        <v>Mg Oxide Addition</v>
      </c>
      <c r="G1" s="29" t="str">
        <f>'Field data and First milk'!G29</f>
        <v>Copper Addition</v>
      </c>
      <c r="H1" s="29" t="str">
        <f>'Field data and First milk'!H29</f>
        <v>Zinc Addition</v>
      </c>
      <c r="I1" s="29" t="str">
        <f>'Field data and First milk'!I29</f>
        <v>Lead Addition</v>
      </c>
      <c r="J1" s="29" t="str">
        <f>'Field data and First milk'!J29</f>
        <v>Cadmium Addition</v>
      </c>
      <c r="K1" s="29" t="str">
        <f>'Field data and First milk'!K29</f>
        <v>Mercury Addition</v>
      </c>
      <c r="L1" s="29" t="str">
        <f>'Field data and First milk'!L29</f>
        <v>Nickel Addition</v>
      </c>
      <c r="M1" s="29" t="str">
        <f>'Field data and First milk'!M29</f>
        <v>Chromium Addition</v>
      </c>
      <c r="N1" s="29" t="str">
        <f>'Field data and First milk'!N29</f>
        <v>Aluminium Addition</v>
      </c>
      <c r="O1" s="29" t="str">
        <f>'Field data and First milk'!O29</f>
        <v>Iron Addition</v>
      </c>
      <c r="P1" s="29" t="str">
        <f>'Field data and First milk'!P29</f>
        <v xml:space="preserve">Sodium Addition                 </v>
      </c>
      <c r="Q1" s="29" t="str">
        <f>'Field data and First milk'!Q29</f>
        <v>SO3  Addition                             kg/ha</v>
      </c>
      <c r="R1" s="29" t="str">
        <f>'Field data and First milk'!R29</f>
        <v xml:space="preserve">Selenium Addition </v>
      </c>
      <c r="S1" s="29" t="str">
        <f>'Field data and First milk'!S29</f>
        <v xml:space="preserve">Arsenic  Addition  </v>
      </c>
      <c r="T1" s="29" t="str">
        <f>'Field data and First milk'!T29</f>
        <v xml:space="preserve">Molybdenum Addition  </v>
      </c>
      <c r="U1" s="29" t="str">
        <f>'Field data and First milk'!U29</f>
        <v xml:space="preserve">Fluoride Addition </v>
      </c>
    </row>
    <row r="2" spans="1:21" ht="25" x14ac:dyDescent="0.25">
      <c r="A2" s="174"/>
      <c r="B2" s="29" t="str">
        <f>'Field data and First milk'!B30</f>
        <v>tonnes/ha</v>
      </c>
      <c r="C2" s="29" t="str">
        <f>'Field data and First milk'!C30</f>
        <v>kg/ha</v>
      </c>
      <c r="D2" s="29" t="str">
        <f>'Field data and First milk'!D30</f>
        <v>P2O5 
kg/ha</v>
      </c>
      <c r="E2" s="29" t="str">
        <f>'Field data and First milk'!E30</f>
        <v>K2O 
kg/ha</v>
      </c>
      <c r="F2" s="29" t="str">
        <f>'Field data and First milk'!F30</f>
        <v>MgO 
kg/ha</v>
      </c>
      <c r="G2" s="29" t="str">
        <f>'Field data and First milk'!G30</f>
        <v>kg/ha</v>
      </c>
      <c r="H2" s="29" t="str">
        <f>'Field data and First milk'!H30</f>
        <v>kg/ha</v>
      </c>
      <c r="I2" s="29" t="str">
        <f>'Field data and First milk'!I30</f>
        <v>kg/ha</v>
      </c>
      <c r="J2" s="29" t="str">
        <f>'Field data and First milk'!J30</f>
        <v>kg/ha</v>
      </c>
      <c r="K2" s="29" t="str">
        <f>'Field data and First milk'!K30</f>
        <v>kg/ha</v>
      </c>
      <c r="L2" s="29" t="str">
        <f>'Field data and First milk'!L30</f>
        <v>kg/ha</v>
      </c>
      <c r="M2" s="29" t="str">
        <f>'Field data and First milk'!M30</f>
        <v>kg/ha</v>
      </c>
      <c r="N2" s="29" t="str">
        <f>'Field data and First milk'!N30</f>
        <v>kg/ha</v>
      </c>
      <c r="O2" s="29" t="str">
        <f>'Field data and First milk'!O30</f>
        <v>kg/ha</v>
      </c>
      <c r="P2" s="29" t="str">
        <f>'Field data and First milk'!P30</f>
        <v>kg/ha</v>
      </c>
      <c r="Q2" s="29" t="str">
        <f>'Field data and First milk'!Q30</f>
        <v>kg/ha</v>
      </c>
      <c r="R2" s="29" t="str">
        <f>'Field data and First milk'!R30</f>
        <v>kg/ha</v>
      </c>
      <c r="S2" s="29" t="str">
        <f>'Field data and First milk'!S30</f>
        <v>kg/ha</v>
      </c>
      <c r="T2" s="29" t="str">
        <f>'Field data and First milk'!T30</f>
        <v>kg/ha</v>
      </c>
      <c r="U2" s="29" t="str">
        <f>'Field data and First milk'!U30</f>
        <v>kg/ha</v>
      </c>
    </row>
    <row r="3" spans="1:21" x14ac:dyDescent="0.25">
      <c r="A3" s="27">
        <v>1</v>
      </c>
      <c r="B3" s="24">
        <f>'Field data and First milk'!B31</f>
        <v>67</v>
      </c>
      <c r="C3" s="24">
        <f>'Field data and First milk'!C31</f>
        <v>127.3</v>
      </c>
      <c r="D3" s="24">
        <f>'Field data and First milk'!D31</f>
        <v>64.161745999999994</v>
      </c>
      <c r="E3" s="24">
        <f>'Field data and First milk'!E31</f>
        <v>15.581855000000003</v>
      </c>
      <c r="F3" s="24">
        <f>'Field data and First milk'!F31</f>
        <v>2.8660187999999995</v>
      </c>
      <c r="G3" s="24">
        <f>'Field data and First milk'!G31</f>
        <v>1.34E-2</v>
      </c>
      <c r="H3" s="24">
        <f>'Field data and First milk'!H31</f>
        <v>9.3799999999999994E-2</v>
      </c>
      <c r="I3" s="24">
        <f>'Field data and First milk'!I31</f>
        <v>3.3500000000000002E-2</v>
      </c>
      <c r="J3" s="24">
        <f>'Field data and First milk'!J31</f>
        <v>6.7000000000000002E-4</v>
      </c>
      <c r="K3" s="24">
        <f>'Field data and First milk'!K31</f>
        <v>3.3500000000000001E-3</v>
      </c>
      <c r="L3" s="24">
        <f>'Field data and First milk'!L31</f>
        <v>1.34E-2</v>
      </c>
      <c r="M3" s="24">
        <f>'Field data and First milk'!M31</f>
        <v>1.9429999999999999E-2</v>
      </c>
      <c r="N3" s="24">
        <f>'Field data and First milk'!N31</f>
        <v>0</v>
      </c>
      <c r="O3" s="24">
        <f>'Field data and First milk'!O31</f>
        <v>0</v>
      </c>
      <c r="P3" s="24">
        <f>'Field data and First milk'!P31</f>
        <v>25.929000000000002</v>
      </c>
      <c r="Q3" s="24">
        <f>'Field data and First milk'!Q31</f>
        <v>19.765000000000001</v>
      </c>
      <c r="R3" s="24">
        <f>'Field data and First milk'!R31</f>
        <v>0</v>
      </c>
      <c r="S3" s="24">
        <f>'Field data and First milk'!S31</f>
        <v>0</v>
      </c>
      <c r="T3" s="24">
        <f>'Field data and First milk'!T31</f>
        <v>0</v>
      </c>
      <c r="U3" s="24">
        <f>'Field data and First milk'!U31</f>
        <v>0</v>
      </c>
    </row>
    <row r="4" spans="1:21" x14ac:dyDescent="0.25">
      <c r="A4" s="27">
        <v>2</v>
      </c>
      <c r="B4" s="24">
        <f>Sensient!B31</f>
        <v>65</v>
      </c>
      <c r="C4" s="24">
        <f>Sensient!C31</f>
        <v>143</v>
      </c>
      <c r="D4" s="24">
        <f>Sensient!D31</f>
        <v>64.182365000000004</v>
      </c>
      <c r="E4" s="24">
        <f>Sensient!E31</f>
        <v>16.213275000000003</v>
      </c>
      <c r="F4" s="24">
        <f>Sensient!F31</f>
        <v>3.0283370000000001</v>
      </c>
      <c r="G4" s="24">
        <f>Sensient!G31</f>
        <v>1.3000000000000001E-2</v>
      </c>
      <c r="H4" s="24">
        <f>Sensient!H31</f>
        <v>7.0199999999999999E-2</v>
      </c>
      <c r="I4" s="24">
        <f>Sensient!I31</f>
        <v>3.2500000000000001E-2</v>
      </c>
      <c r="J4" s="24">
        <f>Sensient!J31</f>
        <v>0</v>
      </c>
      <c r="K4" s="24">
        <f>Sensient!K31</f>
        <v>3.2500000000000003E-3</v>
      </c>
      <c r="L4" s="24">
        <f>Sensient!L31</f>
        <v>1.3000000000000001E-2</v>
      </c>
      <c r="M4" s="24">
        <f>Sensient!M31</f>
        <v>1.3000000000000001E-2</v>
      </c>
      <c r="N4" s="24">
        <f>Sensient!N31</f>
        <v>0</v>
      </c>
      <c r="O4" s="24">
        <f>Sensient!O31</f>
        <v>0</v>
      </c>
      <c r="P4" s="24">
        <f>Sensient!P31</f>
        <v>19.305</v>
      </c>
      <c r="Q4" s="24">
        <f>Sensient!Q31</f>
        <v>14.706249999999999</v>
      </c>
      <c r="R4" s="24">
        <f>Sensient!R31</f>
        <v>0</v>
      </c>
      <c r="S4" s="24">
        <f>Sensient!S31</f>
        <v>0</v>
      </c>
      <c r="T4" s="24">
        <f>Sensient!T31</f>
        <v>0</v>
      </c>
      <c r="U4" s="24">
        <f>Sensient!U31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132</v>
      </c>
      <c r="C13" s="68">
        <f t="shared" ref="C13:U13" si="0">SUM(C3:C12)</f>
        <v>270.3</v>
      </c>
      <c r="D13" s="68">
        <f t="shared" si="0"/>
        <v>128.344111</v>
      </c>
      <c r="E13" s="68">
        <f t="shared" si="0"/>
        <v>31.795130000000007</v>
      </c>
      <c r="F13" s="68">
        <f t="shared" si="0"/>
        <v>5.8943557999999996</v>
      </c>
      <c r="G13" s="68">
        <f t="shared" si="0"/>
        <v>2.64E-2</v>
      </c>
      <c r="H13" s="68">
        <f t="shared" si="0"/>
        <v>0.16399999999999998</v>
      </c>
      <c r="I13" s="68">
        <f t="shared" si="0"/>
        <v>6.6000000000000003E-2</v>
      </c>
      <c r="J13" s="68">
        <f t="shared" si="0"/>
        <v>6.7000000000000002E-4</v>
      </c>
      <c r="K13" s="68">
        <f t="shared" si="0"/>
        <v>6.6E-3</v>
      </c>
      <c r="L13" s="68">
        <f t="shared" si="0"/>
        <v>2.64E-2</v>
      </c>
      <c r="M13" s="68">
        <f t="shared" si="0"/>
        <v>3.243E-2</v>
      </c>
      <c r="N13" s="68">
        <f t="shared" si="0"/>
        <v>0</v>
      </c>
      <c r="O13" s="68">
        <f t="shared" si="0"/>
        <v>0</v>
      </c>
      <c r="P13" s="68">
        <f t="shared" si="0"/>
        <v>45.234000000000002</v>
      </c>
      <c r="Q13" s="68">
        <f t="shared" si="0"/>
        <v>34.471249999999998</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First milk'!B29</f>
        <v>Application Rate</v>
      </c>
      <c r="D1" s="26" t="str">
        <f>'Field data and First milk'!C29</f>
        <v>Nitrogen Addition</v>
      </c>
      <c r="E1" s="26" t="str">
        <f>'Field data and First milk'!D29</f>
        <v>Phosphate Addition</v>
      </c>
      <c r="F1" s="26" t="str">
        <f>'Field data and First milk'!E29</f>
        <v>Potash  Addition</v>
      </c>
      <c r="G1" s="26" t="str">
        <f>'Field data and First milk'!F29</f>
        <v>Mg Oxide Addition</v>
      </c>
      <c r="H1" s="26" t="str">
        <f>'Field data and First milk'!G29</f>
        <v>Copper Addition</v>
      </c>
      <c r="I1" s="26" t="str">
        <f>'Field data and First milk'!H29</f>
        <v>Zinc Addition</v>
      </c>
      <c r="J1" s="26" t="str">
        <f>'Field data and First milk'!I29</f>
        <v>Lead Addition</v>
      </c>
      <c r="K1" s="26" t="str">
        <f>'Field data and First milk'!J29</f>
        <v>Cadmium Addition</v>
      </c>
      <c r="L1" s="26" t="str">
        <f>'Field data and First milk'!K29</f>
        <v>Mercury Addition</v>
      </c>
      <c r="M1" s="26" t="str">
        <f>'Field data and First milk'!L29</f>
        <v>Nickel Addition</v>
      </c>
      <c r="N1" s="26" t="str">
        <f>'Field data and First milk'!M29</f>
        <v>Chromium Addition</v>
      </c>
      <c r="O1" s="26" t="str">
        <f>'Field data and First milk'!N29</f>
        <v>Aluminium Addition</v>
      </c>
      <c r="P1" s="26" t="str">
        <f>'Field data and First milk'!O29</f>
        <v>Iron Addition</v>
      </c>
      <c r="Q1" s="26" t="str">
        <f>'Field data and First milk'!P29</f>
        <v xml:space="preserve">Sodium Addition                 </v>
      </c>
      <c r="R1" s="26" t="str">
        <f>'Field data and First milk'!Q29</f>
        <v>SO3  Addition                             kg/ha</v>
      </c>
      <c r="S1" s="26" t="str">
        <f>'Field data and First milk'!R29</f>
        <v xml:space="preserve">Selenium Addition </v>
      </c>
      <c r="T1" s="26" t="str">
        <f>'Field data and First milk'!S29</f>
        <v xml:space="preserve">Arsenic  Addition  </v>
      </c>
      <c r="U1" s="26" t="str">
        <f>'Field data and First milk'!T29</f>
        <v xml:space="preserve">Molybdenum Addition  </v>
      </c>
      <c r="V1" s="26" t="str">
        <f>'Field data and First milk'!U29</f>
        <v xml:space="preserve">Fluoride Addition </v>
      </c>
    </row>
    <row r="2" spans="1:22" s="70" customFormat="1" ht="25" x14ac:dyDescent="0.35">
      <c r="A2" s="175"/>
      <c r="B2" s="23" t="s">
        <v>46</v>
      </c>
      <c r="C2" s="26" t="str">
        <f>'Field data and First milk'!B30</f>
        <v>tonnes/ha</v>
      </c>
      <c r="D2" s="26" t="str">
        <f>'Field data and First milk'!C30</f>
        <v>kg/ha</v>
      </c>
      <c r="E2" s="26" t="str">
        <f>'Field data and First milk'!D30</f>
        <v>P2O5 
kg/ha</v>
      </c>
      <c r="F2" s="26" t="str">
        <f>'Field data and First milk'!E30</f>
        <v>K2O 
kg/ha</v>
      </c>
      <c r="G2" s="26" t="str">
        <f>'Field data and First milk'!F30</f>
        <v>MgO 
kg/ha</v>
      </c>
      <c r="H2" s="26" t="str">
        <f>'Field data and First milk'!G30</f>
        <v>kg/ha</v>
      </c>
      <c r="I2" s="26" t="str">
        <f>'Field data and First milk'!H30</f>
        <v>kg/ha</v>
      </c>
      <c r="J2" s="26" t="str">
        <f>'Field data and First milk'!I30</f>
        <v>kg/ha</v>
      </c>
      <c r="K2" s="26" t="str">
        <f>'Field data and First milk'!J30</f>
        <v>kg/ha</v>
      </c>
      <c r="L2" s="26" t="str">
        <f>'Field data and First milk'!K30</f>
        <v>kg/ha</v>
      </c>
      <c r="M2" s="26" t="str">
        <f>'Field data and First milk'!L30</f>
        <v>kg/ha</v>
      </c>
      <c r="N2" s="26" t="str">
        <f>'Field data and First milk'!M30</f>
        <v>kg/ha</v>
      </c>
      <c r="O2" s="26" t="str">
        <f>'Field data and First milk'!N30</f>
        <v>kg/ha</v>
      </c>
      <c r="P2" s="26" t="str">
        <f>'Field data and First milk'!O30</f>
        <v>kg/ha</v>
      </c>
      <c r="Q2" s="26" t="str">
        <f>'Field data and First milk'!P30</f>
        <v>kg/ha</v>
      </c>
      <c r="R2" s="26" t="str">
        <f>'Field data and First milk'!Q30</f>
        <v>kg/ha</v>
      </c>
      <c r="S2" s="26" t="str">
        <f>'Field data and First milk'!R30</f>
        <v>kg/ha</v>
      </c>
      <c r="T2" s="26" t="str">
        <f>'Field data and First milk'!S30</f>
        <v>kg/ha</v>
      </c>
      <c r="U2" s="26" t="str">
        <f>'Field data and First milk'!T30</f>
        <v>kg/ha</v>
      </c>
      <c r="V2" s="26" t="str">
        <f>'Field data and First milk'!U30</f>
        <v>kg/ha</v>
      </c>
    </row>
    <row r="3" spans="1:22" x14ac:dyDescent="0.25">
      <c r="A3" s="27">
        <v>1</v>
      </c>
      <c r="B3" s="78"/>
      <c r="C3" s="24">
        <f>'Field data and First milk'!B31</f>
        <v>67</v>
      </c>
      <c r="D3" s="24">
        <f>'Field data and First milk'!C31</f>
        <v>127.3</v>
      </c>
      <c r="E3" s="24">
        <f>'Field data and First milk'!D31</f>
        <v>64.161745999999994</v>
      </c>
      <c r="F3" s="24">
        <f>'Field data and First milk'!E31</f>
        <v>15.581855000000003</v>
      </c>
      <c r="G3" s="24">
        <f>'Field data and First milk'!F31</f>
        <v>2.8660187999999995</v>
      </c>
      <c r="H3" s="24">
        <f>'Field data and First milk'!G31</f>
        <v>1.34E-2</v>
      </c>
      <c r="I3" s="24">
        <f>'Field data and First milk'!H31</f>
        <v>9.3799999999999994E-2</v>
      </c>
      <c r="J3" s="24">
        <f>'Field data and First milk'!I31</f>
        <v>3.3500000000000002E-2</v>
      </c>
      <c r="K3" s="24">
        <f>'Field data and First milk'!J31</f>
        <v>6.7000000000000002E-4</v>
      </c>
      <c r="L3" s="24">
        <f>'Field data and First milk'!K31</f>
        <v>3.3500000000000001E-3</v>
      </c>
      <c r="M3" s="24">
        <f>'Field data and First milk'!L31</f>
        <v>1.34E-2</v>
      </c>
      <c r="N3" s="24">
        <f>'Field data and First milk'!M31</f>
        <v>1.9429999999999999E-2</v>
      </c>
      <c r="O3" s="24">
        <f>'Field data and First milk'!N31</f>
        <v>0</v>
      </c>
      <c r="P3" s="24">
        <f>'Field data and First milk'!O31</f>
        <v>0</v>
      </c>
      <c r="Q3" s="24">
        <f>'Field data and First milk'!P31</f>
        <v>25.929000000000002</v>
      </c>
      <c r="R3" s="24">
        <f>'Field data and First milk'!Q31</f>
        <v>19.765000000000001</v>
      </c>
      <c r="S3" s="24">
        <f>'Field data and First milk'!R31</f>
        <v>0</v>
      </c>
      <c r="T3" s="24">
        <f>'Field data and First milk'!S31</f>
        <v>0</v>
      </c>
      <c r="U3" s="24">
        <f>'Field data and First milk'!T31</f>
        <v>0</v>
      </c>
      <c r="V3" s="24">
        <f>'Field data and First milk'!U31</f>
        <v>0</v>
      </c>
    </row>
    <row r="4" spans="1:22" x14ac:dyDescent="0.25">
      <c r="A4" s="27">
        <v>2</v>
      </c>
      <c r="B4" s="78"/>
      <c r="C4" s="24">
        <f>Sensient!B31</f>
        <v>65</v>
      </c>
      <c r="D4" s="24">
        <f>Sensient!C31</f>
        <v>143</v>
      </c>
      <c r="E4" s="24">
        <f>Sensient!D31</f>
        <v>64.182365000000004</v>
      </c>
      <c r="F4" s="24">
        <f>Sensient!E31</f>
        <v>16.213275000000003</v>
      </c>
      <c r="G4" s="24">
        <f>Sensient!F31</f>
        <v>3.0283370000000001</v>
      </c>
      <c r="H4" s="24">
        <f>Sensient!G31</f>
        <v>1.3000000000000001E-2</v>
      </c>
      <c r="I4" s="24">
        <f>Sensient!H31</f>
        <v>7.0199999999999999E-2</v>
      </c>
      <c r="J4" s="24">
        <f>Sensient!I31</f>
        <v>3.2500000000000001E-2</v>
      </c>
      <c r="K4" s="24">
        <f>Sensient!J31</f>
        <v>0</v>
      </c>
      <c r="L4" s="24">
        <f>Sensient!K31</f>
        <v>3.2500000000000003E-3</v>
      </c>
      <c r="M4" s="24">
        <f>Sensient!L31</f>
        <v>1.3000000000000001E-2</v>
      </c>
      <c r="N4" s="24">
        <f>Sensient!M31</f>
        <v>1.3000000000000001E-2</v>
      </c>
      <c r="O4" s="24">
        <f>Sensient!N31</f>
        <v>0</v>
      </c>
      <c r="P4" s="24">
        <f>Sensient!O31</f>
        <v>0</v>
      </c>
      <c r="Q4" s="24">
        <f>Sensient!P31</f>
        <v>19.305</v>
      </c>
      <c r="R4" s="24">
        <f>Sensient!Q31</f>
        <v>14.706249999999999</v>
      </c>
      <c r="S4" s="24">
        <f>Sensient!R31</f>
        <v>0</v>
      </c>
      <c r="T4" s="24">
        <f>Sensient!S31</f>
        <v>0</v>
      </c>
      <c r="U4" s="24">
        <f>Sensient!T31</f>
        <v>0</v>
      </c>
      <c r="V4" s="24">
        <f>Sensient!U31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First milk'!B43</f>
        <v>83</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First milk'!B44</f>
        <v>83</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67</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65</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d860615118d319c830a5187003c846c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REGU-488-199</_dlc_DocId>
    <_dlc_DocIdUrl xmlns="9be56660-2c31-41ef-bc00-23e72f632f2a">
      <Url>https://cyfoethnaturiolcymru.sharepoint.com/teams/Regulatory/Permitting/_layouts/15/DocIdRedir.aspx?ID=REGU-488-199</Url>
      <Description>REGU-488-199</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2025-05-05T23:00:00+00:00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661A0AD-4ECB-40F8-B96B-4B70DE99E4C1}"/>
</file>

<file path=customXml/itemProps2.xml><?xml version="1.0" encoding="utf-8"?>
<ds:datastoreItem xmlns:ds="http://schemas.openxmlformats.org/officeDocument/2006/customXml" ds:itemID="{24E4F811-0DA4-4062-AE5B-AFE6DCA685D7}"/>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2006/metadata/properties"/>
    <ds:schemaRef ds:uri="http://schemas.microsoft.com/office/infopath/2007/PartnerControls"/>
    <ds:schemaRef ds:uri="http://purl.org/dc/elements/1.1/"/>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First milk</vt:lpstr>
      <vt:lpstr>Sensient</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Burn, Bryan</cp:lastModifiedBy>
  <dcterms:created xsi:type="dcterms:W3CDTF">2016-09-26T10:07:59Z</dcterms:created>
  <dcterms:modified xsi:type="dcterms:W3CDTF">2025-05-06T12:30:10Z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b3d0e337-599f-4515-9233-987fe5f5eb9c</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