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9757/"/>
    </mc:Choice>
  </mc:AlternateContent>
  <xr:revisionPtr revIDLastSave="0" documentId="13_ncr:1_{9AD08EA3-873B-4BDA-9D5A-986EA97417E1}" xr6:coauthVersionLast="47" xr6:coauthVersionMax="47" xr10:uidLastSave="{00000000-0000-0000-0000-000000000000}"/>
  <bookViews>
    <workbookView xWindow="-120" yWindow="-120" windowWidth="29040" windowHeight="1572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1" l="1"/>
  <c r="L3" i="22"/>
  <c r="L3" i="23"/>
  <c r="L3" i="29"/>
  <c r="L3" i="24"/>
  <c r="L3" i="26"/>
  <c r="L3" i="30"/>
  <c r="L3" i="28"/>
  <c r="L3" i="27"/>
  <c r="L3" i="21"/>
  <c r="J65" i="1" l="1"/>
  <c r="K65" i="1"/>
  <c r="L65" i="1"/>
  <c r="N65" i="1"/>
  <c r="P65" i="1"/>
  <c r="Q65" i="1"/>
  <c r="R65" i="1"/>
  <c r="S65" i="1"/>
  <c r="T65" i="1"/>
  <c r="U65" i="1"/>
  <c r="J65" i="21"/>
  <c r="K65" i="21"/>
  <c r="L65" i="21"/>
  <c r="N65" i="21"/>
  <c r="P65" i="21"/>
  <c r="Q65" i="21"/>
  <c r="R65" i="21"/>
  <c r="S65" i="21"/>
  <c r="T65" i="21"/>
  <c r="U65" i="21"/>
  <c r="J65" i="27"/>
  <c r="K65" i="27"/>
  <c r="L65" i="27"/>
  <c r="N65" i="27"/>
  <c r="P65" i="27"/>
  <c r="Q65" i="27"/>
  <c r="R65" i="27"/>
  <c r="S65" i="27"/>
  <c r="T65" i="27"/>
  <c r="U65" i="27"/>
  <c r="J65" i="28"/>
  <c r="K65" i="28"/>
  <c r="L65" i="28"/>
  <c r="N65" i="28"/>
  <c r="P65" i="28"/>
  <c r="Q65" i="28"/>
  <c r="R65" i="28"/>
  <c r="S65" i="28"/>
  <c r="T65" i="28"/>
  <c r="U65" i="28"/>
  <c r="J65" i="30"/>
  <c r="K65" i="30"/>
  <c r="L65" i="30"/>
  <c r="N65" i="30"/>
  <c r="P65" i="30"/>
  <c r="Q65" i="30"/>
  <c r="R65" i="30"/>
  <c r="S65" i="30"/>
  <c r="T65" i="30"/>
  <c r="U65" i="30"/>
  <c r="J65" i="26"/>
  <c r="K65" i="26"/>
  <c r="L65" i="26"/>
  <c r="N65" i="26"/>
  <c r="P65" i="26"/>
  <c r="Q65" i="26"/>
  <c r="R65" i="26"/>
  <c r="S65" i="26"/>
  <c r="T65" i="26"/>
  <c r="U65" i="26"/>
  <c r="J65" i="24"/>
  <c r="K65" i="24"/>
  <c r="L65" i="24"/>
  <c r="N65" i="24"/>
  <c r="P65" i="24"/>
  <c r="Q65" i="24"/>
  <c r="R65" i="24"/>
  <c r="S65" i="24"/>
  <c r="T65" i="24"/>
  <c r="U65" i="24"/>
  <c r="J65" i="29"/>
  <c r="K65" i="29"/>
  <c r="L65" i="29"/>
  <c r="N65" i="29"/>
  <c r="P65" i="29"/>
  <c r="Q65" i="29"/>
  <c r="R65" i="29"/>
  <c r="S65" i="29"/>
  <c r="T65" i="29"/>
  <c r="U65" i="29"/>
  <c r="J65" i="23"/>
  <c r="K65" i="23"/>
  <c r="L65" i="23"/>
  <c r="N65" i="23"/>
  <c r="P65" i="23"/>
  <c r="Q65" i="23"/>
  <c r="R65" i="23"/>
  <c r="S65" i="23"/>
  <c r="T65" i="23"/>
  <c r="U65" i="23"/>
  <c r="J65" i="22"/>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1" i="21"/>
  <c r="D59" i="22"/>
  <c r="E21" i="22"/>
  <c r="E23" i="22" s="1"/>
  <c r="E17" i="22"/>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19" i="23" s="1"/>
  <c r="E21" i="23"/>
  <c r="E23" i="23" s="1"/>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J23" i="29" s="1"/>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F19" i="23" s="1"/>
  <c r="M59" i="23"/>
  <c r="N21" i="23"/>
  <c r="N17" i="23"/>
  <c r="N19" i="23" s="1"/>
  <c r="U59" i="23"/>
  <c r="V21" i="23"/>
  <c r="V23" i="23" s="1"/>
  <c r="V17" i="23"/>
  <c r="I17" i="24"/>
  <c r="I19" i="24" s="1"/>
  <c r="I21" i="24"/>
  <c r="I23" i="24" s="1"/>
  <c r="Q17" i="24"/>
  <c r="Q19" i="24" s="1"/>
  <c r="Q21" i="24"/>
  <c r="Q23" i="24" s="1"/>
  <c r="D59" i="26"/>
  <c r="E21" i="26"/>
  <c r="E17" i="26"/>
  <c r="E19" i="26" s="1"/>
  <c r="L59" i="26"/>
  <c r="M21" i="26"/>
  <c r="M17" i="26"/>
  <c r="T59" i="26"/>
  <c r="U21" i="26"/>
  <c r="U23" i="26" s="1"/>
  <c r="U17" i="26"/>
  <c r="U19" i="26" s="1"/>
  <c r="C59" i="27"/>
  <c r="D17" i="27"/>
  <c r="D19"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P21" i="21"/>
  <c r="P23" i="21" s="1"/>
  <c r="P24" i="21" s="1"/>
  <c r="P17" i="21"/>
  <c r="H21" i="21"/>
  <c r="H23" i="21" s="1"/>
  <c r="H24" i="21" s="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23" i="26" s="1"/>
  <c r="G17" i="26"/>
  <c r="G19" i="26" s="1"/>
  <c r="O17" i="26"/>
  <c r="O21" i="26"/>
  <c r="E59" i="27"/>
  <c r="F17" i="27"/>
  <c r="F19" i="27" s="1"/>
  <c r="M59" i="27"/>
  <c r="N17" i="27"/>
  <c r="N19" i="27" s="1"/>
  <c r="U59" i="27"/>
  <c r="V17" i="27"/>
  <c r="E59" i="28"/>
  <c r="F17" i="28"/>
  <c r="F19" i="28" s="1"/>
  <c r="F21" i="28"/>
  <c r="M59" i="28"/>
  <c r="N17" i="28"/>
  <c r="N19" i="28" s="1"/>
  <c r="N21" i="28"/>
  <c r="U59" i="28"/>
  <c r="V17" i="28"/>
  <c r="V21" i="28"/>
  <c r="D59" i="29"/>
  <c r="E17" i="29"/>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7" i="22"/>
  <c r="G21" i="22"/>
  <c r="G23" i="22" s="1"/>
  <c r="O17" i="22"/>
  <c r="O19" i="22" s="1"/>
  <c r="O21" i="22"/>
  <c r="O23" i="22" s="1"/>
  <c r="H59" i="23"/>
  <c r="I21" i="23"/>
  <c r="I23" i="23" s="1"/>
  <c r="I17" i="23"/>
  <c r="I19" i="23" s="1"/>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19" i="29" s="1"/>
  <c r="F21" i="29"/>
  <c r="F23" i="29" s="1"/>
  <c r="M59" i="29"/>
  <c r="N17" i="29"/>
  <c r="N21" i="29"/>
  <c r="N23" i="29" s="1"/>
  <c r="U59" i="29"/>
  <c r="V17" i="29"/>
  <c r="V21" i="29"/>
  <c r="V23" i="29" s="1"/>
  <c r="D59" i="30"/>
  <c r="E17" i="30"/>
  <c r="E19" i="30" s="1"/>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I59" i="23"/>
  <c r="J21" i="23"/>
  <c r="J23" i="23" s="1"/>
  <c r="J17" i="23"/>
  <c r="J19" i="23" s="1"/>
  <c r="Q59" i="23"/>
  <c r="R21" i="23"/>
  <c r="R17" i="23"/>
  <c r="D59" i="24"/>
  <c r="E17" i="24"/>
  <c r="E21" i="24"/>
  <c r="L59" i="24"/>
  <c r="M17" i="24"/>
  <c r="M19" i="24" s="1"/>
  <c r="M21" i="24"/>
  <c r="M23" i="24" s="1"/>
  <c r="T59" i="24"/>
  <c r="U21" i="24"/>
  <c r="U17" i="24"/>
  <c r="H59" i="26"/>
  <c r="H64" i="26" s="1"/>
  <c r="H65" i="26" s="1"/>
  <c r="I17" i="26"/>
  <c r="I21" i="26"/>
  <c r="I23" i="26" s="1"/>
  <c r="P59" i="26"/>
  <c r="Q17" i="26"/>
  <c r="Q19" i="26" s="1"/>
  <c r="Q21" i="26"/>
  <c r="E63" i="26"/>
  <c r="H17" i="27"/>
  <c r="P17" i="27"/>
  <c r="P19" i="27" s="1"/>
  <c r="H21" i="28"/>
  <c r="H23" i="28" s="1"/>
  <c r="H17" i="28"/>
  <c r="H19" i="28" s="1"/>
  <c r="P21" i="28"/>
  <c r="P17" i="28"/>
  <c r="P19" i="28" s="1"/>
  <c r="G17" i="29"/>
  <c r="G21" i="29"/>
  <c r="G23" i="29" s="1"/>
  <c r="O17" i="29"/>
  <c r="O21" i="29"/>
  <c r="E59" i="30"/>
  <c r="F21" i="30"/>
  <c r="F23" i="30" s="1"/>
  <c r="F17" i="30"/>
  <c r="F19" i="30" s="1"/>
  <c r="M59" i="30"/>
  <c r="N21" i="30"/>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19"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Q17" i="27"/>
  <c r="I21" i="28"/>
  <c r="I23" i="28" s="1"/>
  <c r="I17" i="28"/>
  <c r="Q21" i="28"/>
  <c r="Q23" i="28" s="1"/>
  <c r="Q17" i="28"/>
  <c r="Q19" i="28" s="1"/>
  <c r="H21" i="29"/>
  <c r="H23" i="29" s="1"/>
  <c r="H17" i="29"/>
  <c r="H19" i="29" s="1"/>
  <c r="P21" i="29"/>
  <c r="P23" i="29" s="1"/>
  <c r="P17" i="29"/>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D23" i="21" s="1"/>
  <c r="D24" i="21" s="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J19" i="27" s="1"/>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S58" i="21"/>
  <c r="S61" i="21" s="1"/>
  <c r="C58" i="21"/>
  <c r="C61" i="21" s="1"/>
  <c r="K58" i="21"/>
  <c r="K61" i="21" s="1"/>
  <c r="K64" i="21" s="1"/>
  <c r="R19" i="24"/>
  <c r="I21" i="27"/>
  <c r="I23" i="27" s="1"/>
  <c r="Q21" i="27"/>
  <c r="R58" i="21"/>
  <c r="R61" i="21" s="1"/>
  <c r="R64" i="21" s="1"/>
  <c r="O57" i="21"/>
  <c r="A43" i="21"/>
  <c r="J58" i="21"/>
  <c r="J61" i="21" s="1"/>
  <c r="D58" i="29"/>
  <c r="D61" i="29" s="1"/>
  <c r="P23" i="26"/>
  <c r="G21" i="27"/>
  <c r="G23" i="27" s="1"/>
  <c r="O21" i="27"/>
  <c r="O23" i="27" s="1"/>
  <c r="D58" i="30"/>
  <c r="D61" i="30" s="1"/>
  <c r="L58" i="30"/>
  <c r="L61" i="30" s="1"/>
  <c r="L64" i="30" s="1"/>
  <c r="R58" i="23"/>
  <c r="R61" i="23" s="1"/>
  <c r="H21" i="27"/>
  <c r="H23"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Q58" i="23"/>
  <c r="Q61" i="23" s="1"/>
  <c r="L58" i="29"/>
  <c r="L61" i="29" s="1"/>
  <c r="T58" i="29"/>
  <c r="T61" i="29" s="1"/>
  <c r="T64" i="29" s="1"/>
  <c r="Q23" i="30"/>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R21" i="27"/>
  <c r="R23"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H58" i="30"/>
  <c r="H61" i="30" s="1"/>
  <c r="N59" i="30"/>
  <c r="K19" i="21"/>
  <c r="Q57" i="21"/>
  <c r="B58" i="21"/>
  <c r="B61" i="21" s="1"/>
  <c r="I58" i="22"/>
  <c r="I61"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T23" i="29"/>
  <c r="G58" i="29"/>
  <c r="G61" i="29" s="1"/>
  <c r="O58" i="29"/>
  <c r="O61" i="29" s="1"/>
  <c r="P59" i="29"/>
  <c r="D64" i="30"/>
  <c r="D65" i="30" s="1"/>
  <c r="I57" i="30"/>
  <c r="M19" i="21"/>
  <c r="G57" i="21"/>
  <c r="E58" i="22"/>
  <c r="E61" i="22" s="1"/>
  <c r="E64" i="22" s="1"/>
  <c r="E65" i="22" s="1"/>
  <c r="M58" i="22"/>
  <c r="M61" i="22" s="1"/>
  <c r="U58" i="22"/>
  <c r="U61" i="22" s="1"/>
  <c r="A45" i="22"/>
  <c r="O57" i="22"/>
  <c r="H58" i="23"/>
  <c r="H61"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H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V19"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M23" i="29"/>
  <c r="U23" i="29"/>
  <c r="I57" i="29"/>
  <c r="Q57" i="29"/>
  <c r="I63" i="29"/>
  <c r="Q63" i="29"/>
  <c r="N19" i="29"/>
  <c r="V19" i="29"/>
  <c r="B63" i="29"/>
  <c r="J63" i="29"/>
  <c r="R63" i="29"/>
  <c r="L19" i="29"/>
  <c r="G19" i="29"/>
  <c r="O19"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V19" i="28"/>
  <c r="F23" i="28"/>
  <c r="N23" i="28"/>
  <c r="V23" i="28"/>
  <c r="B63" i="28"/>
  <c r="J63" i="28"/>
  <c r="R63" i="28"/>
  <c r="A32" i="28"/>
  <c r="A34" i="28"/>
  <c r="A40" i="28"/>
  <c r="A42" i="28"/>
  <c r="A48" i="28"/>
  <c r="A50" i="28"/>
  <c r="C63" i="28"/>
  <c r="K63" i="28"/>
  <c r="S63" i="28"/>
  <c r="D63" i="28"/>
  <c r="L63" i="28"/>
  <c r="T63" i="28"/>
  <c r="I19"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O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M19" i="23"/>
  <c r="M23" i="23"/>
  <c r="I57" i="23"/>
  <c r="Q57" i="23"/>
  <c r="N23" i="23"/>
  <c r="O19" i="23"/>
  <c r="A32" i="23"/>
  <c r="A34" i="23"/>
  <c r="A40" i="23"/>
  <c r="A42" i="23"/>
  <c r="A48" i="23"/>
  <c r="A50" i="23"/>
  <c r="H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U23" i="22"/>
  <c r="I57" i="22"/>
  <c r="Q57" i="22"/>
  <c r="K19" i="22"/>
  <c r="A39" i="22"/>
  <c r="A49" i="22"/>
  <c r="N19" i="22"/>
  <c r="V19" i="22"/>
  <c r="V23" i="22"/>
  <c r="G19" i="22"/>
  <c r="A32" i="22"/>
  <c r="A34" i="22"/>
  <c r="A40" i="22"/>
  <c r="A42" i="22"/>
  <c r="A48" i="22"/>
  <c r="A50" i="22"/>
  <c r="P19" i="22"/>
  <c r="P64" i="21"/>
  <c r="L23" i="21"/>
  <c r="L24" i="21" s="1"/>
  <c r="F23" i="21"/>
  <c r="F24" i="21" s="1"/>
  <c r="A33" i="21"/>
  <c r="A37" i="21"/>
  <c r="A41" i="21"/>
  <c r="A45" i="21"/>
  <c r="A49" i="21"/>
  <c r="E58" i="21"/>
  <c r="E61" i="21" s="1"/>
  <c r="M58" i="21"/>
  <c r="M61" i="21" s="1"/>
  <c r="U58" i="21"/>
  <c r="U61" i="21" s="1"/>
  <c r="U64" i="21" s="1"/>
  <c r="U66" i="21" s="1"/>
  <c r="S19" i="21"/>
  <c r="I23" i="21"/>
  <c r="I24" i="21" s="1"/>
  <c r="M23" i="21"/>
  <c r="M24" i="21" s="1"/>
  <c r="C57" i="21"/>
  <c r="K57" i="21"/>
  <c r="S57" i="21"/>
  <c r="G19" i="21"/>
  <c r="Q19" i="21"/>
  <c r="J23" i="21"/>
  <c r="J24" i="21" s="1"/>
  <c r="R23" i="21"/>
  <c r="R24"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O64" i="21" l="1"/>
  <c r="O65" i="21" s="1"/>
  <c r="D64" i="28"/>
  <c r="D65" i="28" s="1"/>
  <c r="C64" i="29"/>
  <c r="C65" i="29" s="1"/>
  <c r="I64" i="23"/>
  <c r="I65" i="23" s="1"/>
  <c r="D64" i="24"/>
  <c r="D65" i="24" s="1"/>
  <c r="C64" i="21"/>
  <c r="C65" i="21" s="1"/>
  <c r="E64" i="23"/>
  <c r="E65" i="23" s="1"/>
  <c r="I64" i="22"/>
  <c r="I65" i="22" s="1"/>
  <c r="C64" i="27"/>
  <c r="C65" i="27" s="1"/>
  <c r="H64" i="23"/>
  <c r="H65" i="23" s="1"/>
  <c r="F64" i="26"/>
  <c r="F66" i="26" s="1"/>
  <c r="M66" i="26"/>
  <c r="M65" i="26"/>
  <c r="M64" i="22"/>
  <c r="M65" i="22" s="1"/>
  <c r="B64" i="30"/>
  <c r="B65" i="30" s="1"/>
  <c r="B64" i="24"/>
  <c r="B65" i="24" s="1"/>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H64" i="27"/>
  <c r="G64" i="22"/>
  <c r="L64" i="29"/>
  <c r="G64" i="24"/>
  <c r="H64" i="24"/>
  <c r="D64" i="23"/>
  <c r="D65" i="23" s="1"/>
  <c r="K64" i="24"/>
  <c r="P64" i="24"/>
  <c r="U64" i="29"/>
  <c r="U66" i="29" s="1"/>
  <c r="M64" i="30"/>
  <c r="K64" i="26"/>
  <c r="K66" i="26" s="1"/>
  <c r="C64" i="28"/>
  <c r="C64" i="24"/>
  <c r="L64" i="27"/>
  <c r="L66" i="27" s="1"/>
  <c r="R64" i="24"/>
  <c r="R66" i="24" s="1"/>
  <c r="K64" i="29"/>
  <c r="K66" i="29" s="1"/>
  <c r="J64" i="29"/>
  <c r="J66" i="29" s="1"/>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J66" i="27"/>
  <c r="G64" i="27"/>
  <c r="G66" i="30"/>
  <c r="J66" i="30"/>
  <c r="F64" i="27"/>
  <c r="T66" i="27"/>
  <c r="L66" i="29"/>
  <c r="Q66" i="22"/>
  <c r="J66" i="26"/>
  <c r="C66" i="22"/>
  <c r="T66" i="21"/>
  <c r="S66" i="23"/>
  <c r="H66" i="30"/>
  <c r="E66" i="30"/>
  <c r="S66" i="24"/>
  <c r="L66" i="21"/>
  <c r="D66" i="22"/>
  <c r="S66" i="26"/>
  <c r="L66" i="28"/>
  <c r="L66" i="26"/>
  <c r="T66" i="30"/>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K66" i="30"/>
  <c r="C66" i="30"/>
  <c r="I66" i="30"/>
  <c r="R66" i="29"/>
  <c r="M66" i="29"/>
  <c r="I66" i="29"/>
  <c r="S66" i="29"/>
  <c r="T66" i="28"/>
  <c r="Q66" i="28"/>
  <c r="I66" i="28"/>
  <c r="S66" i="28"/>
  <c r="K66" i="28"/>
  <c r="Q66" i="27"/>
  <c r="I66" i="27"/>
  <c r="P66" i="27"/>
  <c r="Q66" i="26"/>
  <c r="P66" i="26"/>
  <c r="C66" i="26"/>
  <c r="I66" i="26"/>
  <c r="H66" i="26"/>
  <c r="L66" i="24"/>
  <c r="P66" i="24"/>
  <c r="K66" i="24"/>
  <c r="M66" i="24"/>
  <c r="I66" i="23"/>
  <c r="N66" i="23"/>
  <c r="M66" i="22"/>
  <c r="S66" i="22"/>
  <c r="K66" i="22"/>
  <c r="T66" i="22"/>
  <c r="M66" i="21"/>
  <c r="K66" i="21"/>
  <c r="D66" i="21"/>
  <c r="R66" i="21"/>
  <c r="N64" i="1"/>
  <c r="M64" i="1"/>
  <c r="M65" i="1" s="1"/>
  <c r="T64" i="1"/>
  <c r="L64" i="1"/>
  <c r="J64" i="1"/>
  <c r="K64" i="1"/>
  <c r="O64" i="1"/>
  <c r="O65" i="1" s="1"/>
  <c r="C64" i="1"/>
  <c r="I64" i="1"/>
  <c r="H64" i="1"/>
  <c r="G64" i="1"/>
  <c r="F64" i="1"/>
  <c r="E64" i="1"/>
  <c r="E65" i="1" s="1"/>
  <c r="D64" i="1"/>
  <c r="D65" i="1" s="1"/>
  <c r="B64" i="1"/>
  <c r="B65" i="1" s="1"/>
  <c r="D63" i="1"/>
  <c r="L63" i="1"/>
  <c r="F63" i="1"/>
  <c r="R63" i="1"/>
  <c r="J63" i="1"/>
  <c r="Q63" i="1"/>
  <c r="Q66" i="1" s="1"/>
  <c r="I63" i="1"/>
  <c r="C63" i="1"/>
  <c r="K63" i="1"/>
  <c r="P63" i="1"/>
  <c r="H63" i="1"/>
  <c r="T63" i="1"/>
  <c r="T66" i="1" s="1"/>
  <c r="S63" i="1"/>
  <c r="O63" i="1"/>
  <c r="G63" i="1"/>
  <c r="N63" i="1"/>
  <c r="E63" i="1"/>
  <c r="B63" i="1"/>
  <c r="U63" i="1"/>
  <c r="M63" i="1"/>
  <c r="B66" i="24" l="1"/>
  <c r="B66" i="30"/>
  <c r="D66" i="24"/>
  <c r="F65" i="26"/>
  <c r="C66" i="21"/>
  <c r="C66" i="29"/>
  <c r="D66" i="28"/>
  <c r="O66" i="29"/>
  <c r="O65" i="29"/>
  <c r="O66" i="28"/>
  <c r="O65" i="28"/>
  <c r="O66" i="24"/>
  <c r="O65" i="24"/>
  <c r="O66" i="23"/>
  <c r="O65" i="23"/>
  <c r="O66" i="21"/>
  <c r="O66" i="27"/>
  <c r="O65" i="27"/>
  <c r="O66" i="30"/>
  <c r="O65" i="30"/>
  <c r="O66" i="26"/>
  <c r="O65" i="26"/>
  <c r="F65" i="1"/>
  <c r="G65" i="1"/>
  <c r="H65" i="1"/>
  <c r="I65" i="1"/>
  <c r="C65" i="1"/>
  <c r="C66" i="27"/>
  <c r="D66" i="26"/>
  <c r="D66" i="23"/>
  <c r="I66" i="22"/>
  <c r="H66" i="23"/>
  <c r="E66" i="23"/>
  <c r="M66" i="23"/>
  <c r="M65" i="23"/>
  <c r="M66" i="30"/>
  <c r="M65" i="30"/>
  <c r="M66" i="28"/>
  <c r="M66" i="27"/>
  <c r="M65" i="27"/>
  <c r="D66" i="29"/>
  <c r="I66" i="21"/>
  <c r="I65" i="21"/>
  <c r="I66" i="24"/>
  <c r="H66" i="27"/>
  <c r="H65" i="27"/>
  <c r="H66" i="21"/>
  <c r="H66" i="29"/>
  <c r="H65" i="29"/>
  <c r="H66" i="24"/>
  <c r="H65" i="24"/>
  <c r="H66" i="28"/>
  <c r="H65" i="28"/>
  <c r="F66" i="23"/>
  <c r="F65" i="23"/>
  <c r="F66" i="22"/>
  <c r="F65" i="22"/>
  <c r="G66" i="29"/>
  <c r="G65" i="29"/>
  <c r="F66" i="30"/>
  <c r="F65" i="30"/>
  <c r="G66" i="21"/>
  <c r="G65" i="21"/>
  <c r="G66" i="27"/>
  <c r="G65" i="27"/>
  <c r="F66" i="24"/>
  <c r="F65" i="24"/>
  <c r="F66" i="29"/>
  <c r="F65" i="29"/>
  <c r="G66" i="22"/>
  <c r="G65" i="22"/>
  <c r="F66" i="21"/>
  <c r="F65" i="21"/>
  <c r="F66" i="27"/>
  <c r="F65" i="27"/>
  <c r="G66" i="26"/>
  <c r="G65" i="26"/>
  <c r="G66" i="24"/>
  <c r="G65" i="24"/>
  <c r="G66" i="28"/>
  <c r="G65" i="28"/>
  <c r="F66" i="28"/>
  <c r="F65" i="28"/>
  <c r="G66" i="23"/>
  <c r="G65" i="23"/>
  <c r="E66" i="24"/>
  <c r="E65" i="24"/>
  <c r="E66" i="21"/>
  <c r="E65" i="21"/>
  <c r="E66" i="28"/>
  <c r="E65" i="28"/>
  <c r="E66" i="29"/>
  <c r="E65" i="29"/>
  <c r="E66" i="26"/>
  <c r="E65" i="26"/>
  <c r="C66" i="24"/>
  <c r="C65" i="24"/>
  <c r="C66" i="28"/>
  <c r="C65" i="28"/>
  <c r="B66" i="21"/>
  <c r="B65" i="21"/>
  <c r="B66" i="27"/>
  <c r="B65" i="27"/>
  <c r="B66" i="28"/>
  <c r="B65" i="28"/>
  <c r="B66" i="22"/>
  <c r="B65" i="22"/>
  <c r="B66" i="29"/>
  <c r="B65" i="29"/>
  <c r="B66" i="26"/>
  <c r="B65" i="26"/>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<sst xmlns="http://schemas.openxmlformats.org/spreadsheetml/2006/main" count="2089" uniqueCount="175">
  <si>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</si>
  <si>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</si>
  <si>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</si>
  <si>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</si>
  <si>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</si>
  <si>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</si>
  <si>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</si>
  <si>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</si>
  <si>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</si>
  <si>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</si>
  <si>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</si>
  <si>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</si>
  <si>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</si>
  <si>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</si>
  <si>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</si>
  <si>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</si>
  <si>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</si>
  <si>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</si>
  <si>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</si>
  <si>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</si>
  <si>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</si>
  <si>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</si>
  <si>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</si>
  <si>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</si>
  <si>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</si>
  <si>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</si>
  <si>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</si>
  <si>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</si>
  <si>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</si>
  <si>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</si>
  <si>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</si>
  <si>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</si>
  <si>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</si>
  <si>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</si>
  <si>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</si>
  <si>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</si>
  <si>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</si>
  <si>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</si>
  <si>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</si>
  <si>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</si>
  <si>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</si>
  <si>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</si>
  <si>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</si>
  <si>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</si>
  <si>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</si>
  <si>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</si>
  <si>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</si>
  <si>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</si>
  <si>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</si>
  <si>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</si>
  <si>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</si>
  <si>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</si>
  <si>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</si>
  <si>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</si>
  <si>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</si>
  <si>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</si>
  <si>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</si>
  <si>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</si>
  <si>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</si>
  <si>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</si>
  <si>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</si>
  <si>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</si>
  <si>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</si>
  <si>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</si>
  <si>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</si>
  <si>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</si>
  <si>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</si>
  <si>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</si>
  <si>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</si>
  <si>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</si>
  <si>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</si>
  <si>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</si>
  <si>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</si>
  <si>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</si>
  <si>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</si>
  <si>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</si>
  <si>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</si>
  <si>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</si>
  <si>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</si>
  <si>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</si>
  <si>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</si>
  <si>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</si>
  <si>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</si>
  <si>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</si>
  <si>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</si>
  <si>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</si>
  <si>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</si>
  <si>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</si>
  <si>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</si>
  <si>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</si>
  <si>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</si>
  <si>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</si>
  <si>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</si>
  <si>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</si>
  <si>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</si>
  <si>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</si>
  <si>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</si>
  <si>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</si>
  <si>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</si>
  <si>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</si>
  <si>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</si>
  <si>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</si>
  <si>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</si>
  <si>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</si>
  <si>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</si>
  <si>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</si>
  <si>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</si>
  <si>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</si>
  <si>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</si>
  <si>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</si>
  <si>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</si>
  <si>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</si>
  <si>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</si>
  <si>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</si>
  <si>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</si>
  <si>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</si>
  <si>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</si>
  <si>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</si>
  <si>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</si>
  <si>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</si>
  <si>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</si>
  <si>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</si>
  <si>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</si>
  <si>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</si>
  <si>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</si>
  <si>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</si>
  <si>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</si>
  <si>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</si>
  <si>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</si>
  <si>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</si>
  <si>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</si>
  <si>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</si>
  <si>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</si>
  <si>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</si>
  <si>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</si>
  <si>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</si>
  <si>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</si>
  <si>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</si>
  <si>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</si>
  <si>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</si>
  <si>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</si>
  <si>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</si>
  <si>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</si>
  <si>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</si>
  <si>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</si>
  <si>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</si>
  <si>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</si>
  <si>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</si>
  <si>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</si>
  <si>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</si>
  <si>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</si>
  <si>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</si>
  <si>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</si>
  <si>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</si>
  <si>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</si>
  <si>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</si>
  <si>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</si>
  <si>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</si>
  <si>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</si>
  <si>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</si>
  <si>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PAN-029757</t>
  </si>
  <si>
    <t>4470 top field</t>
  </si>
  <si>
    <t>6971 bog field</t>
  </si>
  <si>
    <t>2368 6 &amp; half acre</t>
  </si>
  <si>
    <t>0865 Holly bush</t>
  </si>
  <si>
    <t>8459 Little Field</t>
  </si>
  <si>
    <t>7694 6 &amp;across the road</t>
  </si>
  <si>
    <t>6856 potato field</t>
  </si>
  <si>
    <t xml:space="preserve">5560 Cilwych </t>
  </si>
  <si>
    <t>Moderate</t>
  </si>
  <si>
    <t>EPR/BB3990ZX</t>
  </si>
  <si>
    <t>Beacon Foods</t>
  </si>
  <si>
    <t>Garngaled Farm, Llanspyddid, Brecon, Powys, LD3 8PE</t>
  </si>
  <si>
    <t>Ethan Banfield</t>
  </si>
  <si>
    <t>02 03 05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</si>
</sst>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16" sqref="C16"/>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30" t="s">
        <v>41</v>
      </c>
      <c r="B1" s="131"/>
      <c r="C1" s="160" t="s">
        <v>160</v>
      </c>
      <c r="D1" s="161"/>
      <c r="E1" s="106" t="s">
        <v>45</v>
      </c>
      <c r="F1" s="109">
        <v>16.510000000000002</v>
      </c>
      <c r="G1" s="162" t="s">
        <v>43</v>
      </c>
      <c r="H1" s="163"/>
      <c r="I1" s="109">
        <v>7.43</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0" x14ac:dyDescent="0.2">
      <c r="A2" s="132" t="s">
        <v>87</v>
      </c>
      <c r="B2" s="133"/>
      <c r="C2" s="154" t="s">
        <v>170</v>
      </c>
      <c r="D2" s="155"/>
      <c r="E2" s="96" t="s">
        <v>109</v>
      </c>
      <c r="F2" s="110" t="s">
        <v>174</v>
      </c>
      <c r="G2" s="164" t="s">
        <v>110</v>
      </c>
      <c r="H2" s="165"/>
      <c r="I2" s="110"/>
      <c r="J2" s="132" t="s">
        <v>158</v>
      </c>
      <c r="K2" s="133"/>
      <c r="L2" s="110">
        <v>0.09</v>
      </c>
      <c r="AB2" s="22" t="s">
        <v>56</v>
      </c>
      <c r="AC2" s="13"/>
      <c r="AD2" s="22" t="s">
        <v>70</v>
      </c>
      <c r="AE2" s="13"/>
      <c r="AF2" s="13"/>
      <c r="AG2" s="34" t="s">
        <v>76</v>
      </c>
      <c r="AH2" s="13"/>
      <c r="AI2" s="35" t="s">
        <v>126</v>
      </c>
      <c r="AJ2" s="36">
        <v>0</v>
      </c>
      <c r="AK2" s="37">
        <v>0</v>
      </c>
      <c r="AL2" s="7">
        <v>0</v>
      </c>
      <c r="AM2" s="9">
        <v>0</v>
      </c>
      <c r="AN2" s="9">
        <v>0</v>
      </c>
    </row>
    <row r="3" spans="1:40" x14ac:dyDescent="0.2">
      <c r="A3" s="134" t="s">
        <v>42</v>
      </c>
      <c r="B3" s="135"/>
      <c r="C3" s="154" t="s">
        <v>171</v>
      </c>
      <c r="D3" s="155"/>
      <c r="E3" s="96" t="s">
        <v>108</v>
      </c>
      <c r="F3" s="111" t="s">
        <v>78</v>
      </c>
      <c r="G3" s="132" t="s">
        <v>159</v>
      </c>
      <c r="H3" s="133"/>
      <c r="I3" s="110"/>
      <c r="J3" s="134" t="s">
        <v>154</v>
      </c>
      <c r="K3" s="135"/>
      <c r="L3" s="110">
        <f>(L1/(L2*10000))*100</f>
        <v>2.7777777777777777</v>
      </c>
      <c r="AB3" s="22" t="s">
        <v>57</v>
      </c>
      <c r="AC3" s="13"/>
      <c r="AD3" s="22" t="s">
        <v>71</v>
      </c>
      <c r="AE3" s="13"/>
      <c r="AF3" s="13"/>
      <c r="AG3" s="34" t="s">
        <v>77</v>
      </c>
      <c r="AH3" s="13"/>
      <c r="AI3" s="38" t="s">
        <v>113</v>
      </c>
      <c r="AJ3" s="39">
        <v>1.7</v>
      </c>
      <c r="AK3" s="40">
        <v>6</v>
      </c>
      <c r="AL3" s="41">
        <v>1</v>
      </c>
      <c r="AM3" s="9">
        <v>6.2</v>
      </c>
      <c r="AN3" s="9" t="s">
        <v>112</v>
      </c>
    </row>
    <row r="4" spans="1:40" x14ac:dyDescent="0.2">
      <c r="A4" s="132" t="s">
        <v>0</v>
      </c>
      <c r="B4" s="133"/>
      <c r="C4" s="156" t="s">
        <v>172</v>
      </c>
      <c r="D4" s="157"/>
      <c r="E4" s="99" t="s">
        <v>1</v>
      </c>
      <c r="F4" s="110" t="s">
        <v>171</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6" t="s">
        <v>47</v>
      </c>
      <c r="B5" s="147"/>
      <c r="C5" s="158" t="s">
        <v>173</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2" t="s">
        <v>2</v>
      </c>
      <c r="B8" s="133"/>
      <c r="C8" s="11" t="s">
        <v>161</v>
      </c>
      <c r="D8" s="11" t="s">
        <v>162</v>
      </c>
      <c r="E8" s="11" t="s">
        <v>163</v>
      </c>
      <c r="F8" s="11" t="s">
        <v>164</v>
      </c>
      <c r="G8" s="11" t="s">
        <v>165</v>
      </c>
      <c r="H8" s="11" t="s">
        <v>166</v>
      </c>
      <c r="I8" s="11" t="s">
        <v>167</v>
      </c>
      <c r="J8" s="11" t="s">
        <v>168</v>
      </c>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2" t="s">
        <v>3</v>
      </c>
      <c r="B9" s="133"/>
      <c r="C9" s="11" t="s">
        <v>169</v>
      </c>
      <c r="D9" s="11" t="s">
        <v>169</v>
      </c>
      <c r="E9" s="11" t="s">
        <v>169</v>
      </c>
      <c r="F9" s="11" t="s">
        <v>169</v>
      </c>
      <c r="G9" s="11" t="s">
        <v>169</v>
      </c>
      <c r="H9" s="11" t="s">
        <v>169</v>
      </c>
      <c r="I9" s="11" t="s">
        <v>169</v>
      </c>
      <c r="J9" s="11" t="s">
        <v>169</v>
      </c>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2" t="s">
        <v>4</v>
      </c>
      <c r="B10" s="133"/>
      <c r="C10" s="11">
        <v>5.8</v>
      </c>
      <c r="D10" s="11">
        <v>6.5</v>
      </c>
      <c r="E10" s="11">
        <v>6.1</v>
      </c>
      <c r="F10" s="11">
        <v>5.9</v>
      </c>
      <c r="G10" s="11">
        <v>6.1</v>
      </c>
      <c r="H10" s="11">
        <v>6.1</v>
      </c>
      <c r="I10" s="11">
        <v>6.1</v>
      </c>
      <c r="J10" s="11">
        <v>6.1</v>
      </c>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2" t="s">
        <v>5</v>
      </c>
      <c r="B11" s="133"/>
      <c r="C11" s="11">
        <v>2</v>
      </c>
      <c r="D11" s="11">
        <v>3</v>
      </c>
      <c r="E11" s="11">
        <v>2</v>
      </c>
      <c r="F11" s="11">
        <v>3</v>
      </c>
      <c r="G11" s="11">
        <v>2</v>
      </c>
      <c r="H11" s="11">
        <v>2</v>
      </c>
      <c r="I11" s="11">
        <v>3</v>
      </c>
      <c r="J11" s="11">
        <v>3</v>
      </c>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2" t="s">
        <v>6</v>
      </c>
      <c r="B12" s="133"/>
      <c r="C12" s="11">
        <v>1</v>
      </c>
      <c r="D12" s="11">
        <v>1</v>
      </c>
      <c r="E12" s="11">
        <v>1</v>
      </c>
      <c r="F12" s="11">
        <v>2</v>
      </c>
      <c r="G12" s="11">
        <v>1</v>
      </c>
      <c r="H12" s="11">
        <v>1</v>
      </c>
      <c r="I12" s="11">
        <v>1</v>
      </c>
      <c r="J12" s="11">
        <v>2</v>
      </c>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2" t="s">
        <v>7</v>
      </c>
      <c r="B13" s="133"/>
      <c r="C13" s="11">
        <v>2</v>
      </c>
      <c r="D13" s="11">
        <v>2</v>
      </c>
      <c r="E13" s="11">
        <v>2</v>
      </c>
      <c r="F13" s="11">
        <v>2</v>
      </c>
      <c r="G13" s="11">
        <v>2</v>
      </c>
      <c r="H13" s="11">
        <v>2</v>
      </c>
      <c r="I13" s="11">
        <v>2</v>
      </c>
      <c r="J13" s="11">
        <v>2</v>
      </c>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0" t="s">
        <v>8</v>
      </c>
      <c r="B14" s="151"/>
      <c r="C14" s="82" t="s">
        <v>113</v>
      </c>
      <c r="D14" s="82" t="s">
        <v>113</v>
      </c>
      <c r="E14" s="82" t="s">
        <v>113</v>
      </c>
      <c r="F14" s="82" t="s">
        <v>113</v>
      </c>
      <c r="G14" s="82" t="s">
        <v>113</v>
      </c>
      <c r="H14" s="82" t="s">
        <v>113</v>
      </c>
      <c r="I14" s="82" t="s">
        <v>113</v>
      </c>
      <c r="J14" s="82" t="s">
        <v>113</v>
      </c>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x14ac:dyDescent="0.2">
      <c r="A15" s="148" t="s">
        <v>9</v>
      </c>
      <c r="B15" s="149"/>
      <c r="C15" s="11">
        <v>38</v>
      </c>
      <c r="D15" s="11">
        <v>23</v>
      </c>
      <c r="E15" s="11">
        <v>23</v>
      </c>
      <c r="F15" s="11">
        <v>23</v>
      </c>
      <c r="G15" s="11">
        <v>38</v>
      </c>
      <c r="H15" s="11">
        <v>38</v>
      </c>
      <c r="I15" s="11">
        <v>47</v>
      </c>
      <c r="J15" s="11">
        <v>47</v>
      </c>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2" t="s">
        <v>44</v>
      </c>
      <c r="B16" s="153"/>
      <c r="C16" s="100" t="s">
        <v>72</v>
      </c>
      <c r="D16" s="100" t="s">
        <v>72</v>
      </c>
      <c r="E16" s="100" t="s">
        <v>72</v>
      </c>
      <c r="F16" s="100" t="s">
        <v>72</v>
      </c>
      <c r="G16" s="100" t="s">
        <v>72</v>
      </c>
      <c r="H16" s="100" t="s">
        <v>72</v>
      </c>
      <c r="I16" s="100" t="s">
        <v>72</v>
      </c>
      <c r="J16" s="100" t="s">
        <v>72</v>
      </c>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39.1</v>
      </c>
      <c r="E17" s="20">
        <f t="shared" si="0"/>
        <v>39.1</v>
      </c>
      <c r="F17" s="20">
        <f t="shared" si="0"/>
        <v>39.1</v>
      </c>
      <c r="G17" s="20">
        <f t="shared" si="0"/>
        <v>64.599999999999994</v>
      </c>
      <c r="H17" s="20">
        <f t="shared" si="0"/>
        <v>64.599999999999994</v>
      </c>
      <c r="I17" s="20">
        <f t="shared" si="0"/>
        <v>79.899999999999991</v>
      </c>
      <c r="J17" s="20">
        <f t="shared" si="0"/>
        <v>79.899999999999991</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16.506654999999999</v>
      </c>
      <c r="D18" s="12">
        <f>$D32</f>
        <v>16.506654999999999</v>
      </c>
      <c r="E18" s="12">
        <f>$D33</f>
        <v>16.506654999999999</v>
      </c>
      <c r="F18" s="12">
        <f>$D34</f>
        <v>16.506654999999999</v>
      </c>
      <c r="G18" s="12">
        <f>$D35</f>
        <v>16.506654999999999</v>
      </c>
      <c r="H18" s="12">
        <f>$D36</f>
        <v>16.506654999999999</v>
      </c>
      <c r="I18" s="12">
        <f>$D37</f>
        <v>16.506654999999999</v>
      </c>
      <c r="J18" s="12">
        <f>$D38</f>
        <v>16.506654999999999</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-48.093344999999999</v>
      </c>
      <c r="D19" s="12">
        <f t="shared" ref="D19:V19" si="1">D18-D17</f>
        <v>-22.593345000000003</v>
      </c>
      <c r="E19" s="12">
        <f t="shared" si="1"/>
        <v>-22.593345000000003</v>
      </c>
      <c r="F19" s="12">
        <f t="shared" si="1"/>
        <v>-22.593345000000003</v>
      </c>
      <c r="G19" s="12">
        <f t="shared" si="1"/>
        <v>-48.093344999999999</v>
      </c>
      <c r="H19" s="12">
        <f t="shared" si="1"/>
        <v>-48.093344999999999</v>
      </c>
      <c r="I19" s="12">
        <f t="shared" si="1"/>
        <v>-63.393344999999997</v>
      </c>
      <c r="J19" s="12">
        <f t="shared" si="1"/>
        <v>-63.393344999999997</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138</v>
      </c>
      <c r="E21" s="20">
        <f t="shared" si="2"/>
        <v>138</v>
      </c>
      <c r="F21" s="20">
        <f t="shared" si="2"/>
        <v>138</v>
      </c>
      <c r="G21" s="20">
        <f t="shared" si="2"/>
        <v>228</v>
      </c>
      <c r="H21" s="20">
        <f t="shared" si="2"/>
        <v>228</v>
      </c>
      <c r="I21" s="20">
        <f t="shared" si="2"/>
        <v>282</v>
      </c>
      <c r="J21" s="20">
        <f t="shared" si="2"/>
        <v>282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9.9412500000000001</v>
      </c>
      <c r="D22" s="12">
        <f>$E32</f>
        <v>9.9412500000000001</v>
      </c>
      <c r="E22" s="12">
        <f>$E33</f>
        <v>9.9412500000000001</v>
      </c>
      <c r="F22" s="12">
        <f>$E34</f>
        <v>9.9412500000000001</v>
      </c>
      <c r="G22" s="12">
        <f>$E35</f>
        <v>9.9412500000000001</v>
      </c>
      <c r="H22" s="12">
        <f>$E36</f>
        <v>9.9412500000000001</v>
      </c>
      <c r="I22" s="12">
        <f>$E37</f>
        <v>9.9412500000000001</v>
      </c>
      <c r="J22" s="12">
        <f>$E38</f>
        <v>9.9412500000000001</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-218.05875</v>
      </c>
      <c r="D23" s="12">
        <f t="shared" ref="D23:V23" si="3">D22-D21</f>
        <v>-128.05875</v>
      </c>
      <c r="E23" s="12">
        <f t="shared" si="3"/>
        <v>-128.05875</v>
      </c>
      <c r="F23" s="12">
        <f t="shared" si="3"/>
        <v>-128.05875</v>
      </c>
      <c r="G23" s="12">
        <f t="shared" si="3"/>
        <v>-218.05875</v>
      </c>
      <c r="H23" s="12">
        <f t="shared" si="3"/>
        <v>-218.05875</v>
      </c>
      <c r="I23" s="12">
        <f t="shared" si="3"/>
        <v>-272.05874999999997</v>
      </c>
      <c r="J23" s="12">
        <f t="shared" si="3"/>
        <v>-272.05874999999997</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t="s">
        <v>54</v>
      </c>
      <c r="S27" s="84" t="s">
        <v>54</v>
      </c>
      <c r="T27" s="84" t="s">
        <v>54</v>
      </c>
      <c r="U27" s="121" t="s">
        <v>54</v>
      </c>
    </row>
    <row r="28" spans="1:40" x14ac:dyDescent="0.25">
      <c r="A28" s="122"/>
      <c r="B28" s="16">
        <v>1.21</v>
      </c>
      <c r="C28" s="11">
        <v>0.09</v>
      </c>
      <c r="D28" s="11">
        <v>131</v>
      </c>
      <c r="E28" s="11">
        <v>150</v>
      </c>
      <c r="F28" s="11">
        <v>25.3</v>
      </c>
      <c r="G28" s="11">
        <v>0.88900000000000001</v>
      </c>
      <c r="H28" s="11">
        <v>0.61399999999999999</v>
      </c>
      <c r="I28" s="11">
        <v>0.5</v>
      </c>
      <c r="J28" s="11">
        <v>0.01</v>
      </c>
      <c r="K28" s="15">
        <v>0.05</v>
      </c>
      <c r="L28" s="11">
        <v>0.2</v>
      </c>
      <c r="M28" s="11">
        <v>0.2</v>
      </c>
      <c r="N28" s="11"/>
      <c r="O28" s="11"/>
      <c r="P28" s="11">
        <v>258</v>
      </c>
      <c r="Q28" s="11">
        <v>89.8</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4470 top field</v>
      </c>
      <c r="B31" s="11">
        <v>55</v>
      </c>
      <c r="C31" s="65">
        <f>IF(C$27="%w/w SAR",((C$28*10)*$B31),IF(C$27="%w/w DM",(((C$28*10)*($B$28/100))*$B31),IF(C$27="kg/t SAR",(C$28*$B31),IF(C$27="kg/t DM",((C$28*($B$28/100))*$B31),IF(C$27="mg/kg SAR",((C$28*0.001)*$B31),IF(C$27="mg/kg DM",(((C$28*0.001)*($B$28/100))*$B31),0))))))</f>
        <v>49.499999999999993</v>
      </c>
      <c r="D31" s="65">
        <f>(IF(D$27="%w/w SAR",((D$28*10)*$B31),IF(D$27="%w/w DM",(((D$28*10)*($B$28/100))*$B31),IF(D$27="kg/t SAR",(D$28*$B31),IF(D$27="kg/t DM",((D$28*($B$28/100))*$B31),IF(D$27="mg/kg SAR",((D$28*0.001)*$B31),IF(D$27="mg/kg DM",(((D$28*0.001)*($B$28/100))*$B31),"0")))))))*2.291</f>
        <v>16.506654999999999</v>
      </c>
      <c r="E31" s="65">
        <f>(IF(E$27="%w/w SAR",((E$28*10)*$B31),IF(E$27="%w/w DM",(((E$28*10)*($B$28/100))*$B31),IF(E$27="kg/t SAR",(E$28*$B31),IF(E$27="kg/t DM",((E$28*($B$28/100))*$B31),IF(E$27="mg/kg SAR",((E$28*0.001)*$B31),IF(E$27="mg/kg DM",(((E$28*0.001)*($B$28/100))*$B31),"0")))))))*1.205</f>
        <v>9.9412500000000001</v>
      </c>
      <c r="F31" s="65">
        <f>(IF(F$27="%w/w SAR",((F$28*10)*$B31),IF(F$27="%w/w DM",(((F$28*10)*($B$28/100))*$B31),IF(F$27="kg/t SAR",(F$28*$B31),IF(F$27="kg/t DM",((F$28*($B$28/100))*$B31),IF(F$27="mg/kg SAR",((F$28*0.001)*$B31),IF(F$27="mg/kg DM",(((F$28*0.001)*($B$28/100))*$B31),"0")))))))*1.658</f>
        <v>2.3071069999999998</v>
      </c>
      <c r="G31" s="65">
        <f t="shared" ref="G31:P31" si="5">IF(G$27="%w/w SAR",((G$28*10)*$B31),IF(G$27="%w/w DM",(((G$28*10)*($B$28/100))*$B31),IF(G$27="kg/t SAR",(G$28*$B31),IF(G$27="kg/t DM",((G$28*($B$28/100))*$B31),IF(G$27="mg/kg SAR",((G$28*0.001)*$B31),IF(G$27="mg/kg DM",(((G$28*0.001)*($B$28/100))*$B31),0))))))</f>
        <v>4.8895000000000001E-2</v>
      </c>
      <c r="H31" s="65">
        <f t="shared" si="5"/>
        <v>3.3769999999999994E-2</v>
      </c>
      <c r="I31" s="65">
        <f t="shared" si="5"/>
        <v>2.75E-2</v>
      </c>
      <c r="J31" s="65">
        <f t="shared" si="5"/>
        <v>5.5000000000000003E-4</v>
      </c>
      <c r="K31" s="65">
        <f t="shared" si="5"/>
        <v>2.7500000000000003E-3</v>
      </c>
      <c r="L31" s="65">
        <f t="shared" si="5"/>
        <v>1.1000000000000001E-2</v>
      </c>
      <c r="M31" s="65">
        <f t="shared" si="5"/>
        <v>1.1000000000000001E-2</v>
      </c>
      <c r="N31" s="65">
        <f t="shared" si="5"/>
        <v>0</v>
      </c>
      <c r="O31" s="65">
        <f t="shared" si="5"/>
        <v>0</v>
      </c>
      <c r="P31" s="65">
        <f t="shared" si="5"/>
        <v>14.190000000000001</v>
      </c>
      <c r="Q31" s="65">
        <f>(IF(Q$27="%w/w SAR",((Q$28*10)*$B31),IF(Q$27="%w/w DM",(((Q$28*10)*($B$28/100))*$B31),IF(Q$27="kg/t SAR",(Q$28*$B31),IF(Q$27="kg/t DM",((Q$28*($B$28/100))*$B31),IF(Q$27="mg/kg SAR",((Q$28*0.001)*$B31),IF(Q$27="mg/kg DM",(((Q$28*0.001)*($B$28/100))*$B31),0)))))))*2.5</f>
        <v>12.3475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6971 bog field</v>
      </c>
      <c r="B32" s="11">
        <v>55</v>
      </c>
      <c r="C32" s="65">
        <f t="shared" ref="C32:C50" si="6">IF(C$27="%w/w SAR",((C$28*10)*$B32),IF(C$27="%w/w DM",(((C$28*10)*($B$28/100))*$B32),IF(C$27="kg/t SAR",(C$28*$B32),IF(C$27="kg/t DM",((C$28*($B$28/100))*$B32),IF(C$27="mg/kg SAR",((C$28*0.001)*$B32),IF(C$27="mg/kg DM",(((C$28*0.001)*($B$28/100))*$B32),0))))))</f>
        <v>49.499999999999993</v>
      </c>
      <c r="D32" s="65">
        <f t="shared" ref="D32:D50" si="7">(IF(D$27="%w/w SAR",((D$28*10)*$B32),IF(D$27="%w/w DM",(((D$28*10)*($B$28/100))*$B32),IF(D$27="kg/t SAR",(D$28*$B32),IF(D$27="kg/t DM",((D$28*($B$28/100))*$B32),IF(D$27="mg/kg SAR",((D$28*0.001)*$B32),IF(D$27="mg/kg DM",(((D$28*0.001)*($B$28/100))*$B32),"0")))))))*2.291</f>
        <v>16.506654999999999</v>
      </c>
      <c r="E32" s="65">
        <f t="shared" ref="E32:E50" si="8">(IF(E$27="%w/w SAR",((E$28*10)*$B32),IF(E$27="%w/w DM",(((E$28*10)*($B$28/100))*$B32),IF(E$27="kg/t SAR",(E$28*$B32),IF(E$27="kg/t DM",((E$28*($B$28/100))*$B32),IF(E$27="mg/kg SAR",((E$28*0.001)*$B32),IF(E$27="mg/kg DM",(((E$28*0.001)*($B$28/100))*$B32),"0")))))))*1.205</f>
        <v>9.9412500000000001</v>
      </c>
      <c r="F32" s="65">
        <f t="shared" ref="F32:F50" si="9">(IF(F$27="%w/w SAR",((F$28*10)*$B32),IF(F$27="%w/w DM",(((F$28*10)*($B$28/100))*$B32),IF(F$27="kg/t SAR",(F$28*$B32),IF(F$27="kg/t DM",((F$28*($B$28/100))*$B32),IF(F$27="mg/kg SAR",((F$28*0.001)*$B32),IF(F$27="mg/kg DM",(((F$28*0.001)*($B$28/100))*$B32),"0")))))))*1.658</f>
        <v>2.3071069999999998</v>
      </c>
      <c r="G32" s="65">
        <f t="shared" ref="G32:P50" si="10">IF(G$27="%w/w SAR",((G$28*10)*$B32),IF(G$27="%w/w DM",(((G$28*10)*($B$28/100))*$B32),IF(G$27="kg/t SAR",(G$28*$B32),IF(G$27="kg/t DM",((G$28*($B$28/100))*$B32),IF(G$27="mg/kg SAR",((G$28*0.001)*$B32),IF(G$27="mg/kg DM",(((G$28*0.001)*($B$28/100))*$B32),0))))))</f>
        <v>4.8895000000000001E-2</v>
      </c>
      <c r="H32" s="65">
        <f t="shared" si="10"/>
        <v>3.3769999999999994E-2</v>
      </c>
      <c r="I32" s="65">
        <f t="shared" si="10"/>
        <v>2.75E-2</v>
      </c>
      <c r="J32" s="65">
        <f t="shared" si="10"/>
        <v>5.5000000000000003E-4</v>
      </c>
      <c r="K32" s="65">
        <f t="shared" si="10"/>
        <v>2.7500000000000003E-3</v>
      </c>
      <c r="L32" s="65">
        <f t="shared" si="10"/>
        <v>1.1000000000000001E-2</v>
      </c>
      <c r="M32" s="65">
        <f t="shared" si="10"/>
        <v>1.1000000000000001E-2</v>
      </c>
      <c r="N32" s="65">
        <f t="shared" si="10"/>
        <v>0</v>
      </c>
      <c r="O32" s="65">
        <f t="shared" si="10"/>
        <v>0</v>
      </c>
      <c r="P32" s="65">
        <f t="shared" si="10"/>
        <v>14.190000000000001</v>
      </c>
      <c r="Q32" s="65">
        <f t="shared" ref="Q32:Q50" si="11">(IF(Q$27="%w/w SAR",((Q$28*10)*$B32),IF(Q$27="%w/w DM",(((Q$28*10)*($B$28/100))*$B32),IF(Q$27="kg/t SAR",(Q$28*$B32),IF(Q$27="kg/t DM",((Q$28*($B$28/100))*$B32),IF(Q$27="mg/kg SAR",((Q$28*0.001)*$B32),IF(Q$27="mg/kg DM",(((Q$28*0.001)*($B$28/100))*$B32),0)))))))*2.5</f>
        <v>12.3475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x14ac:dyDescent="0.25">
      <c r="A33" s="125" t="str">
        <f>E8</f>
        <v>2368 6 &amp; half acre</v>
      </c>
      <c r="B33" s="11">
        <v>55</v>
      </c>
      <c r="C33" s="65">
        <f t="shared" si="6"/>
        <v>49.499999999999993</v>
      </c>
      <c r="D33" s="65">
        <f t="shared" si="7"/>
        <v>16.506654999999999</v>
      </c>
      <c r="E33" s="65">
        <f t="shared" si="8"/>
        <v>9.9412500000000001</v>
      </c>
      <c r="F33" s="65">
        <f t="shared" si="9"/>
        <v>2.3071069999999998</v>
      </c>
      <c r="G33" s="65">
        <f t="shared" si="10"/>
        <v>4.8895000000000001E-2</v>
      </c>
      <c r="H33" s="65">
        <f t="shared" si="10"/>
        <v>3.3769999999999994E-2</v>
      </c>
      <c r="I33" s="65">
        <f t="shared" si="10"/>
        <v>2.75E-2</v>
      </c>
      <c r="J33" s="65">
        <f t="shared" si="10"/>
        <v>5.5000000000000003E-4</v>
      </c>
      <c r="K33" s="65">
        <f t="shared" si="10"/>
        <v>2.7500000000000003E-3</v>
      </c>
      <c r="L33" s="65">
        <f t="shared" si="10"/>
        <v>1.1000000000000001E-2</v>
      </c>
      <c r="M33" s="65">
        <f t="shared" si="10"/>
        <v>1.1000000000000001E-2</v>
      </c>
      <c r="N33" s="65">
        <f t="shared" si="10"/>
        <v>0</v>
      </c>
      <c r="O33" s="65">
        <f t="shared" si="10"/>
        <v>0</v>
      </c>
      <c r="P33" s="65">
        <f t="shared" si="10"/>
        <v>14.190000000000001</v>
      </c>
      <c r="Q33" s="65">
        <f t="shared" si="11"/>
        <v>12.3475</v>
      </c>
      <c r="R33" s="65">
        <f t="shared" si="12"/>
        <v>0</v>
      </c>
      <c r="S33" s="65">
        <f t="shared" si="12"/>
        <v>0</v>
      </c>
      <c r="T33" s="65">
        <f t="shared" si="12"/>
        <v>0</v>
      </c>
      <c r="U33" s="126">
        <f t="shared" si="12"/>
        <v>0</v>
      </c>
    </row>
    <row r="34" spans="1:21" s="48" customFormat="1" x14ac:dyDescent="0.25">
      <c r="A34" s="125" t="str">
        <f>F8</f>
        <v>0865 Holly bush</v>
      </c>
      <c r="B34" s="11">
        <v>55</v>
      </c>
      <c r="C34" s="65">
        <f t="shared" si="6"/>
        <v>49.499999999999993</v>
      </c>
      <c r="D34" s="65">
        <f t="shared" si="7"/>
        <v>16.506654999999999</v>
      </c>
      <c r="E34" s="65">
        <f t="shared" si="8"/>
        <v>9.9412500000000001</v>
      </c>
      <c r="F34" s="65">
        <f t="shared" si="9"/>
        <v>2.3071069999999998</v>
      </c>
      <c r="G34" s="65">
        <f t="shared" si="10"/>
        <v>4.8895000000000001E-2</v>
      </c>
      <c r="H34" s="65">
        <f t="shared" si="10"/>
        <v>3.3769999999999994E-2</v>
      </c>
      <c r="I34" s="65">
        <f t="shared" si="10"/>
        <v>2.75E-2</v>
      </c>
      <c r="J34" s="65">
        <f t="shared" si="10"/>
        <v>5.5000000000000003E-4</v>
      </c>
      <c r="K34" s="65">
        <f t="shared" si="10"/>
        <v>2.7500000000000003E-3</v>
      </c>
      <c r="L34" s="65">
        <f t="shared" si="10"/>
        <v>1.1000000000000001E-2</v>
      </c>
      <c r="M34" s="65">
        <f t="shared" si="10"/>
        <v>1.1000000000000001E-2</v>
      </c>
      <c r="N34" s="65">
        <f t="shared" si="10"/>
        <v>0</v>
      </c>
      <c r="O34" s="65">
        <f t="shared" si="10"/>
        <v>0</v>
      </c>
      <c r="P34" s="65">
        <f t="shared" si="10"/>
        <v>14.190000000000001</v>
      </c>
      <c r="Q34" s="65">
        <f t="shared" si="11"/>
        <v>12.3475</v>
      </c>
      <c r="R34" s="65">
        <f t="shared" si="12"/>
        <v>0</v>
      </c>
      <c r="S34" s="65">
        <f t="shared" si="12"/>
        <v>0</v>
      </c>
      <c r="T34" s="65">
        <f t="shared" si="12"/>
        <v>0</v>
      </c>
      <c r="U34" s="126">
        <f t="shared" si="12"/>
        <v>0</v>
      </c>
    </row>
    <row r="35" spans="1:21" s="48" customFormat="1" x14ac:dyDescent="0.25">
      <c r="A35" s="125" t="str">
        <f>G8</f>
        <v>8459 Little Field</v>
      </c>
      <c r="B35" s="11">
        <v>55</v>
      </c>
      <c r="C35" s="65">
        <f t="shared" si="6"/>
        <v>49.499999999999993</v>
      </c>
      <c r="D35" s="65">
        <f t="shared" si="7"/>
        <v>16.506654999999999</v>
      </c>
      <c r="E35" s="65">
        <f t="shared" si="8"/>
        <v>9.9412500000000001</v>
      </c>
      <c r="F35" s="65">
        <f t="shared" si="9"/>
        <v>2.3071069999999998</v>
      </c>
      <c r="G35" s="65">
        <f t="shared" si="10"/>
        <v>4.8895000000000001E-2</v>
      </c>
      <c r="H35" s="65">
        <f t="shared" si="10"/>
        <v>3.3769999999999994E-2</v>
      </c>
      <c r="I35" s="65">
        <f t="shared" si="10"/>
        <v>2.75E-2</v>
      </c>
      <c r="J35" s="65">
        <f t="shared" si="10"/>
        <v>5.5000000000000003E-4</v>
      </c>
      <c r="K35" s="65">
        <f t="shared" si="10"/>
        <v>2.7500000000000003E-3</v>
      </c>
      <c r="L35" s="65">
        <f t="shared" si="10"/>
        <v>1.1000000000000001E-2</v>
      </c>
      <c r="M35" s="65">
        <f t="shared" si="10"/>
        <v>1.1000000000000001E-2</v>
      </c>
      <c r="N35" s="65">
        <f t="shared" si="10"/>
        <v>0</v>
      </c>
      <c r="O35" s="65">
        <f t="shared" si="10"/>
        <v>0</v>
      </c>
      <c r="P35" s="65">
        <f t="shared" si="10"/>
        <v>14.190000000000001</v>
      </c>
      <c r="Q35" s="65">
        <f t="shared" si="11"/>
        <v>12.3475</v>
      </c>
      <c r="R35" s="65">
        <f t="shared" si="12"/>
        <v>0</v>
      </c>
      <c r="S35" s="65">
        <f t="shared" si="12"/>
        <v>0</v>
      </c>
      <c r="T35" s="65">
        <f t="shared" si="12"/>
        <v>0</v>
      </c>
      <c r="U35" s="126">
        <f t="shared" si="12"/>
        <v>0</v>
      </c>
    </row>
    <row r="36" spans="1:21" s="48" customFormat="1" x14ac:dyDescent="0.25">
      <c r="A36" s="125" t="str">
        <f>H8</f>
        <v>7694 6 &amp;across the road</v>
      </c>
      <c r="B36" s="11">
        <v>55</v>
      </c>
      <c r="C36" s="65">
        <f t="shared" si="6"/>
        <v>49.499999999999993</v>
      </c>
      <c r="D36" s="65">
        <f t="shared" si="7"/>
        <v>16.506654999999999</v>
      </c>
      <c r="E36" s="65">
        <f t="shared" si="8"/>
        <v>9.9412500000000001</v>
      </c>
      <c r="F36" s="65">
        <f t="shared" si="9"/>
        <v>2.3071069999999998</v>
      </c>
      <c r="G36" s="65">
        <f t="shared" si="10"/>
        <v>4.8895000000000001E-2</v>
      </c>
      <c r="H36" s="65">
        <f t="shared" si="10"/>
        <v>3.3769999999999994E-2</v>
      </c>
      <c r="I36" s="65">
        <f t="shared" si="10"/>
        <v>2.75E-2</v>
      </c>
      <c r="J36" s="65">
        <f t="shared" si="10"/>
        <v>5.5000000000000003E-4</v>
      </c>
      <c r="K36" s="65">
        <f t="shared" si="10"/>
        <v>2.7500000000000003E-3</v>
      </c>
      <c r="L36" s="65">
        <f t="shared" si="10"/>
        <v>1.1000000000000001E-2</v>
      </c>
      <c r="M36" s="65">
        <f t="shared" si="10"/>
        <v>1.1000000000000001E-2</v>
      </c>
      <c r="N36" s="65">
        <f t="shared" si="10"/>
        <v>0</v>
      </c>
      <c r="O36" s="65">
        <f t="shared" si="10"/>
        <v>0</v>
      </c>
      <c r="P36" s="65">
        <f t="shared" si="10"/>
        <v>14.190000000000001</v>
      </c>
      <c r="Q36" s="65">
        <f t="shared" si="11"/>
        <v>12.3475</v>
      </c>
      <c r="R36" s="65">
        <f t="shared" si="12"/>
        <v>0</v>
      </c>
      <c r="S36" s="65">
        <f t="shared" si="12"/>
        <v>0</v>
      </c>
      <c r="T36" s="65">
        <f t="shared" si="12"/>
        <v>0</v>
      </c>
      <c r="U36" s="126">
        <f t="shared" si="12"/>
        <v>0</v>
      </c>
    </row>
    <row r="37" spans="1:21" s="48" customFormat="1" x14ac:dyDescent="0.25">
      <c r="A37" s="125" t="str">
        <f>I8</f>
        <v>6856 potato field</v>
      </c>
      <c r="B37" s="11">
        <v>55</v>
      </c>
      <c r="C37" s="65">
        <f t="shared" si="6"/>
        <v>49.499999999999993</v>
      </c>
      <c r="D37" s="65">
        <f t="shared" si="7"/>
        <v>16.506654999999999</v>
      </c>
      <c r="E37" s="65">
        <f t="shared" si="8"/>
        <v>9.9412500000000001</v>
      </c>
      <c r="F37" s="65">
        <f t="shared" si="9"/>
        <v>2.3071069999999998</v>
      </c>
      <c r="G37" s="65">
        <f t="shared" si="10"/>
        <v>4.8895000000000001E-2</v>
      </c>
      <c r="H37" s="65">
        <f t="shared" si="10"/>
        <v>3.3769999999999994E-2</v>
      </c>
      <c r="I37" s="65">
        <f t="shared" si="10"/>
        <v>2.75E-2</v>
      </c>
      <c r="J37" s="65">
        <f t="shared" si="10"/>
        <v>5.5000000000000003E-4</v>
      </c>
      <c r="K37" s="65">
        <f t="shared" si="10"/>
        <v>2.7500000000000003E-3</v>
      </c>
      <c r="L37" s="65">
        <f t="shared" si="10"/>
        <v>1.1000000000000001E-2</v>
      </c>
      <c r="M37" s="65">
        <f t="shared" si="10"/>
        <v>1.1000000000000001E-2</v>
      </c>
      <c r="N37" s="65">
        <f t="shared" si="10"/>
        <v>0</v>
      </c>
      <c r="O37" s="65">
        <f t="shared" si="10"/>
        <v>0</v>
      </c>
      <c r="P37" s="65">
        <f t="shared" si="10"/>
        <v>14.190000000000001</v>
      </c>
      <c r="Q37" s="65">
        <f t="shared" si="11"/>
        <v>12.3475</v>
      </c>
      <c r="R37" s="65">
        <f t="shared" si="12"/>
        <v>0</v>
      </c>
      <c r="S37" s="65">
        <f t="shared" si="12"/>
        <v>0</v>
      </c>
      <c r="T37" s="65">
        <f t="shared" si="12"/>
        <v>0</v>
      </c>
      <c r="U37" s="126">
        <f t="shared" si="12"/>
        <v>0</v>
      </c>
    </row>
    <row r="38" spans="1:21" s="48" customFormat="1" x14ac:dyDescent="0.25">
      <c r="A38" s="125" t="str">
        <f>J8</f>
        <v xml:space="preserve">5560 Cilwych </v>
      </c>
      <c r="B38" s="11">
        <v>55</v>
      </c>
      <c r="C38" s="65">
        <f t="shared" si="6"/>
        <v>49.499999999999993</v>
      </c>
      <c r="D38" s="65">
        <f t="shared" si="7"/>
        <v>16.506654999999999</v>
      </c>
      <c r="E38" s="65">
        <f t="shared" si="8"/>
        <v>9.9412500000000001</v>
      </c>
      <c r="F38" s="65">
        <f t="shared" si="9"/>
        <v>2.3071069999999998</v>
      </c>
      <c r="G38" s="65">
        <f t="shared" si="10"/>
        <v>4.8895000000000001E-2</v>
      </c>
      <c r="H38" s="65">
        <f t="shared" si="10"/>
        <v>3.3769999999999994E-2</v>
      </c>
      <c r="I38" s="65">
        <f t="shared" si="10"/>
        <v>2.75E-2</v>
      </c>
      <c r="J38" s="65">
        <f t="shared" si="10"/>
        <v>5.5000000000000003E-4</v>
      </c>
      <c r="K38" s="65">
        <f t="shared" si="10"/>
        <v>2.7500000000000003E-3</v>
      </c>
      <c r="L38" s="65">
        <f t="shared" si="10"/>
        <v>1.1000000000000001E-2</v>
      </c>
      <c r="M38" s="65">
        <f t="shared" si="10"/>
        <v>1.1000000000000001E-2</v>
      </c>
      <c r="N38" s="65">
        <f t="shared" si="10"/>
        <v>0</v>
      </c>
      <c r="O38" s="65">
        <f t="shared" si="10"/>
        <v>0</v>
      </c>
      <c r="P38" s="65">
        <f t="shared" si="10"/>
        <v>14.190000000000001</v>
      </c>
      <c r="Q38" s="65">
        <f t="shared" si="11"/>
        <v>12.3475</v>
      </c>
      <c r="R38" s="65">
        <f t="shared" si="12"/>
        <v>0</v>
      </c>
      <c r="S38" s="65">
        <f t="shared" si="12"/>
        <v>0</v>
      </c>
      <c r="T38" s="65">
        <f t="shared" si="12"/>
        <v>0</v>
      </c>
      <c r="U38" s="126">
        <f t="shared" si="12"/>
        <v>0</v>
      </c>
    </row>
    <row r="39" spans="1:21" s="48" customFormat="1" x14ac:dyDescent="0.2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x14ac:dyDescent="0.2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x14ac:dyDescent="0.2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x14ac:dyDescent="0.2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x14ac:dyDescent="0.2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x14ac:dyDescent="0.2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4470 top field</v>
      </c>
      <c r="C57" s="8" t="str">
        <f t="shared" ref="C57:U57" si="13">D8</f>
        <v>6971 bog field</v>
      </c>
      <c r="D57" s="8" t="str">
        <f t="shared" si="13"/>
        <v>2368 6 &amp; half acre</v>
      </c>
      <c r="E57" s="8" t="str">
        <f t="shared" si="13"/>
        <v>0865 Holly bush</v>
      </c>
      <c r="F57" s="8" t="str">
        <f t="shared" si="13"/>
        <v>8459 Little Field</v>
      </c>
      <c r="G57" s="8" t="str">
        <f t="shared" si="13"/>
        <v>7694 6 &amp;across the road</v>
      </c>
      <c r="H57" s="8" t="str">
        <f t="shared" si="13"/>
        <v>6856 potato field</v>
      </c>
      <c r="I57" s="8" t="str">
        <f t="shared" si="13"/>
        <v xml:space="preserve">5560 Cilwych </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5.8</v>
      </c>
      <c r="C60" s="64">
        <f t="shared" ref="C60:U60" si="14">D10</f>
        <v>6.5</v>
      </c>
      <c r="D60" s="64">
        <f t="shared" si="14"/>
        <v>6.1</v>
      </c>
      <c r="E60" s="64">
        <f t="shared" si="14"/>
        <v>5.9</v>
      </c>
      <c r="F60" s="64">
        <f t="shared" si="14"/>
        <v>6.1</v>
      </c>
      <c r="G60" s="64">
        <f t="shared" si="14"/>
        <v>6.1</v>
      </c>
      <c r="H60" s="64">
        <f t="shared" si="14"/>
        <v>6.1</v>
      </c>
      <c r="I60" s="64">
        <f t="shared" si="14"/>
        <v>6.1</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55</v>
      </c>
      <c r="C62" s="65">
        <f>B32</f>
        <v>55</v>
      </c>
      <c r="D62" s="65">
        <f>B33</f>
        <v>55</v>
      </c>
      <c r="E62" s="65">
        <f>B34</f>
        <v>55</v>
      </c>
      <c r="F62" s="65">
        <f>B35</f>
        <v>55</v>
      </c>
      <c r="G62" s="65">
        <f>B36</f>
        <v>55</v>
      </c>
      <c r="H62" s="65">
        <f>B37</f>
        <v>55</v>
      </c>
      <c r="I62" s="65">
        <f>B38</f>
        <v>55</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-1.7999999999999989</v>
      </c>
      <c r="D64" s="65">
        <f t="shared" si="17"/>
        <v>0.6000000000000032</v>
      </c>
      <c r="E64" s="65">
        <f t="shared" si="17"/>
        <v>1.7999999999999989</v>
      </c>
      <c r="F64" s="65">
        <f t="shared" si="17"/>
        <v>0.6000000000000032</v>
      </c>
      <c r="G64" s="65">
        <f t="shared" si="17"/>
        <v>0.6000000000000032</v>
      </c>
      <c r="H64" s="65">
        <f t="shared" si="17"/>
        <v>0.6000000000000032</v>
      </c>
      <c r="I64" s="65">
        <f t="shared" si="17"/>
        <v>0.6000000000000032</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1.7999999999999989</v>
      </c>
      <c r="D65" s="65">
        <f t="shared" si="18"/>
        <v>-0.6000000000000032</v>
      </c>
      <c r="E65" s="65">
        <f t="shared" si="18"/>
        <v>-1.7999999999999989</v>
      </c>
      <c r="F65" s="65">
        <f t="shared" si="18"/>
        <v>-0.6000000000000032</v>
      </c>
      <c r="G65" s="65">
        <f t="shared" si="18"/>
        <v>-0.6000000000000032</v>
      </c>
      <c r="H65" s="65">
        <f t="shared" si="18"/>
        <v>-0.6000000000000032</v>
      </c>
      <c r="I65" s="65">
        <f t="shared" si="18"/>
        <v>-0.6000000000000032</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PAN-029757</v>
      </c>
      <c r="D1" s="173"/>
      <c r="E1" s="106" t="s">
        <v>45</v>
      </c>
      <c r="F1" s="113">
        <f>'Field data and Waste 1'!F1</f>
        <v>16.510000000000002</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EPR/BB3990ZX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Beacon Foods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Garngaled Farm, Llanspyddid, Brecon, Powys, LD3 8PE</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Ethan Banfield</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4470 top field</v>
      </c>
      <c r="D8" s="49" t="str">
        <f>'Field data and Waste 1'!D8</f>
        <v>6971 bog field</v>
      </c>
      <c r="E8" s="49" t="str">
        <f>'Field data and Waste 1'!E8</f>
        <v>2368 6 &amp; half acre</v>
      </c>
      <c r="F8" s="49" t="str">
        <f>'Field data and Waste 1'!F8</f>
        <v>0865 Holly bush</v>
      </c>
      <c r="G8" s="49" t="str">
        <f>'Field data and Waste 1'!G8</f>
        <v>8459 Little Field</v>
      </c>
      <c r="H8" s="49" t="str">
        <f>'Field data and Waste 1'!H8</f>
        <v>7694 6 &amp;across the road</v>
      </c>
      <c r="I8" s="49" t="str">
        <f>'Field data and Waste 1'!I8</f>
        <v>6856 potato field</v>
      </c>
      <c r="J8" s="49" t="str">
        <f>'Field data and Waste 1'!J8</f>
        <v xml:space="preserve">5560 Cilwych </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5.8</v>
      </c>
      <c r="D10" s="49">
        <f>'Field data and Waste 1'!D10</f>
        <v>6.5</v>
      </c>
      <c r="E10" s="49">
        <f>'Field data and Waste 1'!E10</f>
        <v>6.1</v>
      </c>
      <c r="F10" s="49">
        <f>'Field data and Waste 1'!F10</f>
        <v>5.9</v>
      </c>
      <c r="G10" s="49">
        <f>'Field data and Waste 1'!G10</f>
        <v>6.1</v>
      </c>
      <c r="H10" s="49">
        <f>'Field data and Waste 1'!H10</f>
        <v>6.1</v>
      </c>
      <c r="I10" s="49">
        <f>'Field data and Waste 1'!I10</f>
        <v>6.1</v>
      </c>
      <c r="J10" s="49">
        <f>'Field data and Waste 1'!J10</f>
        <v>6.1</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2</v>
      </c>
      <c r="D11" s="49">
        <f>'Field data and Waste 1'!D11</f>
        <v>3</v>
      </c>
      <c r="E11" s="49">
        <f>'Field data and Waste 1'!E11</f>
        <v>2</v>
      </c>
      <c r="F11" s="49">
        <f>'Field data and Waste 1'!F11</f>
        <v>3</v>
      </c>
      <c r="G11" s="49">
        <f>'Field data and Waste 1'!G11</f>
        <v>2</v>
      </c>
      <c r="H11" s="49">
        <f>'Field data and Waste 1'!H11</f>
        <v>2</v>
      </c>
      <c r="I11" s="49">
        <f>'Field data and Waste 1'!I11</f>
        <v>3</v>
      </c>
      <c r="J11" s="49">
        <f>'Field data and Waste 1'!J11</f>
        <v>3</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1</v>
      </c>
      <c r="D12" s="49">
        <f>'Field data and Waste 1'!D12</f>
        <v>1</v>
      </c>
      <c r="E12" s="49">
        <f>'Field data and Waste 1'!E12</f>
        <v>1</v>
      </c>
      <c r="F12" s="49">
        <f>'Field data and Waste 1'!F12</f>
        <v>2</v>
      </c>
      <c r="G12" s="49">
        <f>'Field data and Waste 1'!G12</f>
        <v>1</v>
      </c>
      <c r="H12" s="49">
        <f>'Field data and Waste 1'!H12</f>
        <v>1</v>
      </c>
      <c r="I12" s="49">
        <f>'Field data and Waste 1'!I12</f>
        <v>1</v>
      </c>
      <c r="J12" s="49">
        <f>'Field data and Waste 1'!J12</f>
        <v>2</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f>'Field data and Waste 1'!C15</f>
        <v>38</v>
      </c>
      <c r="D15" s="49">
        <f>'Field data and Waste 1'!D15</f>
        <v>23</v>
      </c>
      <c r="E15" s="49">
        <f>'Field data and Waste 1'!E15</f>
        <v>23</v>
      </c>
      <c r="F15" s="49">
        <f>'Field data and Waste 1'!F15</f>
        <v>23</v>
      </c>
      <c r="G15" s="49">
        <f>'Field data and Waste 1'!G15</f>
        <v>38</v>
      </c>
      <c r="H15" s="49">
        <f>'Field data and Waste 1'!H15</f>
        <v>38</v>
      </c>
      <c r="I15" s="49">
        <f>'Field data and Waste 1'!I15</f>
        <v>47</v>
      </c>
      <c r="J15" s="49">
        <f>'Field data and Waste 1'!J15</f>
        <v>47</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39.1</v>
      </c>
      <c r="E17" s="20">
        <f t="shared" si="0"/>
        <v>39.1</v>
      </c>
      <c r="F17" s="20">
        <f t="shared" si="0"/>
        <v>39.1</v>
      </c>
      <c r="G17" s="20">
        <f t="shared" si="0"/>
        <v>64.599999999999994</v>
      </c>
      <c r="H17" s="20">
        <f t="shared" si="0"/>
        <v>64.599999999999994</v>
      </c>
      <c r="I17" s="20">
        <f t="shared" si="0"/>
        <v>79.899999999999991</v>
      </c>
      <c r="J17" s="20">
        <f t="shared" si="0"/>
        <v>79.899999999999991</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-39.1</v>
      </c>
      <c r="E19" s="12">
        <f t="shared" si="1"/>
        <v>-39.1</v>
      </c>
      <c r="F19" s="12">
        <f t="shared" si="1"/>
        <v>-39.1</v>
      </c>
      <c r="G19" s="12">
        <f t="shared" si="1"/>
        <v>-64.599999999999994</v>
      </c>
      <c r="H19" s="12">
        <f t="shared" si="1"/>
        <v>-64.599999999999994</v>
      </c>
      <c r="I19" s="12">
        <f t="shared" si="1"/>
        <v>-79.899999999999991</v>
      </c>
      <c r="J19" s="12">
        <f t="shared" si="1"/>
        <v>-79.899999999999991</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138</v>
      </c>
      <c r="E21" s="20">
        <f t="shared" si="2"/>
        <v>138</v>
      </c>
      <c r="F21" s="20">
        <f t="shared" si="2"/>
        <v>138</v>
      </c>
      <c r="G21" s="20">
        <f t="shared" si="2"/>
        <v>228</v>
      </c>
      <c r="H21" s="20">
        <f t="shared" si="2"/>
        <v>228</v>
      </c>
      <c r="I21" s="20">
        <f t="shared" si="2"/>
        <v>282</v>
      </c>
      <c r="J21" s="20">
        <f t="shared" si="2"/>
        <v>282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-138</v>
      </c>
      <c r="E23" s="12">
        <f t="shared" si="3"/>
        <v>-138</v>
      </c>
      <c r="F23" s="12">
        <f t="shared" si="3"/>
        <v>-138</v>
      </c>
      <c r="G23" s="12">
        <f t="shared" si="3"/>
        <v>-228</v>
      </c>
      <c r="H23" s="12">
        <f t="shared" si="3"/>
        <v>-228</v>
      </c>
      <c r="I23" s="12">
        <f t="shared" si="3"/>
        <v>-282</v>
      </c>
      <c r="J23" s="12">
        <f t="shared" si="3"/>
        <v>-282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4470 top field</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6971 bog field</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2368 6 &amp; half acre</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0865 Holly bush</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8459 Little Field</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7694 6 &amp;across the road</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6856 potato field</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 xml:space="preserve">5560 Cilwych </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4470 top field</v>
      </c>
      <c r="C57" s="8" t="str">
        <f t="shared" ref="C57:U57" si="13">D8</f>
        <v>6971 bog field</v>
      </c>
      <c r="D57" s="8" t="str">
        <f t="shared" si="13"/>
        <v>2368 6 &amp; half acre</v>
      </c>
      <c r="E57" s="8" t="str">
        <f t="shared" si="13"/>
        <v>0865 Holly bush</v>
      </c>
      <c r="F57" s="8" t="str">
        <f t="shared" si="13"/>
        <v>8459 Little Field</v>
      </c>
      <c r="G57" s="8" t="str">
        <f t="shared" si="13"/>
        <v>7694 6 &amp;across the road</v>
      </c>
      <c r="H57" s="8" t="str">
        <f t="shared" si="13"/>
        <v>6856 potato field</v>
      </c>
      <c r="I57" s="8" t="str">
        <f t="shared" si="13"/>
        <v xml:space="preserve">5560 Cilwych </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5.8</v>
      </c>
      <c r="C60" s="64">
        <f t="shared" ref="C60:U60" si="14">D10</f>
        <v>6.5</v>
      </c>
      <c r="D60" s="64">
        <f t="shared" si="14"/>
        <v>6.1</v>
      </c>
      <c r="E60" s="64">
        <f t="shared" si="14"/>
        <v>5.9</v>
      </c>
      <c r="F60" s="64">
        <f t="shared" si="14"/>
        <v>6.1</v>
      </c>
      <c r="G60" s="64">
        <f t="shared" si="14"/>
        <v>6.1</v>
      </c>
      <c r="H60" s="64">
        <f t="shared" si="14"/>
        <v>6.1</v>
      </c>
      <c r="I60" s="64">
        <f t="shared" si="14"/>
        <v>6.1</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-1.7999999999999989</v>
      </c>
      <c r="D64" s="65">
        <f t="shared" si="17"/>
        <v>0.6000000000000032</v>
      </c>
      <c r="E64" s="65">
        <f t="shared" si="17"/>
        <v>1.7999999999999989</v>
      </c>
      <c r="F64" s="65">
        <f t="shared" si="17"/>
        <v>0.6000000000000032</v>
      </c>
      <c r="G64" s="65">
        <f t="shared" si="17"/>
        <v>0.6000000000000032</v>
      </c>
      <c r="H64" s="65">
        <f t="shared" si="17"/>
        <v>0.6000000000000032</v>
      </c>
      <c r="I64" s="65">
        <f t="shared" si="17"/>
        <v>0.6000000000000032</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1.7999999999999989</v>
      </c>
      <c r="D65" s="65">
        <f t="shared" si="18"/>
        <v>-0.6000000000000032</v>
      </c>
      <c r="E65" s="65">
        <f t="shared" si="18"/>
        <v>-1.7999999999999989</v>
      </c>
      <c r="F65" s="65">
        <f t="shared" si="18"/>
        <v>-0.6000000000000032</v>
      </c>
      <c r="G65" s="65">
        <f t="shared" si="18"/>
        <v>-0.6000000000000032</v>
      </c>
      <c r="H65" s="65">
        <f t="shared" si="18"/>
        <v>-0.6000000000000032</v>
      </c>
      <c r="I65" s="65">
        <f t="shared" si="18"/>
        <v>-0.6000000000000032</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PAN-029757</v>
      </c>
      <c r="D1" s="173"/>
      <c r="E1" s="106" t="s">
        <v>45</v>
      </c>
      <c r="F1" s="113">
        <f>'Field data and Waste 1'!F1</f>
        <v>16.510000000000002</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EPR/BB3990ZX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Beacon Foods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Garngaled Farm, Llanspyddid, Brecon, Powys, LD3 8PE</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Ethan Banfield</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4470 top field</v>
      </c>
      <c r="D8" s="49" t="str">
        <f>'Field data and Waste 1'!D8</f>
        <v>6971 bog field</v>
      </c>
      <c r="E8" s="49" t="str">
        <f>'Field data and Waste 1'!E8</f>
        <v>2368 6 &amp; half acre</v>
      </c>
      <c r="F8" s="49" t="str">
        <f>'Field data and Waste 1'!F8</f>
        <v>0865 Holly bush</v>
      </c>
      <c r="G8" s="49" t="str">
        <f>'Field data and Waste 1'!G8</f>
        <v>8459 Little Field</v>
      </c>
      <c r="H8" s="49" t="str">
        <f>'Field data and Waste 1'!H8</f>
        <v>7694 6 &amp;across the road</v>
      </c>
      <c r="I8" s="49" t="str">
        <f>'Field data and Waste 1'!I8</f>
        <v>6856 potato field</v>
      </c>
      <c r="J8" s="49" t="str">
        <f>'Field data and Waste 1'!J8</f>
        <v xml:space="preserve">5560 Cilwych </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5.8</v>
      </c>
      <c r="D10" s="49">
        <f>'Field data and Waste 1'!D10</f>
        <v>6.5</v>
      </c>
      <c r="E10" s="49">
        <f>'Field data and Waste 1'!E10</f>
        <v>6.1</v>
      </c>
      <c r="F10" s="49">
        <f>'Field data and Waste 1'!F10</f>
        <v>5.9</v>
      </c>
      <c r="G10" s="49">
        <f>'Field data and Waste 1'!G10</f>
        <v>6.1</v>
      </c>
      <c r="H10" s="49">
        <f>'Field data and Waste 1'!H10</f>
        <v>6.1</v>
      </c>
      <c r="I10" s="49">
        <f>'Field data and Waste 1'!I10</f>
        <v>6.1</v>
      </c>
      <c r="J10" s="49">
        <f>'Field data and Waste 1'!J10</f>
        <v>6.1</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2</v>
      </c>
      <c r="D11" s="49">
        <f>'Field data and Waste 1'!D11</f>
        <v>3</v>
      </c>
      <c r="E11" s="49">
        <f>'Field data and Waste 1'!E11</f>
        <v>2</v>
      </c>
      <c r="F11" s="49">
        <f>'Field data and Waste 1'!F11</f>
        <v>3</v>
      </c>
      <c r="G11" s="49">
        <f>'Field data and Waste 1'!G11</f>
        <v>2</v>
      </c>
      <c r="H11" s="49">
        <f>'Field data and Waste 1'!H11</f>
        <v>2</v>
      </c>
      <c r="I11" s="49">
        <f>'Field data and Waste 1'!I11</f>
        <v>3</v>
      </c>
      <c r="J11" s="49">
        <f>'Field data and Waste 1'!J11</f>
        <v>3</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1</v>
      </c>
      <c r="D12" s="49">
        <f>'Field data and Waste 1'!D12</f>
        <v>1</v>
      </c>
      <c r="E12" s="49">
        <f>'Field data and Waste 1'!E12</f>
        <v>1</v>
      </c>
      <c r="F12" s="49">
        <f>'Field data and Waste 1'!F12</f>
        <v>2</v>
      </c>
      <c r="G12" s="49">
        <f>'Field data and Waste 1'!G12</f>
        <v>1</v>
      </c>
      <c r="H12" s="49">
        <f>'Field data and Waste 1'!H12</f>
        <v>1</v>
      </c>
      <c r="I12" s="49">
        <f>'Field data and Waste 1'!I12</f>
        <v>1</v>
      </c>
      <c r="J12" s="49">
        <f>'Field data and Waste 1'!J12</f>
        <v>2</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f>'Field data and Waste 1'!C15</f>
        <v>38</v>
      </c>
      <c r="D15" s="49">
        <f>'Field data and Waste 1'!D15</f>
        <v>23</v>
      </c>
      <c r="E15" s="49">
        <f>'Field data and Waste 1'!E15</f>
        <v>23</v>
      </c>
      <c r="F15" s="49">
        <f>'Field data and Waste 1'!F15</f>
        <v>23</v>
      </c>
      <c r="G15" s="49">
        <f>'Field data and Waste 1'!G15</f>
        <v>38</v>
      </c>
      <c r="H15" s="49">
        <f>'Field data and Waste 1'!H15</f>
        <v>38</v>
      </c>
      <c r="I15" s="49">
        <f>'Field data and Waste 1'!I15</f>
        <v>47</v>
      </c>
      <c r="J15" s="49">
        <f>'Field data and Waste 1'!J15</f>
        <v>47</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39.1</v>
      </c>
      <c r="E17" s="20">
        <f t="shared" si="0"/>
        <v>39.1</v>
      </c>
      <c r="F17" s="20">
        <f t="shared" si="0"/>
        <v>39.1</v>
      </c>
      <c r="G17" s="20">
        <f t="shared" si="0"/>
        <v>64.599999999999994</v>
      </c>
      <c r="H17" s="20">
        <f t="shared" si="0"/>
        <v>64.599999999999994</v>
      </c>
      <c r="I17" s="20">
        <f t="shared" si="0"/>
        <v>79.899999999999991</v>
      </c>
      <c r="J17" s="20">
        <f t="shared" si="0"/>
        <v>79.899999999999991</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-39.1</v>
      </c>
      <c r="E19" s="12">
        <f t="shared" si="1"/>
        <v>-39.1</v>
      </c>
      <c r="F19" s="12">
        <f t="shared" si="1"/>
        <v>-39.1</v>
      </c>
      <c r="G19" s="12">
        <f t="shared" si="1"/>
        <v>-64.599999999999994</v>
      </c>
      <c r="H19" s="12">
        <f t="shared" si="1"/>
        <v>-64.599999999999994</v>
      </c>
      <c r="I19" s="12">
        <f t="shared" si="1"/>
        <v>-79.899999999999991</v>
      </c>
      <c r="J19" s="12">
        <f t="shared" si="1"/>
        <v>-79.899999999999991</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(VLOOKUP(D$14,$AI2:$AK24,3,FALSE))*D$15</f>
        <v>138</v>
      </c>
      <c r="E21" s="20">
        <f t="shared" si="2"/>
        <v>138</v>
      </c>
      <c r="F21" s="20">
        <f t="shared" si="2"/>
        <v>138</v>
      </c>
      <c r="G21" s="20">
        <f t="shared" si="2"/>
        <v>228</v>
      </c>
      <c r="H21" s="20">
        <f t="shared" si="2"/>
        <v>228</v>
      </c>
      <c r="I21" s="20">
        <f t="shared" si="2"/>
        <v>282</v>
      </c>
      <c r="J21" s="20">
        <f t="shared" si="2"/>
        <v>282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-138</v>
      </c>
      <c r="E23" s="12">
        <f t="shared" si="3"/>
        <v>-138</v>
      </c>
      <c r="F23" s="12">
        <f t="shared" si="3"/>
        <v>-138</v>
      </c>
      <c r="G23" s="12">
        <f t="shared" si="3"/>
        <v>-228</v>
      </c>
      <c r="H23" s="12">
        <f t="shared" si="3"/>
        <v>-228</v>
      </c>
      <c r="I23" s="12">
        <f t="shared" si="3"/>
        <v>-282</v>
      </c>
      <c r="J23" s="12">
        <f t="shared" si="3"/>
        <v>-282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4470 top field</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6971 bog field</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2368 6 &amp; half acre</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0865 Holly bush</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8459 Little Field</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7694 6 &amp;across the road</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6856 potato field</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 xml:space="preserve">5560 Cilwych </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4470 top field</v>
      </c>
      <c r="C57" s="8" t="str">
        <f t="shared" ref="C57:U57" si="13">D8</f>
        <v>6971 bog field</v>
      </c>
      <c r="D57" s="8" t="str">
        <f t="shared" si="13"/>
        <v>2368 6 &amp; half acre</v>
      </c>
      <c r="E57" s="8" t="str">
        <f t="shared" si="13"/>
        <v>0865 Holly bush</v>
      </c>
      <c r="F57" s="8" t="str">
        <f t="shared" si="13"/>
        <v>8459 Little Field</v>
      </c>
      <c r="G57" s="8" t="str">
        <f t="shared" si="13"/>
        <v>7694 6 &amp;across the road</v>
      </c>
      <c r="H57" s="8" t="str">
        <f t="shared" si="13"/>
        <v>6856 potato field</v>
      </c>
      <c r="I57" s="8" t="str">
        <f t="shared" si="13"/>
        <v xml:space="preserve">5560 Cilwych </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5.8</v>
      </c>
      <c r="C60" s="64">
        <f t="shared" ref="C60:U60" si="14">D10</f>
        <v>6.5</v>
      </c>
      <c r="D60" s="64">
        <f t="shared" si="14"/>
        <v>6.1</v>
      </c>
      <c r="E60" s="64">
        <f t="shared" si="14"/>
        <v>5.9</v>
      </c>
      <c r="F60" s="64">
        <f t="shared" si="14"/>
        <v>6.1</v>
      </c>
      <c r="G60" s="64">
        <f t="shared" si="14"/>
        <v>6.1</v>
      </c>
      <c r="H60" s="64">
        <f t="shared" si="14"/>
        <v>6.1</v>
      </c>
      <c r="I60" s="64">
        <f t="shared" si="14"/>
        <v>6.1</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-1.7999999999999989</v>
      </c>
      <c r="D64" s="65">
        <f t="shared" si="17"/>
        <v>0.6000000000000032</v>
      </c>
      <c r="E64" s="65">
        <f t="shared" si="17"/>
        <v>1.7999999999999989</v>
      </c>
      <c r="F64" s="65">
        <f t="shared" si="17"/>
        <v>0.6000000000000032</v>
      </c>
      <c r="G64" s="65">
        <f t="shared" si="17"/>
        <v>0.6000000000000032</v>
      </c>
      <c r="H64" s="65">
        <f t="shared" si="17"/>
        <v>0.6000000000000032</v>
      </c>
      <c r="I64" s="65">
        <f t="shared" si="17"/>
        <v>0.6000000000000032</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1.7999999999999989</v>
      </c>
      <c r="D65" s="65">
        <f t="shared" si="18"/>
        <v>-0.6000000000000032</v>
      </c>
      <c r="E65" s="65">
        <f t="shared" si="18"/>
        <v>-1.7999999999999989</v>
      </c>
      <c r="F65" s="65">
        <f t="shared" si="18"/>
        <v>-0.6000000000000032</v>
      </c>
      <c r="G65" s="65">
        <f t="shared" si="18"/>
        <v>-0.6000000000000032</v>
      </c>
      <c r="H65" s="65">
        <f t="shared" si="18"/>
        <v>-0.6000000000000032</v>
      </c>
      <c r="I65" s="65">
        <f t="shared" si="18"/>
        <v>-0.6000000000000032</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PAN-029757</v>
      </c>
      <c r="D1" s="173"/>
      <c r="E1" s="106" t="s">
        <v>45</v>
      </c>
      <c r="F1" s="113">
        <f>'Field data and Waste 1'!F1</f>
        <v>16.510000000000002</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EPR/BB3990ZX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Beacon Foods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Garngaled Farm, Llanspyddid, Brecon, Powys, LD3 8PE</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Ethan Banfield</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4470 top field</v>
      </c>
      <c r="D8" s="49" t="str">
        <f>'Field data and Waste 1'!D8</f>
        <v>6971 bog field</v>
      </c>
      <c r="E8" s="49" t="str">
        <f>'Field data and Waste 1'!E8</f>
        <v>2368 6 &amp; half acre</v>
      </c>
      <c r="F8" s="49" t="str">
        <f>'Field data and Waste 1'!F8</f>
        <v>0865 Holly bush</v>
      </c>
      <c r="G8" s="49" t="str">
        <f>'Field data and Waste 1'!G8</f>
        <v>8459 Little Field</v>
      </c>
      <c r="H8" s="49" t="str">
        <f>'Field data and Waste 1'!H8</f>
        <v>7694 6 &amp;across the road</v>
      </c>
      <c r="I8" s="49" t="str">
        <f>'Field data and Waste 1'!I8</f>
        <v>6856 potato field</v>
      </c>
      <c r="J8" s="49" t="str">
        <f>'Field data and Waste 1'!J8</f>
        <v xml:space="preserve">5560 Cilwych </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5.8</v>
      </c>
      <c r="D10" s="49">
        <f>'Field data and Waste 1'!D10</f>
        <v>6.5</v>
      </c>
      <c r="E10" s="49">
        <f>'Field data and Waste 1'!E10</f>
        <v>6.1</v>
      </c>
      <c r="F10" s="49">
        <f>'Field data and Waste 1'!F10</f>
        <v>5.9</v>
      </c>
      <c r="G10" s="49">
        <f>'Field data and Waste 1'!G10</f>
        <v>6.1</v>
      </c>
      <c r="H10" s="49">
        <f>'Field data and Waste 1'!H10</f>
        <v>6.1</v>
      </c>
      <c r="I10" s="49">
        <f>'Field data and Waste 1'!I10</f>
        <v>6.1</v>
      </c>
      <c r="J10" s="49">
        <f>'Field data and Waste 1'!J10</f>
        <v>6.1</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2</v>
      </c>
      <c r="D11" s="49">
        <f>'Field data and Waste 1'!D11</f>
        <v>3</v>
      </c>
      <c r="E11" s="49">
        <f>'Field data and Waste 1'!E11</f>
        <v>2</v>
      </c>
      <c r="F11" s="49">
        <f>'Field data and Waste 1'!F11</f>
        <v>3</v>
      </c>
      <c r="G11" s="49">
        <f>'Field data and Waste 1'!G11</f>
        <v>2</v>
      </c>
      <c r="H11" s="49">
        <f>'Field data and Waste 1'!H11</f>
        <v>2</v>
      </c>
      <c r="I11" s="49">
        <f>'Field data and Waste 1'!I11</f>
        <v>3</v>
      </c>
      <c r="J11" s="49">
        <f>'Field data and Waste 1'!J11</f>
        <v>3</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1</v>
      </c>
      <c r="D12" s="49">
        <f>'Field data and Waste 1'!D12</f>
        <v>1</v>
      </c>
      <c r="E12" s="49">
        <f>'Field data and Waste 1'!E12</f>
        <v>1</v>
      </c>
      <c r="F12" s="49">
        <f>'Field data and Waste 1'!F12</f>
        <v>2</v>
      </c>
      <c r="G12" s="49">
        <f>'Field data and Waste 1'!G12</f>
        <v>1</v>
      </c>
      <c r="H12" s="49">
        <f>'Field data and Waste 1'!H12</f>
        <v>1</v>
      </c>
      <c r="I12" s="49">
        <f>'Field data and Waste 1'!I12</f>
        <v>1</v>
      </c>
      <c r="J12" s="49">
        <f>'Field data and Waste 1'!J12</f>
        <v>2</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f>'Field data and Waste 1'!C15</f>
        <v>38</v>
      </c>
      <c r="D15" s="49">
        <f>'Field data and Waste 1'!D15</f>
        <v>23</v>
      </c>
      <c r="E15" s="49">
        <f>'Field data and Waste 1'!E15</f>
        <v>23</v>
      </c>
      <c r="F15" s="49">
        <f>'Field data and Waste 1'!F15</f>
        <v>23</v>
      </c>
      <c r="G15" s="49">
        <f>'Field data and Waste 1'!G15</f>
        <v>38</v>
      </c>
      <c r="H15" s="49">
        <f>'Field data and Waste 1'!H15</f>
        <v>38</v>
      </c>
      <c r="I15" s="49">
        <f>'Field data and Waste 1'!I15</f>
        <v>47</v>
      </c>
      <c r="J15" s="49">
        <f>'Field data and Waste 1'!J15</f>
        <v>47</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39.1</v>
      </c>
      <c r="E17" s="20">
        <f t="shared" si="0"/>
        <v>39.1</v>
      </c>
      <c r="F17" s="20">
        <f t="shared" si="0"/>
        <v>39.1</v>
      </c>
      <c r="G17" s="20">
        <f t="shared" si="0"/>
        <v>64.599999999999994</v>
      </c>
      <c r="H17" s="20">
        <f t="shared" si="0"/>
        <v>64.599999999999994</v>
      </c>
      <c r="I17" s="20">
        <f t="shared" si="0"/>
        <v>79.899999999999991</v>
      </c>
      <c r="J17" s="20">
        <f t="shared" si="0"/>
        <v>79.899999999999991</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-39.1</v>
      </c>
      <c r="E19" s="12">
        <f t="shared" si="1"/>
        <v>-39.1</v>
      </c>
      <c r="F19" s="12">
        <f t="shared" si="1"/>
        <v>-39.1</v>
      </c>
      <c r="G19" s="12">
        <f t="shared" si="1"/>
        <v>-64.599999999999994</v>
      </c>
      <c r="H19" s="12">
        <f t="shared" si="1"/>
        <v>-64.599999999999994</v>
      </c>
      <c r="I19" s="12">
        <f t="shared" si="1"/>
        <v>-79.899999999999991</v>
      </c>
      <c r="J19" s="12">
        <f t="shared" si="1"/>
        <v>-79.899999999999991</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138</v>
      </c>
      <c r="E21" s="20">
        <f t="shared" si="2"/>
        <v>138</v>
      </c>
      <c r="F21" s="20">
        <f t="shared" si="2"/>
        <v>138</v>
      </c>
      <c r="G21" s="20">
        <f t="shared" si="2"/>
        <v>228</v>
      </c>
      <c r="H21" s="20">
        <f t="shared" si="2"/>
        <v>228</v>
      </c>
      <c r="I21" s="20">
        <f t="shared" si="2"/>
        <v>282</v>
      </c>
      <c r="J21" s="20">
        <f t="shared" si="2"/>
        <v>282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-138</v>
      </c>
      <c r="E23" s="12">
        <f t="shared" si="3"/>
        <v>-138</v>
      </c>
      <c r="F23" s="12">
        <f t="shared" si="3"/>
        <v>-138</v>
      </c>
      <c r="G23" s="12">
        <f t="shared" si="3"/>
        <v>-228</v>
      </c>
      <c r="H23" s="12">
        <f t="shared" si="3"/>
        <v>-228</v>
      </c>
      <c r="I23" s="12">
        <f t="shared" si="3"/>
        <v>-282</v>
      </c>
      <c r="J23" s="12">
        <f t="shared" si="3"/>
        <v>-282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4470 top field</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6971 bog field</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2368 6 &amp; half acre</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0865 Holly bush</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8459 Little Field</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7694 6 &amp;across the road</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6856 potato field</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 xml:space="preserve">5560 Cilwych </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4470 top field</v>
      </c>
      <c r="C57" s="8" t="str">
        <f t="shared" ref="C57:U57" si="13">D8</f>
        <v>6971 bog field</v>
      </c>
      <c r="D57" s="8" t="str">
        <f t="shared" si="13"/>
        <v>2368 6 &amp; half acre</v>
      </c>
      <c r="E57" s="8" t="str">
        <f t="shared" si="13"/>
        <v>0865 Holly bush</v>
      </c>
      <c r="F57" s="8" t="str">
        <f t="shared" si="13"/>
        <v>8459 Little Field</v>
      </c>
      <c r="G57" s="8" t="str">
        <f t="shared" si="13"/>
        <v>7694 6 &amp;across the road</v>
      </c>
      <c r="H57" s="8" t="str">
        <f t="shared" si="13"/>
        <v>6856 potato field</v>
      </c>
      <c r="I57" s="8" t="str">
        <f t="shared" si="13"/>
        <v xml:space="preserve">5560 Cilwych </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5.8</v>
      </c>
      <c r="C60" s="64">
        <f t="shared" ref="C60:U60" si="14">D10</f>
        <v>6.5</v>
      </c>
      <c r="D60" s="64">
        <f t="shared" si="14"/>
        <v>6.1</v>
      </c>
      <c r="E60" s="64">
        <f t="shared" si="14"/>
        <v>5.9</v>
      </c>
      <c r="F60" s="64">
        <f t="shared" si="14"/>
        <v>6.1</v>
      </c>
      <c r="G60" s="64">
        <f t="shared" si="14"/>
        <v>6.1</v>
      </c>
      <c r="H60" s="64">
        <f t="shared" si="14"/>
        <v>6.1</v>
      </c>
      <c r="I60" s="64">
        <f t="shared" si="14"/>
        <v>6.1</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-1.7999999999999989</v>
      </c>
      <c r="D64" s="65">
        <f t="shared" si="17"/>
        <v>0.6000000000000032</v>
      </c>
      <c r="E64" s="65">
        <f t="shared" si="17"/>
        <v>1.7999999999999989</v>
      </c>
      <c r="F64" s="65">
        <f t="shared" si="17"/>
        <v>0.6000000000000032</v>
      </c>
      <c r="G64" s="65">
        <f t="shared" si="17"/>
        <v>0.6000000000000032</v>
      </c>
      <c r="H64" s="65">
        <f t="shared" si="17"/>
        <v>0.6000000000000032</v>
      </c>
      <c r="I64" s="65">
        <f t="shared" si="17"/>
        <v>0.6000000000000032</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1.7999999999999989</v>
      </c>
      <c r="D65" s="65">
        <f t="shared" si="18"/>
        <v>-0.6000000000000032</v>
      </c>
      <c r="E65" s="65">
        <f t="shared" si="18"/>
        <v>-1.7999999999999989</v>
      </c>
      <c r="F65" s="65">
        <f t="shared" si="18"/>
        <v>-0.6000000000000032</v>
      </c>
      <c r="G65" s="65">
        <f t="shared" si="18"/>
        <v>-0.6000000000000032</v>
      </c>
      <c r="H65" s="65">
        <f t="shared" si="18"/>
        <v>-0.6000000000000032</v>
      </c>
      <c r="I65" s="65">
        <f t="shared" si="18"/>
        <v>-0.6000000000000032</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30" t="s">
        <v>41</v>
      </c>
      <c r="B1" s="131"/>
      <c r="C1" s="172" t="str">
        <f>'Field data and Waste 1'!C1:D1</f>
        <v>PAN-029757</v>
      </c>
      <c r="D1" s="173"/>
      <c r="E1" s="106" t="s">
        <v>45</v>
      </c>
      <c r="F1" s="113">
        <f>'Field data and Waste 1'!F1</f>
        <v>16.510000000000002</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EPR/BB3990ZX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Beacon Foods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Garngaled Farm, Llanspyddid, Brecon, Powys, LD3 8PE</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Ethan Banfield</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4470 top field</v>
      </c>
      <c r="D8" s="49" t="str">
        <f>'Field data and Waste 1'!D8</f>
        <v>6971 bog field</v>
      </c>
      <c r="E8" s="49" t="str">
        <f>'Field data and Waste 1'!E8</f>
        <v>2368 6 &amp; half acre</v>
      </c>
      <c r="F8" s="49" t="str">
        <f>'Field data and Waste 1'!F8</f>
        <v>0865 Holly bush</v>
      </c>
      <c r="G8" s="49" t="str">
        <f>'Field data and Waste 1'!G8</f>
        <v>8459 Little Field</v>
      </c>
      <c r="H8" s="49" t="str">
        <f>'Field data and Waste 1'!H8</f>
        <v>7694 6 &amp;across the road</v>
      </c>
      <c r="I8" s="49" t="str">
        <f>'Field data and Waste 1'!I8</f>
        <v>6856 potato field</v>
      </c>
      <c r="J8" s="49" t="str">
        <f>'Field data and Waste 1'!J8</f>
        <v xml:space="preserve">5560 Cilwych </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5.8</v>
      </c>
      <c r="D10" s="49">
        <f>'Field data and Waste 1'!D10</f>
        <v>6.5</v>
      </c>
      <c r="E10" s="49">
        <f>'Field data and Waste 1'!E10</f>
        <v>6.1</v>
      </c>
      <c r="F10" s="49">
        <f>'Field data and Waste 1'!F10</f>
        <v>5.9</v>
      </c>
      <c r="G10" s="49">
        <f>'Field data and Waste 1'!G10</f>
        <v>6.1</v>
      </c>
      <c r="H10" s="49">
        <f>'Field data and Waste 1'!H10</f>
        <v>6.1</v>
      </c>
      <c r="I10" s="49">
        <f>'Field data and Waste 1'!I10</f>
        <v>6.1</v>
      </c>
      <c r="J10" s="49">
        <f>'Field data and Waste 1'!J10</f>
        <v>6.1</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2</v>
      </c>
      <c r="D11" s="49">
        <f>'Field data and Waste 1'!D11</f>
        <v>3</v>
      </c>
      <c r="E11" s="49">
        <f>'Field data and Waste 1'!E11</f>
        <v>2</v>
      </c>
      <c r="F11" s="49">
        <f>'Field data and Waste 1'!F11</f>
        <v>3</v>
      </c>
      <c r="G11" s="49">
        <f>'Field data and Waste 1'!G11</f>
        <v>2</v>
      </c>
      <c r="H11" s="49">
        <f>'Field data and Waste 1'!H11</f>
        <v>2</v>
      </c>
      <c r="I11" s="49">
        <f>'Field data and Waste 1'!I11</f>
        <v>3</v>
      </c>
      <c r="J11" s="49">
        <f>'Field data and Waste 1'!J11</f>
        <v>3</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1</v>
      </c>
      <c r="D12" s="49">
        <f>'Field data and Waste 1'!D12</f>
        <v>1</v>
      </c>
      <c r="E12" s="49">
        <f>'Field data and Waste 1'!E12</f>
        <v>1</v>
      </c>
      <c r="F12" s="49">
        <f>'Field data and Waste 1'!F12</f>
        <v>2</v>
      </c>
      <c r="G12" s="49">
        <f>'Field data and Waste 1'!G12</f>
        <v>1</v>
      </c>
      <c r="H12" s="49">
        <f>'Field data and Waste 1'!H12</f>
        <v>1</v>
      </c>
      <c r="I12" s="49">
        <f>'Field data and Waste 1'!I12</f>
        <v>1</v>
      </c>
      <c r="J12" s="49">
        <f>'Field data and Waste 1'!J12</f>
        <v>2</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f>'Field data and Waste 1'!C15</f>
        <v>38</v>
      </c>
      <c r="D15" s="49">
        <f>'Field data and Waste 1'!D15</f>
        <v>23</v>
      </c>
      <c r="E15" s="49">
        <f>'Field data and Waste 1'!E15</f>
        <v>23</v>
      </c>
      <c r="F15" s="49">
        <f>'Field data and Waste 1'!F15</f>
        <v>23</v>
      </c>
      <c r="G15" s="49">
        <f>'Field data and Waste 1'!G15</f>
        <v>38</v>
      </c>
      <c r="H15" s="49">
        <f>'Field data and Waste 1'!H15</f>
        <v>38</v>
      </c>
      <c r="I15" s="49">
        <f>'Field data and Waste 1'!I15</f>
        <v>47</v>
      </c>
      <c r="J15" s="49">
        <f>'Field data and Waste 1'!J15</f>
        <v>47</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39.1</v>
      </c>
      <c r="E17" s="20">
        <f t="shared" si="0"/>
        <v>39.1</v>
      </c>
      <c r="F17" s="20">
        <f t="shared" si="0"/>
        <v>39.1</v>
      </c>
      <c r="G17" s="20">
        <f t="shared" si="0"/>
        <v>64.599999999999994</v>
      </c>
      <c r="H17" s="20">
        <f t="shared" si="0"/>
        <v>64.599999999999994</v>
      </c>
      <c r="I17" s="20">
        <f t="shared" si="0"/>
        <v>79.899999999999991</v>
      </c>
      <c r="J17" s="20">
        <f t="shared" si="0"/>
        <v>79.899999999999991</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-39.1</v>
      </c>
      <c r="E19" s="12">
        <f t="shared" si="1"/>
        <v>-39.1</v>
      </c>
      <c r="F19" s="12">
        <f t="shared" si="1"/>
        <v>-39.1</v>
      </c>
      <c r="G19" s="12">
        <f t="shared" si="1"/>
        <v>-64.599999999999994</v>
      </c>
      <c r="H19" s="12">
        <f t="shared" si="1"/>
        <v>-64.599999999999994</v>
      </c>
      <c r="I19" s="12">
        <f t="shared" si="1"/>
        <v>-79.899999999999991</v>
      </c>
      <c r="J19" s="12">
        <f t="shared" si="1"/>
        <v>-79.899999999999991</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138</v>
      </c>
      <c r="E21" s="20">
        <f t="shared" si="2"/>
        <v>138</v>
      </c>
      <c r="F21" s="20">
        <f t="shared" si="2"/>
        <v>138</v>
      </c>
      <c r="G21" s="20">
        <f t="shared" si="2"/>
        <v>228</v>
      </c>
      <c r="H21" s="20">
        <f t="shared" si="2"/>
        <v>228</v>
      </c>
      <c r="I21" s="20">
        <f t="shared" si="2"/>
        <v>282</v>
      </c>
      <c r="J21" s="20">
        <f t="shared" si="2"/>
        <v>282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-138</v>
      </c>
      <c r="E23" s="12">
        <f t="shared" si="3"/>
        <v>-138</v>
      </c>
      <c r="F23" s="12">
        <f t="shared" si="3"/>
        <v>-138</v>
      </c>
      <c r="G23" s="12">
        <f t="shared" si="3"/>
        <v>-228</v>
      </c>
      <c r="H23" s="12">
        <f t="shared" si="3"/>
        <v>-228</v>
      </c>
      <c r="I23" s="12">
        <f t="shared" si="3"/>
        <v>-282</v>
      </c>
      <c r="J23" s="12">
        <f t="shared" si="3"/>
        <v>-282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4470 top field</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6971 bog field</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2368 6 &amp; half acre</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0865 Holly bush</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8459 Little Field</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7694 6 &amp;across the road</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6856 potato field</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 xml:space="preserve">5560 Cilwych </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4470 top field</v>
      </c>
      <c r="C57" s="8" t="str">
        <f t="shared" ref="C57:U57" si="13">D8</f>
        <v>6971 bog field</v>
      </c>
      <c r="D57" s="8" t="str">
        <f t="shared" si="13"/>
        <v>2368 6 &amp; half acre</v>
      </c>
      <c r="E57" s="8" t="str">
        <f t="shared" si="13"/>
        <v>0865 Holly bush</v>
      </c>
      <c r="F57" s="8" t="str">
        <f t="shared" si="13"/>
        <v>8459 Little Field</v>
      </c>
      <c r="G57" s="8" t="str">
        <f t="shared" si="13"/>
        <v>7694 6 &amp;across the road</v>
      </c>
      <c r="H57" s="8" t="str">
        <f t="shared" si="13"/>
        <v>6856 potato field</v>
      </c>
      <c r="I57" s="8" t="str">
        <f t="shared" si="13"/>
        <v xml:space="preserve">5560 Cilwych </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5.8</v>
      </c>
      <c r="C60" s="64">
        <f t="shared" ref="C60:U60" si="14">D10</f>
        <v>6.5</v>
      </c>
      <c r="D60" s="64">
        <f t="shared" si="14"/>
        <v>6.1</v>
      </c>
      <c r="E60" s="64">
        <f t="shared" si="14"/>
        <v>5.9</v>
      </c>
      <c r="F60" s="64">
        <f t="shared" si="14"/>
        <v>6.1</v>
      </c>
      <c r="G60" s="64">
        <f t="shared" si="14"/>
        <v>6.1</v>
      </c>
      <c r="H60" s="64">
        <f t="shared" si="14"/>
        <v>6.1</v>
      </c>
      <c r="I60" s="64">
        <f t="shared" si="14"/>
        <v>6.1</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-1.7999999999999989</v>
      </c>
      <c r="D64" s="65">
        <f t="shared" si="17"/>
        <v>0.6000000000000032</v>
      </c>
      <c r="E64" s="65">
        <f t="shared" si="17"/>
        <v>1.7999999999999989</v>
      </c>
      <c r="F64" s="65">
        <f t="shared" si="17"/>
        <v>0.6000000000000032</v>
      </c>
      <c r="G64" s="65">
        <f t="shared" si="17"/>
        <v>0.6000000000000032</v>
      </c>
      <c r="H64" s="65">
        <f t="shared" si="17"/>
        <v>0.6000000000000032</v>
      </c>
      <c r="I64" s="65">
        <f t="shared" si="17"/>
        <v>0.6000000000000032</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1.7999999999999989</v>
      </c>
      <c r="D65" s="65">
        <f t="shared" si="18"/>
        <v>-0.6000000000000032</v>
      </c>
      <c r="E65" s="65">
        <f t="shared" si="18"/>
        <v>-1.7999999999999989</v>
      </c>
      <c r="F65" s="65">
        <f t="shared" si="18"/>
        <v>-0.6000000000000032</v>
      </c>
      <c r="G65" s="65">
        <f t="shared" si="18"/>
        <v>-0.6000000000000032</v>
      </c>
      <c r="H65" s="65">
        <f t="shared" si="18"/>
        <v>-0.6000000000000032</v>
      </c>
      <c r="I65" s="65">
        <f t="shared" si="18"/>
        <v>-0.6000000000000032</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PAN-029757</v>
      </c>
      <c r="D1" s="173"/>
      <c r="E1" s="106" t="s">
        <v>45</v>
      </c>
      <c r="F1" s="113">
        <f>'Field data and Waste 1'!F1</f>
        <v>16.510000000000002</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EPR/BB3990ZX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Beacon Foods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Garngaled Farm, Llanspyddid, Brecon, Powys, LD3 8PE</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Ethan Banfield</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4470 top field</v>
      </c>
      <c r="D8" s="49" t="str">
        <f>'Field data and Waste 1'!D8</f>
        <v>6971 bog field</v>
      </c>
      <c r="E8" s="49" t="str">
        <f>'Field data and Waste 1'!E8</f>
        <v>2368 6 &amp; half acre</v>
      </c>
      <c r="F8" s="49" t="str">
        <f>'Field data and Waste 1'!F8</f>
        <v>0865 Holly bush</v>
      </c>
      <c r="G8" s="49" t="str">
        <f>'Field data and Waste 1'!G8</f>
        <v>8459 Little Field</v>
      </c>
      <c r="H8" s="49" t="str">
        <f>'Field data and Waste 1'!H8</f>
        <v>7694 6 &amp;across the road</v>
      </c>
      <c r="I8" s="49" t="str">
        <f>'Field data and Waste 1'!I8</f>
        <v>6856 potato field</v>
      </c>
      <c r="J8" s="49" t="str">
        <f>'Field data and Waste 1'!J8</f>
        <v xml:space="preserve">5560 Cilwych </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5.8</v>
      </c>
      <c r="D10" s="49">
        <f>'Field data and Waste 1'!D10</f>
        <v>6.5</v>
      </c>
      <c r="E10" s="49">
        <f>'Field data and Waste 1'!E10</f>
        <v>6.1</v>
      </c>
      <c r="F10" s="49">
        <f>'Field data and Waste 1'!F10</f>
        <v>5.9</v>
      </c>
      <c r="G10" s="49">
        <f>'Field data and Waste 1'!G10</f>
        <v>6.1</v>
      </c>
      <c r="H10" s="49">
        <f>'Field data and Waste 1'!H10</f>
        <v>6.1</v>
      </c>
      <c r="I10" s="49">
        <f>'Field data and Waste 1'!I10</f>
        <v>6.1</v>
      </c>
      <c r="J10" s="49">
        <f>'Field data and Waste 1'!J10</f>
        <v>6.1</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2</v>
      </c>
      <c r="D11" s="49">
        <f>'Field data and Waste 1'!D11</f>
        <v>3</v>
      </c>
      <c r="E11" s="49">
        <f>'Field data and Waste 1'!E11</f>
        <v>2</v>
      </c>
      <c r="F11" s="49">
        <f>'Field data and Waste 1'!F11</f>
        <v>3</v>
      </c>
      <c r="G11" s="49">
        <f>'Field data and Waste 1'!G11</f>
        <v>2</v>
      </c>
      <c r="H11" s="49">
        <f>'Field data and Waste 1'!H11</f>
        <v>2</v>
      </c>
      <c r="I11" s="49">
        <f>'Field data and Waste 1'!I11</f>
        <v>3</v>
      </c>
      <c r="J11" s="49">
        <f>'Field data and Waste 1'!J11</f>
        <v>3</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1</v>
      </c>
      <c r="D12" s="49">
        <f>'Field data and Waste 1'!D12</f>
        <v>1</v>
      </c>
      <c r="E12" s="49">
        <f>'Field data and Waste 1'!E12</f>
        <v>1</v>
      </c>
      <c r="F12" s="49">
        <f>'Field data and Waste 1'!F12</f>
        <v>2</v>
      </c>
      <c r="G12" s="49">
        <f>'Field data and Waste 1'!G12</f>
        <v>1</v>
      </c>
      <c r="H12" s="49">
        <f>'Field data and Waste 1'!H12</f>
        <v>1</v>
      </c>
      <c r="I12" s="49">
        <f>'Field data and Waste 1'!I12</f>
        <v>1</v>
      </c>
      <c r="J12" s="49">
        <f>'Field data and Waste 1'!J12</f>
        <v>2</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f>'Field data and Waste 1'!C15</f>
        <v>38</v>
      </c>
      <c r="D15" s="49">
        <f>'Field data and Waste 1'!D15</f>
        <v>23</v>
      </c>
      <c r="E15" s="49">
        <f>'Field data and Waste 1'!E15</f>
        <v>23</v>
      </c>
      <c r="F15" s="49">
        <f>'Field data and Waste 1'!F15</f>
        <v>23</v>
      </c>
      <c r="G15" s="49">
        <f>'Field data and Waste 1'!G15</f>
        <v>38</v>
      </c>
      <c r="H15" s="49">
        <f>'Field data and Waste 1'!H15</f>
        <v>38</v>
      </c>
      <c r="I15" s="49">
        <f>'Field data and Waste 1'!I15</f>
        <v>47</v>
      </c>
      <c r="J15" s="49">
        <f>'Field data and Waste 1'!J15</f>
        <v>47</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39.1</v>
      </c>
      <c r="E17" s="20">
        <f t="shared" si="0"/>
        <v>39.1</v>
      </c>
      <c r="F17" s="20">
        <f t="shared" si="0"/>
        <v>39.1</v>
      </c>
      <c r="G17" s="20">
        <f t="shared" si="0"/>
        <v>64.599999999999994</v>
      </c>
      <c r="H17" s="20">
        <f t="shared" si="0"/>
        <v>64.599999999999994</v>
      </c>
      <c r="I17" s="20">
        <f t="shared" si="0"/>
        <v>79.899999999999991</v>
      </c>
      <c r="J17" s="20">
        <f t="shared" si="0"/>
        <v>79.899999999999991</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-39.1</v>
      </c>
      <c r="E19" s="12">
        <f t="shared" si="1"/>
        <v>-39.1</v>
      </c>
      <c r="F19" s="12">
        <f t="shared" si="1"/>
        <v>-39.1</v>
      </c>
      <c r="G19" s="12">
        <f t="shared" si="1"/>
        <v>-64.599999999999994</v>
      </c>
      <c r="H19" s="12">
        <f t="shared" si="1"/>
        <v>-64.599999999999994</v>
      </c>
      <c r="I19" s="12">
        <f t="shared" si="1"/>
        <v>-79.899999999999991</v>
      </c>
      <c r="J19" s="12">
        <f t="shared" si="1"/>
        <v>-79.899999999999991</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138</v>
      </c>
      <c r="E21" s="20">
        <f t="shared" si="2"/>
        <v>138</v>
      </c>
      <c r="F21" s="20">
        <f t="shared" si="2"/>
        <v>138</v>
      </c>
      <c r="G21" s="20">
        <f t="shared" si="2"/>
        <v>228</v>
      </c>
      <c r="H21" s="20">
        <f t="shared" si="2"/>
        <v>228</v>
      </c>
      <c r="I21" s="20">
        <f t="shared" si="2"/>
        <v>282</v>
      </c>
      <c r="J21" s="20">
        <f t="shared" si="2"/>
        <v>282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-138</v>
      </c>
      <c r="E23" s="12">
        <f t="shared" si="3"/>
        <v>-138</v>
      </c>
      <c r="F23" s="12">
        <f t="shared" si="3"/>
        <v>-138</v>
      </c>
      <c r="G23" s="12">
        <f t="shared" si="3"/>
        <v>-228</v>
      </c>
      <c r="H23" s="12">
        <f t="shared" si="3"/>
        <v>-228</v>
      </c>
      <c r="I23" s="12">
        <f t="shared" si="3"/>
        <v>-282</v>
      </c>
      <c r="J23" s="12">
        <f t="shared" si="3"/>
        <v>-282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4470 top field</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6971 bog field</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2368 6 &amp; half acre</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0865 Holly bush</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8459 Little Field</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7694 6 &amp;across the road</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6856 potato field</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 xml:space="preserve">5560 Cilwych </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4470 top field</v>
      </c>
      <c r="C57" s="8" t="str">
        <f t="shared" ref="C57:U57" si="13">D8</f>
        <v>6971 bog field</v>
      </c>
      <c r="D57" s="8" t="str">
        <f t="shared" si="13"/>
        <v>2368 6 &amp; half acre</v>
      </c>
      <c r="E57" s="8" t="str">
        <f t="shared" si="13"/>
        <v>0865 Holly bush</v>
      </c>
      <c r="F57" s="8" t="str">
        <f t="shared" si="13"/>
        <v>8459 Little Field</v>
      </c>
      <c r="G57" s="8" t="str">
        <f t="shared" si="13"/>
        <v>7694 6 &amp;across the road</v>
      </c>
      <c r="H57" s="8" t="str">
        <f t="shared" si="13"/>
        <v>6856 potato field</v>
      </c>
      <c r="I57" s="8" t="str">
        <f t="shared" si="13"/>
        <v xml:space="preserve">5560 Cilwych </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5.8</v>
      </c>
      <c r="C60" s="64">
        <f t="shared" ref="C60:U60" si="14">D10</f>
        <v>6.5</v>
      </c>
      <c r="D60" s="64">
        <f t="shared" si="14"/>
        <v>6.1</v>
      </c>
      <c r="E60" s="64">
        <f t="shared" si="14"/>
        <v>5.9</v>
      </c>
      <c r="F60" s="64">
        <f t="shared" si="14"/>
        <v>6.1</v>
      </c>
      <c r="G60" s="64">
        <f t="shared" si="14"/>
        <v>6.1</v>
      </c>
      <c r="H60" s="64">
        <f t="shared" si="14"/>
        <v>6.1</v>
      </c>
      <c r="I60" s="64">
        <f t="shared" si="14"/>
        <v>6.1</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-1.7999999999999989</v>
      </c>
      <c r="D64" s="65">
        <f t="shared" si="17"/>
        <v>0.6000000000000032</v>
      </c>
      <c r="E64" s="65">
        <f t="shared" si="17"/>
        <v>1.7999999999999989</v>
      </c>
      <c r="F64" s="65">
        <f t="shared" si="17"/>
        <v>0.6000000000000032</v>
      </c>
      <c r="G64" s="65">
        <f t="shared" si="17"/>
        <v>0.6000000000000032</v>
      </c>
      <c r="H64" s="65">
        <f t="shared" si="17"/>
        <v>0.6000000000000032</v>
      </c>
      <c r="I64" s="65">
        <f t="shared" si="17"/>
        <v>0.6000000000000032</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1.7999999999999989</v>
      </c>
      <c r="D65" s="65">
        <f t="shared" si="18"/>
        <v>-0.6000000000000032</v>
      </c>
      <c r="E65" s="65">
        <f t="shared" si="18"/>
        <v>-1.7999999999999989</v>
      </c>
      <c r="F65" s="65">
        <f t="shared" si="18"/>
        <v>-0.6000000000000032</v>
      </c>
      <c r="G65" s="65">
        <f t="shared" si="18"/>
        <v>-0.6000000000000032</v>
      </c>
      <c r="H65" s="65">
        <f t="shared" si="18"/>
        <v>-0.6000000000000032</v>
      </c>
      <c r="I65" s="65">
        <f t="shared" si="18"/>
        <v>-0.6000000000000032</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PAN-029757</v>
      </c>
      <c r="D1" s="173"/>
      <c r="E1" s="106" t="s">
        <v>45</v>
      </c>
      <c r="F1" s="113">
        <f>'Field data and Waste 1'!F1</f>
        <v>16.510000000000002</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EPR/BB3990ZX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Beacon Foods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Garngaled Farm, Llanspyddid, Brecon, Powys, LD3 8PE</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Ethan Banfield</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4470 top field</v>
      </c>
      <c r="D8" s="49" t="str">
        <f>'Field data and Waste 1'!D8</f>
        <v>6971 bog field</v>
      </c>
      <c r="E8" s="49" t="str">
        <f>'Field data and Waste 1'!E8</f>
        <v>2368 6 &amp; half acre</v>
      </c>
      <c r="F8" s="49" t="str">
        <f>'Field data and Waste 1'!F8</f>
        <v>0865 Holly bush</v>
      </c>
      <c r="G8" s="49" t="str">
        <f>'Field data and Waste 1'!G8</f>
        <v>8459 Little Field</v>
      </c>
      <c r="H8" s="49" t="str">
        <f>'Field data and Waste 1'!H8</f>
        <v>7694 6 &amp;across the road</v>
      </c>
      <c r="I8" s="49" t="str">
        <f>'Field data and Waste 1'!I8</f>
        <v>6856 potato field</v>
      </c>
      <c r="J8" s="49" t="str">
        <f>'Field data and Waste 1'!J8</f>
        <v xml:space="preserve">5560 Cilwych </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5.8</v>
      </c>
      <c r="D10" s="49">
        <f>'Field data and Waste 1'!D10</f>
        <v>6.5</v>
      </c>
      <c r="E10" s="49">
        <f>'Field data and Waste 1'!E10</f>
        <v>6.1</v>
      </c>
      <c r="F10" s="49">
        <f>'Field data and Waste 1'!F10</f>
        <v>5.9</v>
      </c>
      <c r="G10" s="49">
        <f>'Field data and Waste 1'!G10</f>
        <v>6.1</v>
      </c>
      <c r="H10" s="49">
        <f>'Field data and Waste 1'!H10</f>
        <v>6.1</v>
      </c>
      <c r="I10" s="49">
        <f>'Field data and Waste 1'!I10</f>
        <v>6.1</v>
      </c>
      <c r="J10" s="49">
        <f>'Field data and Waste 1'!J10</f>
        <v>6.1</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2</v>
      </c>
      <c r="D11" s="49">
        <f>'Field data and Waste 1'!D11</f>
        <v>3</v>
      </c>
      <c r="E11" s="49">
        <f>'Field data and Waste 1'!E11</f>
        <v>2</v>
      </c>
      <c r="F11" s="49">
        <f>'Field data and Waste 1'!F11</f>
        <v>3</v>
      </c>
      <c r="G11" s="49">
        <f>'Field data and Waste 1'!G11</f>
        <v>2</v>
      </c>
      <c r="H11" s="49">
        <f>'Field data and Waste 1'!H11</f>
        <v>2</v>
      </c>
      <c r="I11" s="49">
        <f>'Field data and Waste 1'!I11</f>
        <v>3</v>
      </c>
      <c r="J11" s="49">
        <f>'Field data and Waste 1'!J11</f>
        <v>3</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1</v>
      </c>
      <c r="D12" s="49">
        <f>'Field data and Waste 1'!D12</f>
        <v>1</v>
      </c>
      <c r="E12" s="49">
        <f>'Field data and Waste 1'!E12</f>
        <v>1</v>
      </c>
      <c r="F12" s="49">
        <f>'Field data and Waste 1'!F12</f>
        <v>2</v>
      </c>
      <c r="G12" s="49">
        <f>'Field data and Waste 1'!G12</f>
        <v>1</v>
      </c>
      <c r="H12" s="49">
        <f>'Field data and Waste 1'!H12</f>
        <v>1</v>
      </c>
      <c r="I12" s="49">
        <f>'Field data and Waste 1'!I12</f>
        <v>1</v>
      </c>
      <c r="J12" s="49">
        <f>'Field data and Waste 1'!J12</f>
        <v>2</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f>'Field data and Waste 1'!C15</f>
        <v>38</v>
      </c>
      <c r="D15" s="49">
        <f>'Field data and Waste 1'!D15</f>
        <v>23</v>
      </c>
      <c r="E15" s="49">
        <f>'Field data and Waste 1'!E15</f>
        <v>23</v>
      </c>
      <c r="F15" s="49">
        <f>'Field data and Waste 1'!F15</f>
        <v>23</v>
      </c>
      <c r="G15" s="49">
        <f>'Field data and Waste 1'!G15</f>
        <v>38</v>
      </c>
      <c r="H15" s="49">
        <f>'Field data and Waste 1'!H15</f>
        <v>38</v>
      </c>
      <c r="I15" s="49">
        <f>'Field data and Waste 1'!I15</f>
        <v>47</v>
      </c>
      <c r="J15" s="49">
        <f>'Field data and Waste 1'!J15</f>
        <v>47</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39.1</v>
      </c>
      <c r="E17" s="20">
        <f t="shared" si="0"/>
        <v>39.1</v>
      </c>
      <c r="F17" s="20">
        <f t="shared" si="0"/>
        <v>39.1</v>
      </c>
      <c r="G17" s="20">
        <f t="shared" si="0"/>
        <v>64.599999999999994</v>
      </c>
      <c r="H17" s="20">
        <f t="shared" si="0"/>
        <v>64.599999999999994</v>
      </c>
      <c r="I17" s="20">
        <f t="shared" si="0"/>
        <v>79.899999999999991</v>
      </c>
      <c r="J17" s="20">
        <f t="shared" si="0"/>
        <v>79.899999999999991</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-39.1</v>
      </c>
      <c r="E19" s="12">
        <f t="shared" si="1"/>
        <v>-39.1</v>
      </c>
      <c r="F19" s="12">
        <f t="shared" si="1"/>
        <v>-39.1</v>
      </c>
      <c r="G19" s="12">
        <f t="shared" si="1"/>
        <v>-64.599999999999994</v>
      </c>
      <c r="H19" s="12">
        <f t="shared" si="1"/>
        <v>-64.599999999999994</v>
      </c>
      <c r="I19" s="12">
        <f t="shared" si="1"/>
        <v>-79.899999999999991</v>
      </c>
      <c r="J19" s="12">
        <f t="shared" si="1"/>
        <v>-79.899999999999991</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138</v>
      </c>
      <c r="E21" s="20">
        <f t="shared" si="2"/>
        <v>138</v>
      </c>
      <c r="F21" s="20">
        <f t="shared" si="2"/>
        <v>138</v>
      </c>
      <c r="G21" s="20">
        <f t="shared" si="2"/>
        <v>228</v>
      </c>
      <c r="H21" s="20">
        <f t="shared" si="2"/>
        <v>228</v>
      </c>
      <c r="I21" s="20">
        <f t="shared" si="2"/>
        <v>282</v>
      </c>
      <c r="J21" s="20">
        <f t="shared" si="2"/>
        <v>282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-138</v>
      </c>
      <c r="E23" s="12">
        <f t="shared" si="3"/>
        <v>-138</v>
      </c>
      <c r="F23" s="12">
        <f t="shared" si="3"/>
        <v>-138</v>
      </c>
      <c r="G23" s="12">
        <f t="shared" si="3"/>
        <v>-228</v>
      </c>
      <c r="H23" s="12">
        <f t="shared" si="3"/>
        <v>-228</v>
      </c>
      <c r="I23" s="12">
        <f t="shared" si="3"/>
        <v>-282</v>
      </c>
      <c r="J23" s="12">
        <f t="shared" si="3"/>
        <v>-282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4470 top field</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6971 bog field</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2368 6 &amp; half acre</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0865 Holly bush</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8459 Little Field</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7694 6 &amp;across the road</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6856 potato field</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 xml:space="preserve">5560 Cilwych </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4470 top field</v>
      </c>
      <c r="C57" s="8" t="str">
        <f t="shared" ref="C57:U57" si="13">D8</f>
        <v>6971 bog field</v>
      </c>
      <c r="D57" s="8" t="str">
        <f t="shared" si="13"/>
        <v>2368 6 &amp; half acre</v>
      </c>
      <c r="E57" s="8" t="str">
        <f t="shared" si="13"/>
        <v>0865 Holly bush</v>
      </c>
      <c r="F57" s="8" t="str">
        <f t="shared" si="13"/>
        <v>8459 Little Field</v>
      </c>
      <c r="G57" s="8" t="str">
        <f t="shared" si="13"/>
        <v>7694 6 &amp;across the road</v>
      </c>
      <c r="H57" s="8" t="str">
        <f t="shared" si="13"/>
        <v>6856 potato field</v>
      </c>
      <c r="I57" s="8" t="str">
        <f t="shared" si="13"/>
        <v xml:space="preserve">5560 Cilwych </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5.8</v>
      </c>
      <c r="C60" s="64">
        <f t="shared" ref="C60:U60" si="14">D10</f>
        <v>6.5</v>
      </c>
      <c r="D60" s="64">
        <f t="shared" si="14"/>
        <v>6.1</v>
      </c>
      <c r="E60" s="64">
        <f t="shared" si="14"/>
        <v>5.9</v>
      </c>
      <c r="F60" s="64">
        <f t="shared" si="14"/>
        <v>6.1</v>
      </c>
      <c r="G60" s="64">
        <f t="shared" si="14"/>
        <v>6.1</v>
      </c>
      <c r="H60" s="64">
        <f t="shared" si="14"/>
        <v>6.1</v>
      </c>
      <c r="I60" s="64">
        <f t="shared" si="14"/>
        <v>6.1</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-1.7999999999999989</v>
      </c>
      <c r="D64" s="65">
        <f t="shared" si="17"/>
        <v>0.6000000000000032</v>
      </c>
      <c r="E64" s="65">
        <f t="shared" si="17"/>
        <v>1.7999999999999989</v>
      </c>
      <c r="F64" s="65">
        <f t="shared" si="17"/>
        <v>0.6000000000000032</v>
      </c>
      <c r="G64" s="65">
        <f t="shared" si="17"/>
        <v>0.6000000000000032</v>
      </c>
      <c r="H64" s="65">
        <f t="shared" si="17"/>
        <v>0.6000000000000032</v>
      </c>
      <c r="I64" s="65">
        <f t="shared" si="17"/>
        <v>0.6000000000000032</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1.7999999999999989</v>
      </c>
      <c r="D65" s="65">
        <f t="shared" si="18"/>
        <v>-0.6000000000000032</v>
      </c>
      <c r="E65" s="65">
        <f t="shared" si="18"/>
        <v>-1.7999999999999989</v>
      </c>
      <c r="F65" s="65">
        <f t="shared" si="18"/>
        <v>-0.6000000000000032</v>
      </c>
      <c r="G65" s="65">
        <f t="shared" si="18"/>
        <v>-0.6000000000000032</v>
      </c>
      <c r="H65" s="65">
        <f t="shared" si="18"/>
        <v>-0.6000000000000032</v>
      </c>
      <c r="I65" s="65">
        <f t="shared" si="18"/>
        <v>-0.6000000000000032</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PAN-029757</v>
      </c>
      <c r="D1" s="173"/>
      <c r="E1" s="106" t="s">
        <v>45</v>
      </c>
      <c r="F1" s="113">
        <f>'Field data and Waste 1'!F1</f>
        <v>16.510000000000002</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EPR/BB3990ZX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Beacon Foods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Garngaled Farm, Llanspyddid, Brecon, Powys, LD3 8PE</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Ethan Banfield</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4470 top field</v>
      </c>
      <c r="D8" s="49" t="str">
        <f>'Field data and Waste 1'!D8</f>
        <v>6971 bog field</v>
      </c>
      <c r="E8" s="49" t="str">
        <f>'Field data and Waste 1'!E8</f>
        <v>2368 6 &amp; half acre</v>
      </c>
      <c r="F8" s="49" t="str">
        <f>'Field data and Waste 1'!F8</f>
        <v>0865 Holly bush</v>
      </c>
      <c r="G8" s="49" t="str">
        <f>'Field data and Waste 1'!G8</f>
        <v>8459 Little Field</v>
      </c>
      <c r="H8" s="49" t="str">
        <f>'Field data and Waste 1'!H8</f>
        <v>7694 6 &amp;across the road</v>
      </c>
      <c r="I8" s="49" t="str">
        <f>'Field data and Waste 1'!I8</f>
        <v>6856 potato field</v>
      </c>
      <c r="J8" s="49" t="str">
        <f>'Field data and Waste 1'!J8</f>
        <v xml:space="preserve">5560 Cilwych </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5.8</v>
      </c>
      <c r="D10" s="49">
        <f>'Field data and Waste 1'!D10</f>
        <v>6.5</v>
      </c>
      <c r="E10" s="49">
        <f>'Field data and Waste 1'!E10</f>
        <v>6.1</v>
      </c>
      <c r="F10" s="49">
        <f>'Field data and Waste 1'!F10</f>
        <v>5.9</v>
      </c>
      <c r="G10" s="49">
        <f>'Field data and Waste 1'!G10</f>
        <v>6.1</v>
      </c>
      <c r="H10" s="49">
        <f>'Field data and Waste 1'!H10</f>
        <v>6.1</v>
      </c>
      <c r="I10" s="49">
        <f>'Field data and Waste 1'!I10</f>
        <v>6.1</v>
      </c>
      <c r="J10" s="49">
        <f>'Field data and Waste 1'!J10</f>
        <v>6.1</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2</v>
      </c>
      <c r="D11" s="49">
        <f>'Field data and Waste 1'!D11</f>
        <v>3</v>
      </c>
      <c r="E11" s="49">
        <f>'Field data and Waste 1'!E11</f>
        <v>2</v>
      </c>
      <c r="F11" s="49">
        <f>'Field data and Waste 1'!F11</f>
        <v>3</v>
      </c>
      <c r="G11" s="49">
        <f>'Field data and Waste 1'!G11</f>
        <v>2</v>
      </c>
      <c r="H11" s="49">
        <f>'Field data and Waste 1'!H11</f>
        <v>2</v>
      </c>
      <c r="I11" s="49">
        <f>'Field data and Waste 1'!I11</f>
        <v>3</v>
      </c>
      <c r="J11" s="49">
        <f>'Field data and Waste 1'!J11</f>
        <v>3</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1</v>
      </c>
      <c r="D12" s="49">
        <f>'Field data and Waste 1'!D12</f>
        <v>1</v>
      </c>
      <c r="E12" s="49">
        <f>'Field data and Waste 1'!E12</f>
        <v>1</v>
      </c>
      <c r="F12" s="49">
        <f>'Field data and Waste 1'!F12</f>
        <v>2</v>
      </c>
      <c r="G12" s="49">
        <f>'Field data and Waste 1'!G12</f>
        <v>1</v>
      </c>
      <c r="H12" s="49">
        <f>'Field data and Waste 1'!H12</f>
        <v>1</v>
      </c>
      <c r="I12" s="49">
        <f>'Field data and Waste 1'!I12</f>
        <v>1</v>
      </c>
      <c r="J12" s="49">
        <f>'Field data and Waste 1'!J12</f>
        <v>2</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f>'Field data and Waste 1'!C15</f>
        <v>38</v>
      </c>
      <c r="D15" s="49">
        <f>'Field data and Waste 1'!D15</f>
        <v>23</v>
      </c>
      <c r="E15" s="49">
        <f>'Field data and Waste 1'!E15</f>
        <v>23</v>
      </c>
      <c r="F15" s="49">
        <f>'Field data and Waste 1'!F15</f>
        <v>23</v>
      </c>
      <c r="G15" s="49">
        <f>'Field data and Waste 1'!G15</f>
        <v>38</v>
      </c>
      <c r="H15" s="49">
        <f>'Field data and Waste 1'!H15</f>
        <v>38</v>
      </c>
      <c r="I15" s="49">
        <f>'Field data and Waste 1'!I15</f>
        <v>47</v>
      </c>
      <c r="J15" s="49">
        <f>'Field data and Waste 1'!J15</f>
        <v>47</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39.1</v>
      </c>
      <c r="E17" s="20">
        <f t="shared" si="0"/>
        <v>39.1</v>
      </c>
      <c r="F17" s="20">
        <f t="shared" si="0"/>
        <v>39.1</v>
      </c>
      <c r="G17" s="20">
        <f t="shared" si="0"/>
        <v>64.599999999999994</v>
      </c>
      <c r="H17" s="20">
        <f t="shared" si="0"/>
        <v>64.599999999999994</v>
      </c>
      <c r="I17" s="20">
        <f t="shared" si="0"/>
        <v>79.899999999999991</v>
      </c>
      <c r="J17" s="20">
        <f t="shared" si="0"/>
        <v>79.899999999999991</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-39.1</v>
      </c>
      <c r="E19" s="12">
        <f t="shared" si="1"/>
        <v>-39.1</v>
      </c>
      <c r="F19" s="12">
        <f t="shared" si="1"/>
        <v>-39.1</v>
      </c>
      <c r="G19" s="12">
        <f t="shared" si="1"/>
        <v>-64.599999999999994</v>
      </c>
      <c r="H19" s="12">
        <f t="shared" si="1"/>
        <v>-64.599999999999994</v>
      </c>
      <c r="I19" s="12">
        <f t="shared" si="1"/>
        <v>-79.899999999999991</v>
      </c>
      <c r="J19" s="12">
        <f t="shared" si="1"/>
        <v>-79.899999999999991</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138</v>
      </c>
      <c r="E21" s="20">
        <f t="shared" si="2"/>
        <v>138</v>
      </c>
      <c r="F21" s="20">
        <f t="shared" si="2"/>
        <v>138</v>
      </c>
      <c r="G21" s="20">
        <f t="shared" si="2"/>
        <v>228</v>
      </c>
      <c r="H21" s="20">
        <f t="shared" si="2"/>
        <v>228</v>
      </c>
      <c r="I21" s="20">
        <f t="shared" si="2"/>
        <v>282</v>
      </c>
      <c r="J21" s="20">
        <f t="shared" si="2"/>
        <v>282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-138</v>
      </c>
      <c r="E23" s="12">
        <f t="shared" si="3"/>
        <v>-138</v>
      </c>
      <c r="F23" s="12">
        <f t="shared" si="3"/>
        <v>-138</v>
      </c>
      <c r="G23" s="12">
        <f t="shared" si="3"/>
        <v>-228</v>
      </c>
      <c r="H23" s="12">
        <f t="shared" si="3"/>
        <v>-228</v>
      </c>
      <c r="I23" s="12">
        <f t="shared" si="3"/>
        <v>-282</v>
      </c>
      <c r="J23" s="12">
        <f t="shared" si="3"/>
        <v>-282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4470 top field</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6971 bog field</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2368 6 &amp; half acre</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0865 Holly bush</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8459 Little Field</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7694 6 &amp;across the road</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6856 potato field</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 xml:space="preserve">5560 Cilwych </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4470 top field</v>
      </c>
      <c r="C57" s="8" t="str">
        <f t="shared" ref="C57:U57" si="13">D8</f>
        <v>6971 bog field</v>
      </c>
      <c r="D57" s="8" t="str">
        <f t="shared" si="13"/>
        <v>2368 6 &amp; half acre</v>
      </c>
      <c r="E57" s="8" t="str">
        <f t="shared" si="13"/>
        <v>0865 Holly bush</v>
      </c>
      <c r="F57" s="8" t="str">
        <f t="shared" si="13"/>
        <v>8459 Little Field</v>
      </c>
      <c r="G57" s="8" t="str">
        <f t="shared" si="13"/>
        <v>7694 6 &amp;across the road</v>
      </c>
      <c r="H57" s="8" t="str">
        <f t="shared" si="13"/>
        <v>6856 potato field</v>
      </c>
      <c r="I57" s="8" t="str">
        <f t="shared" si="13"/>
        <v xml:space="preserve">5560 Cilwych </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5.8</v>
      </c>
      <c r="C60" s="64">
        <f t="shared" ref="C60:U60" si="14">D10</f>
        <v>6.5</v>
      </c>
      <c r="D60" s="64">
        <f t="shared" si="14"/>
        <v>6.1</v>
      </c>
      <c r="E60" s="64">
        <f t="shared" si="14"/>
        <v>5.9</v>
      </c>
      <c r="F60" s="64">
        <f t="shared" si="14"/>
        <v>6.1</v>
      </c>
      <c r="G60" s="64">
        <f t="shared" si="14"/>
        <v>6.1</v>
      </c>
      <c r="H60" s="64">
        <f t="shared" si="14"/>
        <v>6.1</v>
      </c>
      <c r="I60" s="64">
        <f t="shared" si="14"/>
        <v>6.1</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-1.7999999999999989</v>
      </c>
      <c r="D64" s="65">
        <f t="shared" si="17"/>
        <v>0.6000000000000032</v>
      </c>
      <c r="E64" s="65">
        <f t="shared" si="17"/>
        <v>1.7999999999999989</v>
      </c>
      <c r="F64" s="65">
        <f t="shared" si="17"/>
        <v>0.6000000000000032</v>
      </c>
      <c r="G64" s="65">
        <f t="shared" si="17"/>
        <v>0.6000000000000032</v>
      </c>
      <c r="H64" s="65">
        <f t="shared" si="17"/>
        <v>0.6000000000000032</v>
      </c>
      <c r="I64" s="65">
        <f t="shared" si="17"/>
        <v>0.6000000000000032</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1.7999999999999989</v>
      </c>
      <c r="D65" s="65">
        <f t="shared" si="18"/>
        <v>-0.6000000000000032</v>
      </c>
      <c r="E65" s="65">
        <f t="shared" si="18"/>
        <v>-1.7999999999999989</v>
      </c>
      <c r="F65" s="65">
        <f t="shared" si="18"/>
        <v>-0.6000000000000032</v>
      </c>
      <c r="G65" s="65">
        <f t="shared" si="18"/>
        <v>-0.6000000000000032</v>
      </c>
      <c r="H65" s="65">
        <f t="shared" si="18"/>
        <v>-0.6000000000000032</v>
      </c>
      <c r="I65" s="65">
        <f t="shared" si="18"/>
        <v>-0.6000000000000032</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PAN-029757</v>
      </c>
      <c r="D1" s="173"/>
      <c r="E1" s="106" t="s">
        <v>45</v>
      </c>
      <c r="F1" s="113">
        <f>'Field data and Waste 1'!F1</f>
        <v>16.510000000000002</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EPR/BB3990ZX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Beacon Foods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Garngaled Farm, Llanspyddid, Brecon, Powys, LD3 8PE</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Ethan Banfield</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4470 top field</v>
      </c>
      <c r="D8" s="49" t="str">
        <f>'Field data and Waste 1'!D8</f>
        <v>6971 bog field</v>
      </c>
      <c r="E8" s="49" t="str">
        <f>'Field data and Waste 1'!E8</f>
        <v>2368 6 &amp; half acre</v>
      </c>
      <c r="F8" s="49" t="str">
        <f>'Field data and Waste 1'!F8</f>
        <v>0865 Holly bush</v>
      </c>
      <c r="G8" s="49" t="str">
        <f>'Field data and Waste 1'!G8</f>
        <v>8459 Little Field</v>
      </c>
      <c r="H8" s="49" t="str">
        <f>'Field data and Waste 1'!H8</f>
        <v>7694 6 &amp;across the road</v>
      </c>
      <c r="I8" s="49" t="str">
        <f>'Field data and Waste 1'!I8</f>
        <v>6856 potato field</v>
      </c>
      <c r="J8" s="49" t="str">
        <f>'Field data and Waste 1'!J8</f>
        <v xml:space="preserve">5560 Cilwych </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5.8</v>
      </c>
      <c r="D10" s="49">
        <f>'Field data and Waste 1'!D10</f>
        <v>6.5</v>
      </c>
      <c r="E10" s="49">
        <f>'Field data and Waste 1'!E10</f>
        <v>6.1</v>
      </c>
      <c r="F10" s="49">
        <f>'Field data and Waste 1'!F10</f>
        <v>5.9</v>
      </c>
      <c r="G10" s="49">
        <f>'Field data and Waste 1'!G10</f>
        <v>6.1</v>
      </c>
      <c r="H10" s="49">
        <f>'Field data and Waste 1'!H10</f>
        <v>6.1</v>
      </c>
      <c r="I10" s="49">
        <f>'Field data and Waste 1'!I10</f>
        <v>6.1</v>
      </c>
      <c r="J10" s="49">
        <f>'Field data and Waste 1'!J10</f>
        <v>6.1</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2</v>
      </c>
      <c r="D11" s="49">
        <f>'Field data and Waste 1'!D11</f>
        <v>3</v>
      </c>
      <c r="E11" s="49">
        <f>'Field data and Waste 1'!E11</f>
        <v>2</v>
      </c>
      <c r="F11" s="49">
        <f>'Field data and Waste 1'!F11</f>
        <v>3</v>
      </c>
      <c r="G11" s="49">
        <f>'Field data and Waste 1'!G11</f>
        <v>2</v>
      </c>
      <c r="H11" s="49">
        <f>'Field data and Waste 1'!H11</f>
        <v>2</v>
      </c>
      <c r="I11" s="49">
        <f>'Field data and Waste 1'!I11</f>
        <v>3</v>
      </c>
      <c r="J11" s="49">
        <f>'Field data and Waste 1'!J11</f>
        <v>3</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1</v>
      </c>
      <c r="D12" s="49">
        <f>'Field data and Waste 1'!D12</f>
        <v>1</v>
      </c>
      <c r="E12" s="49">
        <f>'Field data and Waste 1'!E12</f>
        <v>1</v>
      </c>
      <c r="F12" s="49">
        <f>'Field data and Waste 1'!F12</f>
        <v>2</v>
      </c>
      <c r="G12" s="49">
        <f>'Field data and Waste 1'!G12</f>
        <v>1</v>
      </c>
      <c r="H12" s="49">
        <f>'Field data and Waste 1'!H12</f>
        <v>1</v>
      </c>
      <c r="I12" s="49">
        <f>'Field data and Waste 1'!I12</f>
        <v>1</v>
      </c>
      <c r="J12" s="49">
        <f>'Field data and Waste 1'!J12</f>
        <v>2</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f>'Field data and Waste 1'!C15</f>
        <v>38</v>
      </c>
      <c r="D15" s="49">
        <f>'Field data and Waste 1'!D15</f>
        <v>23</v>
      </c>
      <c r="E15" s="49">
        <f>'Field data and Waste 1'!E15</f>
        <v>23</v>
      </c>
      <c r="F15" s="49">
        <f>'Field data and Waste 1'!F15</f>
        <v>23</v>
      </c>
      <c r="G15" s="49">
        <f>'Field data and Waste 1'!G15</f>
        <v>38</v>
      </c>
      <c r="H15" s="49">
        <f>'Field data and Waste 1'!H15</f>
        <v>38</v>
      </c>
      <c r="I15" s="49">
        <f>'Field data and Waste 1'!I15</f>
        <v>47</v>
      </c>
      <c r="J15" s="49">
        <f>'Field data and Waste 1'!J15</f>
        <v>47</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39.1</v>
      </c>
      <c r="E17" s="20">
        <f t="shared" si="0"/>
        <v>39.1</v>
      </c>
      <c r="F17" s="20">
        <f t="shared" si="0"/>
        <v>39.1</v>
      </c>
      <c r="G17" s="20">
        <f t="shared" si="0"/>
        <v>64.599999999999994</v>
      </c>
      <c r="H17" s="20">
        <f t="shared" si="0"/>
        <v>64.599999999999994</v>
      </c>
      <c r="I17" s="20">
        <f t="shared" si="0"/>
        <v>79.899999999999991</v>
      </c>
      <c r="J17" s="20">
        <f t="shared" si="0"/>
        <v>79.899999999999991</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-39.1</v>
      </c>
      <c r="E19" s="12">
        <f t="shared" si="1"/>
        <v>-39.1</v>
      </c>
      <c r="F19" s="12">
        <f t="shared" si="1"/>
        <v>-39.1</v>
      </c>
      <c r="G19" s="12">
        <f t="shared" si="1"/>
        <v>-64.599999999999994</v>
      </c>
      <c r="H19" s="12">
        <f t="shared" si="1"/>
        <v>-64.599999999999994</v>
      </c>
      <c r="I19" s="12">
        <f t="shared" si="1"/>
        <v>-79.899999999999991</v>
      </c>
      <c r="J19" s="12">
        <f t="shared" si="1"/>
        <v>-79.899999999999991</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138</v>
      </c>
      <c r="E21" s="20">
        <f t="shared" si="2"/>
        <v>138</v>
      </c>
      <c r="F21" s="20">
        <f t="shared" si="2"/>
        <v>138</v>
      </c>
      <c r="G21" s="20">
        <f t="shared" si="2"/>
        <v>228</v>
      </c>
      <c r="H21" s="20">
        <f t="shared" si="2"/>
        <v>228</v>
      </c>
      <c r="I21" s="20">
        <f t="shared" si="2"/>
        <v>282</v>
      </c>
      <c r="J21" s="20">
        <f t="shared" si="2"/>
        <v>282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-138</v>
      </c>
      <c r="E23" s="12">
        <f t="shared" si="3"/>
        <v>-138</v>
      </c>
      <c r="F23" s="12">
        <f t="shared" si="3"/>
        <v>-138</v>
      </c>
      <c r="G23" s="12">
        <f t="shared" si="3"/>
        <v>-228</v>
      </c>
      <c r="H23" s="12">
        <f t="shared" si="3"/>
        <v>-228</v>
      </c>
      <c r="I23" s="12">
        <f t="shared" si="3"/>
        <v>-282</v>
      </c>
      <c r="J23" s="12">
        <f t="shared" si="3"/>
        <v>-282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4470 top field</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6971 bog field</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2368 6 &amp; half acre</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0865 Holly bush</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8459 Little Field</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7694 6 &amp;across the road</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6856 potato field</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 xml:space="preserve">5560 Cilwych </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4470 top field</v>
      </c>
      <c r="C57" s="8" t="str">
        <f t="shared" ref="C57:U57" si="13">D8</f>
        <v>6971 bog field</v>
      </c>
      <c r="D57" s="8" t="str">
        <f t="shared" si="13"/>
        <v>2368 6 &amp; half acre</v>
      </c>
      <c r="E57" s="8" t="str">
        <f t="shared" si="13"/>
        <v>0865 Holly bush</v>
      </c>
      <c r="F57" s="8" t="str">
        <f t="shared" si="13"/>
        <v>8459 Little Field</v>
      </c>
      <c r="G57" s="8" t="str">
        <f t="shared" si="13"/>
        <v>7694 6 &amp;across the road</v>
      </c>
      <c r="H57" s="8" t="str">
        <f t="shared" si="13"/>
        <v>6856 potato field</v>
      </c>
      <c r="I57" s="8" t="str">
        <f t="shared" si="13"/>
        <v xml:space="preserve">5560 Cilwych </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5.8</v>
      </c>
      <c r="C60" s="64">
        <f t="shared" ref="C60:U60" si="14">D10</f>
        <v>6.5</v>
      </c>
      <c r="D60" s="64">
        <f t="shared" si="14"/>
        <v>6.1</v>
      </c>
      <c r="E60" s="64">
        <f t="shared" si="14"/>
        <v>5.9</v>
      </c>
      <c r="F60" s="64">
        <f t="shared" si="14"/>
        <v>6.1</v>
      </c>
      <c r="G60" s="64">
        <f t="shared" si="14"/>
        <v>6.1</v>
      </c>
      <c r="H60" s="64">
        <f t="shared" si="14"/>
        <v>6.1</v>
      </c>
      <c r="I60" s="64">
        <f t="shared" si="14"/>
        <v>6.1</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-1.7999999999999989</v>
      </c>
      <c r="D64" s="65">
        <f t="shared" si="17"/>
        <v>0.6000000000000032</v>
      </c>
      <c r="E64" s="65">
        <f t="shared" si="17"/>
        <v>1.7999999999999989</v>
      </c>
      <c r="F64" s="65">
        <f t="shared" si="17"/>
        <v>0.6000000000000032</v>
      </c>
      <c r="G64" s="65">
        <f t="shared" si="17"/>
        <v>0.6000000000000032</v>
      </c>
      <c r="H64" s="65">
        <f t="shared" si="17"/>
        <v>0.6000000000000032</v>
      </c>
      <c r="I64" s="65">
        <f t="shared" si="17"/>
        <v>0.6000000000000032</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1.7999999999999989</v>
      </c>
      <c r="D65" s="65">
        <f t="shared" si="18"/>
        <v>-0.6000000000000032</v>
      </c>
      <c r="E65" s="65">
        <f t="shared" si="18"/>
        <v>-1.7999999999999989</v>
      </c>
      <c r="F65" s="65">
        <f t="shared" si="18"/>
        <v>-0.6000000000000032</v>
      </c>
      <c r="G65" s="65">
        <f t="shared" si="18"/>
        <v>-0.6000000000000032</v>
      </c>
      <c r="H65" s="65">
        <f t="shared" si="18"/>
        <v>-0.6000000000000032</v>
      </c>
      <c r="I65" s="65">
        <f t="shared" si="18"/>
        <v>-0.6000000000000032</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PAN-029757</v>
      </c>
      <c r="D1" s="173"/>
      <c r="E1" s="106" t="s">
        <v>45</v>
      </c>
      <c r="F1" s="113">
        <f>'Field data and Waste 1'!F1</f>
        <v>16.510000000000002</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EPR/BB3990ZX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Beacon Foods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Garngaled Farm, Llanspyddid, Brecon, Powys, LD3 8PE</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Ethan Banfield</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4470 top field</v>
      </c>
      <c r="D8" s="49" t="str">
        <f>'Field data and Waste 1'!D8</f>
        <v>6971 bog field</v>
      </c>
      <c r="E8" s="49" t="str">
        <f>'Field data and Waste 1'!E8</f>
        <v>2368 6 &amp; half acre</v>
      </c>
      <c r="F8" s="49" t="str">
        <f>'Field data and Waste 1'!F8</f>
        <v>0865 Holly bush</v>
      </c>
      <c r="G8" s="49" t="str">
        <f>'Field data and Waste 1'!G8</f>
        <v>8459 Little Field</v>
      </c>
      <c r="H8" s="49" t="str">
        <f>'Field data and Waste 1'!H8</f>
        <v>7694 6 &amp;across the road</v>
      </c>
      <c r="I8" s="49" t="str">
        <f>'Field data and Waste 1'!I8</f>
        <v>6856 potato field</v>
      </c>
      <c r="J8" s="49" t="str">
        <f>'Field data and Waste 1'!J8</f>
        <v xml:space="preserve">5560 Cilwych </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Moderate</v>
      </c>
      <c r="D9" s="49" t="str">
        <f>'Field data and Waste 1'!D9</f>
        <v>Moderate</v>
      </c>
      <c r="E9" s="49" t="str">
        <f>'Field data and Waste 1'!E9</f>
        <v>Moderate</v>
      </c>
      <c r="F9" s="49" t="str">
        <f>'Field data and Waste 1'!F9</f>
        <v>Moderate</v>
      </c>
      <c r="G9" s="49" t="str">
        <f>'Field data and Waste 1'!G9</f>
        <v>Moderate</v>
      </c>
      <c r="H9" s="49" t="str">
        <f>'Field data and Waste 1'!H9</f>
        <v>Moderate</v>
      </c>
      <c r="I9" s="49" t="str">
        <f>'Field data and Waste 1'!I9</f>
        <v>Moderate</v>
      </c>
      <c r="J9" s="49" t="str">
        <f>'Field data and Waste 1'!J9</f>
        <v>Moderate</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5.8</v>
      </c>
      <c r="D10" s="49">
        <f>'Field data and Waste 1'!D10</f>
        <v>6.5</v>
      </c>
      <c r="E10" s="49">
        <f>'Field data and Waste 1'!E10</f>
        <v>6.1</v>
      </c>
      <c r="F10" s="49">
        <f>'Field data and Waste 1'!F10</f>
        <v>5.9</v>
      </c>
      <c r="G10" s="49">
        <f>'Field data and Waste 1'!G10</f>
        <v>6.1</v>
      </c>
      <c r="H10" s="49">
        <f>'Field data and Waste 1'!H10</f>
        <v>6.1</v>
      </c>
      <c r="I10" s="49">
        <f>'Field data and Waste 1'!I10</f>
        <v>6.1</v>
      </c>
      <c r="J10" s="49">
        <f>'Field data and Waste 1'!J10</f>
        <v>6.1</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2</v>
      </c>
      <c r="D11" s="49">
        <f>'Field data and Waste 1'!D11</f>
        <v>3</v>
      </c>
      <c r="E11" s="49">
        <f>'Field data and Waste 1'!E11</f>
        <v>2</v>
      </c>
      <c r="F11" s="49">
        <f>'Field data and Waste 1'!F11</f>
        <v>3</v>
      </c>
      <c r="G11" s="49">
        <f>'Field data and Waste 1'!G11</f>
        <v>2</v>
      </c>
      <c r="H11" s="49">
        <f>'Field data and Waste 1'!H11</f>
        <v>2</v>
      </c>
      <c r="I11" s="49">
        <f>'Field data and Waste 1'!I11</f>
        <v>3</v>
      </c>
      <c r="J11" s="49">
        <f>'Field data and Waste 1'!J11</f>
        <v>3</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1</v>
      </c>
      <c r="D12" s="49">
        <f>'Field data and Waste 1'!D12</f>
        <v>1</v>
      </c>
      <c r="E12" s="49">
        <f>'Field data and Waste 1'!E12</f>
        <v>1</v>
      </c>
      <c r="F12" s="49">
        <f>'Field data and Waste 1'!F12</f>
        <v>2</v>
      </c>
      <c r="G12" s="49">
        <f>'Field data and Waste 1'!G12</f>
        <v>1</v>
      </c>
      <c r="H12" s="49">
        <f>'Field data and Waste 1'!H12</f>
        <v>1</v>
      </c>
      <c r="I12" s="49">
        <f>'Field data and Waste 1'!I12</f>
        <v>1</v>
      </c>
      <c r="J12" s="49">
        <f>'Field data and Waste 1'!J12</f>
        <v>2</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2</v>
      </c>
      <c r="D13" s="49">
        <f>'Field data and Waste 1'!D13</f>
        <v>2</v>
      </c>
      <c r="E13" s="49">
        <f>'Field data and Waste 1'!E13</f>
        <v>2</v>
      </c>
      <c r="F13" s="49">
        <f>'Field data and Waste 1'!F13</f>
        <v>2</v>
      </c>
      <c r="G13" s="49">
        <f>'Field data and Waste 1'!G13</f>
        <v>2</v>
      </c>
      <c r="H13" s="49">
        <f>'Field data and Waste 1'!H13</f>
        <v>2</v>
      </c>
      <c r="I13" s="49">
        <f>'Field data and Waste 1'!I13</f>
        <v>2</v>
      </c>
      <c r="J13" s="49">
        <f>'Field data and Waste 1'!J13</f>
        <v>2</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 xml:space="preserve">Grass Silage (25% DM) </v>
      </c>
      <c r="D14" s="83" t="str">
        <f>'Field data and Waste 1'!D14</f>
        <v xml:space="preserve">Grass Silage (25% DM) </v>
      </c>
      <c r="E14" s="83" t="str">
        <f>'Field data and Waste 1'!E14</f>
        <v xml:space="preserve">Grass Silage (25% DM) </v>
      </c>
      <c r="F14" s="83" t="str">
        <f>'Field data and Waste 1'!F14</f>
        <v xml:space="preserve">Grass Silage (25% DM) </v>
      </c>
      <c r="G14" s="83" t="str">
        <f>'Field data and Waste 1'!G14</f>
        <v xml:space="preserve">Grass Silage (25% DM) </v>
      </c>
      <c r="H14" s="83" t="str">
        <f>'Field data and Waste 1'!H14</f>
        <v xml:space="preserve">Grass Silage (25% DM) </v>
      </c>
      <c r="I14" s="83" t="str">
        <f>'Field data and Waste 1'!I14</f>
        <v xml:space="preserve">Grass Silage (25% DM) </v>
      </c>
      <c r="J14" s="83" t="str">
        <f>'Field data and Waste 1'!J14</f>
        <v xml:space="preserve">Grass Silage (25% DM) </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f>'Field data and Waste 1'!C15</f>
        <v>38</v>
      </c>
      <c r="D15" s="49">
        <f>'Field data and Waste 1'!D15</f>
        <v>23</v>
      </c>
      <c r="E15" s="49">
        <f>'Field data and Waste 1'!E15</f>
        <v>23</v>
      </c>
      <c r="F15" s="49">
        <f>'Field data and Waste 1'!F15</f>
        <v>23</v>
      </c>
      <c r="G15" s="49">
        <f>'Field data and Waste 1'!G15</f>
        <v>38</v>
      </c>
      <c r="H15" s="49">
        <f>'Field data and Waste 1'!H15</f>
        <v>38</v>
      </c>
      <c r="I15" s="49">
        <f>'Field data and Waste 1'!I15</f>
        <v>47</v>
      </c>
      <c r="J15" s="49">
        <f>'Field data and Waste 1'!J15</f>
        <v>47</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Medium/Clay</v>
      </c>
      <c r="D16" s="104" t="str">
        <f>'Field data and Waste 1'!D16</f>
        <v>Medium/Clay</v>
      </c>
      <c r="E16" s="104" t="str">
        <f>'Field data and Waste 1'!E16</f>
        <v>Medium/Clay</v>
      </c>
      <c r="F16" s="104" t="str">
        <f>'Field data and Waste 1'!F16</f>
        <v>Medium/Clay</v>
      </c>
      <c r="G16" s="104" t="str">
        <f>'Field data and Waste 1'!G16</f>
        <v>Medium/Clay</v>
      </c>
      <c r="H16" s="104" t="str">
        <f>'Field data and Waste 1'!H16</f>
        <v>Medium/Clay</v>
      </c>
      <c r="I16" s="104" t="str">
        <f>'Field data and Waste 1'!I16</f>
        <v>Medium/Clay</v>
      </c>
      <c r="J16" s="104" t="str">
        <f>'Field data and Waste 1'!J16</f>
        <v>Medium/Clay</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39.1</v>
      </c>
      <c r="E17" s="20">
        <f t="shared" si="0"/>
        <v>39.1</v>
      </c>
      <c r="F17" s="20">
        <f t="shared" si="0"/>
        <v>39.1</v>
      </c>
      <c r="G17" s="20">
        <f t="shared" si="0"/>
        <v>64.599999999999994</v>
      </c>
      <c r="H17" s="20">
        <f t="shared" si="0"/>
        <v>64.599999999999994</v>
      </c>
      <c r="I17" s="20">
        <f t="shared" si="0"/>
        <v>79.899999999999991</v>
      </c>
      <c r="J17" s="20">
        <f t="shared" si="0"/>
        <v>79.899999999999991</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-64.599999999999994</v>
      </c>
      <c r="D19" s="12">
        <f t="shared" ref="D19:V19" si="1">D18-D17</f>
        <v>-39.1</v>
      </c>
      <c r="E19" s="12">
        <f t="shared" si="1"/>
        <v>-39.1</v>
      </c>
      <c r="F19" s="12">
        <f t="shared" si="1"/>
        <v>-39.1</v>
      </c>
      <c r="G19" s="12">
        <f t="shared" si="1"/>
        <v>-64.599999999999994</v>
      </c>
      <c r="H19" s="12">
        <f t="shared" si="1"/>
        <v>-64.599999999999994</v>
      </c>
      <c r="I19" s="12">
        <f t="shared" si="1"/>
        <v>-79.899999999999991</v>
      </c>
      <c r="J19" s="12">
        <f t="shared" si="1"/>
        <v>-79.899999999999991</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138</v>
      </c>
      <c r="E21" s="20">
        <f t="shared" si="2"/>
        <v>138</v>
      </c>
      <c r="F21" s="20">
        <f t="shared" si="2"/>
        <v>138</v>
      </c>
      <c r="G21" s="20">
        <f t="shared" si="2"/>
        <v>228</v>
      </c>
      <c r="H21" s="20">
        <f t="shared" si="2"/>
        <v>228</v>
      </c>
      <c r="I21" s="20">
        <f t="shared" si="2"/>
        <v>282</v>
      </c>
      <c r="J21" s="20">
        <f t="shared" si="2"/>
        <v>282</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-228</v>
      </c>
      <c r="D23" s="12">
        <f t="shared" ref="D23:V23" si="3">D22-D21</f>
        <v>-138</v>
      </c>
      <c r="E23" s="12">
        <f t="shared" si="3"/>
        <v>-138</v>
      </c>
      <c r="F23" s="12">
        <f t="shared" si="3"/>
        <v>-138</v>
      </c>
      <c r="G23" s="12">
        <f t="shared" si="3"/>
        <v>-228</v>
      </c>
      <c r="H23" s="12">
        <f t="shared" si="3"/>
        <v>-228</v>
      </c>
      <c r="I23" s="12">
        <f t="shared" si="3"/>
        <v>-282</v>
      </c>
      <c r="J23" s="12">
        <f t="shared" si="3"/>
        <v>-282</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4470 top field</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6971 bog field</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2368 6 &amp; half acre</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0865 Holly bush</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8459 Little Field</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7694 6 &amp;across the road</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6856 potato field</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t="str">
        <f>J8</f>
        <v xml:space="preserve">5560 Cilwych </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4470 top field</v>
      </c>
      <c r="C57" s="8" t="str">
        <f t="shared" ref="C57:U57" si="13">D8</f>
        <v>6971 bog field</v>
      </c>
      <c r="D57" s="8" t="str">
        <f t="shared" si="13"/>
        <v>2368 6 &amp; half acre</v>
      </c>
      <c r="E57" s="8" t="str">
        <f t="shared" si="13"/>
        <v>0865 Holly bush</v>
      </c>
      <c r="F57" s="8" t="str">
        <f t="shared" si="13"/>
        <v>8459 Little Field</v>
      </c>
      <c r="G57" s="8" t="str">
        <f t="shared" si="13"/>
        <v>7694 6 &amp;across the road</v>
      </c>
      <c r="H57" s="8" t="str">
        <f t="shared" si="13"/>
        <v>6856 potato field</v>
      </c>
      <c r="I57" s="8" t="str">
        <f t="shared" si="13"/>
        <v xml:space="preserve">5560 Cilwych </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5.8</v>
      </c>
      <c r="C60" s="64">
        <f t="shared" ref="C60:U60" si="14">D10</f>
        <v>6.5</v>
      </c>
      <c r="D60" s="64">
        <f t="shared" si="14"/>
        <v>6.1</v>
      </c>
      <c r="E60" s="64">
        <f t="shared" si="14"/>
        <v>5.9</v>
      </c>
      <c r="F60" s="64">
        <f t="shared" si="14"/>
        <v>6.1</v>
      </c>
      <c r="G60" s="64">
        <f t="shared" si="14"/>
        <v>6.1</v>
      </c>
      <c r="H60" s="64">
        <f t="shared" si="14"/>
        <v>6.1</v>
      </c>
      <c r="I60" s="64">
        <f t="shared" si="14"/>
        <v>6.1</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2.4000000000000021</v>
      </c>
      <c r="C64" s="65">
        <f t="shared" ref="C64:U64" si="17">(C59-C60)*C61</f>
        <v>-1.7999999999999989</v>
      </c>
      <c r="D64" s="65">
        <f t="shared" si="17"/>
        <v>0.6000000000000032</v>
      </c>
      <c r="E64" s="65">
        <f t="shared" si="17"/>
        <v>1.7999999999999989</v>
      </c>
      <c r="F64" s="65">
        <f t="shared" si="17"/>
        <v>0.6000000000000032</v>
      </c>
      <c r="G64" s="65">
        <f t="shared" si="17"/>
        <v>0.6000000000000032</v>
      </c>
      <c r="H64" s="65">
        <f t="shared" si="17"/>
        <v>0.6000000000000032</v>
      </c>
      <c r="I64" s="65">
        <f t="shared" si="17"/>
        <v>0.6000000000000032</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-2.4000000000000021</v>
      </c>
      <c r="C65" s="65">
        <f t="shared" ref="C65:U65" si="18">C63-C64</f>
        <v>1.7999999999999989</v>
      </c>
      <c r="D65" s="65">
        <f t="shared" si="18"/>
        <v>-0.6000000000000032</v>
      </c>
      <c r="E65" s="65">
        <f t="shared" si="18"/>
        <v>-1.7999999999999989</v>
      </c>
      <c r="F65" s="65">
        <f t="shared" si="18"/>
        <v>-0.6000000000000032</v>
      </c>
      <c r="G65" s="65">
        <f t="shared" si="18"/>
        <v>-0.6000000000000032</v>
      </c>
      <c r="H65" s="65">
        <f t="shared" si="18"/>
        <v>-0.6000000000000032</v>
      </c>
      <c r="I65" s="65">
        <f t="shared" si="18"/>
        <v>-0.6000000000000032</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'Field data and Waste 1'!B29</f>
        <v>Application Rate</v>
      </c>
      <c r="C1" s="29" t="str">
        <f>'Field data and Waste 1'!C29</f>
        <v>Nitrogen Addition</v>
      </c>
      <c r="D1" s="29" t="str">
        <f>'Field data and Waste 1'!D29</f>
        <v>Phosphate Addition</v>
      </c>
      <c r="E1" s="29" t="str">
        <f>'Field data and Waste 1'!E29</f>
        <v>Potash  Addition</v>
      </c>
      <c r="F1" s="29" t="str">
        <f>'Field data and Waste 1'!F29</f>
        <v>Mg Oxide Addition</v>
      </c>
      <c r="G1" s="29" t="str">
        <f>'Field data and Waste 1'!G29</f>
        <v>Copper Addition</v>
      </c>
      <c r="H1" s="29" t="str">
        <f>'Field data and Waste 1'!H29</f>
        <v>Zinc Addition</v>
      </c>
      <c r="I1" s="29" t="str">
        <f>'Field data and Waste 1'!I29</f>
        <v>Lead Addition</v>
      </c>
      <c r="J1" s="29" t="str">
        <f>'Field data and Waste 1'!J29</f>
        <v>Cadmium Addition</v>
      </c>
      <c r="K1" s="29" t="str">
        <f>'Field data and Waste 1'!K29</f>
        <v>Mercury Addition</v>
      </c>
      <c r="L1" s="29" t="str">
        <f>'Field data and Waste 1'!L29</f>
        <v>Nickel Addition</v>
      </c>
      <c r="M1" s="29" t="str">
        <f>'Field data and Waste 1'!M29</f>
        <v>Chromium Addition</v>
      </c>
      <c r="N1" s="29" t="str">
        <f>'Field data and Waste 1'!N29</f>
        <v>Aluminium Addition</v>
      </c>
      <c r="O1" s="29" t="str">
        <f>'Field data and Waste 1'!O29</f>
        <v>Iron Addition</v>
      </c>
      <c r="P1" s="29" t="str">
        <f>'Field data and Waste 1'!P29</f>
        <v xml:space="preserve">Sodium Addition                 </v>
      </c>
      <c r="Q1" s="29" t="str">
        <f>'Field data and Waste 1'!Q29</f>
        <v>SO3  Addition                             kg/ha</v>
      </c>
      <c r="R1" s="29" t="str">
        <f>'Field data and Waste 1'!R29</f>
        <v xml:space="preserve">Selenium Addition </v>
      </c>
      <c r="S1" s="29" t="str">
        <f>'Field data and Waste 1'!S29</f>
        <v xml:space="preserve">Arsenic  Addition  </v>
      </c>
      <c r="T1" s="29" t="str">
        <f>'Field data and Waste 1'!T29</f>
        <v xml:space="preserve">Molybdenum Addition  </v>
      </c>
      <c r="U1" s="29" t="str">
        <f>'Field data and Waste 1'!U29</f>
        <v xml:space="preserve">Fluoride Addition </v>
      </c>
    </row>
    <row r="2" spans="1:21" ht="25.5" x14ac:dyDescent="0.2">
      <c r="A2" s="174"/>
      <c r="B2" s="29" t="str">
        <f>'Field data and Waste 1'!B30</f>
        <v>tonnes/ha</v>
      </c>
      <c r="C2" s="29" t="str">
        <f>'Field data and Waste 1'!C30</f>
        <v>kg/ha</v>
      </c>
      <c r="D2" s="29" t="str">
        <f>'Field data and Waste 1'!D30</f>
        <v>P2O5 
kg/ha</v>
      </c>
      <c r="E2" s="29" t="str">
        <f>'Field data and Waste 1'!E30</f>
        <v>K2O 
kg/ha</v>
      </c>
      <c r="F2" s="29" t="str">
        <f>'Field data and Waste 1'!F30</f>
        <v>MgO 
kg/ha</v>
      </c>
      <c r="G2" s="29" t="str">
        <f>'Field data and Waste 1'!G30</f>
        <v>kg/ha</v>
      </c>
      <c r="H2" s="29" t="str">
        <f>'Field data and Waste 1'!H30</f>
        <v>kg/ha</v>
      </c>
      <c r="I2" s="29" t="str">
        <f>'Field data and Waste 1'!I30</f>
        <v>kg/ha</v>
      </c>
      <c r="J2" s="29" t="str">
        <f>'Field data and Waste 1'!J30</f>
        <v>kg/ha</v>
      </c>
      <c r="K2" s="29" t="str">
        <f>'Field data and Waste 1'!K30</f>
        <v>kg/ha</v>
      </c>
      <c r="L2" s="29" t="str">
        <f>'Field data and Waste 1'!L30</f>
        <v>kg/ha</v>
      </c>
      <c r="M2" s="29" t="str">
        <f>'Field data and Waste 1'!M30</f>
        <v>kg/ha</v>
      </c>
      <c r="N2" s="29" t="str">
        <f>'Field data and Waste 1'!N30</f>
        <v>kg/ha</v>
      </c>
      <c r="O2" s="29" t="str">
        <f>'Field data and Waste 1'!O30</f>
        <v>kg/ha</v>
      </c>
      <c r="P2" s="29" t="str">
        <f>'Field data and Waste 1'!P30</f>
        <v>kg/ha</v>
      </c>
      <c r="Q2" s="29" t="str">
        <f>'Field data and Waste 1'!Q30</f>
        <v>kg/ha</v>
      </c>
      <c r="R2" s="29" t="str">
        <f>'Field data and Waste 1'!R30</f>
        <v>kg/ha</v>
      </c>
      <c r="S2" s="29" t="str">
        <f>'Field data and Waste 1'!S30</f>
        <v>kg/ha</v>
      </c>
      <c r="T2" s="29" t="str">
        <f>'Field data and Waste 1'!T30</f>
        <v>kg/ha</v>
      </c>
      <c r="U2" s="29" t="str">
        <f>'Field data and Waste 1'!U30</f>
        <v>kg/ha</v>
      </c>
    </row>
    <row r="3" spans="1:21" x14ac:dyDescent="0.2">
      <c r="A3" s="27">
        <v>1</v>
      </c>
      <c r="B3" s="24">
        <f>'Field data and Waste 1'!B31</f>
        <v>55</v>
      </c>
      <c r="C3" s="24">
        <f>'Field data and Waste 1'!C31</f>
        <v>49.499999999999993</v>
      </c>
      <c r="D3" s="24">
        <f>'Field data and Waste 1'!D31</f>
        <v>16.506654999999999</v>
      </c>
      <c r="E3" s="24">
        <f>'Field data and Waste 1'!E31</f>
        <v>9.9412500000000001</v>
      </c>
      <c r="F3" s="24">
        <f>'Field data and Waste 1'!F31</f>
        <v>2.3071069999999998</v>
      </c>
      <c r="G3" s="24">
        <f>'Field data and Waste 1'!G31</f>
        <v>4.8895000000000001E-2</v>
      </c>
      <c r="H3" s="24">
        <f>'Field data and Waste 1'!H31</f>
        <v>3.3769999999999994E-2</v>
      </c>
      <c r="I3" s="24">
        <f>'Field data and Waste 1'!I31</f>
        <v>2.75E-2</v>
      </c>
      <c r="J3" s="24">
        <f>'Field data and Waste 1'!J31</f>
        <v>5.5000000000000003E-4</v>
      </c>
      <c r="K3" s="24">
        <f>'Field data and Waste 1'!K31</f>
        <v>2.7500000000000003E-3</v>
      </c>
      <c r="L3" s="24">
        <f>'Field data and Waste 1'!L31</f>
        <v>1.1000000000000001E-2</v>
      </c>
      <c r="M3" s="24">
        <f>'Field data and Waste 1'!M31</f>
        <v>1.1000000000000001E-2</v>
      </c>
      <c r="N3" s="24">
        <f>'Field data and Waste 1'!N31</f>
        <v>0</v>
      </c>
      <c r="O3" s="24">
        <f>'Field data and Waste 1'!O31</f>
        <v>0</v>
      </c>
      <c r="P3" s="24">
        <f>'Field data and Waste 1'!P31</f>
        <v>14.190000000000001</v>
      </c>
      <c r="Q3" s="24">
        <f>'Field data and Waste 1'!Q31</f>
        <v>12.3475</v>
      </c>
      <c r="R3" s="24">
        <f>'Field data and Waste 1'!R31</f>
        <v>0</v>
      </c>
      <c r="S3" s="24">
        <f>'Field data and Waste 1'!S31</f>
        <v>0</v>
      </c>
      <c r="T3" s="24">
        <f>'Field data and Waste 1'!T31</f>
        <v>0</v>
      </c>
      <c r="U3" s="24">
        <f>'Field data and Waste 1'!U31</f>
        <v>0</v>
      </c>
    </row>
    <row r="4" spans="1:21" x14ac:dyDescent="0.2">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75" x14ac:dyDescent="0.25">
      <c r="A13" s="67" t="s">
        <v>85</v>
      </c>
      <c r="B13" s="68">
        <f>SUM(B3:B12)</f>
        <v>55</v>
      </c>
      <c r="C13" s="68">
        <f t="shared" ref="C13:U13" si="0">SUM(C3:C12)</f>
        <v>49.499999999999993</v>
      </c>
      <c r="D13" s="68">
        <f t="shared" si="0"/>
        <v>16.506654999999999</v>
      </c>
      <c r="E13" s="68">
        <f t="shared" si="0"/>
        <v>9.9412500000000001</v>
      </c>
      <c r="F13" s="68">
        <f t="shared" si="0"/>
        <v>2.3071069999999998</v>
      </c>
      <c r="G13" s="68">
        <f t="shared" si="0"/>
        <v>4.8895000000000001E-2</v>
      </c>
      <c r="H13" s="68">
        <f t="shared" si="0"/>
        <v>3.3769999999999994E-2</v>
      </c>
      <c r="I13" s="68">
        <f t="shared" si="0"/>
        <v>2.75E-2</v>
      </c>
      <c r="J13" s="68">
        <f t="shared" si="0"/>
        <v>5.5000000000000003E-4</v>
      </c>
      <c r="K13" s="68">
        <f t="shared" si="0"/>
        <v>2.7500000000000003E-3</v>
      </c>
      <c r="L13" s="68">
        <f t="shared" si="0"/>
        <v>1.1000000000000001E-2</v>
      </c>
      <c r="M13" s="68">
        <f t="shared" si="0"/>
        <v>1.1000000000000001E-2</v>
      </c>
      <c r="N13" s="68">
        <f t="shared" si="0"/>
        <v>0</v>
      </c>
      <c r="O13" s="68">
        <f t="shared" si="0"/>
        <v>0</v>
      </c>
      <c r="P13" s="68">
        <f t="shared" si="0"/>
        <v>14.190000000000001</v>
      </c>
      <c r="Q13" s="68">
        <f t="shared" si="0"/>
        <v>12.3475</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'Field data and Waste 1'!B29</f>
        <v>Application Rate</v>
      </c>
      <c r="D1" s="26" t="str">
        <f>'Field data and Waste 1'!C29</f>
        <v>Nitrogen Addition</v>
      </c>
      <c r="E1" s="26" t="str">
        <f>'Field data and Waste 1'!D29</f>
        <v>Phosphate Addition</v>
      </c>
      <c r="F1" s="26" t="str">
        <f>'Field data and Waste 1'!E29</f>
        <v>Potash  Addition</v>
      </c>
      <c r="G1" s="26" t="str">
        <f>'Field data and Waste 1'!F29</f>
        <v>Mg Oxide Addition</v>
      </c>
      <c r="H1" s="26" t="str">
        <f>'Field data and Waste 1'!G29</f>
        <v>Copper Addition</v>
      </c>
      <c r="I1" s="26" t="str">
        <f>'Field data and Waste 1'!H29</f>
        <v>Zinc Addition</v>
      </c>
      <c r="J1" s="26" t="str">
        <f>'Field data and Waste 1'!I29</f>
        <v>Lead Addition</v>
      </c>
      <c r="K1" s="26" t="str">
        <f>'Field data and Waste 1'!J29</f>
        <v>Cadmium Addition</v>
      </c>
      <c r="L1" s="26" t="str">
        <f>'Field data and Waste 1'!K29</f>
        <v>Mercury Addition</v>
      </c>
      <c r="M1" s="26" t="str">
        <f>'Field data and Waste 1'!L29</f>
        <v>Nickel Addition</v>
      </c>
      <c r="N1" s="26" t="str">
        <f>'Field data and Waste 1'!M29</f>
        <v>Chromium Addition</v>
      </c>
      <c r="O1" s="26" t="str">
        <f>'Field data and Waste 1'!N29</f>
        <v>Aluminium Addition</v>
      </c>
      <c r="P1" s="26" t="str">
        <f>'Field data and Waste 1'!O29</f>
        <v>Iron Addition</v>
      </c>
      <c r="Q1" s="26" t="str">
        <f>'Field data and Waste 1'!P29</f>
        <v xml:space="preserve">Sodium Addition                 </v>
      </c>
      <c r="R1" s="26" t="str">
        <f>'Field data and Waste 1'!Q29</f>
        <v>SO3  Addition                             kg/ha</v>
      </c>
      <c r="S1" s="26" t="str">
        <f>'Field data and Waste 1'!R29</f>
        <v xml:space="preserve">Selenium Addition </v>
      </c>
      <c r="T1" s="26" t="str">
        <f>'Field data and Waste 1'!S29</f>
        <v xml:space="preserve">Arsenic  Addition  </v>
      </c>
      <c r="U1" s="26" t="str">
        <f>'Field data and Waste 1'!T29</f>
        <v xml:space="preserve">Molybdenum Addition  </v>
      </c>
      <c r="V1" s="26" t="str">
        <f>'Field data and Waste 1'!U29</f>
        <v xml:space="preserve">Fluoride Addition </v>
      </c>
    </row>
    <row r="2" spans="1:22" s="70" customFormat="1" ht="25.5" x14ac:dyDescent="0.25">
      <c r="A2" s="175"/>
      <c r="B2" s="23" t="s">
        <v>46</v>
      </c>
      <c r="C2" s="26" t="str">
        <f>'Field data and Waste 1'!B30</f>
        <v>tonnes/ha</v>
      </c>
      <c r="D2" s="26" t="str">
        <f>'Field data and Waste 1'!C30</f>
        <v>kg/ha</v>
      </c>
      <c r="E2" s="26" t="str">
        <f>'Field data and Waste 1'!D30</f>
        <v>P2O5 
kg/ha</v>
      </c>
      <c r="F2" s="26" t="str">
        <f>'Field data and Waste 1'!E30</f>
        <v>K2O 
kg/ha</v>
      </c>
      <c r="G2" s="26" t="str">
        <f>'Field data and Waste 1'!F30</f>
        <v>MgO 
kg/ha</v>
      </c>
      <c r="H2" s="26" t="str">
        <f>'Field data and Waste 1'!G30</f>
        <v>kg/ha</v>
      </c>
      <c r="I2" s="26" t="str">
        <f>'Field data and Waste 1'!H30</f>
        <v>kg/ha</v>
      </c>
      <c r="J2" s="26" t="str">
        <f>'Field data and Waste 1'!I30</f>
        <v>kg/ha</v>
      </c>
      <c r="K2" s="26" t="str">
        <f>'Field data and Waste 1'!J30</f>
        <v>kg/ha</v>
      </c>
      <c r="L2" s="26" t="str">
        <f>'Field data and Waste 1'!K30</f>
        <v>kg/ha</v>
      </c>
      <c r="M2" s="26" t="str">
        <f>'Field data and Waste 1'!L30</f>
        <v>kg/ha</v>
      </c>
      <c r="N2" s="26" t="str">
        <f>'Field data and Waste 1'!M30</f>
        <v>kg/ha</v>
      </c>
      <c r="O2" s="26" t="str">
        <f>'Field data and Waste 1'!N30</f>
        <v>kg/ha</v>
      </c>
      <c r="P2" s="26" t="str">
        <f>'Field data and Waste 1'!O30</f>
        <v>kg/ha</v>
      </c>
      <c r="Q2" s="26" t="str">
        <f>'Field data and Waste 1'!P30</f>
        <v>kg/ha</v>
      </c>
      <c r="R2" s="26" t="str">
        <f>'Field data and Waste 1'!Q30</f>
        <v>kg/ha</v>
      </c>
      <c r="S2" s="26" t="str">
        <f>'Field data and Waste 1'!R30</f>
        <v>kg/ha</v>
      </c>
      <c r="T2" s="26" t="str">
        <f>'Field data and Waste 1'!S30</f>
        <v>kg/ha</v>
      </c>
      <c r="U2" s="26" t="str">
        <f>'Field data and Waste 1'!T30</f>
        <v>kg/ha</v>
      </c>
      <c r="V2" s="26" t="str">
        <f>'Field data and Waste 1'!U30</f>
        <v>kg/ha</v>
      </c>
    </row>
    <row r="3" spans="1:22" x14ac:dyDescent="0.2">
      <c r="A3" s="27">
        <v>1</v>
      </c>
      <c r="B3" s="78"/>
      <c r="C3" s="24">
        <f>'Field data and Waste 1'!B31</f>
        <v>55</v>
      </c>
      <c r="D3" s="24">
        <f>'Field data and Waste 1'!C31</f>
        <v>49.499999999999993</v>
      </c>
      <c r="E3" s="24">
        <f>'Field data and Waste 1'!D31</f>
        <v>16.506654999999999</v>
      </c>
      <c r="F3" s="24">
        <f>'Field data and Waste 1'!E31</f>
        <v>9.9412500000000001</v>
      </c>
      <c r="G3" s="24">
        <f>'Field data and Waste 1'!F31</f>
        <v>2.3071069999999998</v>
      </c>
      <c r="H3" s="24">
        <f>'Field data and Waste 1'!G31</f>
        <v>4.8895000000000001E-2</v>
      </c>
      <c r="I3" s="24">
        <f>'Field data and Waste 1'!H31</f>
        <v>3.3769999999999994E-2</v>
      </c>
      <c r="J3" s="24">
        <f>'Field data and Waste 1'!I31</f>
        <v>2.75E-2</v>
      </c>
      <c r="K3" s="24">
        <f>'Field data and Waste 1'!J31</f>
        <v>5.5000000000000003E-4</v>
      </c>
      <c r="L3" s="24">
        <f>'Field data and Waste 1'!K31</f>
        <v>2.7500000000000003E-3</v>
      </c>
      <c r="M3" s="24">
        <f>'Field data and Waste 1'!L31</f>
        <v>1.1000000000000001E-2</v>
      </c>
      <c r="N3" s="24">
        <f>'Field data and Waste 1'!M31</f>
        <v>1.1000000000000001E-2</v>
      </c>
      <c r="O3" s="24">
        <f>'Field data and Waste 1'!N31</f>
        <v>0</v>
      </c>
      <c r="P3" s="24">
        <f>'Field data and Waste 1'!O31</f>
        <v>0</v>
      </c>
      <c r="Q3" s="24">
        <f>'Field data and Waste 1'!P31</f>
        <v>14.190000000000001</v>
      </c>
      <c r="R3" s="24">
        <f>'Field data and Waste 1'!Q31</f>
        <v>12.3475</v>
      </c>
      <c r="S3" s="24">
        <f>'Field data and Waste 1'!R31</f>
        <v>0</v>
      </c>
      <c r="T3" s="24">
        <f>'Field data and Waste 1'!S31</f>
        <v>0</v>
      </c>
      <c r="U3" s="24">
        <f>'Field data and Waste 1'!T31</f>
        <v>0</v>
      </c>
      <c r="V3" s="24">
        <f>'Field data and Waste 1'!U31</f>
        <v>0</v>
      </c>
    </row>
    <row r="4" spans="1:22" x14ac:dyDescent="0.2">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'Field data and Waste 1'!B43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'Field data and Waste 1'!B44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55</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REGU-488-441</_dlc_DocId>
    <_dlc_DocIdUrl xmlns="9be56660-2c31-41ef-bc00-23e72f632f2a">
      <Url>https://cyfoethnaturiolcymru.sharepoint.com/teams/Regulatory/Permitting/_layouts/15/DocIdRedir.aspx?ID=REGU-488-441</Url>
      <Description>REGU-488-441</Description>
    </_dlc_DocIdUrl>
    <Site_x0020_Name xmlns="859f7ad6-93f6-4205-b62b-a17f28acbbac">Mobile Plant</Site_x0020_Name>
    <Permit_x0020_Number xmlns="859f7ad6-93f6-4205-b62b-a17f28acbbac">EPR-BB3990ZX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2025-08-10T23:00:00+00:00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Beacon Foods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417e1f37c0687413d1f1c9d7e38e3600">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9be56660-2c31-41ef-bc00-23e72f632f2a"/>
    <ds:schemaRef ds:uri="http://purl.org/dc/terms/"/>
    <ds:schemaRef ds:uri="http://purl.org/dc/dcmitype/"/>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A0F0723F-4D83-46AE-9068-D135869C94B8}"/>
</file>

<file path=customXml/itemProps4.xml><?xml version="1.0" encoding="utf-8"?>
<ds:datastoreItem xmlns:ds="http://schemas.openxmlformats.org/officeDocument/2006/customXml" ds:itemID="{6B3D0840-E54A-4B48-A694-E4C987B106F2}"/>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Louise Bailey</dc:creator>
  <cp:keywords>NRW Nutrient Calculator</cp:keywords>
  <cp:lastModifiedBy>Banfield, Ethan</cp:lastModifiedBy>
  <dcterms:created xsi:type="dcterms:W3CDTF">2016-09-26T10:07:59Z</dcterms:created>
  <dcterms:modified xsi:type="dcterms:W3CDTF">2025-08-11T11:01:20Z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9da6e21f-8608-4c9b-8704-3b55e4d29148</vt:lpwstr>
  </property>
  <property fmtid="{D5CDD505-2E9C-101B-9397-08002B2CF9AE}" pid="4" name="Order">
    <vt:r8>44100</vt:r8>
  </property>
  <property fmtid="{D5CDD505-2E9C-101B-9397-08002B2CF9AE}" pid="5" name="Email BCC">
    <vt:lpwstr/>
  </property>
  <property fmtid="{D5CDD505-2E9C-101B-9397-08002B2CF9AE}" pid="6" name="From1">
    <vt:lpwstr/>
  </property>
  <property fmtid="{D5CDD505-2E9C-101B-9397-08002B2CF9AE}" pid="7" name="DocumentSetDescription">
    <vt:lpwstr/>
  </property>
  <property fmtid="{D5CDD505-2E9C-101B-9397-08002B2CF9AE}" pid="9" name="Email Recipients">
    <vt:lpwstr/>
  </property>
  <property fmtid="{D5CDD505-2E9C-101B-9397-08002B2CF9AE}" pid="11" name="_ExtendedDescription">
    <vt:lpwstr/>
  </property>
  <property fmtid="{D5CDD505-2E9C-101B-9397-08002B2CF9AE}" pid="12" name="Process">
    <vt:lpwstr/>
  </property>
  <property fmtid="{D5CDD505-2E9C-101B-9397-08002B2CF9AE}" pid="13" name="Email Subject">
    <vt:lpwstr/>
  </property>
  <property fmtid="{D5CDD505-2E9C-101B-9397-08002B2CF9AE}" pid="14" name="Link to previous EPR Permit">
    <vt:lpwstr/>
  </property>
  <property fmtid="{D5CDD505-2E9C-101B-9397-08002B2CF9AE}" pid="15" name="CAR Language Preference">
    <vt:lpwstr/>
  </property>
  <property fmtid="{D5CDD505-2E9C-101B-9397-08002B2CF9AE}" pid="17" name="Email CC">
    <vt:lpwstr/>
  </property>
  <property fmtid="{D5CDD505-2E9C-101B-9397-08002B2CF9AE}" pid="18" name="URL">
    <vt:lpwstr/>
  </property>
  <property fmtid="{D5CDD505-2E9C-101B-9397-08002B2CF9AE}" pid="19" name="Case Reference">
    <vt:lpwstr/>
  </property>
  <property fmtid="{D5CDD505-2E9C-101B-9397-08002B2CF9AE}" pid="21" name="Email Sender">
    <vt:lpwstr/>
  </property>
  <property fmtid="{D5CDD505-2E9C-101B-9397-08002B2CF9AE}" pid="22" name="BCC">
    <vt:lpwstr/>
  </property>
  <property fmtid="{D5CDD505-2E9C-101B-9397-08002B2CF9AE}" pid="24" name="CC">
    <vt:lpwstr/>
  </property>
  <property fmtid="{D5CDD505-2E9C-101B-9397-08002B2CF9AE}" pid="25" name="To">
    <vt:lpwstr/>
  </property>
</Properties>
</file>