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145 ByProduct High/Issue/"/>
    </mc:Choice>
  </mc:AlternateContent>
  <xr:revisionPtr revIDLastSave="0" documentId="8_{E548323C-F16A-447D-AD72-04676EEF1CD6}" xr6:coauthVersionLast="47" xr6:coauthVersionMax="47" xr10:uidLastSave="{00000000-0000-0000-0000-000000000000}"/>
  <bookViews>
    <workbookView xWindow="33720" yWindow="-120" windowWidth="29040" windowHeight="15720" tabRatio="870" activeTab="4" xr2:uid="{00000000-000D-0000-FFFF-FFFF00000000}"/>
  </bookViews>
  <sheets>
    <sheet name="Field data and Tal y Bont" sheetId="1" r:id="rId1"/>
    <sheet name="Elan" sheetId="21" r:id="rId2"/>
    <sheet name="Llyswen" sheetId="27" r:id="rId3"/>
    <sheet name="Biogen" sheetId="28" r:id="rId4"/>
    <sheet name="Organic" sheetId="30"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J65" i="1" l="1"/>
  <c r="K65" i="1"/>
  <c r="L65" i="1"/>
  <c r="N65" i="1"/>
  <c r="P65" i="1"/>
  <c r="Q65" i="1"/>
  <c r="R65" i="1"/>
  <c r="S65" i="1"/>
  <c r="T65" i="1"/>
  <c r="U65" i="1"/>
  <c r="J65" i="21"/>
  <c r="K65" i="21"/>
  <c r="L65" i="21"/>
  <c r="N65" i="21"/>
  <c r="P65" i="21"/>
  <c r="Q65" i="21"/>
  <c r="R65" i="21"/>
  <c r="S65" i="21"/>
  <c r="T65" i="21"/>
  <c r="U65" i="21"/>
  <c r="J65" i="27"/>
  <c r="K65" i="27"/>
  <c r="L65" i="27"/>
  <c r="N65" i="27"/>
  <c r="P65" i="27"/>
  <c r="Q65" i="27"/>
  <c r="R65" i="27"/>
  <c r="S65" i="27"/>
  <c r="T65" i="27"/>
  <c r="U65" i="27"/>
  <c r="J65" i="28"/>
  <c r="K65" i="28"/>
  <c r="L65" i="28"/>
  <c r="N65" i="28"/>
  <c r="P65" i="28"/>
  <c r="Q65" i="28"/>
  <c r="R65" i="28"/>
  <c r="S65" i="28"/>
  <c r="T65" i="28"/>
  <c r="U65" i="28"/>
  <c r="J65" i="30"/>
  <c r="K65" i="30"/>
  <c r="L65" i="30"/>
  <c r="N65" i="30"/>
  <c r="P65" i="30"/>
  <c r="Q65" i="30"/>
  <c r="R65" i="30"/>
  <c r="S65" i="30"/>
  <c r="T65" i="30"/>
  <c r="U65" i="30"/>
  <c r="J65" i="26"/>
  <c r="K65" i="26"/>
  <c r="L65" i="26"/>
  <c r="N65" i="26"/>
  <c r="P65" i="26"/>
  <c r="Q65" i="26"/>
  <c r="R65" i="26"/>
  <c r="S65" i="26"/>
  <c r="T65" i="26"/>
  <c r="U65" i="26"/>
  <c r="J65" i="24"/>
  <c r="K65" i="24"/>
  <c r="L65" i="24"/>
  <c r="N65" i="24"/>
  <c r="P65" i="24"/>
  <c r="Q65" i="24"/>
  <c r="R65" i="24"/>
  <c r="S65" i="24"/>
  <c r="T65" i="24"/>
  <c r="U65" i="24"/>
  <c r="J65" i="29"/>
  <c r="K65" i="29"/>
  <c r="L65" i="29"/>
  <c r="N65" i="29"/>
  <c r="P65" i="29"/>
  <c r="Q65" i="29"/>
  <c r="R65" i="29"/>
  <c r="S65" i="29"/>
  <c r="T65" i="29"/>
  <c r="U65" i="29"/>
  <c r="J65" i="23"/>
  <c r="K65" i="23"/>
  <c r="L65" i="23"/>
  <c r="N65" i="23"/>
  <c r="P65" i="23"/>
  <c r="Q65" i="23"/>
  <c r="R65" i="23"/>
  <c r="S65" i="23"/>
  <c r="T65" i="23"/>
  <c r="U65" i="23"/>
  <c r="J65" i="22"/>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T20" i="30"/>
  <c r="S20" i="30"/>
  <c r="R20" i="30"/>
  <c r="Q20" i="30"/>
  <c r="P20" i="30"/>
  <c r="O20" i="30"/>
  <c r="N20" i="30"/>
  <c r="M20" i="30"/>
  <c r="L20" i="30"/>
  <c r="K20" i="30"/>
  <c r="V18" i="30"/>
  <c r="Q18" i="30"/>
  <c r="N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U20" i="28"/>
  <c r="T20" i="28"/>
  <c r="S20" i="28"/>
  <c r="R20" i="28"/>
  <c r="Q20" i="28"/>
  <c r="P20" i="28"/>
  <c r="O20" i="28"/>
  <c r="N20" i="28"/>
  <c r="M20" i="28"/>
  <c r="L20" i="28"/>
  <c r="K20" i="28"/>
  <c r="V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V20" i="27"/>
  <c r="U20" i="27"/>
  <c r="T20" i="27"/>
  <c r="S20" i="27"/>
  <c r="R20" i="27"/>
  <c r="Q20" i="27"/>
  <c r="P20" i="27"/>
  <c r="O20" i="27"/>
  <c r="N20" i="27"/>
  <c r="M20" i="27"/>
  <c r="L20" i="27"/>
  <c r="K20" i="27"/>
  <c r="U18" i="27"/>
  <c r="S18" i="27"/>
  <c r="K18" i="27"/>
  <c r="J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V18"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S24"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D19" i="28" s="1"/>
  <c r="D20" i="28" s="1"/>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O65"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17" i="26"/>
  <c r="P21" i="26"/>
  <c r="P17" i="26"/>
  <c r="F59" i="28"/>
  <c r="G17" i="28"/>
  <c r="G19" i="28" s="1"/>
  <c r="G20" i="28" s="1"/>
  <c r="G21" i="28"/>
  <c r="G23" i="28" s="1"/>
  <c r="G24" i="28" s="1"/>
  <c r="N59" i="28"/>
  <c r="O17" i="28"/>
  <c r="O19" i="28" s="1"/>
  <c r="O21" i="28"/>
  <c r="E59" i="29"/>
  <c r="F17" i="29"/>
  <c r="F21" i="29"/>
  <c r="M59" i="29"/>
  <c r="N17" i="29"/>
  <c r="N21" i="29"/>
  <c r="N23" i="29" s="1"/>
  <c r="U59" i="29"/>
  <c r="V17" i="29"/>
  <c r="V21" i="29"/>
  <c r="V23" i="29" s="1"/>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24" i="28" s="1"/>
  <c r="H17" i="28"/>
  <c r="P21" i="28"/>
  <c r="P17" i="28"/>
  <c r="P19" i="28" s="1"/>
  <c r="G17" i="29"/>
  <c r="G21" i="29"/>
  <c r="G23" i="29" s="1"/>
  <c r="O17" i="29"/>
  <c r="O21" i="29"/>
  <c r="E59" i="30"/>
  <c r="F21" i="30"/>
  <c r="F17" i="30"/>
  <c r="F19" i="30" s="1"/>
  <c r="F20" i="30" s="1"/>
  <c r="M59" i="30"/>
  <c r="N21" i="30"/>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C65" i="21" s="1"/>
  <c r="G23" i="22"/>
  <c r="K58" i="21"/>
  <c r="K61" i="21" s="1"/>
  <c r="K64" i="21" s="1"/>
  <c r="R19" i="24"/>
  <c r="I21" i="27"/>
  <c r="I23" i="27" s="1"/>
  <c r="I24" i="27" s="1"/>
  <c r="Q21" i="27"/>
  <c r="R58" i="21"/>
  <c r="R61" i="21" s="1"/>
  <c r="R64" i="21" s="1"/>
  <c r="O57" i="21"/>
  <c r="A43" i="21"/>
  <c r="J58" i="21"/>
  <c r="J61" i="21" s="1"/>
  <c r="E19" i="21"/>
  <c r="E20" i="21" s="1"/>
  <c r="G23" i="26"/>
  <c r="D58" i="29"/>
  <c r="D61" i="29" s="1"/>
  <c r="P23" i="26"/>
  <c r="G21" i="27"/>
  <c r="G23" i="27" s="1"/>
  <c r="G24" i="27" s="1"/>
  <c r="O21" i="27"/>
  <c r="O23" i="27" s="1"/>
  <c r="O24" i="27" s="1"/>
  <c r="D58" i="30"/>
  <c r="D61" i="30" s="1"/>
  <c r="D64" i="30" s="1"/>
  <c r="D65"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I58" i="23"/>
  <c r="I61" i="23" s="1"/>
  <c r="I64" i="23" s="1"/>
  <c r="I65" i="23" s="1"/>
  <c r="Q58" i="23"/>
  <c r="Q61" i="23" s="1"/>
  <c r="L58" i="29"/>
  <c r="L61" i="29" s="1"/>
  <c r="T58" i="29"/>
  <c r="T61" i="29" s="1"/>
  <c r="T64" i="29" s="1"/>
  <c r="I23" i="30"/>
  <c r="I24" i="30" s="1"/>
  <c r="Q23" i="30"/>
  <c r="Q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J19" i="27"/>
  <c r="J20" i="27" s="1"/>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S58" i="22"/>
  <c r="S61" i="22" s="1"/>
  <c r="S64" i="22" s="1"/>
  <c r="F57" i="23"/>
  <c r="L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65" i="24" s="1"/>
  <c r="D58" i="28"/>
  <c r="D61"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M58" i="30"/>
  <c r="M61" i="30" s="1"/>
  <c r="U58" i="30"/>
  <c r="U61" i="30" s="1"/>
  <c r="U64" i="30" s="1"/>
  <c r="U66" i="30" s="1"/>
  <c r="N57" i="30"/>
  <c r="F59" i="30"/>
  <c r="B58" i="30"/>
  <c r="B61" i="30" s="1"/>
  <c r="B64"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G23" i="30"/>
  <c r="G24" i="30" s="1"/>
  <c r="R19" i="30"/>
  <c r="F63" i="30"/>
  <c r="N63" i="30"/>
  <c r="K19" i="30"/>
  <c r="S19" i="30"/>
  <c r="S23" i="30"/>
  <c r="S24" i="30" s="1"/>
  <c r="A31" i="30"/>
  <c r="A33" i="30"/>
  <c r="A39" i="30"/>
  <c r="A41" i="30"/>
  <c r="A47" i="30"/>
  <c r="A49" i="30"/>
  <c r="G57" i="30"/>
  <c r="O57" i="30"/>
  <c r="G59" i="30"/>
  <c r="G64" i="30" s="1"/>
  <c r="G65" i="30" s="1"/>
  <c r="O59" i="30"/>
  <c r="G63" i="30"/>
  <c r="O63" i="30"/>
  <c r="P63" i="30"/>
  <c r="I63" i="30"/>
  <c r="Q63" i="30"/>
  <c r="T19" i="30"/>
  <c r="E19" i="30"/>
  <c r="E20" i="30" s="1"/>
  <c r="V19" i="30"/>
  <c r="F23" i="30"/>
  <c r="F24" i="30" s="1"/>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E23" i="29"/>
  <c r="M23" i="29"/>
  <c r="U23" i="29"/>
  <c r="I57" i="29"/>
  <c r="Q57" i="29"/>
  <c r="I63" i="29"/>
  <c r="Q63" i="29"/>
  <c r="F19" i="29"/>
  <c r="N19" i="29"/>
  <c r="V19" i="29"/>
  <c r="F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K24" i="28" s="1"/>
  <c r="A31" i="28"/>
  <c r="A33" i="28"/>
  <c r="A37" i="28"/>
  <c r="A39" i="28"/>
  <c r="A41" i="28"/>
  <c r="A45" i="28"/>
  <c r="A47" i="28"/>
  <c r="A49" i="28"/>
  <c r="G57" i="28"/>
  <c r="O57" i="28"/>
  <c r="G59" i="28"/>
  <c r="O59" i="28"/>
  <c r="G63" i="28"/>
  <c r="O63" i="28"/>
  <c r="L19" i="28"/>
  <c r="L23" i="28"/>
  <c r="L24" i="28" s="1"/>
  <c r="T23" i="28"/>
  <c r="T24" i="28" s="1"/>
  <c r="H59" i="28"/>
  <c r="P59" i="28"/>
  <c r="H63" i="28"/>
  <c r="P63" i="28"/>
  <c r="E19" i="28"/>
  <c r="E20" i="28" s="1"/>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H19" i="27"/>
  <c r="H20" i="27" s="1"/>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5" i="30" l="1"/>
  <c r="C65" i="30"/>
  <c r="B65" i="30"/>
  <c r="I65" i="28"/>
  <c r="I65" i="27"/>
  <c r="E65" i="27"/>
  <c r="D65" i="27"/>
  <c r="C65" i="27"/>
  <c r="C23" i="21"/>
  <c r="C24" i="21" s="1"/>
  <c r="I64" i="26"/>
  <c r="I65" i="26" s="1"/>
  <c r="F64" i="26"/>
  <c r="F65" i="26" s="1"/>
  <c r="E64" i="30"/>
  <c r="E65" i="30" s="1"/>
  <c r="D64" i="28"/>
  <c r="D65" i="28" s="1"/>
  <c r="M66" i="26"/>
  <c r="M65" i="26"/>
  <c r="F66" i="26"/>
  <c r="L64" i="22"/>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H64" i="27"/>
  <c r="G64" i="22"/>
  <c r="L64" i="29"/>
  <c r="G64" i="24"/>
  <c r="H64" i="24"/>
  <c r="D64" i="23"/>
  <c r="D65" i="23" s="1"/>
  <c r="K64" i="24"/>
  <c r="P64" i="24"/>
  <c r="U64" i="29"/>
  <c r="U66" i="29" s="1"/>
  <c r="O66" i="21"/>
  <c r="M64" i="30"/>
  <c r="K64" i="26"/>
  <c r="K66" i="26" s="1"/>
  <c r="C64" i="28"/>
  <c r="C64" i="24"/>
  <c r="L64" i="27"/>
  <c r="L66" i="27" s="1"/>
  <c r="R64" i="24"/>
  <c r="R66" i="24" s="1"/>
  <c r="K64" i="29"/>
  <c r="K66" i="29" s="1"/>
  <c r="J64" i="29"/>
  <c r="J66" i="29" s="1"/>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J66" i="26"/>
  <c r="C66" i="22"/>
  <c r="T66" i="21"/>
  <c r="S66" i="23"/>
  <c r="H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C66" i="30"/>
  <c r="I66" i="30"/>
  <c r="R66" i="29"/>
  <c r="I66" i="29"/>
  <c r="S66" i="29"/>
  <c r="T66" i="28"/>
  <c r="M66" i="28"/>
  <c r="Q66" i="28"/>
  <c r="I66" i="28"/>
  <c r="S66" i="28"/>
  <c r="K66" i="28"/>
  <c r="Q66" i="27"/>
  <c r="I66" i="27"/>
  <c r="P66" i="27"/>
  <c r="Q66" i="26"/>
  <c r="P66" i="26"/>
  <c r="C66" i="26"/>
  <c r="I66" i="26"/>
  <c r="H66" i="26"/>
  <c r="L66" i="24"/>
  <c r="P66" i="24"/>
  <c r="D66" i="24"/>
  <c r="K66" i="24"/>
  <c r="M66" i="24"/>
  <c r="I66" i="23"/>
  <c r="N66" i="23"/>
  <c r="E66" i="23"/>
  <c r="I66" i="22"/>
  <c r="M66" i="22"/>
  <c r="S66" i="22"/>
  <c r="K66" i="22"/>
  <c r="T66" i="22"/>
  <c r="K66" i="21"/>
  <c r="C66" i="21"/>
  <c r="D66" i="21"/>
  <c r="R66" i="21"/>
  <c r="N64" i="1"/>
  <c r="M64" i="1"/>
  <c r="M65" i="1" s="1"/>
  <c r="T64" i="1"/>
  <c r="L64" i="1"/>
  <c r="J64" i="1"/>
  <c r="K64" i="1"/>
  <c r="O64" i="1"/>
  <c r="O65" i="1" s="1"/>
  <c r="C64" i="1"/>
  <c r="C65" i="1" s="1"/>
  <c r="I64" i="1"/>
  <c r="H64" i="1"/>
  <c r="G64" i="1"/>
  <c r="F64" i="1"/>
  <c r="E64" i="1"/>
  <c r="D64" i="1"/>
  <c r="B64" i="1"/>
  <c r="B65" i="1" s="1"/>
  <c r="D63" i="1"/>
  <c r="L63" i="1"/>
  <c r="F63" i="1"/>
  <c r="R63" i="1"/>
  <c r="J63" i="1"/>
  <c r="Q63" i="1"/>
  <c r="Q66" i="1" s="1"/>
  <c r="I63" i="1"/>
  <c r="C63" i="1"/>
  <c r="K63" i="1"/>
  <c r="P63" i="1"/>
  <c r="H63" i="1"/>
  <c r="T63" i="1"/>
  <c r="T66" i="1" s="1"/>
  <c r="S63" i="1"/>
  <c r="O63" i="1"/>
  <c r="G63" i="1"/>
  <c r="N63" i="1"/>
  <c r="E63" i="1"/>
  <c r="B63" i="1"/>
  <c r="U63" i="1"/>
  <c r="M63" i="1"/>
  <c r="I65" i="1" l="1"/>
  <c r="H65" i="1"/>
  <c r="G65" i="1"/>
  <c r="F65" i="1"/>
  <c r="E65" i="1"/>
  <c r="D65" i="1"/>
  <c r="O66" i="23"/>
  <c r="O65" i="23"/>
  <c r="O66" i="28"/>
  <c r="O65" i="28"/>
  <c r="O66" i="30"/>
  <c r="O65" i="30"/>
  <c r="O66" i="27"/>
  <c r="O65" i="27"/>
  <c r="O66" i="26"/>
  <c r="O65" i="26"/>
  <c r="O66" i="29"/>
  <c r="O65" i="29"/>
  <c r="O66" i="24"/>
  <c r="O65" i="24"/>
  <c r="D66" i="28"/>
  <c r="E66" i="30"/>
  <c r="D66" i="29"/>
  <c r="M66" i="27"/>
  <c r="M65" i="27"/>
  <c r="M66" i="29"/>
  <c r="M66" i="21"/>
  <c r="M66" i="30"/>
  <c r="M65" i="30"/>
  <c r="M66" i="23"/>
  <c r="M65" i="23"/>
  <c r="I66" i="24"/>
  <c r="I66" i="21"/>
  <c r="I65" i="21"/>
  <c r="H66" i="27"/>
  <c r="H65" i="27"/>
  <c r="H66" i="28"/>
  <c r="H65" i="28"/>
  <c r="H66" i="21"/>
  <c r="H66" i="29"/>
  <c r="H65" i="29"/>
  <c r="H66" i="24"/>
  <c r="H65" i="24"/>
  <c r="G66" i="27"/>
  <c r="G65" i="27"/>
  <c r="G66" i="24"/>
  <c r="G65" i="24"/>
  <c r="G66" i="22"/>
  <c r="G65" i="22"/>
  <c r="G66" i="28"/>
  <c r="G65" i="28"/>
  <c r="G66" i="23"/>
  <c r="G65" i="23"/>
  <c r="G66" i="29"/>
  <c r="G65" i="29"/>
  <c r="G66" i="21"/>
  <c r="G65" i="21"/>
  <c r="G66" i="26"/>
  <c r="G65" i="26"/>
  <c r="F66" i="30"/>
  <c r="F65" i="30"/>
  <c r="F66" i="21"/>
  <c r="F65" i="21"/>
  <c r="F66" i="23"/>
  <c r="F65" i="23"/>
  <c r="F66" i="28"/>
  <c r="F65" i="28"/>
  <c r="F66" i="22"/>
  <c r="F65" i="22"/>
  <c r="F66" i="29"/>
  <c r="F65" i="29"/>
  <c r="F66" i="24"/>
  <c r="F65" i="24"/>
  <c r="F66" i="27"/>
  <c r="F65" i="27"/>
  <c r="E66" i="28"/>
  <c r="E65" i="28"/>
  <c r="E66" i="29"/>
  <c r="E65" i="29"/>
  <c r="E66" i="26"/>
  <c r="E65" i="26"/>
  <c r="E66" i="21"/>
  <c r="E65" i="21"/>
  <c r="E66" i="24"/>
  <c r="E65" i="24"/>
  <c r="D66" i="22"/>
  <c r="D66" i="26"/>
  <c r="D66" i="23"/>
  <c r="C66" i="24"/>
  <c r="C65" i="24"/>
  <c r="C66" i="28"/>
  <c r="C65" i="28"/>
  <c r="B66" i="27"/>
  <c r="B65" i="27"/>
  <c r="B66" i="28"/>
  <c r="B65" i="28"/>
  <c r="B66" i="22"/>
  <c r="B65" i="22"/>
  <c r="B66" i="23"/>
  <c r="B65" i="23"/>
  <c r="B66" i="29"/>
  <c r="B65" i="29"/>
  <c r="B66" i="26"/>
  <c r="B65" i="26"/>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<sst xmlns="http://schemas.openxmlformats.org/spreadsheetml/2006/main" count="2138" uniqueCount="170">
  <si>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</si>
  <si>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</si>
  <si>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</si>
  <si>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</si>
  <si>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</si>
  <si>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</si>
  <si>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</si>
  <si>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</si>
  <si>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</si>
  <si>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</si>
  <si>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</si>
  <si>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</si>
  <si>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</si>
  <si>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</si>
  <si>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</si>
  <si>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</si>
  <si>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</si>
  <si>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</si>
  <si>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</si>
  <si>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</si>
  <si>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</si>
  <si>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</si>
  <si>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</si>
  <si>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</si>
  <si>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</si>
  <si>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</si>
  <si>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</si>
  <si>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</si>
  <si>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</si>
  <si>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</si>
  <si>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</si>
  <si>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</si>
  <si>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</si>
  <si>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</si>
  <si>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</si>
  <si>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</si>
  <si>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</si>
  <si>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</si>
  <si>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</si>
  <si>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</si>
  <si>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</si>
  <si>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</si>
  <si>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</si>
  <si>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</si>
  <si>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</si>
  <si>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</si>
  <si>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</si>
  <si>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</si>
  <si>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</si>
  <si>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</si>
  <si>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</si>
  <si>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</si>
  <si>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</si>
  <si>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</si>
  <si>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</si>
  <si>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</si>
  <si>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</si>
  <si>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</si>
  <si>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</si>
  <si>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</si>
  <si>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</si>
  <si>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</si>
  <si>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</si>
  <si>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</si>
  <si>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</si>
  <si>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</si>
  <si>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</si>
  <si>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</si>
  <si>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</si>
  <si>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</si>
  <si>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</si>
  <si>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</si>
  <si>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</si>
  <si>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</si>
  <si>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</si>
  <si>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</si>
  <si>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</si>
  <si>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</si>
  <si>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</si>
  <si>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</si>
  <si>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</si>
  <si>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</si>
  <si>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</si>
  <si>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</si>
  <si>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</si>
  <si>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</si>
  <si>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</si>
  <si>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</si>
  <si>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</si>
  <si>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</si>
  <si>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</si>
  <si>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</si>
  <si>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</si>
  <si>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</si>
  <si>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</si>
  <si>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</si>
  <si>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</si>
  <si>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</si>
  <si>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</si>
  <si>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</si>
  <si>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</si>
  <si>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</si>
  <si>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</si>
  <si>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</si>
  <si>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</si>
  <si>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</si>
  <si>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</si>
  <si>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</si>
  <si>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</si>
  <si>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</si>
  <si>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</si>
  <si>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</si>
  <si>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</si>
  <si>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</si>
  <si>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</si>
  <si>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</si>
  <si>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</si>
  <si>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</si>
  <si>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</si>
  <si>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</si>
  <si>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</si>
  <si>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</si>
  <si>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</si>
  <si>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</si>
  <si>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</si>
  <si>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</si>
  <si>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</si>
  <si>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</si>
  <si>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</si>
  <si>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</si>
  <si>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</si>
  <si>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</si>
  <si>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</si>
  <si>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</si>
  <si>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</si>
  <si>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</si>
  <si>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</si>
  <si>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</si>
  <si>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</si>
  <si>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</si>
  <si>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</si>
  <si>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</si>
  <si>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</si>
  <si>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</si>
  <si>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</si>
  <si>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</si>
  <si>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</si>
  <si>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</si>
  <si>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</si>
  <si>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</si>
  <si>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</si>
  <si>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</si>
  <si>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</si>
  <si>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</si>
  <si>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</si>
  <si>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</si>
  <si>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</si>
  <si>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</si>
  <si>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</si>
  <si>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</si>
  <si>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PAN-031145</t>
  </si>
  <si>
    <t>GP3792SK</t>
  </si>
  <si>
    <t>Byproduct Recovery Limited</t>
  </si>
  <si>
    <t>The Dderw, Llyswen, Brecon LD3 0UT</t>
  </si>
  <si>
    <t>Bryan Burn</t>
  </si>
  <si>
    <t>m</t>
  </si>
  <si>
    <t>Tal y Bont</t>
  </si>
  <si>
    <t>Elan</t>
  </si>
  <si>
    <t>Llyswen</t>
  </si>
  <si>
    <t>Biogen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</si>
</sst>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44.4</v>
      </c>
      <c r="G1" s="134" t="s">
        <v>43</v>
      </c>
      <c r="H1" s="135"/>
      <c r="I1" s="109">
        <v>6.6</v>
      </c>
      <c r="J1" s="158" t="s">
        <v>153</v>
      </c>
      <c r="K1" s="159"/>
      <c r="L1" s="109">
        <v>204</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v>190902</v>
      </c>
      <c r="G2" s="136" t="s">
        <v>110</v>
      </c>
      <c r="H2" s="137"/>
      <c r="I2" s="110"/>
      <c r="J2" s="138" t="s">
        <v>158</v>
      </c>
      <c r="K2" s="139"/>
      <c r="L2" s="110">
        <v>0.85199999999999998</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78</v>
      </c>
      <c r="G3" s="138" t="s">
        <v>159</v>
      </c>
      <c r="H3" s="139"/>
      <c r="I3" s="110"/>
      <c r="J3" s="160" t="s">
        <v>154</v>
      </c>
      <c r="K3" s="161"/>
      <c r="L3" s="110">
        <f>(L1/(L2*10000))*100</f>
        <v>2.3943661971830985</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166</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v>1</v>
      </c>
      <c r="D8" s="11">
        <v>2</v>
      </c>
      <c r="E8" s="11">
        <v>3</v>
      </c>
      <c r="F8" s="11">
        <v>4</v>
      </c>
      <c r="G8" s="11">
        <v>5</v>
      </c>
      <c r="H8" s="11">
        <v>6</v>
      </c>
      <c r="I8" s="11">
        <v>7</v>
      </c>
      <c r="J8" s="11">
        <v>8</v>
      </c>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165</v>
      </c>
      <c r="D9" s="11" t="s">
        <v>165</v>
      </c>
      <c r="E9" s="11" t="s">
        <v>165</v>
      </c>
      <c r="F9" s="11" t="s">
        <v>165</v>
      </c>
      <c r="G9" s="11" t="s">
        <v>165</v>
      </c>
      <c r="H9" s="11" t="s">
        <v>165</v>
      </c>
      <c r="I9" s="11" t="s">
        <v>165</v>
      </c>
      <c r="J9" s="11" t="s">
        <v>165</v>
      </c>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5.9</v>
      </c>
      <c r="D10" s="11">
        <v>6.1</v>
      </c>
      <c r="E10" s="11">
        <v>6.6</v>
      </c>
      <c r="F10" s="11">
        <v>6.3</v>
      </c>
      <c r="G10" s="11">
        <v>6.6</v>
      </c>
      <c r="H10" s="11">
        <v>6.5</v>
      </c>
      <c r="I10" s="11">
        <v>5.9</v>
      </c>
      <c r="J10" s="11">
        <v>5.8</v>
      </c>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1</v>
      </c>
      <c r="D11" s="11">
        <v>1</v>
      </c>
      <c r="E11" s="11">
        <v>1</v>
      </c>
      <c r="F11" s="11">
        <v>2</v>
      </c>
      <c r="G11" s="11">
        <v>2</v>
      </c>
      <c r="H11" s="11">
        <v>3</v>
      </c>
      <c r="I11" s="11">
        <v>4</v>
      </c>
      <c r="J11" s="11">
        <v>2</v>
      </c>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1</v>
      </c>
      <c r="D12" s="11">
        <v>0</v>
      </c>
      <c r="E12" s="11">
        <v>2</v>
      </c>
      <c r="F12" s="11">
        <v>1</v>
      </c>
      <c r="G12" s="11">
        <v>3</v>
      </c>
      <c r="H12" s="11">
        <v>3</v>
      </c>
      <c r="I12" s="11">
        <v>2</v>
      </c>
      <c r="J12" s="11">
        <v>2</v>
      </c>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2</v>
      </c>
      <c r="D13" s="11">
        <v>2</v>
      </c>
      <c r="E13" s="11">
        <v>2</v>
      </c>
      <c r="F13" s="11">
        <v>1</v>
      </c>
      <c r="G13" s="11">
        <v>1</v>
      </c>
      <c r="H13" s="11">
        <v>2</v>
      </c>
      <c r="I13" s="11">
        <v>2</v>
      </c>
      <c r="J13" s="11">
        <v>3</v>
      </c>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38</v>
      </c>
      <c r="D15" s="11">
        <v>38</v>
      </c>
      <c r="E15" s="11">
        <v>38</v>
      </c>
      <c r="F15" s="11">
        <v>38</v>
      </c>
      <c r="G15" s="11">
        <v>38</v>
      </c>
      <c r="H15" s="11">
        <v>38</v>
      </c>
      <c r="I15" s="11">
        <v>38</v>
      </c>
      <c r="J15" s="11">
        <v>38</v>
      </c>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66.988839999999996</v>
      </c>
      <c r="E18" s="12">
        <f>$D33</f>
        <v>66.988839999999996</v>
      </c>
      <c r="F18" s="12">
        <f>$D34</f>
        <v>65.113152479999997</v>
      </c>
      <c r="G18" s="12">
        <f>$D35</f>
        <v>65.113152479999997</v>
      </c>
      <c r="H18" s="12">
        <f>$D36</f>
        <v>32.690553919999999</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2.3888400000000019</v>
      </c>
      <c r="E19" s="12">
        <f t="shared" si="1"/>
        <v>2.3888400000000019</v>
      </c>
      <c r="F19" s="12">
        <f t="shared" si="1"/>
        <v>0.51315248000000224</v>
      </c>
      <c r="G19" s="12">
        <f t="shared" si="1"/>
        <v>0.51315248000000224</v>
      </c>
      <c r="H19" s="12">
        <f t="shared" si="1"/>
        <v>-31.909446079999995</v>
      </c>
      <c r="I19" s="12">
        <f t="shared" si="1"/>
        <v>-64.599999999999994</v>
      </c>
      <c r="J19" s="12">
        <f t="shared" si="1"/>
        <v>-64.599999999999994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6.2069549999999998</v>
      </c>
      <c r="E22" s="12">
        <f>$E33</f>
        <v>6.2069549999999998</v>
      </c>
      <c r="F22" s="12">
        <f>$E34</f>
        <v>6.0331602599999998</v>
      </c>
      <c r="G22" s="12">
        <f>$E35</f>
        <v>6.0331602599999998</v>
      </c>
      <c r="H22" s="12">
        <f>$E36</f>
        <v>3.0289940400000002</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-221.79304500000001</v>
      </c>
      <c r="E23" s="12">
        <f t="shared" si="3"/>
        <v>-221.79304500000001</v>
      </c>
      <c r="F23" s="12">
        <f t="shared" si="3"/>
        <v>-221.96683974000001</v>
      </c>
      <c r="G23" s="12">
        <f t="shared" si="3"/>
        <v>-221.96683974000001</v>
      </c>
      <c r="H23" s="12">
        <f t="shared" si="3"/>
        <v>-224.97100596000001</v>
      </c>
      <c r="I23" s="12">
        <f t="shared" si="3"/>
        <v>-228</v>
      </c>
      <c r="J23" s="12">
        <f t="shared" si="3"/>
        <v>-228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6.8</v>
      </c>
      <c r="C28" s="11">
        <v>0.85199999999999998</v>
      </c>
      <c r="D28" s="11">
        <v>0.17199999999999999</v>
      </c>
      <c r="E28" s="11">
        <v>3.0300000000000001E-2</v>
      </c>
      <c r="F28" s="11">
        <v>640</v>
      </c>
      <c r="G28" s="11">
        <v>64.7</v>
      </c>
      <c r="H28" s="11">
        <v>146</v>
      </c>
      <c r="I28" s="11">
        <v>18.3</v>
      </c>
      <c r="J28" s="11">
        <v>0.43</v>
      </c>
      <c r="K28" s="15">
        <v>0.3</v>
      </c>
      <c r="L28" s="11">
        <v>20.5</v>
      </c>
      <c r="M28" s="11">
        <v>12.7</v>
      </c>
      <c r="N28" s="11">
        <v>70100</v>
      </c>
      <c r="O28" s="11">
        <v>5090</v>
      </c>
      <c r="P28" s="11"/>
      <c r="Q28" s="11">
        <v>4730</v>
      </c>
      <c r="R28" s="11"/>
      <c r="S28" s="11">
        <v>18.8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0</v>
      </c>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31"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144.84</v>
      </c>
      <c r="D32" s="65">
        <f t="shared" ref="D32:D50" si="7">(IF(D$27="%w/w SAR",((D$28*10)*$B32),IF(D$27="%w/w DM",(((D$28*10)*($B$28/100))*$B32),IF(D$27="kg/t SAR",(D$28*$B32),IF(D$27="kg/t DM",((D$28*($B$28/100))*$B32),IF(D$27="mg/kg SAR",((D$28*0.001)*$B32),IF(D$27="mg/kg DM",(((D$28*0.001)*($B$28/100))*$B32),"0")))))))*2.291</f>
        <v>66.988839999999996</v>
      </c>
      <c r="E32" s="65">
        <f t="shared" ref="E32:E50" si="8">(IF(E$27="%w/w SAR",((E$28*10)*$B32),IF(E$27="%w/w DM",(((E$28*10)*($B$28/100))*$B32),IF(E$27="kg/t SAR",(E$28*$B32),IF(E$27="kg/t DM",((E$28*($B$28/100))*$B32),IF(E$27="mg/kg SAR",((E$28*0.001)*$B32),IF(E$27="mg/kg DM",(((E$28*0.001)*($B$28/100))*$B32),"0")))))))*1.205</f>
        <v>6.2069549999999998</v>
      </c>
      <c r="F32" s="65">
        <f t="shared" ref="F32:F50" si="9">(IF(F$27="%w/w SAR",((F$28*10)*$B32),IF(F$27="%w/w DM",(((F$28*10)*($B$28/100))*$B32),IF(F$27="kg/t SAR",(F$28*$B32),IF(F$27="kg/t DM",((F$28*($B$28/100))*$B32),IF(F$27="mg/kg SAR",((F$28*0.001)*$B32),IF(F$27="mg/kg DM",(((F$28*0.001)*($B$28/100))*$B32),"0")))))))*1.658</f>
        <v>18.03904</v>
      </c>
      <c r="G32" s="65">
        <f t="shared" ref="G32:P50" si="10">IF(G$27="%w/w SAR",((G$28*10)*$B32),IF(G$27="%w/w DM",(((G$28*10)*($B$28/100))*$B32),IF(G$27="kg/t SAR",(G$28*$B32),IF(G$27="kg/t DM",((G$28*($B$28/100))*$B32),IF(G$27="mg/kg SAR",((G$28*0.001)*$B32),IF(G$27="mg/kg DM",(((G$28*0.001)*($B$28/100))*$B32),0))))))</f>
        <v>1.0999000000000003</v>
      </c>
      <c r="H32" s="65">
        <f t="shared" si="10"/>
        <v>2.4819999999999998</v>
      </c>
      <c r="I32" s="65">
        <f t="shared" si="10"/>
        <v>0.31110000000000004</v>
      </c>
      <c r="J32" s="65">
        <f t="shared" si="10"/>
        <v>7.3100000000000005E-3</v>
      </c>
      <c r="K32" s="65">
        <f t="shared" si="10"/>
        <v>5.1000000000000004E-3</v>
      </c>
      <c r="L32" s="65">
        <f t="shared" si="10"/>
        <v>0.34850000000000003</v>
      </c>
      <c r="M32" s="65">
        <f t="shared" si="10"/>
        <v>0.21590000000000001</v>
      </c>
      <c r="N32" s="65">
        <f t="shared" si="10"/>
        <v>1191.7000000000003</v>
      </c>
      <c r="O32" s="65">
        <f t="shared" si="10"/>
        <v>86.530000000000015</v>
      </c>
      <c r="P32" s="65">
        <f t="shared" si="10"/>
        <v>0</v>
      </c>
      <c r="Q32" s="65">
        <f t="shared" ref="Q32:Q50" si="11">(IF(Q$27="%w/w SAR",((Q$28*10)*$B32),IF(Q$27="%w/w DM",(((Q$28*10)*($B$28/100))*$B32),IF(Q$27="kg/t SAR",(Q$28*$B32),IF(Q$27="kg/t DM",((Q$28*($B$28/100))*$B32),IF(Q$27="mg/kg SAR",((Q$28*0.001)*$B32),IF(Q$27="mg/kg DM",(((Q$28*0.001)*($B$28/100))*$B32),0)))))))*2.5</f>
        <v>201.02500000000003</v>
      </c>
      <c r="R32" s="65">
        <f t="shared" ref="R32:U50" si="12">IF(R$27="%w/w SAR",((R$28*10)*$B32),IF(R$27="%w/w DM",(((R$28*10)*($B$28/100))*$B32),IF(R$27="kg/t SAR",(R$28*$B32),IF(R$27="kg/t DM",((R$28*($B$28/100))*$B32),IF(R$27="mg/kg SAR",((R$28*0.001)*$B32),IF(R$27="mg/kg DM",(((R$28*0.001)*($B$28/100))*$B32),0))))))</f>
        <v>0</v>
      </c>
      <c r="S32" s="65">
        <f t="shared" si="12"/>
        <v>0.3196</v>
      </c>
      <c r="T32" s="65">
        <f t="shared" si="12"/>
        <v>0</v>
      </c>
      <c r="U32" s="126">
        <f t="shared" si="12"/>
        <v>0</v>
      </c>
    </row>
    <row r="33" spans="1:21" s="48" customFormat="1" ht="13" x14ac:dyDescent="0.35">
      <c r="A33" s="125">
        <f>E8</f>
        <v>3</v>
      </c>
      <c r="B33" s="11">
        <v>250</v>
      </c>
      <c r="C33" s="65">
        <f t="shared" si="6"/>
        <v>144.84</v>
      </c>
      <c r="D33" s="65">
        <f t="shared" si="7"/>
        <v>66.988839999999996</v>
      </c>
      <c r="E33" s="65">
        <f t="shared" si="8"/>
        <v>6.2069549999999998</v>
      </c>
      <c r="F33" s="65">
        <f t="shared" si="9"/>
        <v>18.03904</v>
      </c>
      <c r="G33" s="65">
        <f t="shared" si="10"/>
        <v>1.0999000000000003</v>
      </c>
      <c r="H33" s="65">
        <f t="shared" si="10"/>
        <v>2.4819999999999998</v>
      </c>
      <c r="I33" s="65">
        <f t="shared" si="10"/>
        <v>0.31110000000000004</v>
      </c>
      <c r="J33" s="65">
        <f t="shared" si="10"/>
        <v>7.3100000000000005E-3</v>
      </c>
      <c r="K33" s="65">
        <f t="shared" si="10"/>
        <v>5.1000000000000004E-3</v>
      </c>
      <c r="L33" s="65">
        <f t="shared" si="10"/>
        <v>0.34850000000000003</v>
      </c>
      <c r="M33" s="65">
        <f t="shared" si="10"/>
        <v>0.21590000000000001</v>
      </c>
      <c r="N33" s="65">
        <f t="shared" si="10"/>
        <v>1191.7000000000003</v>
      </c>
      <c r="O33" s="65">
        <f t="shared" si="10"/>
        <v>86.530000000000015</v>
      </c>
      <c r="P33" s="65">
        <f t="shared" si="10"/>
        <v>0</v>
      </c>
      <c r="Q33" s="65">
        <f t="shared" si="11"/>
        <v>201.02500000000003</v>
      </c>
      <c r="R33" s="65">
        <f t="shared" si="12"/>
        <v>0</v>
      </c>
      <c r="S33" s="65">
        <f t="shared" si="12"/>
        <v>0.3196</v>
      </c>
      <c r="T33" s="65">
        <f t="shared" si="12"/>
        <v>0</v>
      </c>
      <c r="U33" s="126">
        <f t="shared" si="12"/>
        <v>0</v>
      </c>
    </row>
    <row r="34" spans="1:21" s="48" customFormat="1" ht="13" x14ac:dyDescent="0.35">
      <c r="A34" s="125">
        <f>F8</f>
        <v>4</v>
      </c>
      <c r="B34" s="11">
        <v>243</v>
      </c>
      <c r="C34" s="65">
        <f t="shared" si="6"/>
        <v>140.78448</v>
      </c>
      <c r="D34" s="65">
        <f t="shared" si="7"/>
        <v>65.113152479999997</v>
      </c>
      <c r="E34" s="65">
        <f t="shared" si="8"/>
        <v>6.0331602599999998</v>
      </c>
      <c r="F34" s="65">
        <f t="shared" si="9"/>
        <v>17.533946879999998</v>
      </c>
      <c r="G34" s="65">
        <f t="shared" si="10"/>
        <v>1.0691028000000002</v>
      </c>
      <c r="H34" s="65">
        <f t="shared" si="10"/>
        <v>2.4125039999999998</v>
      </c>
      <c r="I34" s="65">
        <f t="shared" si="10"/>
        <v>0.30238920000000002</v>
      </c>
      <c r="J34" s="65">
        <f t="shared" si="10"/>
        <v>7.10532E-3</v>
      </c>
      <c r="K34" s="65">
        <f t="shared" si="10"/>
        <v>4.9572000000000001E-3</v>
      </c>
      <c r="L34" s="65">
        <f t="shared" si="10"/>
        <v>0.33874199999999999</v>
      </c>
      <c r="M34" s="65">
        <f t="shared" si="10"/>
        <v>0.20985480000000001</v>
      </c>
      <c r="N34" s="65">
        <f t="shared" si="10"/>
        <v>1158.3324000000002</v>
      </c>
      <c r="O34" s="65">
        <f t="shared" si="10"/>
        <v>84.107160000000007</v>
      </c>
      <c r="P34" s="65">
        <f t="shared" si="10"/>
        <v>0</v>
      </c>
      <c r="Q34" s="65">
        <f t="shared" si="11"/>
        <v>195.39630000000002</v>
      </c>
      <c r="R34" s="65">
        <f t="shared" si="12"/>
        <v>0</v>
      </c>
      <c r="S34" s="65">
        <f t="shared" si="12"/>
        <v>0.31065120000000002</v>
      </c>
      <c r="T34" s="65">
        <f t="shared" si="12"/>
        <v>0</v>
      </c>
      <c r="U34" s="126">
        <f t="shared" si="12"/>
        <v>0</v>
      </c>
    </row>
    <row r="35" spans="1:21" s="48" customFormat="1" ht="13" x14ac:dyDescent="0.35">
      <c r="A35" s="125">
        <f>G8</f>
        <v>5</v>
      </c>
      <c r="B35" s="11">
        <v>243</v>
      </c>
      <c r="C35" s="65">
        <f t="shared" si="6"/>
        <v>140.78448</v>
      </c>
      <c r="D35" s="65">
        <f t="shared" si="7"/>
        <v>65.113152479999997</v>
      </c>
      <c r="E35" s="65">
        <f t="shared" si="8"/>
        <v>6.0331602599999998</v>
      </c>
      <c r="F35" s="65">
        <f t="shared" si="9"/>
        <v>17.533946879999998</v>
      </c>
      <c r="G35" s="65">
        <f t="shared" si="10"/>
        <v>1.0691028000000002</v>
      </c>
      <c r="H35" s="65">
        <f t="shared" si="10"/>
        <v>2.4125039999999998</v>
      </c>
      <c r="I35" s="65">
        <f t="shared" si="10"/>
        <v>0.30238920000000002</v>
      </c>
      <c r="J35" s="65">
        <f t="shared" si="10"/>
        <v>7.10532E-3</v>
      </c>
      <c r="K35" s="65">
        <f t="shared" si="10"/>
        <v>4.9572000000000001E-3</v>
      </c>
      <c r="L35" s="65">
        <f t="shared" si="10"/>
        <v>0.33874199999999999</v>
      </c>
      <c r="M35" s="65">
        <f t="shared" si="10"/>
        <v>0.20985480000000001</v>
      </c>
      <c r="N35" s="65">
        <f t="shared" si="10"/>
        <v>1158.3324000000002</v>
      </c>
      <c r="O35" s="65">
        <f t="shared" si="10"/>
        <v>84.107160000000007</v>
      </c>
      <c r="P35" s="65">
        <f t="shared" si="10"/>
        <v>0</v>
      </c>
      <c r="Q35" s="65">
        <f t="shared" si="11"/>
        <v>195.39630000000002</v>
      </c>
      <c r="R35" s="65">
        <f t="shared" si="12"/>
        <v>0</v>
      </c>
      <c r="S35" s="65">
        <f t="shared" si="12"/>
        <v>0.31065120000000002</v>
      </c>
      <c r="T35" s="65">
        <f t="shared" si="12"/>
        <v>0</v>
      </c>
      <c r="U35" s="126">
        <f t="shared" si="12"/>
        <v>0</v>
      </c>
    </row>
    <row r="36" spans="1:21" s="48" customFormat="1" ht="13" x14ac:dyDescent="0.35">
      <c r="A36" s="125">
        <f>H8</f>
        <v>6</v>
      </c>
      <c r="B36" s="11">
        <v>122</v>
      </c>
      <c r="C36" s="65">
        <f t="shared" si="6"/>
        <v>70.681920000000005</v>
      </c>
      <c r="D36" s="65">
        <f t="shared" si="7"/>
        <v>32.690553919999999</v>
      </c>
      <c r="E36" s="65">
        <f t="shared" si="8"/>
        <v>3.0289940400000002</v>
      </c>
      <c r="F36" s="65">
        <f t="shared" si="9"/>
        <v>8.8030515200000004</v>
      </c>
      <c r="G36" s="65">
        <f t="shared" si="10"/>
        <v>0.53675120000000009</v>
      </c>
      <c r="H36" s="65">
        <f t="shared" si="10"/>
        <v>1.2112159999999998</v>
      </c>
      <c r="I36" s="65">
        <f t="shared" si="10"/>
        <v>0.1518168</v>
      </c>
      <c r="J36" s="65">
        <f t="shared" si="10"/>
        <v>3.5672800000000004E-3</v>
      </c>
      <c r="K36" s="65">
        <f t="shared" si="10"/>
        <v>2.4888000000000002E-3</v>
      </c>
      <c r="L36" s="65">
        <f t="shared" si="10"/>
        <v>0.170068</v>
      </c>
      <c r="M36" s="65">
        <f t="shared" si="10"/>
        <v>0.10535920000000001</v>
      </c>
      <c r="N36" s="65">
        <f t="shared" si="10"/>
        <v>581.54960000000005</v>
      </c>
      <c r="O36" s="65">
        <f t="shared" si="10"/>
        <v>42.226640000000003</v>
      </c>
      <c r="P36" s="65">
        <f t="shared" si="10"/>
        <v>0</v>
      </c>
      <c r="Q36" s="65">
        <f t="shared" si="11"/>
        <v>98.100200000000015</v>
      </c>
      <c r="R36" s="65">
        <f t="shared" si="12"/>
        <v>0</v>
      </c>
      <c r="S36" s="65">
        <f t="shared" si="12"/>
        <v>0.15596480000000001</v>
      </c>
      <c r="T36" s="65">
        <f t="shared" si="12"/>
        <v>0</v>
      </c>
      <c r="U36" s="126">
        <f t="shared" si="12"/>
        <v>0</v>
      </c>
    </row>
    <row r="37" spans="1:21" s="48" customFormat="1" ht="13" x14ac:dyDescent="0.35">
      <c r="A37" s="125">
        <f>I8</f>
        <v>7</v>
      </c>
      <c r="B37" s="11">
        <v>0</v>
      </c>
      <c r="C37" s="65">
        <f t="shared" si="6"/>
        <v>0</v>
      </c>
      <c r="D37" s="65">
        <f t="shared" si="7"/>
        <v>0</v>
      </c>
      <c r="E37" s="65">
        <f t="shared" si="8"/>
        <v>0</v>
      </c>
      <c r="F37" s="65">
        <f t="shared" si="9"/>
        <v>0</v>
      </c>
      <c r="G37" s="65">
        <f t="shared" si="10"/>
        <v>0</v>
      </c>
      <c r="H37" s="65">
        <f t="shared" si="10"/>
        <v>0</v>
      </c>
      <c r="I37" s="65">
        <f t="shared" si="10"/>
        <v>0</v>
      </c>
      <c r="J37" s="65">
        <f t="shared" si="10"/>
        <v>0</v>
      </c>
      <c r="K37" s="65">
        <f t="shared" si="10"/>
        <v>0</v>
      </c>
      <c r="L37" s="65">
        <f t="shared" si="10"/>
        <v>0</v>
      </c>
      <c r="M37" s="65">
        <f t="shared" si="10"/>
        <v>0</v>
      </c>
      <c r="N37" s="65">
        <f t="shared" si="10"/>
        <v>0</v>
      </c>
      <c r="O37" s="65">
        <f t="shared" si="10"/>
        <v>0</v>
      </c>
      <c r="P37" s="65">
        <f t="shared" si="10"/>
        <v>0</v>
      </c>
      <c r="Q37" s="65">
        <f t="shared" si="11"/>
        <v>0</v>
      </c>
      <c r="R37" s="65">
        <f t="shared" si="12"/>
        <v>0</v>
      </c>
      <c r="S37" s="65">
        <f t="shared" si="12"/>
        <v>0</v>
      </c>
      <c r="T37" s="65">
        <f t="shared" si="12"/>
        <v>0</v>
      </c>
      <c r="U37" s="126">
        <f t="shared" si="12"/>
        <v>0</v>
      </c>
    </row>
    <row r="38" spans="1:21" s="48" customFormat="1" ht="13" x14ac:dyDescent="0.35">
      <c r="A38" s="125">
        <f>J8</f>
        <v>8</v>
      </c>
      <c r="B38" s="11">
        <v>0</v>
      </c>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ht="13" x14ac:dyDescent="0.3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5.9</v>
      </c>
      <c r="C60" s="64">
        <f t="shared" ref="C60:U60" si="14">D10</f>
        <v>6.1</v>
      </c>
      <c r="D60" s="64">
        <f t="shared" si="14"/>
        <v>6.6</v>
      </c>
      <c r="E60" s="64">
        <f t="shared" si="14"/>
        <v>6.3</v>
      </c>
      <c r="F60" s="64">
        <f t="shared" si="14"/>
        <v>6.6</v>
      </c>
      <c r="G60" s="64">
        <f t="shared" si="14"/>
        <v>6.5</v>
      </c>
      <c r="H60" s="64">
        <f t="shared" si="14"/>
        <v>5.9</v>
      </c>
      <c r="I60" s="64">
        <f t="shared" si="14"/>
        <v>5.8</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250</v>
      </c>
      <c r="D62" s="65">
        <f>B33</f>
        <v>250</v>
      </c>
      <c r="E62" s="65">
        <f>B34</f>
        <v>243</v>
      </c>
      <c r="F62" s="65">
        <f>B35</f>
        <v>243</v>
      </c>
      <c r="G62" s="65">
        <f>B36</f>
        <v>122</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0.6000000000000032</v>
      </c>
      <c r="D64" s="65">
        <f t="shared" si="17"/>
        <v>-2.3999999999999968</v>
      </c>
      <c r="E64" s="65">
        <f t="shared" si="17"/>
        <v>-0.59999999999999787</v>
      </c>
      <c r="F64" s="65">
        <f t="shared" si="17"/>
        <v>-2.3999999999999968</v>
      </c>
      <c r="G64" s="65">
        <f t="shared" si="17"/>
        <v>-1.7999999999999989</v>
      </c>
      <c r="H64" s="65">
        <f t="shared" si="17"/>
        <v>1.7999999999999989</v>
      </c>
      <c r="I64" s="65">
        <f t="shared" si="17"/>
        <v>2.4000000000000021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-0.6000000000000032</v>
      </c>
      <c r="D65" s="65">
        <f t="shared" si="18"/>
        <v>2.3999999999999968</v>
      </c>
      <c r="E65" s="65">
        <f t="shared" si="18"/>
        <v>0.59999999999999787</v>
      </c>
      <c r="F65" s="65">
        <f t="shared" si="18"/>
        <v>2.3999999999999968</v>
      </c>
      <c r="G65" s="65">
        <f t="shared" si="18"/>
        <v>1.7999999999999989</v>
      </c>
      <c r="H65" s="65">
        <f t="shared" si="18"/>
        <v>-1.7999999999999989</v>
      </c>
      <c r="I65" s="65">
        <f t="shared" si="18"/>
        <v>-2.4000000000000021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Tal y Bont'!C1:D1</f>
        <v>PAN-031145</v>
      </c>
      <c r="D1" s="167"/>
      <c r="E1" s="106" t="s">
        <v>45</v>
      </c>
      <c r="F1" s="113">
        <f>'Field data and Tal y Bont'!F1</f>
        <v>44.4</v>
      </c>
      <c r="G1" s="134" t="s">
        <v>43</v>
      </c>
      <c r="H1" s="135"/>
      <c r="I1" s="109">
        <v>7</v>
      </c>
      <c r="J1" s="158" t="s">
        <v>153</v>
      </c>
      <c r="K1" s="159"/>
      <c r="L1" s="109">
        <v>442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Tal y Bont'!C2:D2</f>
        <v>GP3792SK</v>
      </c>
      <c r="D2" s="169"/>
      <c r="E2" s="96" t="s">
        <v>109</v>
      </c>
      <c r="F2" s="110">
        <v>190902</v>
      </c>
      <c r="G2" s="136" t="s">
        <v>110</v>
      </c>
      <c r="H2" s="137"/>
      <c r="I2" s="110"/>
      <c r="J2" s="138" t="s">
        <v>158</v>
      </c>
      <c r="K2" s="139"/>
      <c r="L2" s="110">
        <v>0.86699999999999999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Tal y Bont'!C3:D3</f>
        <v>Byproduct Recovery Limited</v>
      </c>
      <c r="D3" s="169"/>
      <c r="E3" s="96" t="s">
        <v>108</v>
      </c>
      <c r="F3" s="111" t="s">
        <v>78</v>
      </c>
      <c r="G3" s="138" t="s">
        <v>159</v>
      </c>
      <c r="H3" s="139"/>
      <c r="I3" s="110"/>
      <c r="J3" s="160" t="s">
        <v>154</v>
      </c>
      <c r="K3" s="161"/>
      <c r="L3" s="110">
        <f>(L1/(L2*10000))*100</f>
        <v>5.0980392156862742</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Tal y Bont'!C4:D4</f>
        <v>The Dderw, Llyswen, Brecon LD3 0UT</v>
      </c>
      <c r="D4" s="171"/>
      <c r="E4" s="99" t="s">
        <v>1</v>
      </c>
      <c r="F4" s="110" t="s">
        <v>167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Tal y Bont'!C5:D5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Tal y Bont'!C8</f>
        <v>1</v>
      </c>
      <c r="D8" s="49">
        <f>'Field data and Tal y Bont'!D8</f>
        <v>2</v>
      </c>
      <c r="E8" s="49">
        <f>'Field data and Tal y Bont'!E8</f>
        <v>3</v>
      </c>
      <c r="F8" s="49">
        <f>'Field data and Tal y Bont'!F8</f>
        <v>4</v>
      </c>
      <c r="G8" s="49">
        <f>'Field data and Tal y Bont'!G8</f>
        <v>5</v>
      </c>
      <c r="H8" s="49">
        <f>'Field data and Tal y Bont'!H8</f>
        <v>6</v>
      </c>
      <c r="I8" s="49">
        <f>'Field data and Tal y Bont'!I8</f>
        <v>7</v>
      </c>
      <c r="J8" s="49">
        <f>'Field data and Tal y Bont'!J8</f>
        <v>8</v>
      </c>
      <c r="K8" s="49">
        <f>'Field data and Tal y Bont'!K8</f>
        <v>0</v>
      </c>
      <c r="L8" s="49">
        <f>'Field data and Tal y Bont'!L8</f>
        <v>0</v>
      </c>
      <c r="M8" s="49">
        <f>'Field data and Tal y Bont'!M8</f>
        <v>0</v>
      </c>
      <c r="N8" s="49">
        <f>'Field data and Tal y Bont'!N8</f>
        <v>0</v>
      </c>
      <c r="O8" s="49">
        <f>'Field data and Tal y Bont'!O8</f>
        <v>0</v>
      </c>
      <c r="P8" s="49">
        <f>'Field data and Tal y Bont'!P8</f>
        <v>0</v>
      </c>
      <c r="Q8" s="49">
        <f>'Field data and Tal y Bont'!Q8</f>
        <v>0</v>
      </c>
      <c r="R8" s="49">
        <f>'Field data and Tal y Bont'!R8</f>
        <v>0</v>
      </c>
      <c r="S8" s="49">
        <f>'Field data and Tal y Bont'!S8</f>
        <v>0</v>
      </c>
      <c r="T8" s="49">
        <f>'Field data and Tal y Bont'!T8</f>
        <v>0</v>
      </c>
      <c r="U8" s="49">
        <f>'Field data and Tal y Bont'!U8</f>
        <v>0</v>
      </c>
      <c r="V8" s="102">
        <f>'Field data and Tal y Bont'!V8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Tal y Bont'!C9</f>
        <v>m</v>
      </c>
      <c r="D9" s="49" t="str">
        <f>'Field data and Tal y Bont'!D9</f>
        <v>m</v>
      </c>
      <c r="E9" s="49" t="str">
        <f>'Field data and Tal y Bont'!E9</f>
        <v>m</v>
      </c>
      <c r="F9" s="49" t="str">
        <f>'Field data and Tal y Bont'!F9</f>
        <v>m</v>
      </c>
      <c r="G9" s="49" t="str">
        <f>'Field data and Tal y Bont'!G9</f>
        <v>m</v>
      </c>
      <c r="H9" s="49" t="str">
        <f>'Field data and Tal y Bont'!H9</f>
        <v>m</v>
      </c>
      <c r="I9" s="49" t="str">
        <f>'Field data and Tal y Bont'!I9</f>
        <v>m</v>
      </c>
      <c r="J9" s="49" t="str">
        <f>'Field data and Tal y Bont'!J9</f>
        <v>m</v>
      </c>
      <c r="K9" s="49">
        <f>'Field data and Tal y Bont'!K9</f>
        <v>0</v>
      </c>
      <c r="L9" s="49">
        <f>'Field data and Tal y Bont'!L9</f>
        <v>0</v>
      </c>
      <c r="M9" s="49">
        <f>'Field data and Tal y Bont'!M9</f>
        <v>0</v>
      </c>
      <c r="N9" s="49">
        <f>'Field data and Tal y Bont'!N9</f>
        <v>0</v>
      </c>
      <c r="O9" s="49">
        <f>'Field data and Tal y Bont'!O9</f>
        <v>0</v>
      </c>
      <c r="P9" s="49">
        <f>'Field data and Tal y Bont'!P9</f>
        <v>0</v>
      </c>
      <c r="Q9" s="49">
        <f>'Field data and Tal y Bont'!Q9</f>
        <v>0</v>
      </c>
      <c r="R9" s="49">
        <f>'Field data and Tal y Bont'!R9</f>
        <v>0</v>
      </c>
      <c r="S9" s="49">
        <f>'Field data and Tal y Bont'!S9</f>
        <v>0</v>
      </c>
      <c r="T9" s="49">
        <f>'Field data and Tal y Bont'!T9</f>
        <v>0</v>
      </c>
      <c r="U9" s="49">
        <f>'Field data and Tal y Bont'!U9</f>
        <v>0</v>
      </c>
      <c r="V9" s="102">
        <f>'Field data and Tal y Bont'!V9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Tal y Bont'!C10</f>
        <v>5.9</v>
      </c>
      <c r="D10" s="49">
        <f>'Field data and Tal y Bont'!D10</f>
        <v>6.1</v>
      </c>
      <c r="E10" s="49">
        <f>'Field data and Tal y Bont'!E10</f>
        <v>6.6</v>
      </c>
      <c r="F10" s="49">
        <f>'Field data and Tal y Bont'!F10</f>
        <v>6.3</v>
      </c>
      <c r="G10" s="49">
        <f>'Field data and Tal y Bont'!G10</f>
        <v>6.6</v>
      </c>
      <c r="H10" s="49">
        <f>'Field data and Tal y Bont'!H10</f>
        <v>6.5</v>
      </c>
      <c r="I10" s="49">
        <f>'Field data and Tal y Bont'!I10</f>
        <v>5.9</v>
      </c>
      <c r="J10" s="49">
        <f>'Field data and Tal y Bont'!J10</f>
        <v>5.8</v>
      </c>
      <c r="K10" s="49">
        <f>'Field data and Tal y Bont'!K10</f>
        <v>0</v>
      </c>
      <c r="L10" s="49">
        <f>'Field data and Tal y Bont'!L10</f>
        <v>0</v>
      </c>
      <c r="M10" s="49">
        <f>'Field data and Tal y Bont'!M10</f>
        <v>0</v>
      </c>
      <c r="N10" s="49">
        <f>'Field data and Tal y Bont'!N10</f>
        <v>0</v>
      </c>
      <c r="O10" s="49">
        <f>'Field data and Tal y Bont'!O10</f>
        <v>0</v>
      </c>
      <c r="P10" s="49">
        <f>'Field data and Tal y Bont'!P10</f>
        <v>0</v>
      </c>
      <c r="Q10" s="49">
        <f>'Field data and Tal y Bont'!Q10</f>
        <v>0</v>
      </c>
      <c r="R10" s="49">
        <f>'Field data and Tal y Bont'!R10</f>
        <v>0</v>
      </c>
      <c r="S10" s="49">
        <f>'Field data and Tal y Bont'!S10</f>
        <v>0</v>
      </c>
      <c r="T10" s="49">
        <f>'Field data and Tal y Bont'!T10</f>
        <v>0</v>
      </c>
      <c r="U10" s="49">
        <f>'Field data and Tal y Bont'!U10</f>
        <v>0</v>
      </c>
      <c r="V10" s="102">
        <f>'Field data and Tal y Bont'!V10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Tal y Bont'!C11</f>
        <v>1</v>
      </c>
      <c r="D11" s="49">
        <f>'Field data and Tal y Bont'!D11</f>
        <v>1</v>
      </c>
      <c r="E11" s="49">
        <f>'Field data and Tal y Bont'!E11</f>
        <v>1</v>
      </c>
      <c r="F11" s="49">
        <f>'Field data and Tal y Bont'!F11</f>
        <v>2</v>
      </c>
      <c r="G11" s="49">
        <f>'Field data and Tal y Bont'!G11</f>
        <v>2</v>
      </c>
      <c r="H11" s="49">
        <f>'Field data and Tal y Bont'!H11</f>
        <v>3</v>
      </c>
      <c r="I11" s="49">
        <f>'Field data and Tal y Bont'!I11</f>
        <v>4</v>
      </c>
      <c r="J11" s="49">
        <f>'Field data and Tal y Bont'!J11</f>
        <v>2</v>
      </c>
      <c r="K11" s="49">
        <f>'Field data and Tal y Bont'!K11</f>
        <v>0</v>
      </c>
      <c r="L11" s="49">
        <f>'Field data and Tal y Bont'!L11</f>
        <v>0</v>
      </c>
      <c r="M11" s="49">
        <f>'Field data and Tal y Bont'!M11</f>
        <v>0</v>
      </c>
      <c r="N11" s="49">
        <f>'Field data and Tal y Bont'!N11</f>
        <v>0</v>
      </c>
      <c r="O11" s="49">
        <f>'Field data and Tal y Bont'!O11</f>
        <v>0</v>
      </c>
      <c r="P11" s="49">
        <f>'Field data and Tal y Bont'!P11</f>
        <v>0</v>
      </c>
      <c r="Q11" s="49">
        <f>'Field data and Tal y Bont'!Q11</f>
        <v>0</v>
      </c>
      <c r="R11" s="49">
        <f>'Field data and Tal y Bont'!R11</f>
        <v>0</v>
      </c>
      <c r="S11" s="49">
        <f>'Field data and Tal y Bont'!S11</f>
        <v>0</v>
      </c>
      <c r="T11" s="49">
        <f>'Field data and Tal y Bont'!T11</f>
        <v>0</v>
      </c>
      <c r="U11" s="49">
        <f>'Field data and Tal y Bont'!U11</f>
        <v>0</v>
      </c>
      <c r="V11" s="102">
        <f>'Field data and Tal y Bont'!V11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Tal y Bont'!C12</f>
        <v>1</v>
      </c>
      <c r="D12" s="49">
        <f>'Field data and Tal y Bont'!D12</f>
        <v>0</v>
      </c>
      <c r="E12" s="49">
        <f>'Field data and Tal y Bont'!E12</f>
        <v>2</v>
      </c>
      <c r="F12" s="49">
        <f>'Field data and Tal y Bont'!F12</f>
        <v>1</v>
      </c>
      <c r="G12" s="49">
        <f>'Field data and Tal y Bont'!G12</f>
        <v>3</v>
      </c>
      <c r="H12" s="49">
        <f>'Field data and Tal y Bont'!H12</f>
        <v>3</v>
      </c>
      <c r="I12" s="49">
        <f>'Field data and Tal y Bont'!I12</f>
        <v>2</v>
      </c>
      <c r="J12" s="49">
        <f>'Field data and Tal y Bont'!J12</f>
        <v>2</v>
      </c>
      <c r="K12" s="49">
        <f>'Field data and Tal y Bont'!K12</f>
        <v>0</v>
      </c>
      <c r="L12" s="49">
        <f>'Field data and Tal y Bont'!L12</f>
        <v>0</v>
      </c>
      <c r="M12" s="49">
        <f>'Field data and Tal y Bont'!M12</f>
        <v>0</v>
      </c>
      <c r="N12" s="49">
        <f>'Field data and Tal y Bont'!N12</f>
        <v>0</v>
      </c>
      <c r="O12" s="49">
        <f>'Field data and Tal y Bont'!O12</f>
        <v>0</v>
      </c>
      <c r="P12" s="49">
        <f>'Field data and Tal y Bont'!P12</f>
        <v>0</v>
      </c>
      <c r="Q12" s="49">
        <f>'Field data and Tal y Bont'!Q12</f>
        <v>0</v>
      </c>
      <c r="R12" s="49">
        <f>'Field data and Tal y Bont'!R12</f>
        <v>0</v>
      </c>
      <c r="S12" s="49">
        <f>'Field data and Tal y Bont'!S12</f>
        <v>0</v>
      </c>
      <c r="T12" s="49">
        <f>'Field data and Tal y Bont'!T12</f>
        <v>0</v>
      </c>
      <c r="U12" s="49">
        <f>'Field data and Tal y Bont'!U12</f>
        <v>0</v>
      </c>
      <c r="V12" s="102">
        <f>'Field data and Tal y Bont'!V12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Tal y Bont'!C13</f>
        <v>2</v>
      </c>
      <c r="D13" s="49">
        <f>'Field data and Tal y Bont'!D13</f>
        <v>2</v>
      </c>
      <c r="E13" s="49">
        <f>'Field data and Tal y Bont'!E13</f>
        <v>2</v>
      </c>
      <c r="F13" s="49">
        <f>'Field data and Tal y Bont'!F13</f>
        <v>1</v>
      </c>
      <c r="G13" s="49">
        <f>'Field data and Tal y Bont'!G13</f>
        <v>1</v>
      </c>
      <c r="H13" s="49">
        <f>'Field data and Tal y Bont'!H13</f>
        <v>2</v>
      </c>
      <c r="I13" s="49">
        <f>'Field data and Tal y Bont'!I13</f>
        <v>2</v>
      </c>
      <c r="J13" s="49">
        <f>'Field data and Tal y Bont'!J13</f>
        <v>3</v>
      </c>
      <c r="K13" s="49">
        <f>'Field data and Tal y Bont'!K13</f>
        <v>0</v>
      </c>
      <c r="L13" s="49">
        <f>'Field data and Tal y Bont'!L13</f>
        <v>0</v>
      </c>
      <c r="M13" s="49">
        <f>'Field data and Tal y Bont'!M13</f>
        <v>0</v>
      </c>
      <c r="N13" s="49">
        <f>'Field data and Tal y Bont'!N13</f>
        <v>0</v>
      </c>
      <c r="O13" s="49">
        <f>'Field data and Tal y Bont'!O13</f>
        <v>0</v>
      </c>
      <c r="P13" s="49">
        <f>'Field data and Tal y Bont'!P13</f>
        <v>0</v>
      </c>
      <c r="Q13" s="49">
        <f>'Field data and Tal y Bont'!Q13</f>
        <v>0</v>
      </c>
      <c r="R13" s="49">
        <f>'Field data and Tal y Bont'!R13</f>
        <v>0</v>
      </c>
      <c r="S13" s="49">
        <f>'Field data and Tal y Bont'!S13</f>
        <v>0</v>
      </c>
      <c r="T13" s="49">
        <f>'Field data and Tal y Bont'!T13</f>
        <v>0</v>
      </c>
      <c r="U13" s="49">
        <f>'Field data and Tal y Bont'!U13</f>
        <v>0</v>
      </c>
      <c r="V13" s="102">
        <f>'Field data and Tal y Bont'!V13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Tal y Bont'!C14</f>
        <v xml:space="preserve">Grass Silage (25% DM) </v>
      </c>
      <c r="D14" s="83" t="str">
        <f>'Field data and Tal y Bont'!D14</f>
        <v xml:space="preserve">Grass Silage (25% DM) </v>
      </c>
      <c r="E14" s="83" t="str">
        <f>'Field data and Tal y Bont'!E14</f>
        <v xml:space="preserve">Grass Silage (25% DM) </v>
      </c>
      <c r="F14" s="83" t="str">
        <f>'Field data and Tal y Bont'!F14</f>
        <v xml:space="preserve">Grass Silage (25% DM) </v>
      </c>
      <c r="G14" s="83" t="str">
        <f>'Field data and Tal y Bont'!G14</f>
        <v xml:space="preserve">Grass Silage (25% DM) </v>
      </c>
      <c r="H14" s="83" t="str">
        <f>'Field data and Tal y Bont'!H14</f>
        <v xml:space="preserve">Grass Silage (25% DM) </v>
      </c>
      <c r="I14" s="83" t="str">
        <f>'Field data and Tal y Bont'!I14</f>
        <v xml:space="preserve">Grass Silage (25% DM) </v>
      </c>
      <c r="J14" s="83" t="str">
        <f>'Field data and Tal y Bont'!J14</f>
        <v xml:space="preserve">Grass Silage (25% DM) </v>
      </c>
      <c r="K14" s="83">
        <f>'Field data and Tal y Bont'!K14</f>
        <v>0</v>
      </c>
      <c r="L14" s="83">
        <f>'Field data and Tal y Bont'!L14</f>
        <v>0</v>
      </c>
      <c r="M14" s="83">
        <f>'Field data and Tal y Bont'!M14</f>
        <v>0</v>
      </c>
      <c r="N14" s="83">
        <f>'Field data and Tal y Bont'!N14</f>
        <v>0</v>
      </c>
      <c r="O14" s="83">
        <f>'Field data and Tal y Bont'!O14</f>
        <v>0</v>
      </c>
      <c r="P14" s="83">
        <f>'Field data and Tal y Bont'!P14</f>
        <v>0</v>
      </c>
      <c r="Q14" s="83">
        <f>'Field data and Tal y Bont'!Q14</f>
        <v>0</v>
      </c>
      <c r="R14" s="83">
        <f>'Field data and Tal y Bont'!R14</f>
        <v>0</v>
      </c>
      <c r="S14" s="83">
        <f>'Field data and Tal y Bont'!S14</f>
        <v>0</v>
      </c>
      <c r="T14" s="83">
        <f>'Field data and Tal y Bont'!T14</f>
        <v>0</v>
      </c>
      <c r="U14" s="83">
        <f>'Field data and Tal y Bont'!U14</f>
        <v>0</v>
      </c>
      <c r="V14" s="103">
        <f>'Field data and Tal y Bont'!V14</f>
        <v>0</v>
      </c>
      <c r="AD14" s="22" t="s">
        <v>138</v>
      </c>
      <c r="AE14" s="22">
        <v>6</v>
      </c>
      <c r="AI14" s="43" t="s">
        <v>119</v>
      </c>
      <c r="AJ14" s="44">
        <v>0.8</v>
      </c>
      <c r="AK14" s="45">
        <v>1.7</v>
      </c>
      <c r="AL14" s="9">
        <v>12</v>
      </c>
      <c r="AM14" s="9">
        <v>6.7</v>
      </c>
      <c r="AN14" s="9" t="s">
        <v>135</v>
      </c>
    </row>
    <row r="15" spans="1:41" ht="13" x14ac:dyDescent="0.25">
      <c r="A15" s="152" t="s">
        <v>9</v>
      </c>
      <c r="B15" s="153"/>
      <c r="C15" s="49">
        <f>'Field data and Tal y Bont'!C15</f>
        <v>38</v>
      </c>
      <c r="D15" s="49">
        <f>'Field data and Tal y Bont'!D15</f>
        <v>38</v>
      </c>
      <c r="E15" s="49">
        <f>'Field data and Tal y Bont'!E15</f>
        <v>38</v>
      </c>
      <c r="F15" s="49">
        <f>'Field data and Tal y Bont'!F15</f>
        <v>38</v>
      </c>
      <c r="G15" s="49">
        <f>'Field data and Tal y Bont'!G15</f>
        <v>38</v>
      </c>
      <c r="H15" s="49">
        <f>'Field data and Tal y Bont'!H15</f>
        <v>38</v>
      </c>
      <c r="I15" s="49">
        <f>'Field data and Tal y Bont'!I15</f>
        <v>38</v>
      </c>
      <c r="J15" s="49">
        <f>'Field data and Tal y Bont'!J15</f>
        <v>38</v>
      </c>
      <c r="K15" s="49">
        <f>'Field data and Tal y Bont'!K15</f>
        <v>0</v>
      </c>
      <c r="L15" s="49">
        <f>'Field data and Tal y Bont'!L15</f>
        <v>0</v>
      </c>
      <c r="M15" s="49">
        <f>'Field data and Tal y Bont'!M15</f>
        <v>0</v>
      </c>
      <c r="N15" s="49">
        <f>'Field data and Tal y Bont'!N15</f>
        <v>0</v>
      </c>
      <c r="O15" s="49">
        <f>'Field data and Tal y Bont'!O15</f>
        <v>0</v>
      </c>
      <c r="P15" s="49">
        <f>'Field data and Tal y Bont'!P15</f>
        <v>0</v>
      </c>
      <c r="Q15" s="49">
        <f>'Field data and Tal y Bont'!Q15</f>
        <v>0</v>
      </c>
      <c r="R15" s="49">
        <f>'Field data and Tal y Bont'!R15</f>
        <v>0</v>
      </c>
      <c r="S15" s="49">
        <f>'Field data and Tal y Bont'!S15</f>
        <v>0</v>
      </c>
      <c r="T15" s="49">
        <f>'Field data and Tal y Bont'!T15</f>
        <v>0</v>
      </c>
      <c r="U15" s="49">
        <f>'Field data and Tal y Bont'!U15</f>
        <v>0</v>
      </c>
      <c r="V15" s="102">
        <f>'Field data and Tal y Bont'!V15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Tal y Bont'!C16</f>
        <v>Medium/Clay</v>
      </c>
      <c r="D16" s="104" t="str">
        <f>'Field data and Tal y Bont'!D16</f>
        <v>Medium/Clay</v>
      </c>
      <c r="E16" s="104" t="str">
        <f>'Field data and Tal y Bont'!E16</f>
        <v>Medium/Clay</v>
      </c>
      <c r="F16" s="104" t="str">
        <f>'Field data and Tal y Bont'!F16</f>
        <v>Medium/Clay</v>
      </c>
      <c r="G16" s="104" t="str">
        <f>'Field data and Tal y Bont'!G16</f>
        <v>Medium/Clay</v>
      </c>
      <c r="H16" s="104" t="str">
        <f>'Field data and Tal y Bont'!H16</f>
        <v>Medium/Clay</v>
      </c>
      <c r="I16" s="104" t="str">
        <f>'Field data and Tal y Bont'!I16</f>
        <v>Medium/Clay</v>
      </c>
      <c r="J16" s="104" t="str">
        <f>'Field data and Tal y Bont'!J16</f>
        <v>Medium/Clay</v>
      </c>
      <c r="K16" s="104">
        <f>'Field data and Tal y Bont'!K16</f>
        <v>0</v>
      </c>
      <c r="L16" s="104">
        <f>'Field data and Tal y Bont'!L16</f>
        <v>0</v>
      </c>
      <c r="M16" s="104">
        <f>'Field data and Tal y Bont'!M16</f>
        <v>0</v>
      </c>
      <c r="N16" s="104">
        <f>'Field data and Tal y Bont'!N16</f>
        <v>0</v>
      </c>
      <c r="O16" s="104">
        <f>'Field data and Tal y Bont'!O16</f>
        <v>0</v>
      </c>
      <c r="P16" s="104">
        <f>'Field data and Tal y Bont'!P16</f>
        <v>0</v>
      </c>
      <c r="Q16" s="104">
        <f>'Field data and Tal y Bont'!Q16</f>
        <v>0</v>
      </c>
      <c r="R16" s="104">
        <f>'Field data and Tal y Bont'!R16</f>
        <v>0</v>
      </c>
      <c r="S16" s="104">
        <f>'Field data and Tal y Bont'!S16</f>
        <v>0</v>
      </c>
      <c r="T16" s="104">
        <f>'Field data and Tal y Bont'!T16</f>
        <v>0</v>
      </c>
      <c r="U16" s="104">
        <f>'Field data and Tal y Bont'!U16</f>
        <v>0</v>
      </c>
      <c r="V16" s="105">
        <f>'Field data and Tal y Bont'!V16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93.816449999999989</v>
      </c>
      <c r="D18" s="12">
        <f>$D32</f>
        <v>93.816449999999989</v>
      </c>
      <c r="E18" s="12">
        <f>$D33</f>
        <v>93.816449999999989</v>
      </c>
      <c r="F18" s="12">
        <f>$D34</f>
        <v>64.920983399999983</v>
      </c>
      <c r="G18" s="12">
        <f>$D35</f>
        <v>64.920983399999983</v>
      </c>
      <c r="H18" s="12">
        <f>$D36</f>
        <v>32.648124599999989</v>
      </c>
      <c r="I18" s="12">
        <f>$D37</f>
        <v>16.136429399999997</v>
      </c>
      <c r="J18" s="12">
        <f>$D38</f>
        <v>64.920983399999983</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29.216449999999995</v>
      </c>
      <c r="D19" s="12">
        <f t="shared" ref="D19:V19" si="1">D18-D17</f>
        <v>29.216449999999995</v>
      </c>
      <c r="E19" s="12">
        <f t="shared" si="1"/>
        <v>29.216449999999995</v>
      </c>
      <c r="F19" s="12">
        <f t="shared" si="1"/>
        <v>0.32098339999998871</v>
      </c>
      <c r="G19" s="12">
        <f t="shared" si="1"/>
        <v>0.32098339999998871</v>
      </c>
      <c r="H19" s="12">
        <f t="shared" si="1"/>
        <v>-31.951875400000006</v>
      </c>
      <c r="I19" s="12">
        <f t="shared" si="1"/>
        <v>-48.463570599999997</v>
      </c>
      <c r="J19" s="12">
        <f t="shared" si="1"/>
        <v>0.32098339999998871</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DECREASE</v>
      </c>
      <c r="I20" s="18" t="str">
        <f>IF($B37="","",IF(I$19&gt;=0,"INCREASE","DECREASE"))</f>
        <v>DECREASE</v>
      </c>
      <c r="J20" s="18" t="str">
        <f>IF($B38="","",IF(J$19&gt;=0,"INCREASE","DECREASE"))</f>
        <v>INCREASE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5.2869375000000005</v>
      </c>
      <c r="D22" s="12">
        <f>$E32</f>
        <v>5.2869375000000005</v>
      </c>
      <c r="E22" s="12">
        <f>$E33</f>
        <v>5.2869375000000005</v>
      </c>
      <c r="F22" s="12">
        <f>$E34</f>
        <v>3.6585607500000004</v>
      </c>
      <c r="G22" s="12">
        <f>$E35</f>
        <v>3.6585607500000004</v>
      </c>
      <c r="H22" s="12">
        <f>$E36</f>
        <v>1.8398542500000001</v>
      </c>
      <c r="I22" s="12">
        <f>$E37</f>
        <v>0.90935325</v>
      </c>
      <c r="J22" s="12">
        <f>$E38</f>
        <v>3.6585607500000004</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-222.71306250000001</v>
      </c>
      <c r="D23" s="12">
        <f t="shared" ref="D23:V23" si="3">D22-D21</f>
        <v>-222.71306250000001</v>
      </c>
      <c r="E23" s="12">
        <f t="shared" si="3"/>
        <v>-222.71306250000001</v>
      </c>
      <c r="F23" s="12">
        <f t="shared" si="3"/>
        <v>-224.34143925000001</v>
      </c>
      <c r="G23" s="12">
        <f t="shared" si="3"/>
        <v>-224.34143925000001</v>
      </c>
      <c r="H23" s="12">
        <f t="shared" si="3"/>
        <v>-226.16014575</v>
      </c>
      <c r="I23" s="12">
        <f t="shared" si="3"/>
        <v>-227.09064674999999</v>
      </c>
      <c r="J23" s="12">
        <f t="shared" si="3"/>
        <v>-224.34143925000001</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4.5</v>
      </c>
      <c r="C28" s="11">
        <v>0.86699999999999999</v>
      </c>
      <c r="D28" s="11">
        <v>0.36399999999999999</v>
      </c>
      <c r="E28" s="11">
        <v>3.9E-2</v>
      </c>
      <c r="F28" s="11">
        <v>719</v>
      </c>
      <c r="G28" s="11">
        <v>35</v>
      </c>
      <c r="H28" s="11">
        <v>320</v>
      </c>
      <c r="I28" s="11">
        <v>62.9</v>
      </c>
      <c r="J28" s="11">
        <v>0.49</v>
      </c>
      <c r="K28" s="15">
        <v>0.45</v>
      </c>
      <c r="L28" s="11">
        <v>22.9</v>
      </c>
      <c r="M28" s="11">
        <v>33.4</v>
      </c>
      <c r="N28" s="11">
        <v>4790</v>
      </c>
      <c r="O28" s="11">
        <v>404000</v>
      </c>
      <c r="P28" s="11"/>
      <c r="Q28" s="11">
        <v>3860</v>
      </c>
      <c r="R28" s="11"/>
      <c r="S28" s="11">
        <v>45.6</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97.537499999999994</v>
      </c>
      <c r="D31" s="65">
        <f>(IF(D$27="%w/w SAR",((D$28*10)*$B31),IF(D$27="%w/w DM",(((D$28*10)*($B$28/100))*$B31),IF(D$27="kg/t SAR",(D$28*$B31),IF(D$27="kg/t DM",((D$28*($B$28/100))*$B31),IF(D$27="mg/kg SAR",((D$28*0.001)*$B31),IF(D$27="mg/kg DM",(((D$28*0.001)*($B$28/100))*$B31),"0")))))))*2.291</f>
        <v>93.816449999999989</v>
      </c>
      <c r="E31" s="65">
        <f>(IF(E$27="%w/w SAR",((E$28*10)*$B31),IF(E$27="%w/w DM",(((E$28*10)*($B$28/100))*$B31),IF(E$27="kg/t SAR",(E$28*$B31),IF(E$27="kg/t DM",((E$28*($B$28/100))*$B31),IF(E$27="mg/kg SAR",((E$28*0.001)*$B31),IF(E$27="mg/kg DM",(((E$28*0.001)*($B$28/100))*$B31),"0")))))))*1.205</f>
        <v>5.2869375000000005</v>
      </c>
      <c r="F31" s="65">
        <f>(IF(F$27="%w/w SAR",((F$28*10)*$B31),IF(F$27="%w/w DM",(((F$28*10)*($B$28/100))*$B31),IF(F$27="kg/t SAR",(F$28*$B31),IF(F$27="kg/t DM",((F$28*($B$28/100))*$B31),IF(F$27="mg/kg SAR",((F$28*0.001)*$B31),IF(F$27="mg/kg DM",(((F$28*0.001)*($B$28/100))*$B31),"0")))))))*1.658</f>
        <v>13.411147499999998</v>
      </c>
      <c r="G31" s="65">
        <f t="shared" ref="G31:P46" si="5">IF(G$27="%w/w SAR",((G$28*10)*$B31),IF(G$27="%w/w DM",(((G$28*10)*($B$28/100))*$B31),IF(G$27="kg/t SAR",(G$28*$B31),IF(G$27="kg/t DM",((G$28*($B$28/100))*$B31),IF(G$27="mg/kg SAR",((G$28*0.001)*$B31),IF(G$27="mg/kg DM",(((G$28*0.001)*($B$28/100))*$B31),0))))))</f>
        <v>0.39374999999999999</v>
      </c>
      <c r="H31" s="65">
        <f t="shared" si="5"/>
        <v>3.6</v>
      </c>
      <c r="I31" s="65">
        <f t="shared" si="5"/>
        <v>0.70762499999999995</v>
      </c>
      <c r="J31" s="65">
        <f t="shared" si="5"/>
        <v>5.5124999999999992E-3</v>
      </c>
      <c r="K31" s="65">
        <f t="shared" si="5"/>
        <v>5.0625000000000002E-3</v>
      </c>
      <c r="L31" s="65">
        <f t="shared" si="5"/>
        <v>0.25762499999999999</v>
      </c>
      <c r="M31" s="65">
        <f t="shared" si="5"/>
        <v>0.37574999999999997</v>
      </c>
      <c r="N31" s="65">
        <f t="shared" si="5"/>
        <v>53.887499999999996</v>
      </c>
      <c r="O31" s="65">
        <f t="shared" si="5"/>
        <v>4545</v>
      </c>
      <c r="P31" s="65">
        <f t="shared" si="5"/>
        <v>0</v>
      </c>
      <c r="Q31" s="65">
        <f>(IF(Q$27="%w/w SAR",((Q$28*10)*$B31),IF(Q$27="%w/w DM",(((Q$28*10)*($B$28/100))*$B31),IF(Q$27="kg/t SAR",(Q$28*$B31),IF(Q$27="kg/t DM",((Q$28*($B$28/100))*$B31),IF(Q$27="mg/kg SAR",((Q$28*0.001)*$B31),IF(Q$27="mg/kg DM",(((Q$28*0.001)*($B$28/100))*$B31),0)))))))*2.5</f>
        <v>108.5625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0.51300000000000001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97.537499999999994</v>
      </c>
      <c r="D32" s="65">
        <f t="shared" ref="D32:D50" si="7">(IF(D$27="%w/w SAR",((D$28*10)*$B32),IF(D$27="%w/w DM",(((D$28*10)*($B$28/100))*$B32),IF(D$27="kg/t SAR",(D$28*$B32),IF(D$27="kg/t DM",((D$28*($B$28/100))*$B32),IF(D$27="mg/kg SAR",((D$28*0.001)*$B32),IF(D$27="mg/kg DM",(((D$28*0.001)*($B$28/100))*$B32),"0")))))))*2.291</f>
        <v>93.816449999999989</v>
      </c>
      <c r="E32" s="65">
        <f t="shared" ref="E32:E50" si="8">(IF(E$27="%w/w SAR",((E$28*10)*$B32),IF(E$27="%w/w DM",(((E$28*10)*($B$28/100))*$B32),IF(E$27="kg/t SAR",(E$28*$B32),IF(E$27="kg/t DM",((E$28*($B$28/100))*$B32),IF(E$27="mg/kg SAR",((E$28*0.001)*$B32),IF(E$27="mg/kg DM",(((E$28*0.001)*($B$28/100))*$B32),"0")))))))*1.205</f>
        <v>5.2869375000000005</v>
      </c>
      <c r="F32" s="65">
        <f t="shared" ref="F32:F50" si="9">(IF(F$27="%w/w SAR",((F$28*10)*$B32),IF(F$27="%w/w DM",(((F$28*10)*($B$28/100))*$B32),IF(F$27="kg/t SAR",(F$28*$B32),IF(F$27="kg/t DM",((F$28*($B$28/100))*$B32),IF(F$27="mg/kg SAR",((F$28*0.001)*$B32),IF(F$27="mg/kg DM",(((F$28*0.001)*($B$28/100))*$B32),"0")))))))*1.658</f>
        <v>13.411147499999998</v>
      </c>
      <c r="G32" s="65">
        <f t="shared" si="5"/>
        <v>0.39374999999999999</v>
      </c>
      <c r="H32" s="65">
        <f t="shared" si="5"/>
        <v>3.6</v>
      </c>
      <c r="I32" s="65">
        <f t="shared" si="5"/>
        <v>0.70762499999999995</v>
      </c>
      <c r="J32" s="65">
        <f t="shared" si="5"/>
        <v>5.5124999999999992E-3</v>
      </c>
      <c r="K32" s="65">
        <f t="shared" si="5"/>
        <v>5.0625000000000002E-3</v>
      </c>
      <c r="L32" s="65">
        <f t="shared" si="5"/>
        <v>0.25762499999999999</v>
      </c>
      <c r="M32" s="65">
        <f t="shared" si="5"/>
        <v>0.37574999999999997</v>
      </c>
      <c r="N32" s="65">
        <f t="shared" si="5"/>
        <v>53.887499999999996</v>
      </c>
      <c r="O32" s="65">
        <f t="shared" si="5"/>
        <v>4545</v>
      </c>
      <c r="P32" s="65">
        <f t="shared" si="5"/>
        <v>0</v>
      </c>
      <c r="Q32" s="65">
        <f t="shared" ref="Q32:Q50" si="10">(IF(Q$27="%w/w SAR",((Q$28*10)*$B32),IF(Q$27="%w/w DM",(((Q$28*10)*($B$28/100))*$B32),IF(Q$27="kg/t SAR",(Q$28*$B32),IF(Q$27="kg/t DM",((Q$28*($B$28/100))*$B32),IF(Q$27="mg/kg SAR",((Q$28*0.001)*$B32),IF(Q$27="mg/kg DM",(((Q$28*0.001)*($B$28/100))*$B32),0)))))))*2.5</f>
        <v>108.5625</v>
      </c>
      <c r="R32" s="65">
        <f t="shared" ref="R32:U50" si="11">IF(R$27="%w/w SAR",((R$28*10)*$B32),IF(R$27="%w/w DM",(((R$28*10)*($B$28/100))*$B32),IF(R$27="kg/t SAR",(R$28*$B32),IF(R$27="kg/t DM",((R$28*($B$28/100))*$B32),IF(R$27="mg/kg SAR",((R$28*0.001)*$B32),IF(R$27="mg/kg DM",(((R$28*0.001)*($B$28/100))*$B32),0))))))</f>
        <v>0</v>
      </c>
      <c r="S32" s="65">
        <f t="shared" si="11"/>
        <v>0.51300000000000001</v>
      </c>
      <c r="T32" s="65">
        <f t="shared" si="11"/>
        <v>0</v>
      </c>
      <c r="U32" s="126">
        <f t="shared" si="11"/>
        <v>0</v>
      </c>
    </row>
    <row r="33" spans="1:21" s="48" customFormat="1" ht="13" x14ac:dyDescent="0.35">
      <c r="A33" s="125">
        <f>E8</f>
        <v>3</v>
      </c>
      <c r="B33" s="11">
        <v>250</v>
      </c>
      <c r="C33" s="65">
        <f t="shared" si="6"/>
        <v>97.537499999999994</v>
      </c>
      <c r="D33" s="65">
        <f t="shared" si="7"/>
        <v>93.816449999999989</v>
      </c>
      <c r="E33" s="65">
        <f t="shared" si="8"/>
        <v>5.2869375000000005</v>
      </c>
      <c r="F33" s="65">
        <f t="shared" si="9"/>
        <v>13.411147499999998</v>
      </c>
      <c r="G33" s="65">
        <f t="shared" si="5"/>
        <v>0.39374999999999999</v>
      </c>
      <c r="H33" s="65">
        <f t="shared" si="5"/>
        <v>3.6</v>
      </c>
      <c r="I33" s="65">
        <f t="shared" si="5"/>
        <v>0.70762499999999995</v>
      </c>
      <c r="J33" s="65">
        <f t="shared" si="5"/>
        <v>5.5124999999999992E-3</v>
      </c>
      <c r="K33" s="65">
        <f t="shared" si="5"/>
        <v>5.0625000000000002E-3</v>
      </c>
      <c r="L33" s="65">
        <f t="shared" si="5"/>
        <v>0.25762499999999999</v>
      </c>
      <c r="M33" s="65">
        <f t="shared" si="5"/>
        <v>0.37574999999999997</v>
      </c>
      <c r="N33" s="65">
        <f t="shared" si="5"/>
        <v>53.887499999999996</v>
      </c>
      <c r="O33" s="65">
        <f t="shared" si="5"/>
        <v>4545</v>
      </c>
      <c r="P33" s="65">
        <f t="shared" si="5"/>
        <v>0</v>
      </c>
      <c r="Q33" s="65">
        <f t="shared" si="10"/>
        <v>108.5625</v>
      </c>
      <c r="R33" s="65">
        <f t="shared" si="11"/>
        <v>0</v>
      </c>
      <c r="S33" s="65">
        <f t="shared" si="11"/>
        <v>0.51300000000000001</v>
      </c>
      <c r="T33" s="65">
        <f t="shared" si="11"/>
        <v>0</v>
      </c>
      <c r="U33" s="126">
        <f t="shared" si="11"/>
        <v>0</v>
      </c>
    </row>
    <row r="34" spans="1:21" s="48" customFormat="1" ht="13" x14ac:dyDescent="0.35">
      <c r="A34" s="125">
        <f>F8</f>
        <v>4</v>
      </c>
      <c r="B34" s="11">
        <v>173</v>
      </c>
      <c r="C34" s="65">
        <f t="shared" si="6"/>
        <v>67.495949999999993</v>
      </c>
      <c r="D34" s="65">
        <f t="shared" si="7"/>
        <v>64.920983399999983</v>
      </c>
      <c r="E34" s="65">
        <f t="shared" si="8"/>
        <v>3.6585607500000004</v>
      </c>
      <c r="F34" s="65">
        <f t="shared" si="9"/>
        <v>9.2805140699999971</v>
      </c>
      <c r="G34" s="65">
        <f t="shared" si="5"/>
        <v>0.27247500000000002</v>
      </c>
      <c r="H34" s="65">
        <f t="shared" si="5"/>
        <v>2.4912000000000001</v>
      </c>
      <c r="I34" s="65">
        <f t="shared" si="5"/>
        <v>0.48967649999999996</v>
      </c>
      <c r="J34" s="65">
        <f t="shared" si="5"/>
        <v>3.8146499999999997E-3</v>
      </c>
      <c r="K34" s="65">
        <f t="shared" si="5"/>
        <v>3.5032500000000003E-3</v>
      </c>
      <c r="L34" s="65">
        <f t="shared" si="5"/>
        <v>0.1782765</v>
      </c>
      <c r="M34" s="65">
        <f t="shared" si="5"/>
        <v>0.260019</v>
      </c>
      <c r="N34" s="65">
        <f t="shared" si="5"/>
        <v>37.290149999999997</v>
      </c>
      <c r="O34" s="65">
        <f t="shared" si="5"/>
        <v>3145.14</v>
      </c>
      <c r="P34" s="65">
        <f t="shared" si="5"/>
        <v>0</v>
      </c>
      <c r="Q34" s="65">
        <f t="shared" si="10"/>
        <v>75.125249999999994</v>
      </c>
      <c r="R34" s="65">
        <f t="shared" si="11"/>
        <v>0</v>
      </c>
      <c r="S34" s="65">
        <f t="shared" si="11"/>
        <v>0.35499599999999998</v>
      </c>
      <c r="T34" s="65">
        <f t="shared" si="11"/>
        <v>0</v>
      </c>
      <c r="U34" s="126">
        <f t="shared" si="11"/>
        <v>0</v>
      </c>
    </row>
    <row r="35" spans="1:21" s="48" customFormat="1" ht="13" x14ac:dyDescent="0.35">
      <c r="A35" s="125">
        <f>G8</f>
        <v>5</v>
      </c>
      <c r="B35" s="11">
        <v>173</v>
      </c>
      <c r="C35" s="65">
        <f t="shared" si="6"/>
        <v>67.495949999999993</v>
      </c>
      <c r="D35" s="65">
        <f t="shared" si="7"/>
        <v>64.920983399999983</v>
      </c>
      <c r="E35" s="65">
        <f t="shared" si="8"/>
        <v>3.6585607500000004</v>
      </c>
      <c r="F35" s="65">
        <f t="shared" si="9"/>
        <v>9.2805140699999971</v>
      </c>
      <c r="G35" s="65">
        <f t="shared" si="5"/>
        <v>0.27247500000000002</v>
      </c>
      <c r="H35" s="65">
        <f t="shared" si="5"/>
        <v>2.4912000000000001</v>
      </c>
      <c r="I35" s="65">
        <f t="shared" si="5"/>
        <v>0.48967649999999996</v>
      </c>
      <c r="J35" s="65">
        <f t="shared" si="5"/>
        <v>3.8146499999999997E-3</v>
      </c>
      <c r="K35" s="65">
        <f t="shared" si="5"/>
        <v>3.5032500000000003E-3</v>
      </c>
      <c r="L35" s="65">
        <f t="shared" si="5"/>
        <v>0.1782765</v>
      </c>
      <c r="M35" s="65">
        <f t="shared" si="5"/>
        <v>0.260019</v>
      </c>
      <c r="N35" s="65">
        <f t="shared" si="5"/>
        <v>37.290149999999997</v>
      </c>
      <c r="O35" s="65">
        <f t="shared" si="5"/>
        <v>3145.14</v>
      </c>
      <c r="P35" s="65">
        <f t="shared" si="5"/>
        <v>0</v>
      </c>
      <c r="Q35" s="65">
        <f t="shared" si="10"/>
        <v>75.125249999999994</v>
      </c>
      <c r="R35" s="65">
        <f t="shared" si="11"/>
        <v>0</v>
      </c>
      <c r="S35" s="65">
        <f t="shared" si="11"/>
        <v>0.35499599999999998</v>
      </c>
      <c r="T35" s="65">
        <f t="shared" si="11"/>
        <v>0</v>
      </c>
      <c r="U35" s="126">
        <f t="shared" si="11"/>
        <v>0</v>
      </c>
    </row>
    <row r="36" spans="1:21" s="48" customFormat="1" ht="13" x14ac:dyDescent="0.35">
      <c r="A36" s="125">
        <f>H8</f>
        <v>6</v>
      </c>
      <c r="B36" s="11">
        <v>87</v>
      </c>
      <c r="C36" s="65">
        <f t="shared" si="6"/>
        <v>33.943049999999999</v>
      </c>
      <c r="D36" s="65">
        <f t="shared" si="7"/>
        <v>32.648124599999989</v>
      </c>
      <c r="E36" s="65">
        <f t="shared" si="8"/>
        <v>1.8398542500000001</v>
      </c>
      <c r="F36" s="65">
        <f t="shared" si="9"/>
        <v>4.6670793299999991</v>
      </c>
      <c r="G36" s="65">
        <f t="shared" si="5"/>
        <v>0.13702500000000001</v>
      </c>
      <c r="H36" s="65">
        <f t="shared" si="5"/>
        <v>1.2527999999999999</v>
      </c>
      <c r="I36" s="65">
        <f t="shared" si="5"/>
        <v>0.24625349999999996</v>
      </c>
      <c r="J36" s="65">
        <f t="shared" si="5"/>
        <v>1.9183499999999997E-3</v>
      </c>
      <c r="K36" s="65">
        <f t="shared" si="5"/>
        <v>1.7617500000000001E-3</v>
      </c>
      <c r="L36" s="65">
        <f t="shared" si="5"/>
        <v>8.9653499999999997E-2</v>
      </c>
      <c r="M36" s="65">
        <f t="shared" si="5"/>
        <v>0.13076099999999999</v>
      </c>
      <c r="N36" s="65">
        <f t="shared" si="5"/>
        <v>18.752849999999999</v>
      </c>
      <c r="O36" s="65">
        <f t="shared" si="5"/>
        <v>1581.66</v>
      </c>
      <c r="P36" s="65">
        <f t="shared" si="5"/>
        <v>0</v>
      </c>
      <c r="Q36" s="65">
        <f t="shared" si="10"/>
        <v>37.779749999999993</v>
      </c>
      <c r="R36" s="65">
        <f t="shared" si="11"/>
        <v>0</v>
      </c>
      <c r="S36" s="65">
        <f t="shared" si="11"/>
        <v>0.17852399999999999</v>
      </c>
      <c r="T36" s="65">
        <f t="shared" si="11"/>
        <v>0</v>
      </c>
      <c r="U36" s="126">
        <f t="shared" si="11"/>
        <v>0</v>
      </c>
    </row>
    <row r="37" spans="1:21" s="48" customFormat="1" ht="13" x14ac:dyDescent="0.35">
      <c r="A37" s="125">
        <f>I8</f>
        <v>7</v>
      </c>
      <c r="B37" s="11">
        <v>43</v>
      </c>
      <c r="C37" s="65">
        <f t="shared" si="6"/>
        <v>16.776450000000001</v>
      </c>
      <c r="D37" s="65">
        <f t="shared" si="7"/>
        <v>16.136429399999997</v>
      </c>
      <c r="E37" s="65">
        <f t="shared" si="8"/>
        <v>0.90935325</v>
      </c>
      <c r="F37" s="65">
        <f t="shared" si="9"/>
        <v>2.3067173699999994</v>
      </c>
      <c r="G37" s="65">
        <f t="shared" si="5"/>
        <v>6.7725000000000007E-2</v>
      </c>
      <c r="H37" s="65">
        <f t="shared" si="5"/>
        <v>0.61919999999999997</v>
      </c>
      <c r="I37" s="65">
        <f t="shared" si="5"/>
        <v>0.12171149999999999</v>
      </c>
      <c r="J37" s="65">
        <f t="shared" si="5"/>
        <v>9.4814999999999993E-4</v>
      </c>
      <c r="K37" s="65">
        <f t="shared" si="5"/>
        <v>8.7075E-4</v>
      </c>
      <c r="L37" s="65">
        <f t="shared" si="5"/>
        <v>4.4311499999999997E-2</v>
      </c>
      <c r="M37" s="65">
        <f t="shared" si="5"/>
        <v>6.4629000000000006E-2</v>
      </c>
      <c r="N37" s="65">
        <f t="shared" si="5"/>
        <v>9.2686499999999992</v>
      </c>
      <c r="O37" s="65">
        <f t="shared" si="5"/>
        <v>781.74</v>
      </c>
      <c r="P37" s="65">
        <f t="shared" si="5"/>
        <v>0</v>
      </c>
      <c r="Q37" s="65">
        <f t="shared" si="10"/>
        <v>18.672750000000001</v>
      </c>
      <c r="R37" s="65">
        <f t="shared" si="11"/>
        <v>0</v>
      </c>
      <c r="S37" s="65">
        <f t="shared" si="11"/>
        <v>8.8235999999999995E-2</v>
      </c>
      <c r="T37" s="65">
        <f t="shared" si="11"/>
        <v>0</v>
      </c>
      <c r="U37" s="126">
        <f t="shared" si="11"/>
        <v>0</v>
      </c>
    </row>
    <row r="38" spans="1:21" s="48" customFormat="1" ht="13" x14ac:dyDescent="0.35">
      <c r="A38" s="125">
        <f>J8</f>
        <v>8</v>
      </c>
      <c r="B38" s="11">
        <v>173</v>
      </c>
      <c r="C38" s="65">
        <f t="shared" si="6"/>
        <v>67.495949999999993</v>
      </c>
      <c r="D38" s="65">
        <f t="shared" si="7"/>
        <v>64.920983399999983</v>
      </c>
      <c r="E38" s="65">
        <f t="shared" si="8"/>
        <v>3.6585607500000004</v>
      </c>
      <c r="F38" s="65">
        <f t="shared" si="9"/>
        <v>9.2805140699999971</v>
      </c>
      <c r="G38" s="65">
        <f t="shared" si="5"/>
        <v>0.27247500000000002</v>
      </c>
      <c r="H38" s="65">
        <f t="shared" si="5"/>
        <v>2.4912000000000001</v>
      </c>
      <c r="I38" s="65">
        <f t="shared" si="5"/>
        <v>0.48967649999999996</v>
      </c>
      <c r="J38" s="65">
        <f t="shared" si="5"/>
        <v>3.8146499999999997E-3</v>
      </c>
      <c r="K38" s="65">
        <f t="shared" si="5"/>
        <v>3.5032500000000003E-3</v>
      </c>
      <c r="L38" s="65">
        <f t="shared" si="5"/>
        <v>0.1782765</v>
      </c>
      <c r="M38" s="65">
        <f t="shared" si="5"/>
        <v>0.260019</v>
      </c>
      <c r="N38" s="65">
        <f t="shared" si="5"/>
        <v>37.290149999999997</v>
      </c>
      <c r="O38" s="65">
        <f t="shared" si="5"/>
        <v>3145.14</v>
      </c>
      <c r="P38" s="65">
        <f t="shared" si="5"/>
        <v>0</v>
      </c>
      <c r="Q38" s="65">
        <f t="shared" si="10"/>
        <v>75.125249999999994</v>
      </c>
      <c r="R38" s="65">
        <f t="shared" si="11"/>
        <v>0</v>
      </c>
      <c r="S38" s="65">
        <f t="shared" si="11"/>
        <v>0.35499599999999998</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5.9</v>
      </c>
      <c r="C60" s="64">
        <f t="shared" ref="C60:U60" si="14">D10</f>
        <v>6.1</v>
      </c>
      <c r="D60" s="64">
        <f t="shared" si="14"/>
        <v>6.6</v>
      </c>
      <c r="E60" s="64">
        <f t="shared" si="14"/>
        <v>6.3</v>
      </c>
      <c r="F60" s="64">
        <f t="shared" si="14"/>
        <v>6.6</v>
      </c>
      <c r="G60" s="64">
        <f t="shared" si="14"/>
        <v>6.5</v>
      </c>
      <c r="H60" s="64">
        <f t="shared" si="14"/>
        <v>5.9</v>
      </c>
      <c r="I60" s="64">
        <f t="shared" si="14"/>
        <v>5.8</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173</v>
      </c>
      <c r="F62" s="65">
        <f>B35</f>
        <v>173</v>
      </c>
      <c r="G62" s="65">
        <f>B36</f>
        <v>87</v>
      </c>
      <c r="H62" s="65">
        <f>B37</f>
        <v>43</v>
      </c>
      <c r="I62" s="65">
        <f>B38</f>
        <v>173</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0.6000000000000032</v>
      </c>
      <c r="D64" s="65">
        <f t="shared" si="17"/>
        <v>-2.3999999999999968</v>
      </c>
      <c r="E64" s="65">
        <f t="shared" si="17"/>
        <v>-0.59999999999999787</v>
      </c>
      <c r="F64" s="65">
        <f t="shared" si="17"/>
        <v>-2.3999999999999968</v>
      </c>
      <c r="G64" s="65">
        <f t="shared" si="17"/>
        <v>-1.7999999999999989</v>
      </c>
      <c r="H64" s="65">
        <f t="shared" si="17"/>
        <v>1.7999999999999989</v>
      </c>
      <c r="I64" s="65">
        <f t="shared" si="17"/>
        <v>2.4000000000000021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-0.6000000000000032</v>
      </c>
      <c r="D65" s="65">
        <f t="shared" si="18"/>
        <v>2.3999999999999968</v>
      </c>
      <c r="E65" s="65">
        <f t="shared" si="18"/>
        <v>0.59999999999999787</v>
      </c>
      <c r="F65" s="65">
        <f t="shared" si="18"/>
        <v>2.3999999999999968</v>
      </c>
      <c r="G65" s="65">
        <f t="shared" si="18"/>
        <v>1.7999999999999989</v>
      </c>
      <c r="H65" s="65">
        <f t="shared" si="18"/>
        <v>-1.7999999999999989</v>
      </c>
      <c r="I65" s="65">
        <f t="shared" si="18"/>
        <v>-2.4000000000000021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Tal y Bont'!C1:D1</f>
        <v>PAN-031145</v>
      </c>
      <c r="D1" s="167"/>
      <c r="E1" s="106" t="s">
        <v>45</v>
      </c>
      <c r="F1" s="113">
        <f>'Field data and Tal y Bont'!F1</f>
        <v>44.4</v>
      </c>
      <c r="G1" s="134" t="s">
        <v>43</v>
      </c>
      <c r="H1" s="135"/>
      <c r="I1" s="109">
        <v>7.3</v>
      </c>
      <c r="J1" s="158" t="s">
        <v>153</v>
      </c>
      <c r="K1" s="159"/>
      <c r="L1" s="109">
        <v>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Tal y Bont'!C2:D2</f>
        <v>GP3792SK</v>
      </c>
      <c r="D2" s="169"/>
      <c r="E2" s="96" t="s">
        <v>109</v>
      </c>
      <c r="F2" s="110">
        <v>190902</v>
      </c>
      <c r="G2" s="136" t="s">
        <v>110</v>
      </c>
      <c r="H2" s="137"/>
      <c r="I2" s="110"/>
      <c r="J2" s="138" t="s">
        <v>158</v>
      </c>
      <c r="K2" s="139"/>
      <c r="L2" s="110">
        <v>0.90300000000000002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Tal y Bont'!C3:D3</f>
        <v>Byproduct Recovery Limited</v>
      </c>
      <c r="D3" s="169"/>
      <c r="E3" s="96" t="s">
        <v>108</v>
      </c>
      <c r="F3" s="111" t="s">
        <v>78</v>
      </c>
      <c r="G3" s="138" t="s">
        <v>159</v>
      </c>
      <c r="H3" s="139"/>
      <c r="I3" s="110"/>
      <c r="J3" s="160" t="s">
        <v>154</v>
      </c>
      <c r="K3" s="161"/>
      <c r="L3" s="110">
        <f>(L1/(L2*10000))*100</f>
        <v>6.6445182724252497E-2</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Tal y Bont'!C4:D4</f>
        <v>The Dderw, Llyswen, Brecon LD3 0UT</v>
      </c>
      <c r="D4" s="171"/>
      <c r="E4" s="99" t="s">
        <v>1</v>
      </c>
      <c r="F4" s="110" t="s">
        <v>168</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Tal y Bont'!C5:D5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Tal y Bont'!C8</f>
        <v>1</v>
      </c>
      <c r="D8" s="49">
        <f>'Field data and Tal y Bont'!D8</f>
        <v>2</v>
      </c>
      <c r="E8" s="49">
        <f>'Field data and Tal y Bont'!E8</f>
        <v>3</v>
      </c>
      <c r="F8" s="49">
        <f>'Field data and Tal y Bont'!F8</f>
        <v>4</v>
      </c>
      <c r="G8" s="49">
        <f>'Field data and Tal y Bont'!G8</f>
        <v>5</v>
      </c>
      <c r="H8" s="49">
        <f>'Field data and Tal y Bont'!H8</f>
        <v>6</v>
      </c>
      <c r="I8" s="49">
        <f>'Field data and Tal y Bont'!I8</f>
        <v>7</v>
      </c>
      <c r="J8" s="49">
        <f>'Field data and Tal y Bont'!J8</f>
        <v>8</v>
      </c>
      <c r="K8" s="49">
        <f>'Field data and Tal y Bont'!K8</f>
        <v>0</v>
      </c>
      <c r="L8" s="49">
        <f>'Field data and Tal y Bont'!L8</f>
        <v>0</v>
      </c>
      <c r="M8" s="49">
        <f>'Field data and Tal y Bont'!M8</f>
        <v>0</v>
      </c>
      <c r="N8" s="49">
        <f>'Field data and Tal y Bont'!N8</f>
        <v>0</v>
      </c>
      <c r="O8" s="49">
        <f>'Field data and Tal y Bont'!O8</f>
        <v>0</v>
      </c>
      <c r="P8" s="49">
        <f>'Field data and Tal y Bont'!P8</f>
        <v>0</v>
      </c>
      <c r="Q8" s="49">
        <f>'Field data and Tal y Bont'!Q8</f>
        <v>0</v>
      </c>
      <c r="R8" s="49">
        <f>'Field data and Tal y Bont'!R8</f>
        <v>0</v>
      </c>
      <c r="S8" s="49">
        <f>'Field data and Tal y Bont'!S8</f>
        <v>0</v>
      </c>
      <c r="T8" s="49">
        <f>'Field data and Tal y Bont'!T8</f>
        <v>0</v>
      </c>
      <c r="U8" s="49">
        <f>'Field data and Tal y Bont'!U8</f>
        <v>0</v>
      </c>
      <c r="V8" s="102">
        <f>'Field data and Tal y Bont'!V8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Tal y Bont'!C9</f>
        <v>m</v>
      </c>
      <c r="D9" s="49" t="str">
        <f>'Field data and Tal y Bont'!D9</f>
        <v>m</v>
      </c>
      <c r="E9" s="49" t="str">
        <f>'Field data and Tal y Bont'!E9</f>
        <v>m</v>
      </c>
      <c r="F9" s="49" t="str">
        <f>'Field data and Tal y Bont'!F9</f>
        <v>m</v>
      </c>
      <c r="G9" s="49" t="str">
        <f>'Field data and Tal y Bont'!G9</f>
        <v>m</v>
      </c>
      <c r="H9" s="49" t="str">
        <f>'Field data and Tal y Bont'!H9</f>
        <v>m</v>
      </c>
      <c r="I9" s="49" t="str">
        <f>'Field data and Tal y Bont'!I9</f>
        <v>m</v>
      </c>
      <c r="J9" s="49" t="str">
        <f>'Field data and Tal y Bont'!J9</f>
        <v>m</v>
      </c>
      <c r="K9" s="49">
        <f>'Field data and Tal y Bont'!K9</f>
        <v>0</v>
      </c>
      <c r="L9" s="49">
        <f>'Field data and Tal y Bont'!L9</f>
        <v>0</v>
      </c>
      <c r="M9" s="49">
        <f>'Field data and Tal y Bont'!M9</f>
        <v>0</v>
      </c>
      <c r="N9" s="49">
        <f>'Field data and Tal y Bont'!N9</f>
        <v>0</v>
      </c>
      <c r="O9" s="49">
        <f>'Field data and Tal y Bont'!O9</f>
        <v>0</v>
      </c>
      <c r="P9" s="49">
        <f>'Field data and Tal y Bont'!P9</f>
        <v>0</v>
      </c>
      <c r="Q9" s="49">
        <f>'Field data and Tal y Bont'!Q9</f>
        <v>0</v>
      </c>
      <c r="R9" s="49">
        <f>'Field data and Tal y Bont'!R9</f>
        <v>0</v>
      </c>
      <c r="S9" s="49">
        <f>'Field data and Tal y Bont'!S9</f>
        <v>0</v>
      </c>
      <c r="T9" s="49">
        <f>'Field data and Tal y Bont'!T9</f>
        <v>0</v>
      </c>
      <c r="U9" s="49">
        <f>'Field data and Tal y Bont'!U9</f>
        <v>0</v>
      </c>
      <c r="V9" s="102">
        <f>'Field data and Tal y Bont'!V9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Tal y Bont'!C10</f>
        <v>5.9</v>
      </c>
      <c r="D10" s="49">
        <f>'Field data and Tal y Bont'!D10</f>
        <v>6.1</v>
      </c>
      <c r="E10" s="49">
        <f>'Field data and Tal y Bont'!E10</f>
        <v>6.6</v>
      </c>
      <c r="F10" s="49">
        <f>'Field data and Tal y Bont'!F10</f>
        <v>6.3</v>
      </c>
      <c r="G10" s="49">
        <f>'Field data and Tal y Bont'!G10</f>
        <v>6.6</v>
      </c>
      <c r="H10" s="49">
        <f>'Field data and Tal y Bont'!H10</f>
        <v>6.5</v>
      </c>
      <c r="I10" s="49">
        <f>'Field data and Tal y Bont'!I10</f>
        <v>5.9</v>
      </c>
      <c r="J10" s="49">
        <f>'Field data and Tal y Bont'!J10</f>
        <v>5.8</v>
      </c>
      <c r="K10" s="49">
        <f>'Field data and Tal y Bont'!K10</f>
        <v>0</v>
      </c>
      <c r="L10" s="49">
        <f>'Field data and Tal y Bont'!L10</f>
        <v>0</v>
      </c>
      <c r="M10" s="49">
        <f>'Field data and Tal y Bont'!M10</f>
        <v>0</v>
      </c>
      <c r="N10" s="49">
        <f>'Field data and Tal y Bont'!N10</f>
        <v>0</v>
      </c>
      <c r="O10" s="49">
        <f>'Field data and Tal y Bont'!O10</f>
        <v>0</v>
      </c>
      <c r="P10" s="49">
        <f>'Field data and Tal y Bont'!P10</f>
        <v>0</v>
      </c>
      <c r="Q10" s="49">
        <f>'Field data and Tal y Bont'!Q10</f>
        <v>0</v>
      </c>
      <c r="R10" s="49">
        <f>'Field data and Tal y Bont'!R10</f>
        <v>0</v>
      </c>
      <c r="S10" s="49">
        <f>'Field data and Tal y Bont'!S10</f>
        <v>0</v>
      </c>
      <c r="T10" s="49">
        <f>'Field data and Tal y Bont'!T10</f>
        <v>0</v>
      </c>
      <c r="U10" s="49">
        <f>'Field data and Tal y Bont'!U10</f>
        <v>0</v>
      </c>
      <c r="V10" s="102">
        <f>'Field data and Tal y Bont'!V10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Tal y Bont'!C11</f>
        <v>1</v>
      </c>
      <c r="D11" s="49">
        <f>'Field data and Tal y Bont'!D11</f>
        <v>1</v>
      </c>
      <c r="E11" s="49">
        <f>'Field data and Tal y Bont'!E11</f>
        <v>1</v>
      </c>
      <c r="F11" s="49">
        <f>'Field data and Tal y Bont'!F11</f>
        <v>2</v>
      </c>
      <c r="G11" s="49">
        <f>'Field data and Tal y Bont'!G11</f>
        <v>2</v>
      </c>
      <c r="H11" s="49">
        <f>'Field data and Tal y Bont'!H11</f>
        <v>3</v>
      </c>
      <c r="I11" s="49">
        <f>'Field data and Tal y Bont'!I11</f>
        <v>4</v>
      </c>
      <c r="J11" s="49">
        <f>'Field data and Tal y Bont'!J11</f>
        <v>2</v>
      </c>
      <c r="K11" s="49">
        <f>'Field data and Tal y Bont'!K11</f>
        <v>0</v>
      </c>
      <c r="L11" s="49">
        <f>'Field data and Tal y Bont'!L11</f>
        <v>0</v>
      </c>
      <c r="M11" s="49">
        <f>'Field data and Tal y Bont'!M11</f>
        <v>0</v>
      </c>
      <c r="N11" s="49">
        <f>'Field data and Tal y Bont'!N11</f>
        <v>0</v>
      </c>
      <c r="O11" s="49">
        <f>'Field data and Tal y Bont'!O11</f>
        <v>0</v>
      </c>
      <c r="P11" s="49">
        <f>'Field data and Tal y Bont'!P11</f>
        <v>0</v>
      </c>
      <c r="Q11" s="49">
        <f>'Field data and Tal y Bont'!Q11</f>
        <v>0</v>
      </c>
      <c r="R11" s="49">
        <f>'Field data and Tal y Bont'!R11</f>
        <v>0</v>
      </c>
      <c r="S11" s="49">
        <f>'Field data and Tal y Bont'!S11</f>
        <v>0</v>
      </c>
      <c r="T11" s="49">
        <f>'Field data and Tal y Bont'!T11</f>
        <v>0</v>
      </c>
      <c r="U11" s="49">
        <f>'Field data and Tal y Bont'!U11</f>
        <v>0</v>
      </c>
      <c r="V11" s="102">
        <f>'Field data and Tal y Bont'!V11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Tal y Bont'!C12</f>
        <v>1</v>
      </c>
      <c r="D12" s="49">
        <f>'Field data and Tal y Bont'!D12</f>
        <v>0</v>
      </c>
      <c r="E12" s="49">
        <f>'Field data and Tal y Bont'!E12</f>
        <v>2</v>
      </c>
      <c r="F12" s="49">
        <f>'Field data and Tal y Bont'!F12</f>
        <v>1</v>
      </c>
      <c r="G12" s="49">
        <f>'Field data and Tal y Bont'!G12</f>
        <v>3</v>
      </c>
      <c r="H12" s="49">
        <f>'Field data and Tal y Bont'!H12</f>
        <v>3</v>
      </c>
      <c r="I12" s="49">
        <f>'Field data and Tal y Bont'!I12</f>
        <v>2</v>
      </c>
      <c r="J12" s="49">
        <f>'Field data and Tal y Bont'!J12</f>
        <v>2</v>
      </c>
      <c r="K12" s="49">
        <f>'Field data and Tal y Bont'!K12</f>
        <v>0</v>
      </c>
      <c r="L12" s="49">
        <f>'Field data and Tal y Bont'!L12</f>
        <v>0</v>
      </c>
      <c r="M12" s="49">
        <f>'Field data and Tal y Bont'!M12</f>
        <v>0</v>
      </c>
      <c r="N12" s="49">
        <f>'Field data and Tal y Bont'!N12</f>
        <v>0</v>
      </c>
      <c r="O12" s="49">
        <f>'Field data and Tal y Bont'!O12</f>
        <v>0</v>
      </c>
      <c r="P12" s="49">
        <f>'Field data and Tal y Bont'!P12</f>
        <v>0</v>
      </c>
      <c r="Q12" s="49">
        <f>'Field data and Tal y Bont'!Q12</f>
        <v>0</v>
      </c>
      <c r="R12" s="49">
        <f>'Field data and Tal y Bont'!R12</f>
        <v>0</v>
      </c>
      <c r="S12" s="49">
        <f>'Field data and Tal y Bont'!S12</f>
        <v>0</v>
      </c>
      <c r="T12" s="49">
        <f>'Field data and Tal y Bont'!T12</f>
        <v>0</v>
      </c>
      <c r="U12" s="49">
        <f>'Field data and Tal y Bont'!U12</f>
        <v>0</v>
      </c>
      <c r="V12" s="102">
        <f>'Field data and Tal y Bont'!V12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Tal y Bont'!C13</f>
        <v>2</v>
      </c>
      <c r="D13" s="49">
        <f>'Field data and Tal y Bont'!D13</f>
        <v>2</v>
      </c>
      <c r="E13" s="49">
        <f>'Field data and Tal y Bont'!E13</f>
        <v>2</v>
      </c>
      <c r="F13" s="49">
        <f>'Field data and Tal y Bont'!F13</f>
        <v>1</v>
      </c>
      <c r="G13" s="49">
        <f>'Field data and Tal y Bont'!G13</f>
        <v>1</v>
      </c>
      <c r="H13" s="49">
        <f>'Field data and Tal y Bont'!H13</f>
        <v>2</v>
      </c>
      <c r="I13" s="49">
        <f>'Field data and Tal y Bont'!I13</f>
        <v>2</v>
      </c>
      <c r="J13" s="49">
        <f>'Field data and Tal y Bont'!J13</f>
        <v>3</v>
      </c>
      <c r="K13" s="49">
        <f>'Field data and Tal y Bont'!K13</f>
        <v>0</v>
      </c>
      <c r="L13" s="49">
        <f>'Field data and Tal y Bont'!L13</f>
        <v>0</v>
      </c>
      <c r="M13" s="49">
        <f>'Field data and Tal y Bont'!M13</f>
        <v>0</v>
      </c>
      <c r="N13" s="49">
        <f>'Field data and Tal y Bont'!N13</f>
        <v>0</v>
      </c>
      <c r="O13" s="49">
        <f>'Field data and Tal y Bont'!O13</f>
        <v>0</v>
      </c>
      <c r="P13" s="49">
        <f>'Field data and Tal y Bont'!P13</f>
        <v>0</v>
      </c>
      <c r="Q13" s="49">
        <f>'Field data and Tal y Bont'!Q13</f>
        <v>0</v>
      </c>
      <c r="R13" s="49">
        <f>'Field data and Tal y Bont'!R13</f>
        <v>0</v>
      </c>
      <c r="S13" s="49">
        <f>'Field data and Tal y Bont'!S13</f>
        <v>0</v>
      </c>
      <c r="T13" s="49">
        <f>'Field data and Tal y Bont'!T13</f>
        <v>0</v>
      </c>
      <c r="U13" s="49">
        <f>'Field data and Tal y Bont'!U13</f>
        <v>0</v>
      </c>
      <c r="V13" s="102">
        <f>'Field data and Tal y Bont'!V13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Tal y Bont'!C14</f>
        <v xml:space="preserve">Grass Silage (25% DM) </v>
      </c>
      <c r="D14" s="83" t="str">
        <f>'Field data and Tal y Bont'!D14</f>
        <v xml:space="preserve">Grass Silage (25% DM) </v>
      </c>
      <c r="E14" s="83" t="str">
        <f>'Field data and Tal y Bont'!E14</f>
        <v xml:space="preserve">Grass Silage (25% DM) </v>
      </c>
      <c r="F14" s="83" t="str">
        <f>'Field data and Tal y Bont'!F14</f>
        <v xml:space="preserve">Grass Silage (25% DM) </v>
      </c>
      <c r="G14" s="83" t="str">
        <f>'Field data and Tal y Bont'!G14</f>
        <v xml:space="preserve">Grass Silage (25% DM) </v>
      </c>
      <c r="H14" s="83" t="str">
        <f>'Field data and Tal y Bont'!H14</f>
        <v xml:space="preserve">Grass Silage (25% DM) </v>
      </c>
      <c r="I14" s="83" t="str">
        <f>'Field data and Tal y Bont'!I14</f>
        <v xml:space="preserve">Grass Silage (25% DM) </v>
      </c>
      <c r="J14" s="83" t="str">
        <f>'Field data and Tal y Bont'!J14</f>
        <v xml:space="preserve">Grass Silage (25% DM) </v>
      </c>
      <c r="K14" s="83">
        <f>'Field data and Tal y Bont'!K14</f>
        <v>0</v>
      </c>
      <c r="L14" s="83">
        <f>'Field data and Tal y Bont'!L14</f>
        <v>0</v>
      </c>
      <c r="M14" s="83">
        <f>'Field data and Tal y Bont'!M14</f>
        <v>0</v>
      </c>
      <c r="N14" s="83">
        <f>'Field data and Tal y Bont'!N14</f>
        <v>0</v>
      </c>
      <c r="O14" s="83">
        <f>'Field data and Tal y Bont'!O14</f>
        <v>0</v>
      </c>
      <c r="P14" s="83">
        <f>'Field data and Tal y Bont'!P14</f>
        <v>0</v>
      </c>
      <c r="Q14" s="83">
        <f>'Field data and Tal y Bont'!Q14</f>
        <v>0</v>
      </c>
      <c r="R14" s="83">
        <f>'Field data and Tal y Bont'!R14</f>
        <v>0</v>
      </c>
      <c r="S14" s="83">
        <f>'Field data and Tal y Bont'!S14</f>
        <v>0</v>
      </c>
      <c r="T14" s="83">
        <f>'Field data and Tal y Bont'!T14</f>
        <v>0</v>
      </c>
      <c r="U14" s="83">
        <f>'Field data and Tal y Bont'!U14</f>
        <v>0</v>
      </c>
      <c r="V14" s="103">
        <f>'Field data and Tal y Bont'!V14</f>
        <v>0</v>
      </c>
      <c r="AD14" s="22" t="s">
        <v>138</v>
      </c>
      <c r="AE14" s="22">
        <v>6</v>
      </c>
      <c r="AI14" s="43" t="s">
        <v>119</v>
      </c>
      <c r="AJ14" s="44">
        <v>0.8</v>
      </c>
      <c r="AK14" s="45">
        <v>1.7</v>
      </c>
      <c r="AL14" s="9">
        <v>12</v>
      </c>
      <c r="AM14" s="9">
        <v>6.7</v>
      </c>
      <c r="AN14" s="9" t="s">
        <v>135</v>
      </c>
    </row>
    <row r="15" spans="1:41" ht="13" x14ac:dyDescent="0.25">
      <c r="A15" s="152" t="s">
        <v>9</v>
      </c>
      <c r="B15" s="153"/>
      <c r="C15" s="49">
        <f>'Field data and Tal y Bont'!C15</f>
        <v>38</v>
      </c>
      <c r="D15" s="49">
        <f>'Field data and Tal y Bont'!D15</f>
        <v>38</v>
      </c>
      <c r="E15" s="49">
        <f>'Field data and Tal y Bont'!E15</f>
        <v>38</v>
      </c>
      <c r="F15" s="49">
        <f>'Field data and Tal y Bont'!F15</f>
        <v>38</v>
      </c>
      <c r="G15" s="49">
        <f>'Field data and Tal y Bont'!G15</f>
        <v>38</v>
      </c>
      <c r="H15" s="49">
        <f>'Field data and Tal y Bont'!H15</f>
        <v>38</v>
      </c>
      <c r="I15" s="49">
        <f>'Field data and Tal y Bont'!I15</f>
        <v>38</v>
      </c>
      <c r="J15" s="49">
        <f>'Field data and Tal y Bont'!J15</f>
        <v>38</v>
      </c>
      <c r="K15" s="49">
        <f>'Field data and Tal y Bont'!K15</f>
        <v>0</v>
      </c>
      <c r="L15" s="49">
        <f>'Field data and Tal y Bont'!L15</f>
        <v>0</v>
      </c>
      <c r="M15" s="49">
        <f>'Field data and Tal y Bont'!M15</f>
        <v>0</v>
      </c>
      <c r="N15" s="49">
        <f>'Field data and Tal y Bont'!N15</f>
        <v>0</v>
      </c>
      <c r="O15" s="49">
        <f>'Field data and Tal y Bont'!O15</f>
        <v>0</v>
      </c>
      <c r="P15" s="49">
        <f>'Field data and Tal y Bont'!P15</f>
        <v>0</v>
      </c>
      <c r="Q15" s="49">
        <f>'Field data and Tal y Bont'!Q15</f>
        <v>0</v>
      </c>
      <c r="R15" s="49">
        <f>'Field data and Tal y Bont'!R15</f>
        <v>0</v>
      </c>
      <c r="S15" s="49">
        <f>'Field data and Tal y Bont'!S15</f>
        <v>0</v>
      </c>
      <c r="T15" s="49">
        <f>'Field data and Tal y Bont'!T15</f>
        <v>0</v>
      </c>
      <c r="U15" s="49">
        <f>'Field data and Tal y Bont'!U15</f>
        <v>0</v>
      </c>
      <c r="V15" s="102">
        <f>'Field data and Tal y Bont'!V15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Tal y Bont'!C16</f>
        <v>Medium/Clay</v>
      </c>
      <c r="D16" s="104" t="str">
        <f>'Field data and Tal y Bont'!D16</f>
        <v>Medium/Clay</v>
      </c>
      <c r="E16" s="104" t="str">
        <f>'Field data and Tal y Bont'!E16</f>
        <v>Medium/Clay</v>
      </c>
      <c r="F16" s="104" t="str">
        <f>'Field data and Tal y Bont'!F16</f>
        <v>Medium/Clay</v>
      </c>
      <c r="G16" s="104" t="str">
        <f>'Field data and Tal y Bont'!G16</f>
        <v>Medium/Clay</v>
      </c>
      <c r="H16" s="104" t="str">
        <f>'Field data and Tal y Bont'!H16</f>
        <v>Medium/Clay</v>
      </c>
      <c r="I16" s="104" t="str">
        <f>'Field data and Tal y Bont'!I16</f>
        <v>Medium/Clay</v>
      </c>
      <c r="J16" s="104" t="str">
        <f>'Field data and Tal y Bont'!J16</f>
        <v>Medium/Clay</v>
      </c>
      <c r="K16" s="104">
        <f>'Field data and Tal y Bont'!K16</f>
        <v>0</v>
      </c>
      <c r="L16" s="104">
        <f>'Field data and Tal y Bont'!L16</f>
        <v>0</v>
      </c>
      <c r="M16" s="104">
        <f>'Field data and Tal y Bont'!M16</f>
        <v>0</v>
      </c>
      <c r="N16" s="104">
        <f>'Field data and Tal y Bont'!N16</f>
        <v>0</v>
      </c>
      <c r="O16" s="104">
        <f>'Field data and Tal y Bont'!O16</f>
        <v>0</v>
      </c>
      <c r="P16" s="104">
        <f>'Field data and Tal y Bont'!P16</f>
        <v>0</v>
      </c>
      <c r="Q16" s="104">
        <f>'Field data and Tal y Bont'!Q16</f>
        <v>0</v>
      </c>
      <c r="R16" s="104">
        <f>'Field data and Tal y Bont'!R16</f>
        <v>0</v>
      </c>
      <c r="S16" s="104">
        <f>'Field data and Tal y Bont'!S16</f>
        <v>0</v>
      </c>
      <c r="T16" s="104">
        <f>'Field data and Tal y Bont'!T16</f>
        <v>0</v>
      </c>
      <c r="U16" s="104">
        <f>'Field data and Tal y Bont'!U16</f>
        <v>0</v>
      </c>
      <c r="V16" s="105">
        <f>'Field data and Tal y Bont'!V16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22.927984350000003</v>
      </c>
      <c r="E18" s="12">
        <f>$D33</f>
        <v>22.927984350000003</v>
      </c>
      <c r="F18" s="12">
        <f>$D34</f>
        <v>22.927984350000003</v>
      </c>
      <c r="G18" s="12">
        <f>$D35</f>
        <v>22.927984350000003</v>
      </c>
      <c r="H18" s="12">
        <f>$D36</f>
        <v>22.927984350000003</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-41.672015649999992</v>
      </c>
      <c r="E19" s="12">
        <f t="shared" si="1"/>
        <v>-41.672015649999992</v>
      </c>
      <c r="F19" s="12">
        <f t="shared" si="1"/>
        <v>-41.672015649999992</v>
      </c>
      <c r="G19" s="12">
        <f t="shared" si="1"/>
        <v>-41.672015649999992</v>
      </c>
      <c r="H19" s="12">
        <f t="shared" si="1"/>
        <v>-41.672015649999992</v>
      </c>
      <c r="I19" s="12">
        <f t="shared" si="1"/>
        <v>-64.599999999999994</v>
      </c>
      <c r="J19" s="12">
        <f t="shared" si="1"/>
        <v>-64.599999999999994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11.465153250000002</v>
      </c>
      <c r="E22" s="12">
        <f>$E33</f>
        <v>11.465153250000002</v>
      </c>
      <c r="F22" s="12">
        <f>$E34</f>
        <v>11.465153250000002</v>
      </c>
      <c r="G22" s="12">
        <f>$E35</f>
        <v>11.465153250000002</v>
      </c>
      <c r="H22" s="12">
        <f>$E36</f>
        <v>11.465153250000002</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-216.53484674999999</v>
      </c>
      <c r="E23" s="12">
        <f t="shared" si="3"/>
        <v>-216.53484674999999</v>
      </c>
      <c r="F23" s="12">
        <f t="shared" si="3"/>
        <v>-216.53484674999999</v>
      </c>
      <c r="G23" s="12">
        <f t="shared" si="3"/>
        <v>-216.53484674999999</v>
      </c>
      <c r="H23" s="12">
        <f t="shared" si="3"/>
        <v>-216.53484674999999</v>
      </c>
      <c r="I23" s="12">
        <f t="shared" si="3"/>
        <v>-228</v>
      </c>
      <c r="J23" s="12">
        <f t="shared" si="3"/>
        <v>-228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4.1100000000000003</v>
      </c>
      <c r="C28" s="11">
        <v>0.90300000000000002</v>
      </c>
      <c r="D28" s="11">
        <v>9.74E-2</v>
      </c>
      <c r="E28" s="11">
        <v>9.2600000000000002E-2</v>
      </c>
      <c r="F28" s="11">
        <v>2990</v>
      </c>
      <c r="G28" s="11">
        <v>38.4</v>
      </c>
      <c r="H28" s="11">
        <v>154</v>
      </c>
      <c r="I28" s="11">
        <v>9.5</v>
      </c>
      <c r="J28" s="11">
        <v>0.23</v>
      </c>
      <c r="K28" s="15">
        <v>0.98</v>
      </c>
      <c r="L28" s="11">
        <v>16.899999999999999</v>
      </c>
      <c r="M28" s="11">
        <v>11.7</v>
      </c>
      <c r="N28" s="11">
        <v>124000</v>
      </c>
      <c r="O28" s="11">
        <v>22900</v>
      </c>
      <c r="P28" s="11"/>
      <c r="Q28" s="11">
        <v>4660</v>
      </c>
      <c r="R28" s="11"/>
      <c r="S28" s="11">
        <v>16.899999999999999</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0</v>
      </c>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92.783250000000024</v>
      </c>
      <c r="D32" s="65">
        <f t="shared" ref="D32:D50" si="7">(IF(D$27="%w/w SAR",((D$28*10)*$B32),IF(D$27="%w/w DM",(((D$28*10)*($B$28/100))*$B32),IF(D$27="kg/t SAR",(D$28*$B32),IF(D$27="kg/t DM",((D$28*($B$28/100))*$B32),IF(D$27="mg/kg SAR",((D$28*0.001)*$B32),IF(D$27="mg/kg DM",(((D$28*0.001)*($B$28/100))*$B32),"0")))))))*2.291</f>
        <v>22.927984350000003</v>
      </c>
      <c r="E32" s="65">
        <f t="shared" ref="E32:E50" si="8">(IF(E$27="%w/w SAR",((E$28*10)*$B32),IF(E$27="%w/w DM",(((E$28*10)*($B$28/100))*$B32),IF(E$27="kg/t SAR",(E$28*$B32),IF(E$27="kg/t DM",((E$28*($B$28/100))*$B32),IF(E$27="mg/kg SAR",((E$28*0.001)*$B32),IF(E$27="mg/kg DM",(((E$28*0.001)*($B$28/100))*$B32),"0")))))))*1.205</f>
        <v>11.465153250000002</v>
      </c>
      <c r="F32" s="65">
        <f t="shared" ref="F32:F50" si="9">(IF(F$27="%w/w SAR",((F$28*10)*$B32),IF(F$27="%w/w DM",(((F$28*10)*($B$28/100))*$B32),IF(F$27="kg/t SAR",(F$28*$B32),IF(F$27="kg/t DM",((F$28*($B$28/100))*$B32),IF(F$27="mg/kg SAR",((F$28*0.001)*$B32),IF(F$27="mg/kg DM",(((F$28*0.001)*($B$28/100))*$B32),"0")))))))*1.658</f>
        <v>50.93749050000001</v>
      </c>
      <c r="G32" s="65">
        <f t="shared" si="5"/>
        <v>0.39456000000000002</v>
      </c>
      <c r="H32" s="65">
        <f t="shared" si="5"/>
        <v>1.5823500000000001</v>
      </c>
      <c r="I32" s="65">
        <f t="shared" si="5"/>
        <v>9.7612500000000005E-2</v>
      </c>
      <c r="J32" s="65">
        <f t="shared" si="5"/>
        <v>2.3632500000000003E-3</v>
      </c>
      <c r="K32" s="65">
        <f t="shared" si="5"/>
        <v>1.00695E-2</v>
      </c>
      <c r="L32" s="65">
        <f t="shared" si="5"/>
        <v>0.17364750000000001</v>
      </c>
      <c r="M32" s="65">
        <f t="shared" si="5"/>
        <v>0.12021750000000002</v>
      </c>
      <c r="N32" s="65">
        <f t="shared" si="5"/>
        <v>1274.1000000000001</v>
      </c>
      <c r="O32" s="65">
        <f t="shared" si="5"/>
        <v>235.29750000000004</v>
      </c>
      <c r="P32" s="65">
        <f t="shared" si="5"/>
        <v>0</v>
      </c>
      <c r="Q32" s="65">
        <f t="shared" ref="Q32:Q50" si="10">(IF(Q$27="%w/w SAR",((Q$28*10)*$B32),IF(Q$27="%w/w DM",(((Q$28*10)*($B$28/100))*$B32),IF(Q$27="kg/t SAR",(Q$28*$B32),IF(Q$27="kg/t DM",((Q$28*($B$28/100))*$B32),IF(Q$27="mg/kg SAR",((Q$28*0.001)*$B32),IF(Q$27="mg/kg DM",(((Q$28*0.001)*($B$28/100))*$B32),0)))))))*2.5</f>
        <v>119.70375000000003</v>
      </c>
      <c r="R32" s="65">
        <f t="shared" ref="R32:U50" si="11">IF(R$27="%w/w SAR",((R$28*10)*$B32),IF(R$27="%w/w DM",(((R$28*10)*($B$28/100))*$B32),IF(R$27="kg/t SAR",(R$28*$B32),IF(R$27="kg/t DM",((R$28*($B$28/100))*$B32),IF(R$27="mg/kg SAR",((R$28*0.001)*$B32),IF(R$27="mg/kg DM",(((R$28*0.001)*($B$28/100))*$B32),0))))))</f>
        <v>0</v>
      </c>
      <c r="S32" s="65">
        <f t="shared" si="11"/>
        <v>0.17364750000000001</v>
      </c>
      <c r="T32" s="65">
        <f t="shared" si="11"/>
        <v>0</v>
      </c>
      <c r="U32" s="126">
        <f t="shared" si="11"/>
        <v>0</v>
      </c>
    </row>
    <row r="33" spans="1:21" s="48" customFormat="1" ht="13" x14ac:dyDescent="0.35">
      <c r="A33" s="125">
        <f>E8</f>
        <v>3</v>
      </c>
      <c r="B33" s="11">
        <v>250</v>
      </c>
      <c r="C33" s="65">
        <f t="shared" si="6"/>
        <v>92.783250000000024</v>
      </c>
      <c r="D33" s="65">
        <f t="shared" si="7"/>
        <v>22.927984350000003</v>
      </c>
      <c r="E33" s="65">
        <f t="shared" si="8"/>
        <v>11.465153250000002</v>
      </c>
      <c r="F33" s="65">
        <f t="shared" si="9"/>
        <v>50.93749050000001</v>
      </c>
      <c r="G33" s="65">
        <f t="shared" si="5"/>
        <v>0.39456000000000002</v>
      </c>
      <c r="H33" s="65">
        <f t="shared" si="5"/>
        <v>1.5823500000000001</v>
      </c>
      <c r="I33" s="65">
        <f t="shared" si="5"/>
        <v>9.7612500000000005E-2</v>
      </c>
      <c r="J33" s="65">
        <f t="shared" si="5"/>
        <v>2.3632500000000003E-3</v>
      </c>
      <c r="K33" s="65">
        <f t="shared" si="5"/>
        <v>1.00695E-2</v>
      </c>
      <c r="L33" s="65">
        <f t="shared" si="5"/>
        <v>0.17364750000000001</v>
      </c>
      <c r="M33" s="65">
        <f t="shared" si="5"/>
        <v>0.12021750000000002</v>
      </c>
      <c r="N33" s="65">
        <f t="shared" si="5"/>
        <v>1274.1000000000001</v>
      </c>
      <c r="O33" s="65">
        <f t="shared" si="5"/>
        <v>235.29750000000004</v>
      </c>
      <c r="P33" s="65">
        <f t="shared" si="5"/>
        <v>0</v>
      </c>
      <c r="Q33" s="65">
        <f t="shared" si="10"/>
        <v>119.70375000000003</v>
      </c>
      <c r="R33" s="65">
        <f t="shared" si="11"/>
        <v>0</v>
      </c>
      <c r="S33" s="65">
        <f t="shared" si="11"/>
        <v>0.17364750000000001</v>
      </c>
      <c r="T33" s="65">
        <f t="shared" si="11"/>
        <v>0</v>
      </c>
      <c r="U33" s="126">
        <f t="shared" si="11"/>
        <v>0</v>
      </c>
    </row>
    <row r="34" spans="1:21" s="48" customFormat="1" ht="13" x14ac:dyDescent="0.35">
      <c r="A34" s="125">
        <f>F8</f>
        <v>4</v>
      </c>
      <c r="B34" s="11">
        <v>250</v>
      </c>
      <c r="C34" s="65">
        <f t="shared" si="6"/>
        <v>92.783250000000024</v>
      </c>
      <c r="D34" s="65">
        <f t="shared" si="7"/>
        <v>22.927984350000003</v>
      </c>
      <c r="E34" s="65">
        <f t="shared" si="8"/>
        <v>11.465153250000002</v>
      </c>
      <c r="F34" s="65">
        <f t="shared" si="9"/>
        <v>50.93749050000001</v>
      </c>
      <c r="G34" s="65">
        <f t="shared" si="5"/>
        <v>0.39456000000000002</v>
      </c>
      <c r="H34" s="65">
        <f t="shared" si="5"/>
        <v>1.5823500000000001</v>
      </c>
      <c r="I34" s="65">
        <f t="shared" si="5"/>
        <v>9.7612500000000005E-2</v>
      </c>
      <c r="J34" s="65">
        <f t="shared" si="5"/>
        <v>2.3632500000000003E-3</v>
      </c>
      <c r="K34" s="65">
        <f t="shared" si="5"/>
        <v>1.00695E-2</v>
      </c>
      <c r="L34" s="65">
        <f t="shared" si="5"/>
        <v>0.17364750000000001</v>
      </c>
      <c r="M34" s="65">
        <f t="shared" si="5"/>
        <v>0.12021750000000002</v>
      </c>
      <c r="N34" s="65">
        <f t="shared" si="5"/>
        <v>1274.1000000000001</v>
      </c>
      <c r="O34" s="65">
        <f t="shared" si="5"/>
        <v>235.29750000000004</v>
      </c>
      <c r="P34" s="65">
        <f t="shared" si="5"/>
        <v>0</v>
      </c>
      <c r="Q34" s="65">
        <f t="shared" si="10"/>
        <v>119.70375000000003</v>
      </c>
      <c r="R34" s="65">
        <f t="shared" si="11"/>
        <v>0</v>
      </c>
      <c r="S34" s="65">
        <f t="shared" si="11"/>
        <v>0.17364750000000001</v>
      </c>
      <c r="T34" s="65">
        <f t="shared" si="11"/>
        <v>0</v>
      </c>
      <c r="U34" s="126">
        <f t="shared" si="11"/>
        <v>0</v>
      </c>
    </row>
    <row r="35" spans="1:21" s="48" customFormat="1" ht="13" x14ac:dyDescent="0.35">
      <c r="A35" s="125">
        <f>G8</f>
        <v>5</v>
      </c>
      <c r="B35" s="11">
        <v>250</v>
      </c>
      <c r="C35" s="65">
        <f t="shared" si="6"/>
        <v>92.783250000000024</v>
      </c>
      <c r="D35" s="65">
        <f t="shared" si="7"/>
        <v>22.927984350000003</v>
      </c>
      <c r="E35" s="65">
        <f t="shared" si="8"/>
        <v>11.465153250000002</v>
      </c>
      <c r="F35" s="65">
        <f t="shared" si="9"/>
        <v>50.93749050000001</v>
      </c>
      <c r="G35" s="65">
        <f t="shared" si="5"/>
        <v>0.39456000000000002</v>
      </c>
      <c r="H35" s="65">
        <f t="shared" si="5"/>
        <v>1.5823500000000001</v>
      </c>
      <c r="I35" s="65">
        <f t="shared" si="5"/>
        <v>9.7612500000000005E-2</v>
      </c>
      <c r="J35" s="65">
        <f t="shared" si="5"/>
        <v>2.3632500000000003E-3</v>
      </c>
      <c r="K35" s="65">
        <f t="shared" si="5"/>
        <v>1.00695E-2</v>
      </c>
      <c r="L35" s="65">
        <f t="shared" si="5"/>
        <v>0.17364750000000001</v>
      </c>
      <c r="M35" s="65">
        <f t="shared" si="5"/>
        <v>0.12021750000000002</v>
      </c>
      <c r="N35" s="65">
        <f t="shared" si="5"/>
        <v>1274.1000000000001</v>
      </c>
      <c r="O35" s="65">
        <f t="shared" si="5"/>
        <v>235.29750000000004</v>
      </c>
      <c r="P35" s="65">
        <f t="shared" si="5"/>
        <v>0</v>
      </c>
      <c r="Q35" s="65">
        <f t="shared" si="10"/>
        <v>119.70375000000003</v>
      </c>
      <c r="R35" s="65">
        <f t="shared" si="11"/>
        <v>0</v>
      </c>
      <c r="S35" s="65">
        <f t="shared" si="11"/>
        <v>0.17364750000000001</v>
      </c>
      <c r="T35" s="65">
        <f t="shared" si="11"/>
        <v>0</v>
      </c>
      <c r="U35" s="126">
        <f t="shared" si="11"/>
        <v>0</v>
      </c>
    </row>
    <row r="36" spans="1:21" s="48" customFormat="1" ht="13" x14ac:dyDescent="0.35">
      <c r="A36" s="125">
        <f>H8</f>
        <v>6</v>
      </c>
      <c r="B36" s="11">
        <v>250</v>
      </c>
      <c r="C36" s="65">
        <f t="shared" si="6"/>
        <v>92.783250000000024</v>
      </c>
      <c r="D36" s="65">
        <f t="shared" si="7"/>
        <v>22.927984350000003</v>
      </c>
      <c r="E36" s="65">
        <f t="shared" si="8"/>
        <v>11.465153250000002</v>
      </c>
      <c r="F36" s="65">
        <f t="shared" si="9"/>
        <v>50.93749050000001</v>
      </c>
      <c r="G36" s="65">
        <f t="shared" si="5"/>
        <v>0.39456000000000002</v>
      </c>
      <c r="H36" s="65">
        <f t="shared" si="5"/>
        <v>1.5823500000000001</v>
      </c>
      <c r="I36" s="65">
        <f t="shared" si="5"/>
        <v>9.7612500000000005E-2</v>
      </c>
      <c r="J36" s="65">
        <f t="shared" si="5"/>
        <v>2.3632500000000003E-3</v>
      </c>
      <c r="K36" s="65">
        <f t="shared" si="5"/>
        <v>1.00695E-2</v>
      </c>
      <c r="L36" s="65">
        <f t="shared" si="5"/>
        <v>0.17364750000000001</v>
      </c>
      <c r="M36" s="65">
        <f t="shared" si="5"/>
        <v>0.12021750000000002</v>
      </c>
      <c r="N36" s="65">
        <f t="shared" si="5"/>
        <v>1274.1000000000001</v>
      </c>
      <c r="O36" s="65">
        <f t="shared" si="5"/>
        <v>235.29750000000004</v>
      </c>
      <c r="P36" s="65">
        <f t="shared" si="5"/>
        <v>0</v>
      </c>
      <c r="Q36" s="65">
        <f t="shared" si="10"/>
        <v>119.70375000000003</v>
      </c>
      <c r="R36" s="65">
        <f t="shared" si="11"/>
        <v>0</v>
      </c>
      <c r="S36" s="65">
        <f t="shared" si="11"/>
        <v>0.17364750000000001</v>
      </c>
      <c r="T36" s="65">
        <f t="shared" si="11"/>
        <v>0</v>
      </c>
      <c r="U36" s="126">
        <f t="shared" si="11"/>
        <v>0</v>
      </c>
    </row>
    <row r="37" spans="1:21" s="48" customFormat="1" ht="13" x14ac:dyDescent="0.35">
      <c r="A37" s="125">
        <f>I8</f>
        <v>7</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v>0</v>
      </c>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5.9</v>
      </c>
      <c r="C60" s="64">
        <f t="shared" ref="C60:U60" si="14">D10</f>
        <v>6.1</v>
      </c>
      <c r="D60" s="64">
        <f t="shared" si="14"/>
        <v>6.6</v>
      </c>
      <c r="E60" s="64">
        <f t="shared" si="14"/>
        <v>6.3</v>
      </c>
      <c r="F60" s="64">
        <f t="shared" si="14"/>
        <v>6.6</v>
      </c>
      <c r="G60" s="64">
        <f t="shared" si="14"/>
        <v>6.5</v>
      </c>
      <c r="H60" s="64">
        <f t="shared" si="14"/>
        <v>5.9</v>
      </c>
      <c r="I60" s="64">
        <f t="shared" si="14"/>
        <v>5.8</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250</v>
      </c>
      <c r="D62" s="65">
        <f>B33</f>
        <v>250</v>
      </c>
      <c r="E62" s="65">
        <f>B34</f>
        <v>250</v>
      </c>
      <c r="F62" s="65">
        <f>B35</f>
        <v>250</v>
      </c>
      <c r="G62" s="65">
        <f>B36</f>
        <v>250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0.6000000000000032</v>
      </c>
      <c r="D64" s="65">
        <f t="shared" si="17"/>
        <v>-2.3999999999999968</v>
      </c>
      <c r="E64" s="65">
        <f t="shared" si="17"/>
        <v>-0.59999999999999787</v>
      </c>
      <c r="F64" s="65">
        <f t="shared" si="17"/>
        <v>-2.3999999999999968</v>
      </c>
      <c r="G64" s="65">
        <f t="shared" si="17"/>
        <v>-1.7999999999999989</v>
      </c>
      <c r="H64" s="65">
        <f t="shared" si="17"/>
        <v>1.7999999999999989</v>
      </c>
      <c r="I64" s="65">
        <f t="shared" si="17"/>
        <v>2.4000000000000021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-0.6000000000000032</v>
      </c>
      <c r="D65" s="65">
        <f t="shared" si="18"/>
        <v>2.3999999999999968</v>
      </c>
      <c r="E65" s="65">
        <f t="shared" si="18"/>
        <v>0.59999999999999787</v>
      </c>
      <c r="F65" s="65">
        <f t="shared" si="18"/>
        <v>2.3999999999999968</v>
      </c>
      <c r="G65" s="65">
        <f t="shared" si="18"/>
        <v>1.7999999999999989</v>
      </c>
      <c r="H65" s="65">
        <f t="shared" si="18"/>
        <v>-1.7999999999999989</v>
      </c>
      <c r="I65" s="65">
        <f t="shared" si="18"/>
        <v>-2.4000000000000021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F3" sqref="F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Tal y Bont'!C1:D1</f>
        <v>PAN-031145</v>
      </c>
      <c r="D1" s="167"/>
      <c r="E1" s="106" t="s">
        <v>45</v>
      </c>
      <c r="F1" s="113">
        <f>'Field data and Tal y Bont'!F1</f>
        <v>44.4</v>
      </c>
      <c r="G1" s="134" t="s">
        <v>43</v>
      </c>
      <c r="H1" s="135"/>
      <c r="I1" s="109">
        <v>8.8000000000000007</v>
      </c>
      <c r="J1" s="158" t="s">
        <v>153</v>
      </c>
      <c r="K1" s="159"/>
      <c r="L1" s="109">
        <v>8077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Tal y Bont'!C2:D2</f>
        <v>GP3792SK</v>
      </c>
      <c r="D2" s="169"/>
      <c r="E2" s="96" t="s">
        <v>109</v>
      </c>
      <c r="F2" s="110">
        <v>190606</v>
      </c>
      <c r="G2" s="136" t="s">
        <v>110</v>
      </c>
      <c r="H2" s="137"/>
      <c r="I2" s="110"/>
      <c r="J2" s="138" t="s">
        <v>158</v>
      </c>
      <c r="K2" s="139"/>
      <c r="L2" s="110">
        <v>1.07</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Tal y Bont'!C3:D3</f>
        <v>Byproduct Recovery Limited</v>
      </c>
      <c r="D3" s="169"/>
      <c r="E3" s="96" t="s">
        <v>108</v>
      </c>
      <c r="F3" s="111" t="s">
        <v>77</v>
      </c>
      <c r="G3" s="138" t="s">
        <v>159</v>
      </c>
      <c r="H3" s="139"/>
      <c r="I3" s="110"/>
      <c r="J3" s="160" t="s">
        <v>154</v>
      </c>
      <c r="K3" s="161"/>
      <c r="L3" s="110">
        <f>(L1/(L2*10000))*100</f>
        <v>75.485981308411212</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Tal y Bont'!C4:D4</f>
        <v>The Dderw, Llyswen, Brecon LD3 0UT</v>
      </c>
      <c r="D4" s="171"/>
      <c r="E4" s="99" t="s">
        <v>1</v>
      </c>
      <c r="F4" s="110" t="s">
        <v>169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Tal y Bont'!C5:D5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Tal y Bont'!C8</f>
        <v>1</v>
      </c>
      <c r="D8" s="49">
        <f>'Field data and Tal y Bont'!D8</f>
        <v>2</v>
      </c>
      <c r="E8" s="49">
        <f>'Field data and Tal y Bont'!E8</f>
        <v>3</v>
      </c>
      <c r="F8" s="49">
        <f>'Field data and Tal y Bont'!F8</f>
        <v>4</v>
      </c>
      <c r="G8" s="49">
        <f>'Field data and Tal y Bont'!G8</f>
        <v>5</v>
      </c>
      <c r="H8" s="49">
        <f>'Field data and Tal y Bont'!H8</f>
        <v>6</v>
      </c>
      <c r="I8" s="49">
        <f>'Field data and Tal y Bont'!I8</f>
        <v>7</v>
      </c>
      <c r="J8" s="49">
        <f>'Field data and Tal y Bont'!J8</f>
        <v>8</v>
      </c>
      <c r="K8" s="49">
        <f>'Field data and Tal y Bont'!K8</f>
        <v>0</v>
      </c>
      <c r="L8" s="49">
        <f>'Field data and Tal y Bont'!L8</f>
        <v>0</v>
      </c>
      <c r="M8" s="49">
        <f>'Field data and Tal y Bont'!M8</f>
        <v>0</v>
      </c>
      <c r="N8" s="49">
        <f>'Field data and Tal y Bont'!N8</f>
        <v>0</v>
      </c>
      <c r="O8" s="49">
        <f>'Field data and Tal y Bont'!O8</f>
        <v>0</v>
      </c>
      <c r="P8" s="49">
        <f>'Field data and Tal y Bont'!P8</f>
        <v>0</v>
      </c>
      <c r="Q8" s="49">
        <f>'Field data and Tal y Bont'!Q8</f>
        <v>0</v>
      </c>
      <c r="R8" s="49">
        <f>'Field data and Tal y Bont'!R8</f>
        <v>0</v>
      </c>
      <c r="S8" s="49">
        <f>'Field data and Tal y Bont'!S8</f>
        <v>0</v>
      </c>
      <c r="T8" s="49">
        <f>'Field data and Tal y Bont'!T8</f>
        <v>0</v>
      </c>
      <c r="U8" s="49">
        <f>'Field data and Tal y Bont'!U8</f>
        <v>0</v>
      </c>
      <c r="V8" s="102">
        <f>'Field data and Tal y Bont'!V8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Tal y Bont'!C9</f>
        <v>m</v>
      </c>
      <c r="D9" s="49" t="str">
        <f>'Field data and Tal y Bont'!D9</f>
        <v>m</v>
      </c>
      <c r="E9" s="49" t="str">
        <f>'Field data and Tal y Bont'!E9</f>
        <v>m</v>
      </c>
      <c r="F9" s="49" t="str">
        <f>'Field data and Tal y Bont'!F9</f>
        <v>m</v>
      </c>
      <c r="G9" s="49" t="str">
        <f>'Field data and Tal y Bont'!G9</f>
        <v>m</v>
      </c>
      <c r="H9" s="49" t="str">
        <f>'Field data and Tal y Bont'!H9</f>
        <v>m</v>
      </c>
      <c r="I9" s="49" t="str">
        <f>'Field data and Tal y Bont'!I9</f>
        <v>m</v>
      </c>
      <c r="J9" s="49" t="str">
        <f>'Field data and Tal y Bont'!J9</f>
        <v>m</v>
      </c>
      <c r="K9" s="49">
        <f>'Field data and Tal y Bont'!K9</f>
        <v>0</v>
      </c>
      <c r="L9" s="49">
        <f>'Field data and Tal y Bont'!L9</f>
        <v>0</v>
      </c>
      <c r="M9" s="49">
        <f>'Field data and Tal y Bont'!M9</f>
        <v>0</v>
      </c>
      <c r="N9" s="49">
        <f>'Field data and Tal y Bont'!N9</f>
        <v>0</v>
      </c>
      <c r="O9" s="49">
        <f>'Field data and Tal y Bont'!O9</f>
        <v>0</v>
      </c>
      <c r="P9" s="49">
        <f>'Field data and Tal y Bont'!P9</f>
        <v>0</v>
      </c>
      <c r="Q9" s="49">
        <f>'Field data and Tal y Bont'!Q9</f>
        <v>0</v>
      </c>
      <c r="R9" s="49">
        <f>'Field data and Tal y Bont'!R9</f>
        <v>0</v>
      </c>
      <c r="S9" s="49">
        <f>'Field data and Tal y Bont'!S9</f>
        <v>0</v>
      </c>
      <c r="T9" s="49">
        <f>'Field data and Tal y Bont'!T9</f>
        <v>0</v>
      </c>
      <c r="U9" s="49">
        <f>'Field data and Tal y Bont'!U9</f>
        <v>0</v>
      </c>
      <c r="V9" s="102">
        <f>'Field data and Tal y Bont'!V9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Tal y Bont'!C10</f>
        <v>5.9</v>
      </c>
      <c r="D10" s="49">
        <f>'Field data and Tal y Bont'!D10</f>
        <v>6.1</v>
      </c>
      <c r="E10" s="49">
        <f>'Field data and Tal y Bont'!E10</f>
        <v>6.6</v>
      </c>
      <c r="F10" s="49">
        <f>'Field data and Tal y Bont'!F10</f>
        <v>6.3</v>
      </c>
      <c r="G10" s="49">
        <f>'Field data and Tal y Bont'!G10</f>
        <v>6.6</v>
      </c>
      <c r="H10" s="49">
        <f>'Field data and Tal y Bont'!H10</f>
        <v>6.5</v>
      </c>
      <c r="I10" s="49">
        <f>'Field data and Tal y Bont'!I10</f>
        <v>5.9</v>
      </c>
      <c r="J10" s="49">
        <f>'Field data and Tal y Bont'!J10</f>
        <v>5.8</v>
      </c>
      <c r="K10" s="49">
        <f>'Field data and Tal y Bont'!K10</f>
        <v>0</v>
      </c>
      <c r="L10" s="49">
        <f>'Field data and Tal y Bont'!L10</f>
        <v>0</v>
      </c>
      <c r="M10" s="49">
        <f>'Field data and Tal y Bont'!M10</f>
        <v>0</v>
      </c>
      <c r="N10" s="49">
        <f>'Field data and Tal y Bont'!N10</f>
        <v>0</v>
      </c>
      <c r="O10" s="49">
        <f>'Field data and Tal y Bont'!O10</f>
        <v>0</v>
      </c>
      <c r="P10" s="49">
        <f>'Field data and Tal y Bont'!P10</f>
        <v>0</v>
      </c>
      <c r="Q10" s="49">
        <f>'Field data and Tal y Bont'!Q10</f>
        <v>0</v>
      </c>
      <c r="R10" s="49">
        <f>'Field data and Tal y Bont'!R10</f>
        <v>0</v>
      </c>
      <c r="S10" s="49">
        <f>'Field data and Tal y Bont'!S10</f>
        <v>0</v>
      </c>
      <c r="T10" s="49">
        <f>'Field data and Tal y Bont'!T10</f>
        <v>0</v>
      </c>
      <c r="U10" s="49">
        <f>'Field data and Tal y Bont'!U10</f>
        <v>0</v>
      </c>
      <c r="V10" s="102">
        <f>'Field data and Tal y Bont'!V10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Tal y Bont'!C11</f>
        <v>1</v>
      </c>
      <c r="D11" s="49">
        <f>'Field data and Tal y Bont'!D11</f>
        <v>1</v>
      </c>
      <c r="E11" s="49">
        <f>'Field data and Tal y Bont'!E11</f>
        <v>1</v>
      </c>
      <c r="F11" s="49">
        <f>'Field data and Tal y Bont'!F11</f>
        <v>2</v>
      </c>
      <c r="G11" s="49">
        <f>'Field data and Tal y Bont'!G11</f>
        <v>2</v>
      </c>
      <c r="H11" s="49">
        <f>'Field data and Tal y Bont'!H11</f>
        <v>3</v>
      </c>
      <c r="I11" s="49">
        <f>'Field data and Tal y Bont'!I11</f>
        <v>4</v>
      </c>
      <c r="J11" s="49">
        <f>'Field data and Tal y Bont'!J11</f>
        <v>2</v>
      </c>
      <c r="K11" s="49">
        <f>'Field data and Tal y Bont'!K11</f>
        <v>0</v>
      </c>
      <c r="L11" s="49">
        <f>'Field data and Tal y Bont'!L11</f>
        <v>0</v>
      </c>
      <c r="M11" s="49">
        <f>'Field data and Tal y Bont'!M11</f>
        <v>0</v>
      </c>
      <c r="N11" s="49">
        <f>'Field data and Tal y Bont'!N11</f>
        <v>0</v>
      </c>
      <c r="O11" s="49">
        <f>'Field data and Tal y Bont'!O11</f>
        <v>0</v>
      </c>
      <c r="P11" s="49">
        <f>'Field data and Tal y Bont'!P11</f>
        <v>0</v>
      </c>
      <c r="Q11" s="49">
        <f>'Field data and Tal y Bont'!Q11</f>
        <v>0</v>
      </c>
      <c r="R11" s="49">
        <f>'Field data and Tal y Bont'!R11</f>
        <v>0</v>
      </c>
      <c r="S11" s="49">
        <f>'Field data and Tal y Bont'!S11</f>
        <v>0</v>
      </c>
      <c r="T11" s="49">
        <f>'Field data and Tal y Bont'!T11</f>
        <v>0</v>
      </c>
      <c r="U11" s="49">
        <f>'Field data and Tal y Bont'!U11</f>
        <v>0</v>
      </c>
      <c r="V11" s="102">
        <f>'Field data and Tal y Bont'!V11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Tal y Bont'!C12</f>
        <v>1</v>
      </c>
      <c r="D12" s="49">
        <f>'Field data and Tal y Bont'!D12</f>
        <v>0</v>
      </c>
      <c r="E12" s="49">
        <f>'Field data and Tal y Bont'!E12</f>
        <v>2</v>
      </c>
      <c r="F12" s="49">
        <f>'Field data and Tal y Bont'!F12</f>
        <v>1</v>
      </c>
      <c r="G12" s="49">
        <f>'Field data and Tal y Bont'!G12</f>
        <v>3</v>
      </c>
      <c r="H12" s="49">
        <f>'Field data and Tal y Bont'!H12</f>
        <v>3</v>
      </c>
      <c r="I12" s="49">
        <f>'Field data and Tal y Bont'!I12</f>
        <v>2</v>
      </c>
      <c r="J12" s="49">
        <f>'Field data and Tal y Bont'!J12</f>
        <v>2</v>
      </c>
      <c r="K12" s="49">
        <f>'Field data and Tal y Bont'!K12</f>
        <v>0</v>
      </c>
      <c r="L12" s="49">
        <f>'Field data and Tal y Bont'!L12</f>
        <v>0</v>
      </c>
      <c r="M12" s="49">
        <f>'Field data and Tal y Bont'!M12</f>
        <v>0</v>
      </c>
      <c r="N12" s="49">
        <f>'Field data and Tal y Bont'!N12</f>
        <v>0</v>
      </c>
      <c r="O12" s="49">
        <f>'Field data and Tal y Bont'!O12</f>
        <v>0</v>
      </c>
      <c r="P12" s="49">
        <f>'Field data and Tal y Bont'!P12</f>
        <v>0</v>
      </c>
      <c r="Q12" s="49">
        <f>'Field data and Tal y Bont'!Q12</f>
        <v>0</v>
      </c>
      <c r="R12" s="49">
        <f>'Field data and Tal y Bont'!R12</f>
        <v>0</v>
      </c>
      <c r="S12" s="49">
        <f>'Field data and Tal y Bont'!S12</f>
        <v>0</v>
      </c>
      <c r="T12" s="49">
        <f>'Field data and Tal y Bont'!T12</f>
        <v>0</v>
      </c>
      <c r="U12" s="49">
        <f>'Field data and Tal y Bont'!U12</f>
        <v>0</v>
      </c>
      <c r="V12" s="102">
        <f>'Field data and Tal y Bont'!V12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Tal y Bont'!C13</f>
        <v>2</v>
      </c>
      <c r="D13" s="49">
        <f>'Field data and Tal y Bont'!D13</f>
        <v>2</v>
      </c>
      <c r="E13" s="49">
        <f>'Field data and Tal y Bont'!E13</f>
        <v>2</v>
      </c>
      <c r="F13" s="49">
        <f>'Field data and Tal y Bont'!F13</f>
        <v>1</v>
      </c>
      <c r="G13" s="49">
        <f>'Field data and Tal y Bont'!G13</f>
        <v>1</v>
      </c>
      <c r="H13" s="49">
        <f>'Field data and Tal y Bont'!H13</f>
        <v>2</v>
      </c>
      <c r="I13" s="49">
        <f>'Field data and Tal y Bont'!I13</f>
        <v>2</v>
      </c>
      <c r="J13" s="49">
        <f>'Field data and Tal y Bont'!J13</f>
        <v>3</v>
      </c>
      <c r="K13" s="49">
        <f>'Field data and Tal y Bont'!K13</f>
        <v>0</v>
      </c>
      <c r="L13" s="49">
        <f>'Field data and Tal y Bont'!L13</f>
        <v>0</v>
      </c>
      <c r="M13" s="49">
        <f>'Field data and Tal y Bont'!M13</f>
        <v>0</v>
      </c>
      <c r="N13" s="49">
        <f>'Field data and Tal y Bont'!N13</f>
        <v>0</v>
      </c>
      <c r="O13" s="49">
        <f>'Field data and Tal y Bont'!O13</f>
        <v>0</v>
      </c>
      <c r="P13" s="49">
        <f>'Field data and Tal y Bont'!P13</f>
        <v>0</v>
      </c>
      <c r="Q13" s="49">
        <f>'Field data and Tal y Bont'!Q13</f>
        <v>0</v>
      </c>
      <c r="R13" s="49">
        <f>'Field data and Tal y Bont'!R13</f>
        <v>0</v>
      </c>
      <c r="S13" s="49">
        <f>'Field data and Tal y Bont'!S13</f>
        <v>0</v>
      </c>
      <c r="T13" s="49">
        <f>'Field data and Tal y Bont'!T13</f>
        <v>0</v>
      </c>
      <c r="U13" s="49">
        <f>'Field data and Tal y Bont'!U13</f>
        <v>0</v>
      </c>
      <c r="V13" s="102">
        <f>'Field data and Tal y Bont'!V13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Tal y Bont'!C14</f>
        <v xml:space="preserve">Grass Silage (25% DM) </v>
      </c>
      <c r="D14" s="83" t="str">
        <f>'Field data and Tal y Bont'!D14</f>
        <v xml:space="preserve">Grass Silage (25% DM) </v>
      </c>
      <c r="E14" s="83" t="str">
        <f>'Field data and Tal y Bont'!E14</f>
        <v xml:space="preserve">Grass Silage (25% DM) </v>
      </c>
      <c r="F14" s="83" t="str">
        <f>'Field data and Tal y Bont'!F14</f>
        <v xml:space="preserve">Grass Silage (25% DM) </v>
      </c>
      <c r="G14" s="83" t="str">
        <f>'Field data and Tal y Bont'!G14</f>
        <v xml:space="preserve">Grass Silage (25% DM) </v>
      </c>
      <c r="H14" s="83" t="str">
        <f>'Field data and Tal y Bont'!H14</f>
        <v xml:space="preserve">Grass Silage (25% DM) </v>
      </c>
      <c r="I14" s="83" t="str">
        <f>'Field data and Tal y Bont'!I14</f>
        <v xml:space="preserve">Grass Silage (25% DM) </v>
      </c>
      <c r="J14" s="83" t="str">
        <f>'Field data and Tal y Bont'!J14</f>
        <v xml:space="preserve">Grass Silage (25% DM) </v>
      </c>
      <c r="K14" s="83">
        <f>'Field data and Tal y Bont'!K14</f>
        <v>0</v>
      </c>
      <c r="L14" s="83">
        <f>'Field data and Tal y Bont'!L14</f>
        <v>0</v>
      </c>
      <c r="M14" s="83">
        <f>'Field data and Tal y Bont'!M14</f>
        <v>0</v>
      </c>
      <c r="N14" s="83">
        <f>'Field data and Tal y Bont'!N14</f>
        <v>0</v>
      </c>
      <c r="O14" s="83">
        <f>'Field data and Tal y Bont'!O14</f>
        <v>0</v>
      </c>
      <c r="P14" s="83">
        <f>'Field data and Tal y Bont'!P14</f>
        <v>0</v>
      </c>
      <c r="Q14" s="83">
        <f>'Field data and Tal y Bont'!Q14</f>
        <v>0</v>
      </c>
      <c r="R14" s="83">
        <f>'Field data and Tal y Bont'!R14</f>
        <v>0</v>
      </c>
      <c r="S14" s="83">
        <f>'Field data and Tal y Bont'!S14</f>
        <v>0</v>
      </c>
      <c r="T14" s="83">
        <f>'Field data and Tal y Bont'!T14</f>
        <v>0</v>
      </c>
      <c r="U14" s="83">
        <f>'Field data and Tal y Bont'!U14</f>
        <v>0</v>
      </c>
      <c r="V14" s="103">
        <f>'Field data and Tal y Bont'!V14</f>
        <v>0</v>
      </c>
      <c r="AD14" s="22" t="s">
        <v>138</v>
      </c>
      <c r="AE14" s="22">
        <v>6</v>
      </c>
      <c r="AI14" s="43" t="s">
        <v>119</v>
      </c>
      <c r="AJ14" s="44">
        <v>0.8</v>
      </c>
      <c r="AK14" s="45">
        <v>1.7</v>
      </c>
      <c r="AL14" s="9">
        <v>12</v>
      </c>
      <c r="AM14" s="9">
        <v>6.7</v>
      </c>
      <c r="AN14" s="9" t="s">
        <v>135</v>
      </c>
    </row>
    <row r="15" spans="1:41" ht="13" x14ac:dyDescent="0.25">
      <c r="A15" s="152" t="s">
        <v>9</v>
      </c>
      <c r="B15" s="153"/>
      <c r="C15" s="49">
        <f>'Field data and Tal y Bont'!C15</f>
        <v>38</v>
      </c>
      <c r="D15" s="49">
        <f>'Field data and Tal y Bont'!D15</f>
        <v>38</v>
      </c>
      <c r="E15" s="49">
        <f>'Field data and Tal y Bont'!E15</f>
        <v>38</v>
      </c>
      <c r="F15" s="49">
        <f>'Field data and Tal y Bont'!F15</f>
        <v>38</v>
      </c>
      <c r="G15" s="49">
        <f>'Field data and Tal y Bont'!G15</f>
        <v>38</v>
      </c>
      <c r="H15" s="49">
        <f>'Field data and Tal y Bont'!H15</f>
        <v>38</v>
      </c>
      <c r="I15" s="49">
        <f>'Field data and Tal y Bont'!I15</f>
        <v>38</v>
      </c>
      <c r="J15" s="49">
        <f>'Field data and Tal y Bont'!J15</f>
        <v>38</v>
      </c>
      <c r="K15" s="49">
        <f>'Field data and Tal y Bont'!K15</f>
        <v>0</v>
      </c>
      <c r="L15" s="49">
        <f>'Field data and Tal y Bont'!L15</f>
        <v>0</v>
      </c>
      <c r="M15" s="49">
        <f>'Field data and Tal y Bont'!M15</f>
        <v>0</v>
      </c>
      <c r="N15" s="49">
        <f>'Field data and Tal y Bont'!N15</f>
        <v>0</v>
      </c>
      <c r="O15" s="49">
        <f>'Field data and Tal y Bont'!O15</f>
        <v>0</v>
      </c>
      <c r="P15" s="49">
        <f>'Field data and Tal y Bont'!P15</f>
        <v>0</v>
      </c>
      <c r="Q15" s="49">
        <f>'Field data and Tal y Bont'!Q15</f>
        <v>0</v>
      </c>
      <c r="R15" s="49">
        <f>'Field data and Tal y Bont'!R15</f>
        <v>0</v>
      </c>
      <c r="S15" s="49">
        <f>'Field data and Tal y Bont'!S15</f>
        <v>0</v>
      </c>
      <c r="T15" s="49">
        <f>'Field data and Tal y Bont'!T15</f>
        <v>0</v>
      </c>
      <c r="U15" s="49">
        <f>'Field data and Tal y Bont'!U15</f>
        <v>0</v>
      </c>
      <c r="V15" s="102">
        <f>'Field data and Tal y Bont'!V15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Tal y Bont'!C16</f>
        <v>Medium/Clay</v>
      </c>
      <c r="D16" s="104" t="str">
        <f>'Field data and Tal y Bont'!D16</f>
        <v>Medium/Clay</v>
      </c>
      <c r="E16" s="104" t="str">
        <f>'Field data and Tal y Bont'!E16</f>
        <v>Medium/Clay</v>
      </c>
      <c r="F16" s="104" t="str">
        <f>'Field data and Tal y Bont'!F16</f>
        <v>Medium/Clay</v>
      </c>
      <c r="G16" s="104" t="str">
        <f>'Field data and Tal y Bont'!G16</f>
        <v>Medium/Clay</v>
      </c>
      <c r="H16" s="104" t="str">
        <f>'Field data and Tal y Bont'!H16</f>
        <v>Medium/Clay</v>
      </c>
      <c r="I16" s="104" t="str">
        <f>'Field data and Tal y Bont'!I16</f>
        <v>Medium/Clay</v>
      </c>
      <c r="J16" s="104" t="str">
        <f>'Field data and Tal y Bont'!J16</f>
        <v>Medium/Clay</v>
      </c>
      <c r="K16" s="104">
        <f>'Field data and Tal y Bont'!K16</f>
        <v>0</v>
      </c>
      <c r="L16" s="104">
        <f>'Field data and Tal y Bont'!L16</f>
        <v>0</v>
      </c>
      <c r="M16" s="104">
        <f>'Field data and Tal y Bont'!M16</f>
        <v>0</v>
      </c>
      <c r="N16" s="104">
        <f>'Field data and Tal y Bont'!N16</f>
        <v>0</v>
      </c>
      <c r="O16" s="104">
        <f>'Field data and Tal y Bont'!O16</f>
        <v>0</v>
      </c>
      <c r="P16" s="104">
        <f>'Field data and Tal y Bont'!P16</f>
        <v>0</v>
      </c>
      <c r="Q16" s="104">
        <f>'Field data and Tal y Bont'!Q16</f>
        <v>0</v>
      </c>
      <c r="R16" s="104">
        <f>'Field data and Tal y Bont'!R16</f>
        <v>0</v>
      </c>
      <c r="S16" s="104">
        <f>'Field data and Tal y Bont'!S16</f>
        <v>0</v>
      </c>
      <c r="T16" s="104">
        <f>'Field data and Tal y Bont'!T16</f>
        <v>0</v>
      </c>
      <c r="U16" s="104">
        <f>'Field data and Tal y Bont'!U16</f>
        <v>0</v>
      </c>
      <c r="V16" s="105">
        <f>'Field data and Tal y Bont'!V16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38.149732</v>
      </c>
      <c r="D18" s="12">
        <f>$D32</f>
        <v>38.149732</v>
      </c>
      <c r="E18" s="12">
        <f>$D33</f>
        <v>38.149732</v>
      </c>
      <c r="F18" s="12">
        <f>$D34</f>
        <v>38.149732</v>
      </c>
      <c r="G18" s="12">
        <f>$D35</f>
        <v>38.149732</v>
      </c>
      <c r="H18" s="12">
        <f>$D36</f>
        <v>31.514996</v>
      </c>
      <c r="I18" s="12">
        <f>$D37</f>
        <v>16.586839999999999</v>
      </c>
      <c r="J18" s="12">
        <f>$D38</f>
        <v>38.149732</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-26.450267999999994</v>
      </c>
      <c r="D19" s="12">
        <f t="shared" ref="D19:V19" si="1">D18-D17</f>
        <v>-26.450267999999994</v>
      </c>
      <c r="E19" s="12">
        <f t="shared" si="1"/>
        <v>-26.450267999999994</v>
      </c>
      <c r="F19" s="12">
        <f t="shared" si="1"/>
        <v>-26.450267999999994</v>
      </c>
      <c r="G19" s="12">
        <f t="shared" si="1"/>
        <v>-26.450267999999994</v>
      </c>
      <c r="H19" s="12">
        <f t="shared" si="1"/>
        <v>-33.085003999999998</v>
      </c>
      <c r="I19" s="12">
        <f t="shared" si="1"/>
        <v>-48.013159999999999</v>
      </c>
      <c r="J19" s="12">
        <f t="shared" si="1"/>
        <v>-26.450267999999994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108.39336500000002</v>
      </c>
      <c r="D22" s="12">
        <f>$E32</f>
        <v>108.39336500000002</v>
      </c>
      <c r="E22" s="12">
        <f>$E33</f>
        <v>108.39336500000002</v>
      </c>
      <c r="F22" s="12">
        <f>$E34</f>
        <v>108.39336500000002</v>
      </c>
      <c r="G22" s="12">
        <f>$E35</f>
        <v>108.39336500000002</v>
      </c>
      <c r="H22" s="12">
        <f>$E36</f>
        <v>89.542344999999997</v>
      </c>
      <c r="I22" s="12">
        <f>$E37</f>
        <v>47.127549999999999</v>
      </c>
      <c r="J22" s="12">
        <f>$E38</f>
        <v>108.39336500000002</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-119.60663499999998</v>
      </c>
      <c r="D23" s="12">
        <f t="shared" ref="D23:V23" si="3">D22-D21</f>
        <v>-119.60663499999998</v>
      </c>
      <c r="E23" s="12">
        <f t="shared" si="3"/>
        <v>-119.60663499999998</v>
      </c>
      <c r="F23" s="12">
        <f t="shared" si="3"/>
        <v>-119.60663499999998</v>
      </c>
      <c r="G23" s="12">
        <f t="shared" si="3"/>
        <v>-119.60663499999998</v>
      </c>
      <c r="H23" s="12">
        <f t="shared" si="3"/>
        <v>-138.45765499999999</v>
      </c>
      <c r="I23" s="12">
        <f t="shared" si="3"/>
        <v>-180.87245000000001</v>
      </c>
      <c r="J23" s="12">
        <f t="shared" si="3"/>
        <v>-119.60663499999998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c r="Q27" s="84" t="s">
        <v>54</v>
      </c>
      <c r="R27" s="84"/>
      <c r="S27" s="84"/>
      <c r="T27" s="84"/>
      <c r="U27" s="121"/>
    </row>
    <row r="28" spans="1:40" x14ac:dyDescent="0.35">
      <c r="A28" s="122"/>
      <c r="B28" s="16">
        <v>6.55</v>
      </c>
      <c r="C28" s="11">
        <v>1.07</v>
      </c>
      <c r="D28" s="11">
        <v>724</v>
      </c>
      <c r="E28" s="11">
        <v>3911</v>
      </c>
      <c r="F28" s="11">
        <v>38.4</v>
      </c>
      <c r="G28" s="11">
        <v>2.91</v>
      </c>
      <c r="H28" s="11">
        <v>14.4</v>
      </c>
      <c r="I28" s="11">
        <v>0.5</v>
      </c>
      <c r="J28" s="11">
        <v>0.03</v>
      </c>
      <c r="K28" s="15">
        <v>0.05</v>
      </c>
      <c r="L28" s="11">
        <v>2.5</v>
      </c>
      <c r="M28" s="11">
        <v>0.94</v>
      </c>
      <c r="N28" s="11"/>
      <c r="O28" s="11"/>
      <c r="P28" s="11"/>
      <c r="Q28" s="11">
        <v>612</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23</v>
      </c>
      <c r="C31" s="65">
        <f>IF(C$27="%w/w SAR",((C$28*10)*$B31),IF(C$27="%w/w DM",(((C$28*10)*($B$28/100))*$B31),IF(C$27="kg/t SAR",(C$28*$B31),IF(C$27="kg/t DM",((C$28*($B$28/100))*$B31),IF(C$27="mg/kg SAR",((C$28*0.001)*$B31),IF(C$27="mg/kg DM",(((C$28*0.001)*($B$28/100))*$B31),0))))))</f>
        <v>246.10000000000002</v>
      </c>
      <c r="D31" s="65">
        <f>(IF(D$27="%w/w SAR",((D$28*10)*$B31),IF(D$27="%w/w DM",(((D$28*10)*($B$28/100))*$B31),IF(D$27="kg/t SAR",(D$28*$B31),IF(D$27="kg/t DM",((D$28*($B$28/100))*$B31),IF(D$27="mg/kg SAR",((D$28*0.001)*$B31),IF(D$27="mg/kg DM",(((D$28*0.001)*($B$28/100))*$B31),"0")))))))*2.291</f>
        <v>38.149732</v>
      </c>
      <c r="E31" s="65">
        <f>(IF(E$27="%w/w SAR",((E$28*10)*$B31),IF(E$27="%w/w DM",(((E$28*10)*($B$28/100))*$B31),IF(E$27="kg/t SAR",(E$28*$B31),IF(E$27="kg/t DM",((E$28*($B$28/100))*$B31),IF(E$27="mg/kg SAR",((E$28*0.001)*$B31),IF(E$27="mg/kg DM",(((E$28*0.001)*($B$28/100))*$B31),"0")))))))*1.205</f>
        <v>108.39336500000002</v>
      </c>
      <c r="F31" s="65">
        <f>(IF(F$27="%w/w SAR",((F$28*10)*$B31),IF(F$27="%w/w DM",(((F$28*10)*($B$28/100))*$B31),IF(F$27="kg/t SAR",(F$28*$B31),IF(F$27="kg/t DM",((F$28*($B$28/100))*$B31),IF(F$27="mg/kg SAR",((F$28*0.001)*$B31),IF(F$27="mg/kg DM",(((F$28*0.001)*($B$28/100))*$B31),"0")))))))*1.658</f>
        <v>1.4643455999999997</v>
      </c>
      <c r="G31" s="65">
        <f t="shared" ref="G31:P46" si="5">IF(G$27="%w/w SAR",((G$28*10)*$B31),IF(G$27="%w/w DM",(((G$28*10)*($B$28/100))*$B31),IF(G$27="kg/t SAR",(G$28*$B31),IF(G$27="kg/t DM",((G$28*($B$28/100))*$B31),IF(G$27="mg/kg SAR",((G$28*0.001)*$B31),IF(G$27="mg/kg DM",(((G$28*0.001)*($B$28/100))*$B31),0))))))</f>
        <v>6.6930000000000003E-2</v>
      </c>
      <c r="H31" s="65">
        <f t="shared" si="5"/>
        <v>0.33120000000000005</v>
      </c>
      <c r="I31" s="65">
        <f t="shared" si="5"/>
        <v>1.15E-2</v>
      </c>
      <c r="J31" s="65">
        <f t="shared" si="5"/>
        <v>6.8999999999999997E-4</v>
      </c>
      <c r="K31" s="65">
        <f t="shared" si="5"/>
        <v>1.15E-3</v>
      </c>
      <c r="L31" s="65">
        <f t="shared" si="5"/>
        <v>5.7500000000000002E-2</v>
      </c>
      <c r="M31" s="65">
        <f t="shared" si="5"/>
        <v>2.162E-2</v>
      </c>
      <c r="N31" s="65">
        <f t="shared" si="5"/>
        <v>0</v>
      </c>
      <c r="O31" s="65">
        <f t="shared" si="5"/>
        <v>0</v>
      </c>
      <c r="P31" s="65">
        <f t="shared" si="5"/>
        <v>0</v>
      </c>
      <c r="Q31" s="65">
        <f>(IF(Q$27="%w/w SAR",((Q$28*10)*$B31),IF(Q$27="%w/w DM",(((Q$28*10)*($B$28/100))*$B31),IF(Q$27="kg/t SAR",(Q$28*$B31),IF(Q$27="kg/t DM",((Q$28*($B$28/100))*$B31),IF(Q$27="mg/kg SAR",((Q$28*0.001)*$B31),IF(Q$27="mg/kg DM",(((Q$28*0.001)*($B$28/100))*$B31),0)))))))*2.5</f>
        <v>35.19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23</v>
      </c>
      <c r="C32" s="65">
        <f t="shared" ref="C32:C50" si="6">IF(C$27="%w/w SAR",((C$28*10)*$B32),IF(C$27="%w/w DM",(((C$28*10)*($B$28/100))*$B32),IF(C$27="kg/t SAR",(C$28*$B32),IF(C$27="kg/t DM",((C$28*($B$28/100))*$B32),IF(C$27="mg/kg SAR",((C$28*0.001)*$B32),IF(C$27="mg/kg DM",(((C$28*0.001)*($B$28/100))*$B32),0))))))</f>
        <v>246.10000000000002</v>
      </c>
      <c r="D32" s="65">
        <f t="shared" ref="D32:D50" si="7">(IF(D$27="%w/w SAR",((D$28*10)*$B32),IF(D$27="%w/w DM",(((D$28*10)*($B$28/100))*$B32),IF(D$27="kg/t SAR",(D$28*$B32),IF(D$27="kg/t DM",((D$28*($B$28/100))*$B32),IF(D$27="mg/kg SAR",((D$28*0.001)*$B32),IF(D$27="mg/kg DM",(((D$28*0.001)*($B$28/100))*$B32),"0")))))))*2.291</f>
        <v>38.149732</v>
      </c>
      <c r="E32" s="65">
        <f t="shared" ref="E32:E50" si="8">(IF(E$27="%w/w SAR",((E$28*10)*$B32),IF(E$27="%w/w DM",(((E$28*10)*($B$28/100))*$B32),IF(E$27="kg/t SAR",(E$28*$B32),IF(E$27="kg/t DM",((E$28*($B$28/100))*$B32),IF(E$27="mg/kg SAR",((E$28*0.001)*$B32),IF(E$27="mg/kg DM",(((E$28*0.001)*($B$28/100))*$B32),"0")))))))*1.205</f>
        <v>108.39336500000002</v>
      </c>
      <c r="F32" s="65">
        <f t="shared" ref="F32:F50" si="9">(IF(F$27="%w/w SAR",((F$28*10)*$B32),IF(F$27="%w/w DM",(((F$28*10)*($B$28/100))*$B32),IF(F$27="kg/t SAR",(F$28*$B32),IF(F$27="kg/t DM",((F$28*($B$28/100))*$B32),IF(F$27="mg/kg SAR",((F$28*0.001)*$B32),IF(F$27="mg/kg DM",(((F$28*0.001)*($B$28/100))*$B32),"0")))))))*1.658</f>
        <v>1.4643455999999997</v>
      </c>
      <c r="G32" s="65">
        <f t="shared" si="5"/>
        <v>6.6930000000000003E-2</v>
      </c>
      <c r="H32" s="65">
        <f t="shared" si="5"/>
        <v>0.33120000000000005</v>
      </c>
      <c r="I32" s="65">
        <f t="shared" si="5"/>
        <v>1.15E-2</v>
      </c>
      <c r="J32" s="65">
        <f t="shared" si="5"/>
        <v>6.8999999999999997E-4</v>
      </c>
      <c r="K32" s="65">
        <f t="shared" si="5"/>
        <v>1.15E-3</v>
      </c>
      <c r="L32" s="65">
        <f t="shared" si="5"/>
        <v>5.7500000000000002E-2</v>
      </c>
      <c r="M32" s="65">
        <f t="shared" si="5"/>
        <v>2.162E-2</v>
      </c>
      <c r="N32" s="65">
        <f t="shared" si="5"/>
        <v>0</v>
      </c>
      <c r="O32" s="65">
        <f t="shared" si="5"/>
        <v>0</v>
      </c>
      <c r="P32" s="65">
        <f t="shared" si="5"/>
        <v>0</v>
      </c>
      <c r="Q32" s="65">
        <f t="shared" ref="Q32:Q50" si="10">(IF(Q$27="%w/w SAR",((Q$28*10)*$B32),IF(Q$27="%w/w DM",(((Q$28*10)*($B$28/100))*$B32),IF(Q$27="kg/t SAR",(Q$28*$B32),IF(Q$27="kg/t DM",((Q$28*($B$28/100))*$B32),IF(Q$27="mg/kg SAR",((Q$28*0.001)*$B32),IF(Q$27="mg/kg DM",(((Q$28*0.001)*($B$28/100))*$B32),0)))))))*2.5</f>
        <v>35.19</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v>23</v>
      </c>
      <c r="C33" s="65">
        <f t="shared" si="6"/>
        <v>246.10000000000002</v>
      </c>
      <c r="D33" s="65">
        <f t="shared" si="7"/>
        <v>38.149732</v>
      </c>
      <c r="E33" s="65">
        <f t="shared" si="8"/>
        <v>108.39336500000002</v>
      </c>
      <c r="F33" s="65">
        <f t="shared" si="9"/>
        <v>1.4643455999999997</v>
      </c>
      <c r="G33" s="65">
        <f t="shared" si="5"/>
        <v>6.6930000000000003E-2</v>
      </c>
      <c r="H33" s="65">
        <f t="shared" si="5"/>
        <v>0.33120000000000005</v>
      </c>
      <c r="I33" s="65">
        <f t="shared" si="5"/>
        <v>1.15E-2</v>
      </c>
      <c r="J33" s="65">
        <f t="shared" si="5"/>
        <v>6.8999999999999997E-4</v>
      </c>
      <c r="K33" s="65">
        <f t="shared" si="5"/>
        <v>1.15E-3</v>
      </c>
      <c r="L33" s="65">
        <f t="shared" si="5"/>
        <v>5.7500000000000002E-2</v>
      </c>
      <c r="M33" s="65">
        <f t="shared" si="5"/>
        <v>2.162E-2</v>
      </c>
      <c r="N33" s="65">
        <f t="shared" si="5"/>
        <v>0</v>
      </c>
      <c r="O33" s="65">
        <f t="shared" si="5"/>
        <v>0</v>
      </c>
      <c r="P33" s="65">
        <f t="shared" si="5"/>
        <v>0</v>
      </c>
      <c r="Q33" s="65">
        <f t="shared" si="10"/>
        <v>35.19</v>
      </c>
      <c r="R33" s="65">
        <f t="shared" si="11"/>
        <v>0</v>
      </c>
      <c r="S33" s="65">
        <f t="shared" si="11"/>
        <v>0</v>
      </c>
      <c r="T33" s="65">
        <f t="shared" si="11"/>
        <v>0</v>
      </c>
      <c r="U33" s="126">
        <f t="shared" si="11"/>
        <v>0</v>
      </c>
    </row>
    <row r="34" spans="1:21" s="48" customFormat="1" ht="13" x14ac:dyDescent="0.35">
      <c r="A34" s="125">
        <f>F8</f>
        <v>4</v>
      </c>
      <c r="B34" s="11">
        <v>23</v>
      </c>
      <c r="C34" s="65">
        <f t="shared" si="6"/>
        <v>246.10000000000002</v>
      </c>
      <c r="D34" s="65">
        <f t="shared" si="7"/>
        <v>38.149732</v>
      </c>
      <c r="E34" s="65">
        <f t="shared" si="8"/>
        <v>108.39336500000002</v>
      </c>
      <c r="F34" s="65">
        <f t="shared" si="9"/>
        <v>1.4643455999999997</v>
      </c>
      <c r="G34" s="65">
        <f t="shared" si="5"/>
        <v>6.6930000000000003E-2</v>
      </c>
      <c r="H34" s="65">
        <f t="shared" si="5"/>
        <v>0.33120000000000005</v>
      </c>
      <c r="I34" s="65">
        <f t="shared" si="5"/>
        <v>1.15E-2</v>
      </c>
      <c r="J34" s="65">
        <f t="shared" si="5"/>
        <v>6.8999999999999997E-4</v>
      </c>
      <c r="K34" s="65">
        <f t="shared" si="5"/>
        <v>1.15E-3</v>
      </c>
      <c r="L34" s="65">
        <f t="shared" si="5"/>
        <v>5.7500000000000002E-2</v>
      </c>
      <c r="M34" s="65">
        <f t="shared" si="5"/>
        <v>2.162E-2</v>
      </c>
      <c r="N34" s="65">
        <f t="shared" si="5"/>
        <v>0</v>
      </c>
      <c r="O34" s="65">
        <f t="shared" si="5"/>
        <v>0</v>
      </c>
      <c r="P34" s="65">
        <f t="shared" si="5"/>
        <v>0</v>
      </c>
      <c r="Q34" s="65">
        <f t="shared" si="10"/>
        <v>35.19</v>
      </c>
      <c r="R34" s="65">
        <f t="shared" si="11"/>
        <v>0</v>
      </c>
      <c r="S34" s="65">
        <f t="shared" si="11"/>
        <v>0</v>
      </c>
      <c r="T34" s="65">
        <f t="shared" si="11"/>
        <v>0</v>
      </c>
      <c r="U34" s="126">
        <f t="shared" si="11"/>
        <v>0</v>
      </c>
    </row>
    <row r="35" spans="1:21" s="48" customFormat="1" ht="13" x14ac:dyDescent="0.35">
      <c r="A35" s="125">
        <f>G8</f>
        <v>5</v>
      </c>
      <c r="B35" s="11">
        <v>23</v>
      </c>
      <c r="C35" s="65">
        <f t="shared" si="6"/>
        <v>246.10000000000002</v>
      </c>
      <c r="D35" s="65">
        <f t="shared" si="7"/>
        <v>38.149732</v>
      </c>
      <c r="E35" s="65">
        <f t="shared" si="8"/>
        <v>108.39336500000002</v>
      </c>
      <c r="F35" s="65">
        <f t="shared" si="9"/>
        <v>1.4643455999999997</v>
      </c>
      <c r="G35" s="65">
        <f t="shared" si="5"/>
        <v>6.6930000000000003E-2</v>
      </c>
      <c r="H35" s="65">
        <f t="shared" si="5"/>
        <v>0.33120000000000005</v>
      </c>
      <c r="I35" s="65">
        <f t="shared" si="5"/>
        <v>1.15E-2</v>
      </c>
      <c r="J35" s="65">
        <f t="shared" si="5"/>
        <v>6.8999999999999997E-4</v>
      </c>
      <c r="K35" s="65">
        <f t="shared" si="5"/>
        <v>1.15E-3</v>
      </c>
      <c r="L35" s="65">
        <f t="shared" si="5"/>
        <v>5.7500000000000002E-2</v>
      </c>
      <c r="M35" s="65">
        <f t="shared" si="5"/>
        <v>2.162E-2</v>
      </c>
      <c r="N35" s="65">
        <f t="shared" si="5"/>
        <v>0</v>
      </c>
      <c r="O35" s="65">
        <f t="shared" si="5"/>
        <v>0</v>
      </c>
      <c r="P35" s="65">
        <f t="shared" si="5"/>
        <v>0</v>
      </c>
      <c r="Q35" s="65">
        <f t="shared" si="10"/>
        <v>35.19</v>
      </c>
      <c r="R35" s="65">
        <f t="shared" si="11"/>
        <v>0</v>
      </c>
      <c r="S35" s="65">
        <f t="shared" si="11"/>
        <v>0</v>
      </c>
      <c r="T35" s="65">
        <f t="shared" si="11"/>
        <v>0</v>
      </c>
      <c r="U35" s="126">
        <f t="shared" si="11"/>
        <v>0</v>
      </c>
    </row>
    <row r="36" spans="1:21" s="48" customFormat="1" ht="13" x14ac:dyDescent="0.35">
      <c r="A36" s="125">
        <f>H8</f>
        <v>6</v>
      </c>
      <c r="B36" s="11">
        <v>19</v>
      </c>
      <c r="C36" s="65">
        <f t="shared" si="6"/>
        <v>203.3</v>
      </c>
      <c r="D36" s="65">
        <f t="shared" si="7"/>
        <v>31.514996</v>
      </c>
      <c r="E36" s="65">
        <f t="shared" si="8"/>
        <v>89.542344999999997</v>
      </c>
      <c r="F36" s="65">
        <f t="shared" si="9"/>
        <v>1.2096767999999998</v>
      </c>
      <c r="G36" s="65">
        <f t="shared" si="5"/>
        <v>5.5290000000000006E-2</v>
      </c>
      <c r="H36" s="65">
        <f t="shared" si="5"/>
        <v>0.27360000000000001</v>
      </c>
      <c r="I36" s="65">
        <f t="shared" si="5"/>
        <v>9.4999999999999998E-3</v>
      </c>
      <c r="J36" s="65">
        <f t="shared" si="5"/>
        <v>5.6999999999999998E-4</v>
      </c>
      <c r="K36" s="65">
        <f t="shared" si="5"/>
        <v>9.5E-4</v>
      </c>
      <c r="L36" s="65">
        <f t="shared" si="5"/>
        <v>4.7500000000000001E-2</v>
      </c>
      <c r="M36" s="65">
        <f t="shared" si="5"/>
        <v>1.7860000000000001E-2</v>
      </c>
      <c r="N36" s="65">
        <f t="shared" si="5"/>
        <v>0</v>
      </c>
      <c r="O36" s="65">
        <f t="shared" si="5"/>
        <v>0</v>
      </c>
      <c r="P36" s="65">
        <f t="shared" si="5"/>
        <v>0</v>
      </c>
      <c r="Q36" s="65">
        <f t="shared" si="10"/>
        <v>29.07</v>
      </c>
      <c r="R36" s="65">
        <f t="shared" si="11"/>
        <v>0</v>
      </c>
      <c r="S36" s="65">
        <f t="shared" si="11"/>
        <v>0</v>
      </c>
      <c r="T36" s="65">
        <f t="shared" si="11"/>
        <v>0</v>
      </c>
      <c r="U36" s="126">
        <f t="shared" si="11"/>
        <v>0</v>
      </c>
    </row>
    <row r="37" spans="1:21" s="48" customFormat="1" ht="13" x14ac:dyDescent="0.35">
      <c r="A37" s="125">
        <f>I8</f>
        <v>7</v>
      </c>
      <c r="B37" s="11">
        <v>10</v>
      </c>
      <c r="C37" s="65">
        <f t="shared" si="6"/>
        <v>107.00000000000001</v>
      </c>
      <c r="D37" s="65">
        <f t="shared" si="7"/>
        <v>16.586839999999999</v>
      </c>
      <c r="E37" s="65">
        <f t="shared" si="8"/>
        <v>47.127549999999999</v>
      </c>
      <c r="F37" s="65">
        <f t="shared" si="9"/>
        <v>0.6366719999999999</v>
      </c>
      <c r="G37" s="65">
        <f t="shared" si="5"/>
        <v>2.9100000000000001E-2</v>
      </c>
      <c r="H37" s="65">
        <f t="shared" si="5"/>
        <v>0.14400000000000002</v>
      </c>
      <c r="I37" s="65">
        <f t="shared" si="5"/>
        <v>5.0000000000000001E-3</v>
      </c>
      <c r="J37" s="65">
        <f t="shared" si="5"/>
        <v>3.0000000000000003E-4</v>
      </c>
      <c r="K37" s="65">
        <f t="shared" si="5"/>
        <v>5.0000000000000001E-4</v>
      </c>
      <c r="L37" s="65">
        <f t="shared" si="5"/>
        <v>2.5000000000000001E-2</v>
      </c>
      <c r="M37" s="65">
        <f t="shared" si="5"/>
        <v>9.4000000000000004E-3</v>
      </c>
      <c r="N37" s="65">
        <f t="shared" si="5"/>
        <v>0</v>
      </c>
      <c r="O37" s="65">
        <f t="shared" si="5"/>
        <v>0</v>
      </c>
      <c r="P37" s="65">
        <f t="shared" si="5"/>
        <v>0</v>
      </c>
      <c r="Q37" s="65">
        <f t="shared" si="10"/>
        <v>15.3</v>
      </c>
      <c r="R37" s="65">
        <f t="shared" si="11"/>
        <v>0</v>
      </c>
      <c r="S37" s="65">
        <f t="shared" si="11"/>
        <v>0</v>
      </c>
      <c r="T37" s="65">
        <f t="shared" si="11"/>
        <v>0</v>
      </c>
      <c r="U37" s="126">
        <f t="shared" si="11"/>
        <v>0</v>
      </c>
    </row>
    <row r="38" spans="1:21" s="48" customFormat="1" ht="13" x14ac:dyDescent="0.35">
      <c r="A38" s="125">
        <f>J8</f>
        <v>8</v>
      </c>
      <c r="B38" s="11">
        <v>23</v>
      </c>
      <c r="C38" s="65">
        <f t="shared" si="6"/>
        <v>246.10000000000002</v>
      </c>
      <c r="D38" s="65">
        <f t="shared" si="7"/>
        <v>38.149732</v>
      </c>
      <c r="E38" s="65">
        <f t="shared" si="8"/>
        <v>108.39336500000002</v>
      </c>
      <c r="F38" s="65">
        <f t="shared" si="9"/>
        <v>1.4643455999999997</v>
      </c>
      <c r="G38" s="65">
        <f t="shared" si="5"/>
        <v>6.6930000000000003E-2</v>
      </c>
      <c r="H38" s="65">
        <f t="shared" si="5"/>
        <v>0.33120000000000005</v>
      </c>
      <c r="I38" s="65">
        <f t="shared" si="5"/>
        <v>1.15E-2</v>
      </c>
      <c r="J38" s="65">
        <f t="shared" si="5"/>
        <v>6.8999999999999997E-4</v>
      </c>
      <c r="K38" s="65">
        <f t="shared" si="5"/>
        <v>1.15E-3</v>
      </c>
      <c r="L38" s="65">
        <f t="shared" si="5"/>
        <v>5.7500000000000002E-2</v>
      </c>
      <c r="M38" s="65">
        <f t="shared" si="5"/>
        <v>2.162E-2</v>
      </c>
      <c r="N38" s="65">
        <f t="shared" si="5"/>
        <v>0</v>
      </c>
      <c r="O38" s="65">
        <f t="shared" si="5"/>
        <v>0</v>
      </c>
      <c r="P38" s="65">
        <f t="shared" si="5"/>
        <v>0</v>
      </c>
      <c r="Q38" s="65">
        <f t="shared" si="10"/>
        <v>35.19</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5.9</v>
      </c>
      <c r="C60" s="64">
        <f t="shared" ref="C60:U60" si="14">D10</f>
        <v>6.1</v>
      </c>
      <c r="D60" s="64">
        <f t="shared" si="14"/>
        <v>6.6</v>
      </c>
      <c r="E60" s="64">
        <f t="shared" si="14"/>
        <v>6.3</v>
      </c>
      <c r="F60" s="64">
        <f t="shared" si="14"/>
        <v>6.6</v>
      </c>
      <c r="G60" s="64">
        <f t="shared" si="14"/>
        <v>6.5</v>
      </c>
      <c r="H60" s="64">
        <f t="shared" si="14"/>
        <v>5.9</v>
      </c>
      <c r="I60" s="64">
        <f t="shared" si="14"/>
        <v>5.8</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23</v>
      </c>
      <c r="C62" s="65">
        <f>B32</f>
        <v>23</v>
      </c>
      <c r="D62" s="65">
        <f>B33</f>
        <v>23</v>
      </c>
      <c r="E62" s="65">
        <f>B34</f>
        <v>23</v>
      </c>
      <c r="F62" s="65">
        <f>B35</f>
        <v>23</v>
      </c>
      <c r="G62" s="65">
        <f>B36</f>
        <v>19</v>
      </c>
      <c r="H62" s="65">
        <f>B37</f>
        <v>10</v>
      </c>
      <c r="I62" s="65">
        <f>B38</f>
        <v>23</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0.6000000000000032</v>
      </c>
      <c r="D64" s="65">
        <f t="shared" si="17"/>
        <v>-2.3999999999999968</v>
      </c>
      <c r="E64" s="65">
        <f t="shared" si="17"/>
        <v>-0.59999999999999787</v>
      </c>
      <c r="F64" s="65">
        <f t="shared" si="17"/>
        <v>-2.3999999999999968</v>
      </c>
      <c r="G64" s="65">
        <f t="shared" si="17"/>
        <v>-1.7999999999999989</v>
      </c>
      <c r="H64" s="65">
        <f t="shared" si="17"/>
        <v>1.7999999999999989</v>
      </c>
      <c r="I64" s="65">
        <f t="shared" si="17"/>
        <v>2.4000000000000021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-0.6000000000000032</v>
      </c>
      <c r="D65" s="65">
        <f t="shared" si="18"/>
        <v>2.3999999999999968</v>
      </c>
      <c r="E65" s="65">
        <f t="shared" si="18"/>
        <v>0.59999999999999787</v>
      </c>
      <c r="F65" s="65">
        <f t="shared" si="18"/>
        <v>2.3999999999999968</v>
      </c>
      <c r="G65" s="65">
        <f t="shared" si="18"/>
        <v>1.7999999999999989</v>
      </c>
      <c r="H65" s="65">
        <f t="shared" si="18"/>
        <v>-1.7999999999999989</v>
      </c>
      <c r="I65" s="65">
        <f t="shared" si="18"/>
        <v>-2.4000000000000021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abSelected="1" zoomScale="90" zoomScaleNormal="90" workbookViewId="0">
      <selection activeCell="F3" sqref="F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Tal y Bont'!C1:D1</f>
        <v>PAN-031145</v>
      </c>
      <c r="D1" s="167"/>
      <c r="E1" s="106" t="s">
        <v>45</v>
      </c>
      <c r="F1" s="113">
        <f>'Field data and Tal y Bont'!F1</f>
        <v>44.4</v>
      </c>
      <c r="G1" s="134" t="s">
        <v>43</v>
      </c>
      <c r="H1" s="135"/>
      <c r="I1" s="109">
        <v>8.5</v>
      </c>
      <c r="J1" s="158" t="s">
        <v>153</v>
      </c>
      <c r="K1" s="159"/>
      <c r="L1" s="109">
        <v>5628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Tal y Bont'!C2:D2</f>
        <v>GP3792SK</v>
      </c>
      <c r="D2" s="169"/>
      <c r="E2" s="96" t="s">
        <v>109</v>
      </c>
      <c r="F2" s="110">
        <v>190606</v>
      </c>
      <c r="G2" s="136" t="s">
        <v>110</v>
      </c>
      <c r="H2" s="137"/>
      <c r="I2" s="110"/>
      <c r="J2" s="138" t="s">
        <v>158</v>
      </c>
      <c r="K2" s="139"/>
      <c r="L2" s="110">
        <v>0.85</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Tal y Bont'!C3:D3</f>
        <v>Byproduct Recovery Limited</v>
      </c>
      <c r="D3" s="169"/>
      <c r="E3" s="96" t="s">
        <v>108</v>
      </c>
      <c r="F3" s="111" t="s">
        <v>77</v>
      </c>
      <c r="G3" s="138" t="s">
        <v>159</v>
      </c>
      <c r="H3" s="139"/>
      <c r="I3" s="110"/>
      <c r="J3" s="160" t="s">
        <v>154</v>
      </c>
      <c r="K3" s="161"/>
      <c r="L3" s="110">
        <f>(L1/(L2*10000))*100</f>
        <v>66.211764705882345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Tal y Bont'!C4:D4</f>
        <v>The Dderw, Llyswen, Brecon LD3 0UT</v>
      </c>
      <c r="D4" s="171"/>
      <c r="E4" s="99" t="s">
        <v>1</v>
      </c>
      <c r="F4" s="110" t="s">
        <v>73</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Tal y Bont'!C5:D5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Tal y Bont'!C8</f>
        <v>1</v>
      </c>
      <c r="D8" s="49">
        <f>'Field data and Tal y Bont'!D8</f>
        <v>2</v>
      </c>
      <c r="E8" s="49">
        <f>'Field data and Tal y Bont'!E8</f>
        <v>3</v>
      </c>
      <c r="F8" s="49">
        <f>'Field data and Tal y Bont'!F8</f>
        <v>4</v>
      </c>
      <c r="G8" s="49">
        <f>'Field data and Tal y Bont'!G8</f>
        <v>5</v>
      </c>
      <c r="H8" s="49">
        <f>'Field data and Tal y Bont'!H8</f>
        <v>6</v>
      </c>
      <c r="I8" s="49">
        <f>'Field data and Tal y Bont'!I8</f>
        <v>7</v>
      </c>
      <c r="J8" s="49">
        <f>'Field data and Tal y Bont'!J8</f>
        <v>8</v>
      </c>
      <c r="K8" s="49">
        <f>'Field data and Tal y Bont'!K8</f>
        <v>0</v>
      </c>
      <c r="L8" s="49">
        <f>'Field data and Tal y Bont'!L8</f>
        <v>0</v>
      </c>
      <c r="M8" s="49">
        <f>'Field data and Tal y Bont'!M8</f>
        <v>0</v>
      </c>
      <c r="N8" s="49">
        <f>'Field data and Tal y Bont'!N8</f>
        <v>0</v>
      </c>
      <c r="O8" s="49">
        <f>'Field data and Tal y Bont'!O8</f>
        <v>0</v>
      </c>
      <c r="P8" s="49">
        <f>'Field data and Tal y Bont'!P8</f>
        <v>0</v>
      </c>
      <c r="Q8" s="49">
        <f>'Field data and Tal y Bont'!Q8</f>
        <v>0</v>
      </c>
      <c r="R8" s="49">
        <f>'Field data and Tal y Bont'!R8</f>
        <v>0</v>
      </c>
      <c r="S8" s="49">
        <f>'Field data and Tal y Bont'!S8</f>
        <v>0</v>
      </c>
      <c r="T8" s="49">
        <f>'Field data and Tal y Bont'!T8</f>
        <v>0</v>
      </c>
      <c r="U8" s="49">
        <f>'Field data and Tal y Bont'!U8</f>
        <v>0</v>
      </c>
      <c r="V8" s="102">
        <f>'Field data and Tal y Bont'!V8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Tal y Bont'!C9</f>
        <v>m</v>
      </c>
      <c r="D9" s="49" t="str">
        <f>'Field data and Tal y Bont'!D9</f>
        <v>m</v>
      </c>
      <c r="E9" s="49" t="str">
        <f>'Field data and Tal y Bont'!E9</f>
        <v>m</v>
      </c>
      <c r="F9" s="49" t="str">
        <f>'Field data and Tal y Bont'!F9</f>
        <v>m</v>
      </c>
      <c r="G9" s="49" t="str">
        <f>'Field data and Tal y Bont'!G9</f>
        <v>m</v>
      </c>
      <c r="H9" s="49" t="str">
        <f>'Field data and Tal y Bont'!H9</f>
        <v>m</v>
      </c>
      <c r="I9" s="49" t="str">
        <f>'Field data and Tal y Bont'!I9</f>
        <v>m</v>
      </c>
      <c r="J9" s="49" t="str">
        <f>'Field data and Tal y Bont'!J9</f>
        <v>m</v>
      </c>
      <c r="K9" s="49">
        <f>'Field data and Tal y Bont'!K9</f>
        <v>0</v>
      </c>
      <c r="L9" s="49">
        <f>'Field data and Tal y Bont'!L9</f>
        <v>0</v>
      </c>
      <c r="M9" s="49">
        <f>'Field data and Tal y Bont'!M9</f>
        <v>0</v>
      </c>
      <c r="N9" s="49">
        <f>'Field data and Tal y Bont'!N9</f>
        <v>0</v>
      </c>
      <c r="O9" s="49">
        <f>'Field data and Tal y Bont'!O9</f>
        <v>0</v>
      </c>
      <c r="P9" s="49">
        <f>'Field data and Tal y Bont'!P9</f>
        <v>0</v>
      </c>
      <c r="Q9" s="49">
        <f>'Field data and Tal y Bont'!Q9</f>
        <v>0</v>
      </c>
      <c r="R9" s="49">
        <f>'Field data and Tal y Bont'!R9</f>
        <v>0</v>
      </c>
      <c r="S9" s="49">
        <f>'Field data and Tal y Bont'!S9</f>
        <v>0</v>
      </c>
      <c r="T9" s="49">
        <f>'Field data and Tal y Bont'!T9</f>
        <v>0</v>
      </c>
      <c r="U9" s="49">
        <f>'Field data and Tal y Bont'!U9</f>
        <v>0</v>
      </c>
      <c r="V9" s="102">
        <f>'Field data and Tal y Bont'!V9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Tal y Bont'!C10</f>
        <v>5.9</v>
      </c>
      <c r="D10" s="49">
        <f>'Field data and Tal y Bont'!D10</f>
        <v>6.1</v>
      </c>
      <c r="E10" s="49">
        <f>'Field data and Tal y Bont'!E10</f>
        <v>6.6</v>
      </c>
      <c r="F10" s="49">
        <f>'Field data and Tal y Bont'!F10</f>
        <v>6.3</v>
      </c>
      <c r="G10" s="49">
        <f>'Field data and Tal y Bont'!G10</f>
        <v>6.6</v>
      </c>
      <c r="H10" s="49">
        <f>'Field data and Tal y Bont'!H10</f>
        <v>6.5</v>
      </c>
      <c r="I10" s="49">
        <f>'Field data and Tal y Bont'!I10</f>
        <v>5.9</v>
      </c>
      <c r="J10" s="49">
        <f>'Field data and Tal y Bont'!J10</f>
        <v>5.8</v>
      </c>
      <c r="K10" s="49">
        <f>'Field data and Tal y Bont'!K10</f>
        <v>0</v>
      </c>
      <c r="L10" s="49">
        <f>'Field data and Tal y Bont'!L10</f>
        <v>0</v>
      </c>
      <c r="M10" s="49">
        <f>'Field data and Tal y Bont'!M10</f>
        <v>0</v>
      </c>
      <c r="N10" s="49">
        <f>'Field data and Tal y Bont'!N10</f>
        <v>0</v>
      </c>
      <c r="O10" s="49">
        <f>'Field data and Tal y Bont'!O10</f>
        <v>0</v>
      </c>
      <c r="P10" s="49">
        <f>'Field data and Tal y Bont'!P10</f>
        <v>0</v>
      </c>
      <c r="Q10" s="49">
        <f>'Field data and Tal y Bont'!Q10</f>
        <v>0</v>
      </c>
      <c r="R10" s="49">
        <f>'Field data and Tal y Bont'!R10</f>
        <v>0</v>
      </c>
      <c r="S10" s="49">
        <f>'Field data and Tal y Bont'!S10</f>
        <v>0</v>
      </c>
      <c r="T10" s="49">
        <f>'Field data and Tal y Bont'!T10</f>
        <v>0</v>
      </c>
      <c r="U10" s="49">
        <f>'Field data and Tal y Bont'!U10</f>
        <v>0</v>
      </c>
      <c r="V10" s="102">
        <f>'Field data and Tal y Bont'!V10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Tal y Bont'!C11</f>
        <v>1</v>
      </c>
      <c r="D11" s="49">
        <f>'Field data and Tal y Bont'!D11</f>
        <v>1</v>
      </c>
      <c r="E11" s="49">
        <f>'Field data and Tal y Bont'!E11</f>
        <v>1</v>
      </c>
      <c r="F11" s="49">
        <f>'Field data and Tal y Bont'!F11</f>
        <v>2</v>
      </c>
      <c r="G11" s="49">
        <f>'Field data and Tal y Bont'!G11</f>
        <v>2</v>
      </c>
      <c r="H11" s="49">
        <f>'Field data and Tal y Bont'!H11</f>
        <v>3</v>
      </c>
      <c r="I11" s="49">
        <f>'Field data and Tal y Bont'!I11</f>
        <v>4</v>
      </c>
      <c r="J11" s="49">
        <f>'Field data and Tal y Bont'!J11</f>
        <v>2</v>
      </c>
      <c r="K11" s="49">
        <f>'Field data and Tal y Bont'!K11</f>
        <v>0</v>
      </c>
      <c r="L11" s="49">
        <f>'Field data and Tal y Bont'!L11</f>
        <v>0</v>
      </c>
      <c r="M11" s="49">
        <f>'Field data and Tal y Bont'!M11</f>
        <v>0</v>
      </c>
      <c r="N11" s="49">
        <f>'Field data and Tal y Bont'!N11</f>
        <v>0</v>
      </c>
      <c r="O11" s="49">
        <f>'Field data and Tal y Bont'!O11</f>
        <v>0</v>
      </c>
      <c r="P11" s="49">
        <f>'Field data and Tal y Bont'!P11</f>
        <v>0</v>
      </c>
      <c r="Q11" s="49">
        <f>'Field data and Tal y Bont'!Q11</f>
        <v>0</v>
      </c>
      <c r="R11" s="49">
        <f>'Field data and Tal y Bont'!R11</f>
        <v>0</v>
      </c>
      <c r="S11" s="49">
        <f>'Field data and Tal y Bont'!S11</f>
        <v>0</v>
      </c>
      <c r="T11" s="49">
        <f>'Field data and Tal y Bont'!T11</f>
        <v>0</v>
      </c>
      <c r="U11" s="49">
        <f>'Field data and Tal y Bont'!U11</f>
        <v>0</v>
      </c>
      <c r="V11" s="102">
        <f>'Field data and Tal y Bont'!V11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Tal y Bont'!C12</f>
        <v>1</v>
      </c>
      <c r="D12" s="49">
        <f>'Field data and Tal y Bont'!D12</f>
        <v>0</v>
      </c>
      <c r="E12" s="49">
        <f>'Field data and Tal y Bont'!E12</f>
        <v>2</v>
      </c>
      <c r="F12" s="49">
        <f>'Field data and Tal y Bont'!F12</f>
        <v>1</v>
      </c>
      <c r="G12" s="49">
        <f>'Field data and Tal y Bont'!G12</f>
        <v>3</v>
      </c>
      <c r="H12" s="49">
        <f>'Field data and Tal y Bont'!H12</f>
        <v>3</v>
      </c>
      <c r="I12" s="49">
        <f>'Field data and Tal y Bont'!I12</f>
        <v>2</v>
      </c>
      <c r="J12" s="49">
        <f>'Field data and Tal y Bont'!J12</f>
        <v>2</v>
      </c>
      <c r="K12" s="49">
        <f>'Field data and Tal y Bont'!K12</f>
        <v>0</v>
      </c>
      <c r="L12" s="49">
        <f>'Field data and Tal y Bont'!L12</f>
        <v>0</v>
      </c>
      <c r="M12" s="49">
        <f>'Field data and Tal y Bont'!M12</f>
        <v>0</v>
      </c>
      <c r="N12" s="49">
        <f>'Field data and Tal y Bont'!N12</f>
        <v>0</v>
      </c>
      <c r="O12" s="49">
        <f>'Field data and Tal y Bont'!O12</f>
        <v>0</v>
      </c>
      <c r="P12" s="49">
        <f>'Field data and Tal y Bont'!P12</f>
        <v>0</v>
      </c>
      <c r="Q12" s="49">
        <f>'Field data and Tal y Bont'!Q12</f>
        <v>0</v>
      </c>
      <c r="R12" s="49">
        <f>'Field data and Tal y Bont'!R12</f>
        <v>0</v>
      </c>
      <c r="S12" s="49">
        <f>'Field data and Tal y Bont'!S12</f>
        <v>0</v>
      </c>
      <c r="T12" s="49">
        <f>'Field data and Tal y Bont'!T12</f>
        <v>0</v>
      </c>
      <c r="U12" s="49">
        <f>'Field data and Tal y Bont'!U12</f>
        <v>0</v>
      </c>
      <c r="V12" s="102">
        <f>'Field data and Tal y Bont'!V12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Tal y Bont'!C13</f>
        <v>2</v>
      </c>
      <c r="D13" s="49">
        <f>'Field data and Tal y Bont'!D13</f>
        <v>2</v>
      </c>
      <c r="E13" s="49">
        <f>'Field data and Tal y Bont'!E13</f>
        <v>2</v>
      </c>
      <c r="F13" s="49">
        <f>'Field data and Tal y Bont'!F13</f>
        <v>1</v>
      </c>
      <c r="G13" s="49">
        <f>'Field data and Tal y Bont'!G13</f>
        <v>1</v>
      </c>
      <c r="H13" s="49">
        <f>'Field data and Tal y Bont'!H13</f>
        <v>2</v>
      </c>
      <c r="I13" s="49">
        <f>'Field data and Tal y Bont'!I13</f>
        <v>2</v>
      </c>
      <c r="J13" s="49">
        <f>'Field data and Tal y Bont'!J13</f>
        <v>3</v>
      </c>
      <c r="K13" s="49">
        <f>'Field data and Tal y Bont'!K13</f>
        <v>0</v>
      </c>
      <c r="L13" s="49">
        <f>'Field data and Tal y Bont'!L13</f>
        <v>0</v>
      </c>
      <c r="M13" s="49">
        <f>'Field data and Tal y Bont'!M13</f>
        <v>0</v>
      </c>
      <c r="N13" s="49">
        <f>'Field data and Tal y Bont'!N13</f>
        <v>0</v>
      </c>
      <c r="O13" s="49">
        <f>'Field data and Tal y Bont'!O13</f>
        <v>0</v>
      </c>
      <c r="P13" s="49">
        <f>'Field data and Tal y Bont'!P13</f>
        <v>0</v>
      </c>
      <c r="Q13" s="49">
        <f>'Field data and Tal y Bont'!Q13</f>
        <v>0</v>
      </c>
      <c r="R13" s="49">
        <f>'Field data and Tal y Bont'!R13</f>
        <v>0</v>
      </c>
      <c r="S13" s="49">
        <f>'Field data and Tal y Bont'!S13</f>
        <v>0</v>
      </c>
      <c r="T13" s="49">
        <f>'Field data and Tal y Bont'!T13</f>
        <v>0</v>
      </c>
      <c r="U13" s="49">
        <f>'Field data and Tal y Bont'!U13</f>
        <v>0</v>
      </c>
      <c r="V13" s="102">
        <f>'Field data and Tal y Bont'!V13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Tal y Bont'!C14</f>
        <v xml:space="preserve">Grass Silage (25% DM) </v>
      </c>
      <c r="D14" s="83" t="str">
        <f>'Field data and Tal y Bont'!D14</f>
        <v xml:space="preserve">Grass Silage (25% DM) </v>
      </c>
      <c r="E14" s="83" t="str">
        <f>'Field data and Tal y Bont'!E14</f>
        <v xml:space="preserve">Grass Silage (25% DM) </v>
      </c>
      <c r="F14" s="83" t="str">
        <f>'Field data and Tal y Bont'!F14</f>
        <v xml:space="preserve">Grass Silage (25% DM) </v>
      </c>
      <c r="G14" s="83" t="str">
        <f>'Field data and Tal y Bont'!G14</f>
        <v xml:space="preserve">Grass Silage (25% DM) </v>
      </c>
      <c r="H14" s="83" t="str">
        <f>'Field data and Tal y Bont'!H14</f>
        <v xml:space="preserve">Grass Silage (25% DM) </v>
      </c>
      <c r="I14" s="83" t="str">
        <f>'Field data and Tal y Bont'!I14</f>
        <v xml:space="preserve">Grass Silage (25% DM) </v>
      </c>
      <c r="J14" s="83" t="str">
        <f>'Field data and Tal y Bont'!J14</f>
        <v xml:space="preserve">Grass Silage (25% DM) </v>
      </c>
      <c r="K14" s="83">
        <f>'Field data and Tal y Bont'!K14</f>
        <v>0</v>
      </c>
      <c r="L14" s="83">
        <f>'Field data and Tal y Bont'!L14</f>
        <v>0</v>
      </c>
      <c r="M14" s="83">
        <f>'Field data and Tal y Bont'!M14</f>
        <v>0</v>
      </c>
      <c r="N14" s="83">
        <f>'Field data and Tal y Bont'!N14</f>
        <v>0</v>
      </c>
      <c r="O14" s="83">
        <f>'Field data and Tal y Bont'!O14</f>
        <v>0</v>
      </c>
      <c r="P14" s="83">
        <f>'Field data and Tal y Bont'!P14</f>
        <v>0</v>
      </c>
      <c r="Q14" s="83">
        <f>'Field data and Tal y Bont'!Q14</f>
        <v>0</v>
      </c>
      <c r="R14" s="83">
        <f>'Field data and Tal y Bont'!R14</f>
        <v>0</v>
      </c>
      <c r="S14" s="83">
        <f>'Field data and Tal y Bont'!S14</f>
        <v>0</v>
      </c>
      <c r="T14" s="83">
        <f>'Field data and Tal y Bont'!T14</f>
        <v>0</v>
      </c>
      <c r="U14" s="83">
        <f>'Field data and Tal y Bont'!U14</f>
        <v>0</v>
      </c>
      <c r="V14" s="103">
        <f>'Field data and Tal y Bont'!V14</f>
        <v>0</v>
      </c>
      <c r="AD14" s="22" t="s">
        <v>138</v>
      </c>
      <c r="AE14" s="22">
        <v>6</v>
      </c>
      <c r="AI14" s="43" t="s">
        <v>119</v>
      </c>
      <c r="AJ14" s="44">
        <v>0.8</v>
      </c>
      <c r="AK14" s="45">
        <v>1.7</v>
      </c>
      <c r="AL14" s="9">
        <v>12</v>
      </c>
      <c r="AM14" s="9">
        <v>6.7</v>
      </c>
      <c r="AN14" s="9" t="s">
        <v>135</v>
      </c>
    </row>
    <row r="15" spans="1:41" ht="13" x14ac:dyDescent="0.25">
      <c r="A15" s="152" t="s">
        <v>9</v>
      </c>
      <c r="B15" s="153"/>
      <c r="C15" s="49">
        <f>'Field data and Tal y Bont'!C15</f>
        <v>38</v>
      </c>
      <c r="D15" s="49">
        <f>'Field data and Tal y Bont'!D15</f>
        <v>38</v>
      </c>
      <c r="E15" s="49">
        <f>'Field data and Tal y Bont'!E15</f>
        <v>38</v>
      </c>
      <c r="F15" s="49">
        <f>'Field data and Tal y Bont'!F15</f>
        <v>38</v>
      </c>
      <c r="G15" s="49">
        <f>'Field data and Tal y Bont'!G15</f>
        <v>38</v>
      </c>
      <c r="H15" s="49">
        <f>'Field data and Tal y Bont'!H15</f>
        <v>38</v>
      </c>
      <c r="I15" s="49">
        <f>'Field data and Tal y Bont'!I15</f>
        <v>38</v>
      </c>
      <c r="J15" s="49">
        <f>'Field data and Tal y Bont'!J15</f>
        <v>38</v>
      </c>
      <c r="K15" s="49">
        <f>'Field data and Tal y Bont'!K15</f>
        <v>0</v>
      </c>
      <c r="L15" s="49">
        <f>'Field data and Tal y Bont'!L15</f>
        <v>0</v>
      </c>
      <c r="M15" s="49">
        <f>'Field data and Tal y Bont'!M15</f>
        <v>0</v>
      </c>
      <c r="N15" s="49">
        <f>'Field data and Tal y Bont'!N15</f>
        <v>0</v>
      </c>
      <c r="O15" s="49">
        <f>'Field data and Tal y Bont'!O15</f>
        <v>0</v>
      </c>
      <c r="P15" s="49">
        <f>'Field data and Tal y Bont'!P15</f>
        <v>0</v>
      </c>
      <c r="Q15" s="49">
        <f>'Field data and Tal y Bont'!Q15</f>
        <v>0</v>
      </c>
      <c r="R15" s="49">
        <f>'Field data and Tal y Bont'!R15</f>
        <v>0</v>
      </c>
      <c r="S15" s="49">
        <f>'Field data and Tal y Bont'!S15</f>
        <v>0</v>
      </c>
      <c r="T15" s="49">
        <f>'Field data and Tal y Bont'!T15</f>
        <v>0</v>
      </c>
      <c r="U15" s="49">
        <f>'Field data and Tal y Bont'!U15</f>
        <v>0</v>
      </c>
      <c r="V15" s="102">
        <f>'Field data and Tal y Bont'!V15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Tal y Bont'!C16</f>
        <v>Medium/Clay</v>
      </c>
      <c r="D16" s="104" t="str">
        <f>'Field data and Tal y Bont'!D16</f>
        <v>Medium/Clay</v>
      </c>
      <c r="E16" s="104" t="str">
        <f>'Field data and Tal y Bont'!E16</f>
        <v>Medium/Clay</v>
      </c>
      <c r="F16" s="104" t="str">
        <f>'Field data and Tal y Bont'!F16</f>
        <v>Medium/Clay</v>
      </c>
      <c r="G16" s="104" t="str">
        <f>'Field data and Tal y Bont'!G16</f>
        <v>Medium/Clay</v>
      </c>
      <c r="H16" s="104" t="str">
        <f>'Field data and Tal y Bont'!H16</f>
        <v>Medium/Clay</v>
      </c>
      <c r="I16" s="104" t="str">
        <f>'Field data and Tal y Bont'!I16</f>
        <v>Medium/Clay</v>
      </c>
      <c r="J16" s="104" t="str">
        <f>'Field data and Tal y Bont'!J16</f>
        <v>Medium/Clay</v>
      </c>
      <c r="K16" s="104">
        <f>'Field data and Tal y Bont'!K16</f>
        <v>0</v>
      </c>
      <c r="L16" s="104">
        <f>'Field data and Tal y Bont'!L16</f>
        <v>0</v>
      </c>
      <c r="M16" s="104">
        <f>'Field data and Tal y Bont'!M16</f>
        <v>0</v>
      </c>
      <c r="N16" s="104">
        <f>'Field data and Tal y Bont'!N16</f>
        <v>0</v>
      </c>
      <c r="O16" s="104">
        <f>'Field data and Tal y Bont'!O16</f>
        <v>0</v>
      </c>
      <c r="P16" s="104">
        <f>'Field data and Tal y Bont'!P16</f>
        <v>0</v>
      </c>
      <c r="Q16" s="104">
        <f>'Field data and Tal y Bont'!Q16</f>
        <v>0</v>
      </c>
      <c r="R16" s="104">
        <f>'Field data and Tal y Bont'!R16</f>
        <v>0</v>
      </c>
      <c r="S16" s="104">
        <f>'Field data and Tal y Bont'!S16</f>
        <v>0</v>
      </c>
      <c r="T16" s="104">
        <f>'Field data and Tal y Bont'!T16</f>
        <v>0</v>
      </c>
      <c r="U16" s="104">
        <f>'Field data and Tal y Bont'!U16</f>
        <v>0</v>
      </c>
      <c r="V16" s="105">
        <f>'Field data and Tal y Bont'!V16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60.791685000000001</v>
      </c>
      <c r="D18" s="12">
        <f>$D32</f>
        <v>60.791685000000001</v>
      </c>
      <c r="E18" s="12">
        <f>$D33</f>
        <v>60.791685000000001</v>
      </c>
      <c r="F18" s="12">
        <f>$D34</f>
        <v>60.791685000000001</v>
      </c>
      <c r="G18" s="12">
        <f>$D35</f>
        <v>60.791685000000001</v>
      </c>
      <c r="H18" s="12">
        <f>$D36</f>
        <v>31.443975000000002</v>
      </c>
      <c r="I18" s="12">
        <f>$D37</f>
        <v>16.770119999999999</v>
      </c>
      <c r="J18" s="12">
        <f>$D38</f>
        <v>60.791685000000001</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-3.8083149999999932</v>
      </c>
      <c r="D19" s="12">
        <f t="shared" ref="D19:V19" si="1">D18-D17</f>
        <v>-3.8083149999999932</v>
      </c>
      <c r="E19" s="12">
        <f t="shared" si="1"/>
        <v>-3.8083149999999932</v>
      </c>
      <c r="F19" s="12">
        <f t="shared" si="1"/>
        <v>-3.8083149999999932</v>
      </c>
      <c r="G19" s="12">
        <f t="shared" si="1"/>
        <v>-3.8083149999999932</v>
      </c>
      <c r="H19" s="12">
        <f t="shared" si="1"/>
        <v>-33.156024999999993</v>
      </c>
      <c r="I19" s="12">
        <f t="shared" si="1"/>
        <v>-47.829879999999996</v>
      </c>
      <c r="J19" s="12">
        <f t="shared" si="1"/>
        <v>-3.8083149999999932</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106.75697500000001</v>
      </c>
      <c r="D22" s="12">
        <f>$E32</f>
        <v>106.75697500000001</v>
      </c>
      <c r="E22" s="12">
        <f>$E33</f>
        <v>106.75697500000001</v>
      </c>
      <c r="F22" s="12">
        <f>$E34</f>
        <v>106.75697500000001</v>
      </c>
      <c r="G22" s="12">
        <f>$E35</f>
        <v>106.75697500000001</v>
      </c>
      <c r="H22" s="12">
        <f>$E36</f>
        <v>55.219125000000005</v>
      </c>
      <c r="I22" s="12">
        <f>$E37</f>
        <v>29.450200000000002</v>
      </c>
      <c r="J22" s="12">
        <f>$E38</f>
        <v>106.75697500000001</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-121.24302499999999</v>
      </c>
      <c r="D23" s="12">
        <f t="shared" ref="D23:V23" si="3">D22-D21</f>
        <v>-121.24302499999999</v>
      </c>
      <c r="E23" s="12">
        <f t="shared" si="3"/>
        <v>-121.24302499999999</v>
      </c>
      <c r="F23" s="12">
        <f t="shared" si="3"/>
        <v>-121.24302499999999</v>
      </c>
      <c r="G23" s="12">
        <f t="shared" si="3"/>
        <v>-121.24302499999999</v>
      </c>
      <c r="H23" s="12">
        <f t="shared" si="3"/>
        <v>-172.78087499999998</v>
      </c>
      <c r="I23" s="12">
        <f t="shared" si="3"/>
        <v>-198.5498</v>
      </c>
      <c r="J23" s="12">
        <f t="shared" si="3"/>
        <v>-121.24302499999999</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c r="Q27" s="84" t="s">
        <v>54</v>
      </c>
      <c r="R27" s="84"/>
      <c r="S27" s="84"/>
      <c r="T27" s="84"/>
      <c r="U27" s="121"/>
    </row>
    <row r="28" spans="1:40" x14ac:dyDescent="0.35">
      <c r="A28" s="122"/>
      <c r="B28" s="16">
        <v>6.21</v>
      </c>
      <c r="C28" s="11">
        <v>0.85</v>
      </c>
      <c r="D28" s="11">
        <v>915</v>
      </c>
      <c r="E28" s="11">
        <v>3055</v>
      </c>
      <c r="F28" s="11">
        <v>84.5</v>
      </c>
      <c r="G28" s="11">
        <v>1.62</v>
      </c>
      <c r="H28" s="11">
        <v>11.4</v>
      </c>
      <c r="I28" s="11">
        <v>0.5</v>
      </c>
      <c r="J28" s="11">
        <v>0.03</v>
      </c>
      <c r="K28" s="15">
        <v>0.05</v>
      </c>
      <c r="L28" s="11">
        <v>1.38</v>
      </c>
      <c r="M28" s="11">
        <v>0.48</v>
      </c>
      <c r="N28" s="11"/>
      <c r="O28" s="11"/>
      <c r="P28" s="11"/>
      <c r="Q28" s="11">
        <v>491</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29</v>
      </c>
      <c r="C31" s="65">
        <f>IF(C$27="%w/w SAR",((C$28*10)*$B31),IF(C$27="%w/w DM",(((C$28*10)*($B$28/100))*$B31),IF(C$27="kg/t SAR",(C$28*$B31),IF(C$27="kg/t DM",((C$28*($B$28/100))*$B31),IF(C$27="mg/kg SAR",((C$28*0.001)*$B31),IF(C$27="mg/kg DM",(((C$28*0.001)*($B$28/100))*$B31),0))))))</f>
        <v>246.5</v>
      </c>
      <c r="D31" s="65">
        <f>(IF(D$27="%w/w SAR",((D$28*10)*$B31),IF(D$27="%w/w DM",(((D$28*10)*($B$28/100))*$B31),IF(D$27="kg/t SAR",(D$28*$B31),IF(D$27="kg/t DM",((D$28*($B$28/100))*$B31),IF(D$27="mg/kg SAR",((D$28*0.001)*$B31),IF(D$27="mg/kg DM",(((D$28*0.001)*($B$28/100))*$B31),"0")))))))*2.291</f>
        <v>60.791685000000001</v>
      </c>
      <c r="E31" s="65">
        <f>(IF(E$27="%w/w SAR",((E$28*10)*$B31),IF(E$27="%w/w DM",(((E$28*10)*($B$28/100))*$B31),IF(E$27="kg/t SAR",(E$28*$B31),IF(E$27="kg/t DM",((E$28*($B$28/100))*$B31),IF(E$27="mg/kg SAR",((E$28*0.001)*$B31),IF(E$27="mg/kg DM",(((E$28*0.001)*($B$28/100))*$B31),"0")))))))*1.205</f>
        <v>106.75697500000001</v>
      </c>
      <c r="F31" s="65">
        <f>(IF(F$27="%w/w SAR",((F$28*10)*$B31),IF(F$27="%w/w DM",(((F$28*10)*($B$28/100))*$B31),IF(F$27="kg/t SAR",(F$28*$B31),IF(F$27="kg/t DM",((F$28*($B$28/100))*$B31),IF(F$27="mg/kg SAR",((F$28*0.001)*$B31),IF(F$27="mg/kg DM",(((F$28*0.001)*($B$28/100))*$B31),"0")))))))*1.658</f>
        <v>4.0629290000000005</v>
      </c>
      <c r="G31" s="65">
        <f t="shared" ref="G31:P46" si="5">IF(G$27="%w/w SAR",((G$28*10)*$B31),IF(G$27="%w/w DM",(((G$28*10)*($B$28/100))*$B31),IF(G$27="kg/t SAR",(G$28*$B31),IF(G$27="kg/t DM",((G$28*($B$28/100))*$B31),IF(G$27="mg/kg SAR",((G$28*0.001)*$B31),IF(G$27="mg/kg DM",(((G$28*0.001)*($B$28/100))*$B31),0))))))</f>
        <v>4.6980000000000001E-2</v>
      </c>
      <c r="H31" s="65">
        <f t="shared" si="5"/>
        <v>0.3306</v>
      </c>
      <c r="I31" s="65">
        <f t="shared" si="5"/>
        <v>1.4500000000000001E-2</v>
      </c>
      <c r="J31" s="65">
        <f t="shared" si="5"/>
        <v>8.7000000000000001E-4</v>
      </c>
      <c r="K31" s="65">
        <f t="shared" si="5"/>
        <v>1.4500000000000001E-3</v>
      </c>
      <c r="L31" s="65">
        <f t="shared" si="5"/>
        <v>4.002E-2</v>
      </c>
      <c r="M31" s="65">
        <f t="shared" si="5"/>
        <v>1.392E-2</v>
      </c>
      <c r="N31" s="65">
        <f t="shared" si="5"/>
        <v>0</v>
      </c>
      <c r="O31" s="65">
        <f t="shared" si="5"/>
        <v>0</v>
      </c>
      <c r="P31" s="65">
        <f t="shared" si="5"/>
        <v>0</v>
      </c>
      <c r="Q31" s="65">
        <f>(IF(Q$27="%w/w SAR",((Q$28*10)*$B31),IF(Q$27="%w/w DM",(((Q$28*10)*($B$28/100))*$B31),IF(Q$27="kg/t SAR",(Q$28*$B31),IF(Q$27="kg/t DM",((Q$28*($B$28/100))*$B31),IF(Q$27="mg/kg SAR",((Q$28*0.001)*$B31),IF(Q$27="mg/kg DM",(((Q$28*0.001)*($B$28/100))*$B31),0)))))))*2.5</f>
        <v>35.597499999999997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29</v>
      </c>
      <c r="C32" s="65">
        <f t="shared" ref="C32:C50" si="6">IF(C$27="%w/w SAR",((C$28*10)*$B32),IF(C$27="%w/w DM",(((C$28*10)*($B$28/100))*$B32),IF(C$27="kg/t SAR",(C$28*$B32),IF(C$27="kg/t DM",((C$28*($B$28/100))*$B32),IF(C$27="mg/kg SAR",((C$28*0.001)*$B32),IF(C$27="mg/kg DM",(((C$28*0.001)*($B$28/100))*$B32),0))))))</f>
        <v>246.5</v>
      </c>
      <c r="D32" s="65">
        <f t="shared" ref="D32:D50" si="7">(IF(D$27="%w/w SAR",((D$28*10)*$B32),IF(D$27="%w/w DM",(((D$28*10)*($B$28/100))*$B32),IF(D$27="kg/t SAR",(D$28*$B32),IF(D$27="kg/t DM",((D$28*($B$28/100))*$B32),IF(D$27="mg/kg SAR",((D$28*0.001)*$B32),IF(D$27="mg/kg DM",(((D$28*0.001)*($B$28/100))*$B32),"0")))))))*2.291</f>
        <v>60.791685000000001</v>
      </c>
      <c r="E32" s="65">
        <f t="shared" ref="E32:E50" si="8">(IF(E$27="%w/w SAR",((E$28*10)*$B32),IF(E$27="%w/w DM",(((E$28*10)*($B$28/100))*$B32),IF(E$27="kg/t SAR",(E$28*$B32),IF(E$27="kg/t DM",((E$28*($B$28/100))*$B32),IF(E$27="mg/kg SAR",((E$28*0.001)*$B32),IF(E$27="mg/kg DM",(((E$28*0.001)*($B$28/100))*$B32),"0")))))))*1.205</f>
        <v>106.75697500000001</v>
      </c>
      <c r="F32" s="65">
        <f t="shared" ref="F32:F50" si="9">(IF(F$27="%w/w SAR",((F$28*10)*$B32),IF(F$27="%w/w DM",(((F$28*10)*($B$28/100))*$B32),IF(F$27="kg/t SAR",(F$28*$B32),IF(F$27="kg/t DM",((F$28*($B$28/100))*$B32),IF(F$27="mg/kg SAR",((F$28*0.001)*$B32),IF(F$27="mg/kg DM",(((F$28*0.001)*($B$28/100))*$B32),"0")))))))*1.658</f>
        <v>4.0629290000000005</v>
      </c>
      <c r="G32" s="65">
        <f t="shared" si="5"/>
        <v>4.6980000000000001E-2</v>
      </c>
      <c r="H32" s="65">
        <f t="shared" si="5"/>
        <v>0.3306</v>
      </c>
      <c r="I32" s="65">
        <f t="shared" si="5"/>
        <v>1.4500000000000001E-2</v>
      </c>
      <c r="J32" s="65">
        <f t="shared" si="5"/>
        <v>8.7000000000000001E-4</v>
      </c>
      <c r="K32" s="65">
        <f t="shared" si="5"/>
        <v>1.4500000000000001E-3</v>
      </c>
      <c r="L32" s="65">
        <f t="shared" si="5"/>
        <v>4.002E-2</v>
      </c>
      <c r="M32" s="65">
        <f t="shared" si="5"/>
        <v>1.392E-2</v>
      </c>
      <c r="N32" s="65">
        <f t="shared" si="5"/>
        <v>0</v>
      </c>
      <c r="O32" s="65">
        <f t="shared" si="5"/>
        <v>0</v>
      </c>
      <c r="P32" s="65">
        <f t="shared" si="5"/>
        <v>0</v>
      </c>
      <c r="Q32" s="65">
        <f t="shared" ref="Q32:Q50" si="10">(IF(Q$27="%w/w SAR",((Q$28*10)*$B32),IF(Q$27="%w/w DM",(((Q$28*10)*($B$28/100))*$B32),IF(Q$27="kg/t SAR",(Q$28*$B32),IF(Q$27="kg/t DM",((Q$28*($B$28/100))*$B32),IF(Q$27="mg/kg SAR",((Q$28*0.001)*$B32),IF(Q$27="mg/kg DM",(((Q$28*0.001)*($B$28/100))*$B32),0)))))))*2.5</f>
        <v>35.597499999999997</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v>29</v>
      </c>
      <c r="C33" s="65">
        <f t="shared" si="6"/>
        <v>246.5</v>
      </c>
      <c r="D33" s="65">
        <f t="shared" si="7"/>
        <v>60.791685000000001</v>
      </c>
      <c r="E33" s="65">
        <f t="shared" si="8"/>
        <v>106.75697500000001</v>
      </c>
      <c r="F33" s="65">
        <f t="shared" si="9"/>
        <v>4.0629290000000005</v>
      </c>
      <c r="G33" s="65">
        <f t="shared" si="5"/>
        <v>4.6980000000000001E-2</v>
      </c>
      <c r="H33" s="65">
        <f t="shared" si="5"/>
        <v>0.3306</v>
      </c>
      <c r="I33" s="65">
        <f t="shared" si="5"/>
        <v>1.4500000000000001E-2</v>
      </c>
      <c r="J33" s="65">
        <f t="shared" si="5"/>
        <v>8.7000000000000001E-4</v>
      </c>
      <c r="K33" s="65">
        <f t="shared" si="5"/>
        <v>1.4500000000000001E-3</v>
      </c>
      <c r="L33" s="65">
        <f t="shared" si="5"/>
        <v>4.002E-2</v>
      </c>
      <c r="M33" s="65">
        <f t="shared" si="5"/>
        <v>1.392E-2</v>
      </c>
      <c r="N33" s="65">
        <f t="shared" si="5"/>
        <v>0</v>
      </c>
      <c r="O33" s="65">
        <f t="shared" si="5"/>
        <v>0</v>
      </c>
      <c r="P33" s="65">
        <f t="shared" si="5"/>
        <v>0</v>
      </c>
      <c r="Q33" s="65">
        <f t="shared" si="10"/>
        <v>35.597499999999997</v>
      </c>
      <c r="R33" s="65">
        <f t="shared" si="11"/>
        <v>0</v>
      </c>
      <c r="S33" s="65">
        <f t="shared" si="11"/>
        <v>0</v>
      </c>
      <c r="T33" s="65">
        <f t="shared" si="11"/>
        <v>0</v>
      </c>
      <c r="U33" s="126">
        <f t="shared" si="11"/>
        <v>0</v>
      </c>
    </row>
    <row r="34" spans="1:21" s="48" customFormat="1" ht="13" x14ac:dyDescent="0.35">
      <c r="A34" s="125">
        <f>F8</f>
        <v>4</v>
      </c>
      <c r="B34" s="11">
        <v>29</v>
      </c>
      <c r="C34" s="65">
        <f t="shared" si="6"/>
        <v>246.5</v>
      </c>
      <c r="D34" s="65">
        <f t="shared" si="7"/>
        <v>60.791685000000001</v>
      </c>
      <c r="E34" s="65">
        <f t="shared" si="8"/>
        <v>106.75697500000001</v>
      </c>
      <c r="F34" s="65">
        <f t="shared" si="9"/>
        <v>4.0629290000000005</v>
      </c>
      <c r="G34" s="65">
        <f t="shared" si="5"/>
        <v>4.6980000000000001E-2</v>
      </c>
      <c r="H34" s="65">
        <f t="shared" si="5"/>
        <v>0.3306</v>
      </c>
      <c r="I34" s="65">
        <f t="shared" si="5"/>
        <v>1.4500000000000001E-2</v>
      </c>
      <c r="J34" s="65">
        <f t="shared" si="5"/>
        <v>8.7000000000000001E-4</v>
      </c>
      <c r="K34" s="65">
        <f t="shared" si="5"/>
        <v>1.4500000000000001E-3</v>
      </c>
      <c r="L34" s="65">
        <f t="shared" si="5"/>
        <v>4.002E-2</v>
      </c>
      <c r="M34" s="65">
        <f t="shared" si="5"/>
        <v>1.392E-2</v>
      </c>
      <c r="N34" s="65">
        <f t="shared" si="5"/>
        <v>0</v>
      </c>
      <c r="O34" s="65">
        <f t="shared" si="5"/>
        <v>0</v>
      </c>
      <c r="P34" s="65">
        <f t="shared" si="5"/>
        <v>0</v>
      </c>
      <c r="Q34" s="65">
        <f t="shared" si="10"/>
        <v>35.597499999999997</v>
      </c>
      <c r="R34" s="65">
        <f t="shared" si="11"/>
        <v>0</v>
      </c>
      <c r="S34" s="65">
        <f t="shared" si="11"/>
        <v>0</v>
      </c>
      <c r="T34" s="65">
        <f t="shared" si="11"/>
        <v>0</v>
      </c>
      <c r="U34" s="126">
        <f t="shared" si="11"/>
        <v>0</v>
      </c>
    </row>
    <row r="35" spans="1:21" s="48" customFormat="1" ht="13" x14ac:dyDescent="0.35">
      <c r="A35" s="125">
        <f>G8</f>
        <v>5</v>
      </c>
      <c r="B35" s="11">
        <v>29</v>
      </c>
      <c r="C35" s="65">
        <f t="shared" si="6"/>
        <v>246.5</v>
      </c>
      <c r="D35" s="65">
        <f t="shared" si="7"/>
        <v>60.791685000000001</v>
      </c>
      <c r="E35" s="65">
        <f t="shared" si="8"/>
        <v>106.75697500000001</v>
      </c>
      <c r="F35" s="65">
        <f t="shared" si="9"/>
        <v>4.0629290000000005</v>
      </c>
      <c r="G35" s="65">
        <f t="shared" si="5"/>
        <v>4.6980000000000001E-2</v>
      </c>
      <c r="H35" s="65">
        <f t="shared" si="5"/>
        <v>0.3306</v>
      </c>
      <c r="I35" s="65">
        <f t="shared" si="5"/>
        <v>1.4500000000000001E-2</v>
      </c>
      <c r="J35" s="65">
        <f t="shared" si="5"/>
        <v>8.7000000000000001E-4</v>
      </c>
      <c r="K35" s="65">
        <f t="shared" si="5"/>
        <v>1.4500000000000001E-3</v>
      </c>
      <c r="L35" s="65">
        <f t="shared" si="5"/>
        <v>4.002E-2</v>
      </c>
      <c r="M35" s="65">
        <f t="shared" si="5"/>
        <v>1.392E-2</v>
      </c>
      <c r="N35" s="65">
        <f t="shared" si="5"/>
        <v>0</v>
      </c>
      <c r="O35" s="65">
        <f t="shared" si="5"/>
        <v>0</v>
      </c>
      <c r="P35" s="65">
        <f t="shared" si="5"/>
        <v>0</v>
      </c>
      <c r="Q35" s="65">
        <f t="shared" si="10"/>
        <v>35.597499999999997</v>
      </c>
      <c r="R35" s="65">
        <f t="shared" si="11"/>
        <v>0</v>
      </c>
      <c r="S35" s="65">
        <f t="shared" si="11"/>
        <v>0</v>
      </c>
      <c r="T35" s="65">
        <f t="shared" si="11"/>
        <v>0</v>
      </c>
      <c r="U35" s="126">
        <f t="shared" si="11"/>
        <v>0</v>
      </c>
    </row>
    <row r="36" spans="1:21" s="48" customFormat="1" ht="13" x14ac:dyDescent="0.35">
      <c r="A36" s="125">
        <f>H8</f>
        <v>6</v>
      </c>
      <c r="B36" s="11">
        <v>15</v>
      </c>
      <c r="C36" s="65">
        <f t="shared" si="6"/>
        <v>127.5</v>
      </c>
      <c r="D36" s="65">
        <f t="shared" si="7"/>
        <v>31.443975000000002</v>
      </c>
      <c r="E36" s="65">
        <f t="shared" si="8"/>
        <v>55.219125000000005</v>
      </c>
      <c r="F36" s="65">
        <f t="shared" si="9"/>
        <v>2.101515</v>
      </c>
      <c r="G36" s="65">
        <f t="shared" si="5"/>
        <v>2.4300000000000002E-2</v>
      </c>
      <c r="H36" s="65">
        <f t="shared" si="5"/>
        <v>0.17100000000000001</v>
      </c>
      <c r="I36" s="65">
        <f t="shared" si="5"/>
        <v>7.4999999999999997E-3</v>
      </c>
      <c r="J36" s="65">
        <f t="shared" si="5"/>
        <v>4.4999999999999999E-4</v>
      </c>
      <c r="K36" s="65">
        <f t="shared" si="5"/>
        <v>7.5000000000000002E-4</v>
      </c>
      <c r="L36" s="65">
        <f t="shared" si="5"/>
        <v>2.07E-2</v>
      </c>
      <c r="M36" s="65">
        <f t="shared" si="5"/>
        <v>7.1999999999999998E-3</v>
      </c>
      <c r="N36" s="65">
        <f t="shared" si="5"/>
        <v>0</v>
      </c>
      <c r="O36" s="65">
        <f t="shared" si="5"/>
        <v>0</v>
      </c>
      <c r="P36" s="65">
        <f t="shared" si="5"/>
        <v>0</v>
      </c>
      <c r="Q36" s="65">
        <f t="shared" si="10"/>
        <v>18.412500000000001</v>
      </c>
      <c r="R36" s="65">
        <f t="shared" si="11"/>
        <v>0</v>
      </c>
      <c r="S36" s="65">
        <f t="shared" si="11"/>
        <v>0</v>
      </c>
      <c r="T36" s="65">
        <f t="shared" si="11"/>
        <v>0</v>
      </c>
      <c r="U36" s="126">
        <f t="shared" si="11"/>
        <v>0</v>
      </c>
    </row>
    <row r="37" spans="1:21" s="48" customFormat="1" ht="13" x14ac:dyDescent="0.35">
      <c r="A37" s="125">
        <f>I8</f>
        <v>7</v>
      </c>
      <c r="B37" s="11">
        <v>8</v>
      </c>
      <c r="C37" s="65">
        <f t="shared" si="6"/>
        <v>68</v>
      </c>
      <c r="D37" s="65">
        <f t="shared" si="7"/>
        <v>16.770119999999999</v>
      </c>
      <c r="E37" s="65">
        <f t="shared" si="8"/>
        <v>29.450200000000002</v>
      </c>
      <c r="F37" s="65">
        <f t="shared" si="9"/>
        <v>1.120808</v>
      </c>
      <c r="G37" s="65">
        <f t="shared" si="5"/>
        <v>1.2960000000000001E-2</v>
      </c>
      <c r="H37" s="65">
        <f t="shared" si="5"/>
        <v>9.1200000000000003E-2</v>
      </c>
      <c r="I37" s="65">
        <f t="shared" si="5"/>
        <v>4.0000000000000001E-3</v>
      </c>
      <c r="J37" s="65">
        <f t="shared" si="5"/>
        <v>2.4000000000000001E-4</v>
      </c>
      <c r="K37" s="65">
        <f t="shared" si="5"/>
        <v>4.0000000000000002E-4</v>
      </c>
      <c r="L37" s="65">
        <f t="shared" si="5"/>
        <v>1.1039999999999999E-2</v>
      </c>
      <c r="M37" s="65">
        <f t="shared" si="5"/>
        <v>3.8400000000000001E-3</v>
      </c>
      <c r="N37" s="65">
        <f t="shared" si="5"/>
        <v>0</v>
      </c>
      <c r="O37" s="65">
        <f t="shared" si="5"/>
        <v>0</v>
      </c>
      <c r="P37" s="65">
        <f t="shared" si="5"/>
        <v>0</v>
      </c>
      <c r="Q37" s="65">
        <f t="shared" si="10"/>
        <v>9.82</v>
      </c>
      <c r="R37" s="65">
        <f t="shared" si="11"/>
        <v>0</v>
      </c>
      <c r="S37" s="65">
        <f t="shared" si="11"/>
        <v>0</v>
      </c>
      <c r="T37" s="65">
        <f t="shared" si="11"/>
        <v>0</v>
      </c>
      <c r="U37" s="126">
        <f t="shared" si="11"/>
        <v>0</v>
      </c>
    </row>
    <row r="38" spans="1:21" s="48" customFormat="1" ht="13" x14ac:dyDescent="0.35">
      <c r="A38" s="125">
        <f>J8</f>
        <v>8</v>
      </c>
      <c r="B38" s="11">
        <v>29</v>
      </c>
      <c r="C38" s="65">
        <f t="shared" si="6"/>
        <v>246.5</v>
      </c>
      <c r="D38" s="65">
        <f t="shared" si="7"/>
        <v>60.791685000000001</v>
      </c>
      <c r="E38" s="65">
        <f t="shared" si="8"/>
        <v>106.75697500000001</v>
      </c>
      <c r="F38" s="65">
        <f t="shared" si="9"/>
        <v>4.0629290000000005</v>
      </c>
      <c r="G38" s="65">
        <f t="shared" si="5"/>
        <v>4.6980000000000001E-2</v>
      </c>
      <c r="H38" s="65">
        <f t="shared" si="5"/>
        <v>0.3306</v>
      </c>
      <c r="I38" s="65">
        <f t="shared" si="5"/>
        <v>1.4500000000000001E-2</v>
      </c>
      <c r="J38" s="65">
        <f t="shared" si="5"/>
        <v>8.7000000000000001E-4</v>
      </c>
      <c r="K38" s="65">
        <f t="shared" si="5"/>
        <v>1.4500000000000001E-3</v>
      </c>
      <c r="L38" s="65">
        <f t="shared" si="5"/>
        <v>4.002E-2</v>
      </c>
      <c r="M38" s="65">
        <f t="shared" si="5"/>
        <v>1.392E-2</v>
      </c>
      <c r="N38" s="65">
        <f t="shared" si="5"/>
        <v>0</v>
      </c>
      <c r="O38" s="65">
        <f t="shared" si="5"/>
        <v>0</v>
      </c>
      <c r="P38" s="65">
        <f t="shared" si="5"/>
        <v>0</v>
      </c>
      <c r="Q38" s="65">
        <f t="shared" si="10"/>
        <v>35.597499999999997</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5.9</v>
      </c>
      <c r="C60" s="64">
        <f t="shared" ref="C60:U60" si="14">D10</f>
        <v>6.1</v>
      </c>
      <c r="D60" s="64">
        <f t="shared" si="14"/>
        <v>6.6</v>
      </c>
      <c r="E60" s="64">
        <f t="shared" si="14"/>
        <v>6.3</v>
      </c>
      <c r="F60" s="64">
        <f t="shared" si="14"/>
        <v>6.6</v>
      </c>
      <c r="G60" s="64">
        <f t="shared" si="14"/>
        <v>6.5</v>
      </c>
      <c r="H60" s="64">
        <f t="shared" si="14"/>
        <v>5.9</v>
      </c>
      <c r="I60" s="64">
        <f t="shared" si="14"/>
        <v>5.8</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29</v>
      </c>
      <c r="C62" s="65">
        <f>B32</f>
        <v>29</v>
      </c>
      <c r="D62" s="65">
        <f>B33</f>
        <v>29</v>
      </c>
      <c r="E62" s="65">
        <f>B34</f>
        <v>29</v>
      </c>
      <c r="F62" s="65">
        <f>B35</f>
        <v>29</v>
      </c>
      <c r="G62" s="65">
        <f>B36</f>
        <v>15</v>
      </c>
      <c r="H62" s="65">
        <f>B37</f>
        <v>8</v>
      </c>
      <c r="I62" s="65">
        <f>B38</f>
        <v>29</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0.6000000000000032</v>
      </c>
      <c r="D64" s="65">
        <f t="shared" si="17"/>
        <v>-2.3999999999999968</v>
      </c>
      <c r="E64" s="65">
        <f t="shared" si="17"/>
        <v>-0.59999999999999787</v>
      </c>
      <c r="F64" s="65">
        <f t="shared" si="17"/>
        <v>-2.3999999999999968</v>
      </c>
      <c r="G64" s="65">
        <f t="shared" si="17"/>
        <v>-1.7999999999999989</v>
      </c>
      <c r="H64" s="65">
        <f t="shared" si="17"/>
        <v>1.7999999999999989</v>
      </c>
      <c r="I64" s="65">
        <f t="shared" si="17"/>
        <v>2.4000000000000021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-0.6000000000000032</v>
      </c>
      <c r="D65" s="65">
        <f t="shared" si="18"/>
        <v>2.3999999999999968</v>
      </c>
      <c r="E65" s="65">
        <f t="shared" si="18"/>
        <v>0.59999999999999787</v>
      </c>
      <c r="F65" s="65">
        <f t="shared" si="18"/>
        <v>2.3999999999999968</v>
      </c>
      <c r="G65" s="65">
        <f t="shared" si="18"/>
        <v>1.7999999999999989</v>
      </c>
      <c r="H65" s="65">
        <f t="shared" si="18"/>
        <v>-1.7999999999999989</v>
      </c>
      <c r="I65" s="65">
        <f t="shared" si="18"/>
        <v>-2.4000000000000021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Tal y Bont'!C1:D1</f>
        <v>PAN-031145</v>
      </c>
      <c r="D1" s="167"/>
      <c r="E1" s="106" t="s">
        <v>45</v>
      </c>
      <c r="F1" s="113">
        <f>'Field data and Tal y Bont'!F1</f>
        <v>44.4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Tal y Bont'!C2:D2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Tal y Bont'!C3:D3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Tal y Bont'!C4:D4</f>
        <v>The Dderw, Llyswen, Brecon LD3 0UT</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Tal y Bont'!C5:D5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Tal y Bont'!C8</f>
        <v>1</v>
      </c>
      <c r="D8" s="49">
        <f>'Field data and Tal y Bont'!D8</f>
        <v>2</v>
      </c>
      <c r="E8" s="49">
        <f>'Field data and Tal y Bont'!E8</f>
        <v>3</v>
      </c>
      <c r="F8" s="49">
        <f>'Field data and Tal y Bont'!F8</f>
        <v>4</v>
      </c>
      <c r="G8" s="49">
        <f>'Field data and Tal y Bont'!G8</f>
        <v>5</v>
      </c>
      <c r="H8" s="49">
        <f>'Field data and Tal y Bont'!H8</f>
        <v>6</v>
      </c>
      <c r="I8" s="49">
        <f>'Field data and Tal y Bont'!I8</f>
        <v>7</v>
      </c>
      <c r="J8" s="49">
        <f>'Field data and Tal y Bont'!J8</f>
        <v>8</v>
      </c>
      <c r="K8" s="49">
        <f>'Field data and Tal y Bont'!K8</f>
        <v>0</v>
      </c>
      <c r="L8" s="49">
        <f>'Field data and Tal y Bont'!L8</f>
        <v>0</v>
      </c>
      <c r="M8" s="49">
        <f>'Field data and Tal y Bont'!M8</f>
        <v>0</v>
      </c>
      <c r="N8" s="49">
        <f>'Field data and Tal y Bont'!N8</f>
        <v>0</v>
      </c>
      <c r="O8" s="49">
        <f>'Field data and Tal y Bont'!O8</f>
        <v>0</v>
      </c>
      <c r="P8" s="49">
        <f>'Field data and Tal y Bont'!P8</f>
        <v>0</v>
      </c>
      <c r="Q8" s="49">
        <f>'Field data and Tal y Bont'!Q8</f>
        <v>0</v>
      </c>
      <c r="R8" s="49">
        <f>'Field data and Tal y Bont'!R8</f>
        <v>0</v>
      </c>
      <c r="S8" s="49">
        <f>'Field data and Tal y Bont'!S8</f>
        <v>0</v>
      </c>
      <c r="T8" s="49">
        <f>'Field data and Tal y Bont'!T8</f>
        <v>0</v>
      </c>
      <c r="U8" s="49">
        <f>'Field data and Tal y Bont'!U8</f>
        <v>0</v>
      </c>
      <c r="V8" s="102">
        <f>'Field data and Tal y Bont'!V8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Tal y Bont'!C9</f>
        <v>m</v>
      </c>
      <c r="D9" s="49" t="str">
        <f>'Field data and Tal y Bont'!D9</f>
        <v>m</v>
      </c>
      <c r="E9" s="49" t="str">
        <f>'Field data and Tal y Bont'!E9</f>
        <v>m</v>
      </c>
      <c r="F9" s="49" t="str">
        <f>'Field data and Tal y Bont'!F9</f>
        <v>m</v>
      </c>
      <c r="G9" s="49" t="str">
        <f>'Field data and Tal y Bont'!G9</f>
        <v>m</v>
      </c>
      <c r="H9" s="49" t="str">
        <f>'Field data and Tal y Bont'!H9</f>
        <v>m</v>
      </c>
      <c r="I9" s="49" t="str">
        <f>'Field data and Tal y Bont'!I9</f>
        <v>m</v>
      </c>
      <c r="J9" s="49" t="str">
        <f>'Field data and Tal y Bont'!J9</f>
        <v>m</v>
      </c>
      <c r="K9" s="49">
        <f>'Field data and Tal y Bont'!K9</f>
        <v>0</v>
      </c>
      <c r="L9" s="49">
        <f>'Field data and Tal y Bont'!L9</f>
        <v>0</v>
      </c>
      <c r="M9" s="49">
        <f>'Field data and Tal y Bont'!M9</f>
        <v>0</v>
      </c>
      <c r="N9" s="49">
        <f>'Field data and Tal y Bont'!N9</f>
        <v>0</v>
      </c>
      <c r="O9" s="49">
        <f>'Field data and Tal y Bont'!O9</f>
        <v>0</v>
      </c>
      <c r="P9" s="49">
        <f>'Field data and Tal y Bont'!P9</f>
        <v>0</v>
      </c>
      <c r="Q9" s="49">
        <f>'Field data and Tal y Bont'!Q9</f>
        <v>0</v>
      </c>
      <c r="R9" s="49">
        <f>'Field data and Tal y Bont'!R9</f>
        <v>0</v>
      </c>
      <c r="S9" s="49">
        <f>'Field data and Tal y Bont'!S9</f>
        <v>0</v>
      </c>
      <c r="T9" s="49">
        <f>'Field data and Tal y Bont'!T9</f>
        <v>0</v>
      </c>
      <c r="U9" s="49">
        <f>'Field data and Tal y Bont'!U9</f>
        <v>0</v>
      </c>
      <c r="V9" s="102">
        <f>'Field data and Tal y Bont'!V9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Tal y Bont'!C10</f>
        <v>5.9</v>
      </c>
      <c r="D10" s="49">
        <f>'Field data and Tal y Bont'!D10</f>
        <v>6.1</v>
      </c>
      <c r="E10" s="49">
        <f>'Field data and Tal y Bont'!E10</f>
        <v>6.6</v>
      </c>
      <c r="F10" s="49">
        <f>'Field data and Tal y Bont'!F10</f>
        <v>6.3</v>
      </c>
      <c r="G10" s="49">
        <f>'Field data and Tal y Bont'!G10</f>
        <v>6.6</v>
      </c>
      <c r="H10" s="49">
        <f>'Field data and Tal y Bont'!H10</f>
        <v>6.5</v>
      </c>
      <c r="I10" s="49">
        <f>'Field data and Tal y Bont'!I10</f>
        <v>5.9</v>
      </c>
      <c r="J10" s="49">
        <f>'Field data and Tal y Bont'!J10</f>
        <v>5.8</v>
      </c>
      <c r="K10" s="49">
        <f>'Field data and Tal y Bont'!K10</f>
        <v>0</v>
      </c>
      <c r="L10" s="49">
        <f>'Field data and Tal y Bont'!L10</f>
        <v>0</v>
      </c>
      <c r="M10" s="49">
        <f>'Field data and Tal y Bont'!M10</f>
        <v>0</v>
      </c>
      <c r="N10" s="49">
        <f>'Field data and Tal y Bont'!N10</f>
        <v>0</v>
      </c>
      <c r="O10" s="49">
        <f>'Field data and Tal y Bont'!O10</f>
        <v>0</v>
      </c>
      <c r="P10" s="49">
        <f>'Field data and Tal y Bont'!P10</f>
        <v>0</v>
      </c>
      <c r="Q10" s="49">
        <f>'Field data and Tal y Bont'!Q10</f>
        <v>0</v>
      </c>
      <c r="R10" s="49">
        <f>'Field data and Tal y Bont'!R10</f>
        <v>0</v>
      </c>
      <c r="S10" s="49">
        <f>'Field data and Tal y Bont'!S10</f>
        <v>0</v>
      </c>
      <c r="T10" s="49">
        <f>'Field data and Tal y Bont'!T10</f>
        <v>0</v>
      </c>
      <c r="U10" s="49">
        <f>'Field data and Tal y Bont'!U10</f>
        <v>0</v>
      </c>
      <c r="V10" s="102">
        <f>'Field data and Tal y Bont'!V10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Tal y Bont'!C11</f>
        <v>1</v>
      </c>
      <c r="D11" s="49">
        <f>'Field data and Tal y Bont'!D11</f>
        <v>1</v>
      </c>
      <c r="E11" s="49">
        <f>'Field data and Tal y Bont'!E11</f>
        <v>1</v>
      </c>
      <c r="F11" s="49">
        <f>'Field data and Tal y Bont'!F11</f>
        <v>2</v>
      </c>
      <c r="G11" s="49">
        <f>'Field data and Tal y Bont'!G11</f>
        <v>2</v>
      </c>
      <c r="H11" s="49">
        <f>'Field data and Tal y Bont'!H11</f>
        <v>3</v>
      </c>
      <c r="I11" s="49">
        <f>'Field data and Tal y Bont'!I11</f>
        <v>4</v>
      </c>
      <c r="J11" s="49">
        <f>'Field data and Tal y Bont'!J11</f>
        <v>2</v>
      </c>
      <c r="K11" s="49">
        <f>'Field data and Tal y Bont'!K11</f>
        <v>0</v>
      </c>
      <c r="L11" s="49">
        <f>'Field data and Tal y Bont'!L11</f>
        <v>0</v>
      </c>
      <c r="M11" s="49">
        <f>'Field data and Tal y Bont'!M11</f>
        <v>0</v>
      </c>
      <c r="N11" s="49">
        <f>'Field data and Tal y Bont'!N11</f>
        <v>0</v>
      </c>
      <c r="O11" s="49">
        <f>'Field data and Tal y Bont'!O11</f>
        <v>0</v>
      </c>
      <c r="P11" s="49">
        <f>'Field data and Tal y Bont'!P11</f>
        <v>0</v>
      </c>
      <c r="Q11" s="49">
        <f>'Field data and Tal y Bont'!Q11</f>
        <v>0</v>
      </c>
      <c r="R11" s="49">
        <f>'Field data and Tal y Bont'!R11</f>
        <v>0</v>
      </c>
      <c r="S11" s="49">
        <f>'Field data and Tal y Bont'!S11</f>
        <v>0</v>
      </c>
      <c r="T11" s="49">
        <f>'Field data and Tal y Bont'!T11</f>
        <v>0</v>
      </c>
      <c r="U11" s="49">
        <f>'Field data and Tal y Bont'!U11</f>
        <v>0</v>
      </c>
      <c r="V11" s="102">
        <f>'Field data and Tal y Bont'!V11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Tal y Bont'!C12</f>
        <v>1</v>
      </c>
      <c r="D12" s="49">
        <f>'Field data and Tal y Bont'!D12</f>
        <v>0</v>
      </c>
      <c r="E12" s="49">
        <f>'Field data and Tal y Bont'!E12</f>
        <v>2</v>
      </c>
      <c r="F12" s="49">
        <f>'Field data and Tal y Bont'!F12</f>
        <v>1</v>
      </c>
      <c r="G12" s="49">
        <f>'Field data and Tal y Bont'!G12</f>
        <v>3</v>
      </c>
      <c r="H12" s="49">
        <f>'Field data and Tal y Bont'!H12</f>
        <v>3</v>
      </c>
      <c r="I12" s="49">
        <f>'Field data and Tal y Bont'!I12</f>
        <v>2</v>
      </c>
      <c r="J12" s="49">
        <f>'Field data and Tal y Bont'!J12</f>
        <v>2</v>
      </c>
      <c r="K12" s="49">
        <f>'Field data and Tal y Bont'!K12</f>
        <v>0</v>
      </c>
      <c r="L12" s="49">
        <f>'Field data and Tal y Bont'!L12</f>
        <v>0</v>
      </c>
      <c r="M12" s="49">
        <f>'Field data and Tal y Bont'!M12</f>
        <v>0</v>
      </c>
      <c r="N12" s="49">
        <f>'Field data and Tal y Bont'!N12</f>
        <v>0</v>
      </c>
      <c r="O12" s="49">
        <f>'Field data and Tal y Bont'!O12</f>
        <v>0</v>
      </c>
      <c r="P12" s="49">
        <f>'Field data and Tal y Bont'!P12</f>
        <v>0</v>
      </c>
      <c r="Q12" s="49">
        <f>'Field data and Tal y Bont'!Q12</f>
        <v>0</v>
      </c>
      <c r="R12" s="49">
        <f>'Field data and Tal y Bont'!R12</f>
        <v>0</v>
      </c>
      <c r="S12" s="49">
        <f>'Field data and Tal y Bont'!S12</f>
        <v>0</v>
      </c>
      <c r="T12" s="49">
        <f>'Field data and Tal y Bont'!T12</f>
        <v>0</v>
      </c>
      <c r="U12" s="49">
        <f>'Field data and Tal y Bont'!U12</f>
        <v>0</v>
      </c>
      <c r="V12" s="102">
        <f>'Field data and Tal y Bont'!V12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Tal y Bont'!C13</f>
        <v>2</v>
      </c>
      <c r="D13" s="49">
        <f>'Field data and Tal y Bont'!D13</f>
        <v>2</v>
      </c>
      <c r="E13" s="49">
        <f>'Field data and Tal y Bont'!E13</f>
        <v>2</v>
      </c>
      <c r="F13" s="49">
        <f>'Field data and Tal y Bont'!F13</f>
        <v>1</v>
      </c>
      <c r="G13" s="49">
        <f>'Field data and Tal y Bont'!G13</f>
        <v>1</v>
      </c>
      <c r="H13" s="49">
        <f>'Field data and Tal y Bont'!H13</f>
        <v>2</v>
      </c>
      <c r="I13" s="49">
        <f>'Field data and Tal y Bont'!I13</f>
        <v>2</v>
      </c>
      <c r="J13" s="49">
        <f>'Field data and Tal y Bont'!J13</f>
        <v>3</v>
      </c>
      <c r="K13" s="49">
        <f>'Field data and Tal y Bont'!K13</f>
        <v>0</v>
      </c>
      <c r="L13" s="49">
        <f>'Field data and Tal y Bont'!L13</f>
        <v>0</v>
      </c>
      <c r="M13" s="49">
        <f>'Field data and Tal y Bont'!M13</f>
        <v>0</v>
      </c>
      <c r="N13" s="49">
        <f>'Field data and Tal y Bont'!N13</f>
        <v>0</v>
      </c>
      <c r="O13" s="49">
        <f>'Field data and Tal y Bont'!O13</f>
        <v>0</v>
      </c>
      <c r="P13" s="49">
        <f>'Field data and Tal y Bont'!P13</f>
        <v>0</v>
      </c>
      <c r="Q13" s="49">
        <f>'Field data and Tal y Bont'!Q13</f>
        <v>0</v>
      </c>
      <c r="R13" s="49">
        <f>'Field data and Tal y Bont'!R13</f>
        <v>0</v>
      </c>
      <c r="S13" s="49">
        <f>'Field data and Tal y Bont'!S13</f>
        <v>0</v>
      </c>
      <c r="T13" s="49">
        <f>'Field data and Tal y Bont'!T13</f>
        <v>0</v>
      </c>
      <c r="U13" s="49">
        <f>'Field data and Tal y Bont'!U13</f>
        <v>0</v>
      </c>
      <c r="V13" s="102">
        <f>'Field data and Tal y Bont'!V13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Tal y Bont'!C14</f>
        <v xml:space="preserve">Grass Silage (25% DM) </v>
      </c>
      <c r="D14" s="83" t="str">
        <f>'Field data and Tal y Bont'!D14</f>
        <v xml:space="preserve">Grass Silage (25% DM) </v>
      </c>
      <c r="E14" s="83" t="str">
        <f>'Field data and Tal y Bont'!E14</f>
        <v xml:space="preserve">Grass Silage (25% DM) </v>
      </c>
      <c r="F14" s="83" t="str">
        <f>'Field data and Tal y Bont'!F14</f>
        <v xml:space="preserve">Grass Silage (25% DM) </v>
      </c>
      <c r="G14" s="83" t="str">
        <f>'Field data and Tal y Bont'!G14</f>
        <v xml:space="preserve">Grass Silage (25% DM) </v>
      </c>
      <c r="H14" s="83" t="str">
        <f>'Field data and Tal y Bont'!H14</f>
        <v xml:space="preserve">Grass Silage (25% DM) </v>
      </c>
      <c r="I14" s="83" t="str">
        <f>'Field data and Tal y Bont'!I14</f>
        <v xml:space="preserve">Grass Silage (25% DM) </v>
      </c>
      <c r="J14" s="83" t="str">
        <f>'Field data and Tal y Bont'!J14</f>
        <v xml:space="preserve">Grass Silage (25% DM) </v>
      </c>
      <c r="K14" s="83">
        <f>'Field data and Tal y Bont'!K14</f>
        <v>0</v>
      </c>
      <c r="L14" s="83">
        <f>'Field data and Tal y Bont'!L14</f>
        <v>0</v>
      </c>
      <c r="M14" s="83">
        <f>'Field data and Tal y Bont'!M14</f>
        <v>0</v>
      </c>
      <c r="N14" s="83">
        <f>'Field data and Tal y Bont'!N14</f>
        <v>0</v>
      </c>
      <c r="O14" s="83">
        <f>'Field data and Tal y Bont'!O14</f>
        <v>0</v>
      </c>
      <c r="P14" s="83">
        <f>'Field data and Tal y Bont'!P14</f>
        <v>0</v>
      </c>
      <c r="Q14" s="83">
        <f>'Field data and Tal y Bont'!Q14</f>
        <v>0</v>
      </c>
      <c r="R14" s="83">
        <f>'Field data and Tal y Bont'!R14</f>
        <v>0</v>
      </c>
      <c r="S14" s="83">
        <f>'Field data and Tal y Bont'!S14</f>
        <v>0</v>
      </c>
      <c r="T14" s="83">
        <f>'Field data and Tal y Bont'!T14</f>
        <v>0</v>
      </c>
      <c r="U14" s="83">
        <f>'Field data and Tal y Bont'!U14</f>
        <v>0</v>
      </c>
      <c r="V14" s="103">
        <f>'Field data and Tal y Bont'!V14</f>
        <v>0</v>
      </c>
      <c r="AD14" s="22" t="s">
        <v>138</v>
      </c>
      <c r="AE14" s="22">
        <v>6</v>
      </c>
      <c r="AI14" s="43" t="s">
        <v>119</v>
      </c>
      <c r="AJ14" s="44">
        <v>0.8</v>
      </c>
      <c r="AK14" s="45">
        <v>1.7</v>
      </c>
      <c r="AL14" s="9">
        <v>12</v>
      </c>
      <c r="AM14" s="9">
        <v>6.7</v>
      </c>
      <c r="AN14" s="9" t="s">
        <v>135</v>
      </c>
    </row>
    <row r="15" spans="1:41" ht="13" x14ac:dyDescent="0.25">
      <c r="A15" s="152" t="s">
        <v>9</v>
      </c>
      <c r="B15" s="153"/>
      <c r="C15" s="49">
        <f>'Field data and Tal y Bont'!C15</f>
        <v>38</v>
      </c>
      <c r="D15" s="49">
        <f>'Field data and Tal y Bont'!D15</f>
        <v>38</v>
      </c>
      <c r="E15" s="49">
        <f>'Field data and Tal y Bont'!E15</f>
        <v>38</v>
      </c>
      <c r="F15" s="49">
        <f>'Field data and Tal y Bont'!F15</f>
        <v>38</v>
      </c>
      <c r="G15" s="49">
        <f>'Field data and Tal y Bont'!G15</f>
        <v>38</v>
      </c>
      <c r="H15" s="49">
        <f>'Field data and Tal y Bont'!H15</f>
        <v>38</v>
      </c>
      <c r="I15" s="49">
        <f>'Field data and Tal y Bont'!I15</f>
        <v>38</v>
      </c>
      <c r="J15" s="49">
        <f>'Field data and Tal y Bont'!J15</f>
        <v>38</v>
      </c>
      <c r="K15" s="49">
        <f>'Field data and Tal y Bont'!K15</f>
        <v>0</v>
      </c>
      <c r="L15" s="49">
        <f>'Field data and Tal y Bont'!L15</f>
        <v>0</v>
      </c>
      <c r="M15" s="49">
        <f>'Field data and Tal y Bont'!M15</f>
        <v>0</v>
      </c>
      <c r="N15" s="49">
        <f>'Field data and Tal y Bont'!N15</f>
        <v>0</v>
      </c>
      <c r="O15" s="49">
        <f>'Field data and Tal y Bont'!O15</f>
        <v>0</v>
      </c>
      <c r="P15" s="49">
        <f>'Field data and Tal y Bont'!P15</f>
        <v>0</v>
      </c>
      <c r="Q15" s="49">
        <f>'Field data and Tal y Bont'!Q15</f>
        <v>0</v>
      </c>
      <c r="R15" s="49">
        <f>'Field data and Tal y Bont'!R15</f>
        <v>0</v>
      </c>
      <c r="S15" s="49">
        <f>'Field data and Tal y Bont'!S15</f>
        <v>0</v>
      </c>
      <c r="T15" s="49">
        <f>'Field data and Tal y Bont'!T15</f>
        <v>0</v>
      </c>
      <c r="U15" s="49">
        <f>'Field data and Tal y Bont'!U15</f>
        <v>0</v>
      </c>
      <c r="V15" s="102">
        <f>'Field data and Tal y Bont'!V15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Tal y Bont'!C16</f>
        <v>Medium/Clay</v>
      </c>
      <c r="D16" s="104" t="str">
        <f>'Field data and Tal y Bont'!D16</f>
        <v>Medium/Clay</v>
      </c>
      <c r="E16" s="104" t="str">
        <f>'Field data and Tal y Bont'!E16</f>
        <v>Medium/Clay</v>
      </c>
      <c r="F16" s="104" t="str">
        <f>'Field data and Tal y Bont'!F16</f>
        <v>Medium/Clay</v>
      </c>
      <c r="G16" s="104" t="str">
        <f>'Field data and Tal y Bont'!G16</f>
        <v>Medium/Clay</v>
      </c>
      <c r="H16" s="104" t="str">
        <f>'Field data and Tal y Bont'!H16</f>
        <v>Medium/Clay</v>
      </c>
      <c r="I16" s="104" t="str">
        <f>'Field data and Tal y Bont'!I16</f>
        <v>Medium/Clay</v>
      </c>
      <c r="J16" s="104" t="str">
        <f>'Field data and Tal y Bont'!J16</f>
        <v>Medium/Clay</v>
      </c>
      <c r="K16" s="104">
        <f>'Field data and Tal y Bont'!K16</f>
        <v>0</v>
      </c>
      <c r="L16" s="104">
        <f>'Field data and Tal y Bont'!L16</f>
        <v>0</v>
      </c>
      <c r="M16" s="104">
        <f>'Field data and Tal y Bont'!M16</f>
        <v>0</v>
      </c>
      <c r="N16" s="104">
        <f>'Field data and Tal y Bont'!N16</f>
        <v>0</v>
      </c>
      <c r="O16" s="104">
        <f>'Field data and Tal y Bont'!O16</f>
        <v>0</v>
      </c>
      <c r="P16" s="104">
        <f>'Field data and Tal y Bont'!P16</f>
        <v>0</v>
      </c>
      <c r="Q16" s="104">
        <f>'Field data and Tal y Bont'!Q16</f>
        <v>0</v>
      </c>
      <c r="R16" s="104">
        <f>'Field data and Tal y Bont'!R16</f>
        <v>0</v>
      </c>
      <c r="S16" s="104">
        <f>'Field data and Tal y Bont'!S16</f>
        <v>0</v>
      </c>
      <c r="T16" s="104">
        <f>'Field data and Tal y Bont'!T16</f>
        <v>0</v>
      </c>
      <c r="U16" s="104">
        <f>'Field data and Tal y Bont'!U16</f>
        <v>0</v>
      </c>
      <c r="V16" s="105">
        <f>'Field data and Tal y Bont'!V16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5.9</v>
      </c>
      <c r="C60" s="64">
        <f t="shared" ref="C60:U60" si="14">D10</f>
        <v>6.1</v>
      </c>
      <c r="D60" s="64">
        <f t="shared" si="14"/>
        <v>6.6</v>
      </c>
      <c r="E60" s="64">
        <f t="shared" si="14"/>
        <v>6.3</v>
      </c>
      <c r="F60" s="64">
        <f t="shared" si="14"/>
        <v>6.6</v>
      </c>
      <c r="G60" s="64">
        <f t="shared" si="14"/>
        <v>6.5</v>
      </c>
      <c r="H60" s="64">
        <f t="shared" si="14"/>
        <v>5.9</v>
      </c>
      <c r="I60" s="64">
        <f t="shared" si="14"/>
        <v>5.8</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0.6000000000000032</v>
      </c>
      <c r="D64" s="65">
        <f t="shared" si="17"/>
        <v>-2.3999999999999968</v>
      </c>
      <c r="E64" s="65">
        <f t="shared" si="17"/>
        <v>-0.59999999999999787</v>
      </c>
      <c r="F64" s="65">
        <f t="shared" si="17"/>
        <v>-2.3999999999999968</v>
      </c>
      <c r="G64" s="65">
        <f t="shared" si="17"/>
        <v>-1.7999999999999989</v>
      </c>
      <c r="H64" s="65">
        <f t="shared" si="17"/>
        <v>1.7999999999999989</v>
      </c>
      <c r="I64" s="65">
        <f t="shared" si="17"/>
        <v>2.4000000000000021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-0.6000000000000032</v>
      </c>
      <c r="D65" s="65">
        <f t="shared" si="18"/>
        <v>2.3999999999999968</v>
      </c>
      <c r="E65" s="65">
        <f t="shared" si="18"/>
        <v>0.59999999999999787</v>
      </c>
      <c r="F65" s="65">
        <f t="shared" si="18"/>
        <v>2.3999999999999968</v>
      </c>
      <c r="G65" s="65">
        <f t="shared" si="18"/>
        <v>1.7999999999999989</v>
      </c>
      <c r="H65" s="65">
        <f t="shared" si="18"/>
        <v>-1.7999999999999989</v>
      </c>
      <c r="I65" s="65">
        <f t="shared" si="18"/>
        <v>-2.4000000000000021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Tal y Bont'!C1:D1</f>
        <v>PAN-031145</v>
      </c>
      <c r="D1" s="167"/>
      <c r="E1" s="106" t="s">
        <v>45</v>
      </c>
      <c r="F1" s="113">
        <f>'Field data and Tal y Bont'!F1</f>
        <v>44.4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Tal y Bont'!C2:D2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Tal y Bont'!C3:D3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Tal y Bont'!C4:D4</f>
        <v>The Dderw, Llyswen, Brecon LD3 0UT</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Tal y Bont'!C5:D5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Tal y Bont'!C8</f>
        <v>1</v>
      </c>
      <c r="D8" s="49">
        <f>'Field data and Tal y Bont'!D8</f>
        <v>2</v>
      </c>
      <c r="E8" s="49">
        <f>'Field data and Tal y Bont'!E8</f>
        <v>3</v>
      </c>
      <c r="F8" s="49">
        <f>'Field data and Tal y Bont'!F8</f>
        <v>4</v>
      </c>
      <c r="G8" s="49">
        <f>'Field data and Tal y Bont'!G8</f>
        <v>5</v>
      </c>
      <c r="H8" s="49">
        <f>'Field data and Tal y Bont'!H8</f>
        <v>6</v>
      </c>
      <c r="I8" s="49">
        <f>'Field data and Tal y Bont'!I8</f>
        <v>7</v>
      </c>
      <c r="J8" s="49">
        <f>'Field data and Tal y Bont'!J8</f>
        <v>8</v>
      </c>
      <c r="K8" s="49">
        <f>'Field data and Tal y Bont'!K8</f>
        <v>0</v>
      </c>
      <c r="L8" s="49">
        <f>'Field data and Tal y Bont'!L8</f>
        <v>0</v>
      </c>
      <c r="M8" s="49">
        <f>'Field data and Tal y Bont'!M8</f>
        <v>0</v>
      </c>
      <c r="N8" s="49">
        <f>'Field data and Tal y Bont'!N8</f>
        <v>0</v>
      </c>
      <c r="O8" s="49">
        <f>'Field data and Tal y Bont'!O8</f>
        <v>0</v>
      </c>
      <c r="P8" s="49">
        <f>'Field data and Tal y Bont'!P8</f>
        <v>0</v>
      </c>
      <c r="Q8" s="49">
        <f>'Field data and Tal y Bont'!Q8</f>
        <v>0</v>
      </c>
      <c r="R8" s="49">
        <f>'Field data and Tal y Bont'!R8</f>
        <v>0</v>
      </c>
      <c r="S8" s="49">
        <f>'Field data and Tal y Bont'!S8</f>
        <v>0</v>
      </c>
      <c r="T8" s="49">
        <f>'Field data and Tal y Bont'!T8</f>
        <v>0</v>
      </c>
      <c r="U8" s="49">
        <f>'Field data and Tal y Bont'!U8</f>
        <v>0</v>
      </c>
      <c r="V8" s="102">
        <f>'Field data and Tal y Bont'!V8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Tal y Bont'!C9</f>
        <v>m</v>
      </c>
      <c r="D9" s="49" t="str">
        <f>'Field data and Tal y Bont'!D9</f>
        <v>m</v>
      </c>
      <c r="E9" s="49" t="str">
        <f>'Field data and Tal y Bont'!E9</f>
        <v>m</v>
      </c>
      <c r="F9" s="49" t="str">
        <f>'Field data and Tal y Bont'!F9</f>
        <v>m</v>
      </c>
      <c r="G9" s="49" t="str">
        <f>'Field data and Tal y Bont'!G9</f>
        <v>m</v>
      </c>
      <c r="H9" s="49" t="str">
        <f>'Field data and Tal y Bont'!H9</f>
        <v>m</v>
      </c>
      <c r="I9" s="49" t="str">
        <f>'Field data and Tal y Bont'!I9</f>
        <v>m</v>
      </c>
      <c r="J9" s="49" t="str">
        <f>'Field data and Tal y Bont'!J9</f>
        <v>m</v>
      </c>
      <c r="K9" s="49">
        <f>'Field data and Tal y Bont'!K9</f>
        <v>0</v>
      </c>
      <c r="L9" s="49">
        <f>'Field data and Tal y Bont'!L9</f>
        <v>0</v>
      </c>
      <c r="M9" s="49">
        <f>'Field data and Tal y Bont'!M9</f>
        <v>0</v>
      </c>
      <c r="N9" s="49">
        <f>'Field data and Tal y Bont'!N9</f>
        <v>0</v>
      </c>
      <c r="O9" s="49">
        <f>'Field data and Tal y Bont'!O9</f>
        <v>0</v>
      </c>
      <c r="P9" s="49">
        <f>'Field data and Tal y Bont'!P9</f>
        <v>0</v>
      </c>
      <c r="Q9" s="49">
        <f>'Field data and Tal y Bont'!Q9</f>
        <v>0</v>
      </c>
      <c r="R9" s="49">
        <f>'Field data and Tal y Bont'!R9</f>
        <v>0</v>
      </c>
      <c r="S9" s="49">
        <f>'Field data and Tal y Bont'!S9</f>
        <v>0</v>
      </c>
      <c r="T9" s="49">
        <f>'Field data and Tal y Bont'!T9</f>
        <v>0</v>
      </c>
      <c r="U9" s="49">
        <f>'Field data and Tal y Bont'!U9</f>
        <v>0</v>
      </c>
      <c r="V9" s="102">
        <f>'Field data and Tal y Bont'!V9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Tal y Bont'!C10</f>
        <v>5.9</v>
      </c>
      <c r="D10" s="49">
        <f>'Field data and Tal y Bont'!D10</f>
        <v>6.1</v>
      </c>
      <c r="E10" s="49">
        <f>'Field data and Tal y Bont'!E10</f>
        <v>6.6</v>
      </c>
      <c r="F10" s="49">
        <f>'Field data and Tal y Bont'!F10</f>
        <v>6.3</v>
      </c>
      <c r="G10" s="49">
        <f>'Field data and Tal y Bont'!G10</f>
        <v>6.6</v>
      </c>
      <c r="H10" s="49">
        <f>'Field data and Tal y Bont'!H10</f>
        <v>6.5</v>
      </c>
      <c r="I10" s="49">
        <f>'Field data and Tal y Bont'!I10</f>
        <v>5.9</v>
      </c>
      <c r="J10" s="49">
        <f>'Field data and Tal y Bont'!J10</f>
        <v>5.8</v>
      </c>
      <c r="K10" s="49">
        <f>'Field data and Tal y Bont'!K10</f>
        <v>0</v>
      </c>
      <c r="L10" s="49">
        <f>'Field data and Tal y Bont'!L10</f>
        <v>0</v>
      </c>
      <c r="M10" s="49">
        <f>'Field data and Tal y Bont'!M10</f>
        <v>0</v>
      </c>
      <c r="N10" s="49">
        <f>'Field data and Tal y Bont'!N10</f>
        <v>0</v>
      </c>
      <c r="O10" s="49">
        <f>'Field data and Tal y Bont'!O10</f>
        <v>0</v>
      </c>
      <c r="P10" s="49">
        <f>'Field data and Tal y Bont'!P10</f>
        <v>0</v>
      </c>
      <c r="Q10" s="49">
        <f>'Field data and Tal y Bont'!Q10</f>
        <v>0</v>
      </c>
      <c r="R10" s="49">
        <f>'Field data and Tal y Bont'!R10</f>
        <v>0</v>
      </c>
      <c r="S10" s="49">
        <f>'Field data and Tal y Bont'!S10</f>
        <v>0</v>
      </c>
      <c r="T10" s="49">
        <f>'Field data and Tal y Bont'!T10</f>
        <v>0</v>
      </c>
      <c r="U10" s="49">
        <f>'Field data and Tal y Bont'!U10</f>
        <v>0</v>
      </c>
      <c r="V10" s="102">
        <f>'Field data and Tal y Bont'!V10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Tal y Bont'!C11</f>
        <v>1</v>
      </c>
      <c r="D11" s="49">
        <f>'Field data and Tal y Bont'!D11</f>
        <v>1</v>
      </c>
      <c r="E11" s="49">
        <f>'Field data and Tal y Bont'!E11</f>
        <v>1</v>
      </c>
      <c r="F11" s="49">
        <f>'Field data and Tal y Bont'!F11</f>
        <v>2</v>
      </c>
      <c r="G11" s="49">
        <f>'Field data and Tal y Bont'!G11</f>
        <v>2</v>
      </c>
      <c r="H11" s="49">
        <f>'Field data and Tal y Bont'!H11</f>
        <v>3</v>
      </c>
      <c r="I11" s="49">
        <f>'Field data and Tal y Bont'!I11</f>
        <v>4</v>
      </c>
      <c r="J11" s="49">
        <f>'Field data and Tal y Bont'!J11</f>
        <v>2</v>
      </c>
      <c r="K11" s="49">
        <f>'Field data and Tal y Bont'!K11</f>
        <v>0</v>
      </c>
      <c r="L11" s="49">
        <f>'Field data and Tal y Bont'!L11</f>
        <v>0</v>
      </c>
      <c r="M11" s="49">
        <f>'Field data and Tal y Bont'!M11</f>
        <v>0</v>
      </c>
      <c r="N11" s="49">
        <f>'Field data and Tal y Bont'!N11</f>
        <v>0</v>
      </c>
      <c r="O11" s="49">
        <f>'Field data and Tal y Bont'!O11</f>
        <v>0</v>
      </c>
      <c r="P11" s="49">
        <f>'Field data and Tal y Bont'!P11</f>
        <v>0</v>
      </c>
      <c r="Q11" s="49">
        <f>'Field data and Tal y Bont'!Q11</f>
        <v>0</v>
      </c>
      <c r="R11" s="49">
        <f>'Field data and Tal y Bont'!R11</f>
        <v>0</v>
      </c>
      <c r="S11" s="49">
        <f>'Field data and Tal y Bont'!S11</f>
        <v>0</v>
      </c>
      <c r="T11" s="49">
        <f>'Field data and Tal y Bont'!T11</f>
        <v>0</v>
      </c>
      <c r="U11" s="49">
        <f>'Field data and Tal y Bont'!U11</f>
        <v>0</v>
      </c>
      <c r="V11" s="102">
        <f>'Field data and Tal y Bont'!V11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Tal y Bont'!C12</f>
        <v>1</v>
      </c>
      <c r="D12" s="49">
        <f>'Field data and Tal y Bont'!D12</f>
        <v>0</v>
      </c>
      <c r="E12" s="49">
        <f>'Field data and Tal y Bont'!E12</f>
        <v>2</v>
      </c>
      <c r="F12" s="49">
        <f>'Field data and Tal y Bont'!F12</f>
        <v>1</v>
      </c>
      <c r="G12" s="49">
        <f>'Field data and Tal y Bont'!G12</f>
        <v>3</v>
      </c>
      <c r="H12" s="49">
        <f>'Field data and Tal y Bont'!H12</f>
        <v>3</v>
      </c>
      <c r="I12" s="49">
        <f>'Field data and Tal y Bont'!I12</f>
        <v>2</v>
      </c>
      <c r="J12" s="49">
        <f>'Field data and Tal y Bont'!J12</f>
        <v>2</v>
      </c>
      <c r="K12" s="49">
        <f>'Field data and Tal y Bont'!K12</f>
        <v>0</v>
      </c>
      <c r="L12" s="49">
        <f>'Field data and Tal y Bont'!L12</f>
        <v>0</v>
      </c>
      <c r="M12" s="49">
        <f>'Field data and Tal y Bont'!M12</f>
        <v>0</v>
      </c>
      <c r="N12" s="49">
        <f>'Field data and Tal y Bont'!N12</f>
        <v>0</v>
      </c>
      <c r="O12" s="49">
        <f>'Field data and Tal y Bont'!O12</f>
        <v>0</v>
      </c>
      <c r="P12" s="49">
        <f>'Field data and Tal y Bont'!P12</f>
        <v>0</v>
      </c>
      <c r="Q12" s="49">
        <f>'Field data and Tal y Bont'!Q12</f>
        <v>0</v>
      </c>
      <c r="R12" s="49">
        <f>'Field data and Tal y Bont'!R12</f>
        <v>0</v>
      </c>
      <c r="S12" s="49">
        <f>'Field data and Tal y Bont'!S12</f>
        <v>0</v>
      </c>
      <c r="T12" s="49">
        <f>'Field data and Tal y Bont'!T12</f>
        <v>0</v>
      </c>
      <c r="U12" s="49">
        <f>'Field data and Tal y Bont'!U12</f>
        <v>0</v>
      </c>
      <c r="V12" s="102">
        <f>'Field data and Tal y Bont'!V12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Tal y Bont'!C13</f>
        <v>2</v>
      </c>
      <c r="D13" s="49">
        <f>'Field data and Tal y Bont'!D13</f>
        <v>2</v>
      </c>
      <c r="E13" s="49">
        <f>'Field data and Tal y Bont'!E13</f>
        <v>2</v>
      </c>
      <c r="F13" s="49">
        <f>'Field data and Tal y Bont'!F13</f>
        <v>1</v>
      </c>
      <c r="G13" s="49">
        <f>'Field data and Tal y Bont'!G13</f>
        <v>1</v>
      </c>
      <c r="H13" s="49">
        <f>'Field data and Tal y Bont'!H13</f>
        <v>2</v>
      </c>
      <c r="I13" s="49">
        <f>'Field data and Tal y Bont'!I13</f>
        <v>2</v>
      </c>
      <c r="J13" s="49">
        <f>'Field data and Tal y Bont'!J13</f>
        <v>3</v>
      </c>
      <c r="K13" s="49">
        <f>'Field data and Tal y Bont'!K13</f>
        <v>0</v>
      </c>
      <c r="L13" s="49">
        <f>'Field data and Tal y Bont'!L13</f>
        <v>0</v>
      </c>
      <c r="M13" s="49">
        <f>'Field data and Tal y Bont'!M13</f>
        <v>0</v>
      </c>
      <c r="N13" s="49">
        <f>'Field data and Tal y Bont'!N13</f>
        <v>0</v>
      </c>
      <c r="O13" s="49">
        <f>'Field data and Tal y Bont'!O13</f>
        <v>0</v>
      </c>
      <c r="P13" s="49">
        <f>'Field data and Tal y Bont'!P13</f>
        <v>0</v>
      </c>
      <c r="Q13" s="49">
        <f>'Field data and Tal y Bont'!Q13</f>
        <v>0</v>
      </c>
      <c r="R13" s="49">
        <f>'Field data and Tal y Bont'!R13</f>
        <v>0</v>
      </c>
      <c r="S13" s="49">
        <f>'Field data and Tal y Bont'!S13</f>
        <v>0</v>
      </c>
      <c r="T13" s="49">
        <f>'Field data and Tal y Bont'!T13</f>
        <v>0</v>
      </c>
      <c r="U13" s="49">
        <f>'Field data and Tal y Bont'!U13</f>
        <v>0</v>
      </c>
      <c r="V13" s="102">
        <f>'Field data and Tal y Bont'!V13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Tal y Bont'!C14</f>
        <v xml:space="preserve">Grass Silage (25% DM) </v>
      </c>
      <c r="D14" s="83" t="str">
        <f>'Field data and Tal y Bont'!D14</f>
        <v xml:space="preserve">Grass Silage (25% DM) </v>
      </c>
      <c r="E14" s="83" t="str">
        <f>'Field data and Tal y Bont'!E14</f>
        <v xml:space="preserve">Grass Silage (25% DM) </v>
      </c>
      <c r="F14" s="83" t="str">
        <f>'Field data and Tal y Bont'!F14</f>
        <v xml:space="preserve">Grass Silage (25% DM) </v>
      </c>
      <c r="G14" s="83" t="str">
        <f>'Field data and Tal y Bont'!G14</f>
        <v xml:space="preserve">Grass Silage (25% DM) </v>
      </c>
      <c r="H14" s="83" t="str">
        <f>'Field data and Tal y Bont'!H14</f>
        <v xml:space="preserve">Grass Silage (25% DM) </v>
      </c>
      <c r="I14" s="83" t="str">
        <f>'Field data and Tal y Bont'!I14</f>
        <v xml:space="preserve">Grass Silage (25% DM) </v>
      </c>
      <c r="J14" s="83" t="str">
        <f>'Field data and Tal y Bont'!J14</f>
        <v xml:space="preserve">Grass Silage (25% DM) </v>
      </c>
      <c r="K14" s="83">
        <f>'Field data and Tal y Bont'!K14</f>
        <v>0</v>
      </c>
      <c r="L14" s="83">
        <f>'Field data and Tal y Bont'!L14</f>
        <v>0</v>
      </c>
      <c r="M14" s="83">
        <f>'Field data and Tal y Bont'!M14</f>
        <v>0</v>
      </c>
      <c r="N14" s="83">
        <f>'Field data and Tal y Bont'!N14</f>
        <v>0</v>
      </c>
      <c r="O14" s="83">
        <f>'Field data and Tal y Bont'!O14</f>
        <v>0</v>
      </c>
      <c r="P14" s="83">
        <f>'Field data and Tal y Bont'!P14</f>
        <v>0</v>
      </c>
      <c r="Q14" s="83">
        <f>'Field data and Tal y Bont'!Q14</f>
        <v>0</v>
      </c>
      <c r="R14" s="83">
        <f>'Field data and Tal y Bont'!R14</f>
        <v>0</v>
      </c>
      <c r="S14" s="83">
        <f>'Field data and Tal y Bont'!S14</f>
        <v>0</v>
      </c>
      <c r="T14" s="83">
        <f>'Field data and Tal y Bont'!T14</f>
        <v>0</v>
      </c>
      <c r="U14" s="83">
        <f>'Field data and Tal y Bont'!U14</f>
        <v>0</v>
      </c>
      <c r="V14" s="103">
        <f>'Field data and Tal y Bont'!V14</f>
        <v>0</v>
      </c>
      <c r="AD14" s="22" t="s">
        <v>138</v>
      </c>
      <c r="AE14" s="22">
        <v>6</v>
      </c>
      <c r="AI14" s="43" t="s">
        <v>119</v>
      </c>
      <c r="AJ14" s="44">
        <v>0.8</v>
      </c>
      <c r="AK14" s="45">
        <v>1.7</v>
      </c>
      <c r="AL14" s="9">
        <v>12</v>
      </c>
      <c r="AM14" s="9">
        <v>6.7</v>
      </c>
      <c r="AN14" s="9" t="s">
        <v>135</v>
      </c>
    </row>
    <row r="15" spans="1:41" ht="13" x14ac:dyDescent="0.25">
      <c r="A15" s="152" t="s">
        <v>9</v>
      </c>
      <c r="B15" s="153"/>
      <c r="C15" s="49">
        <f>'Field data and Tal y Bont'!C15</f>
        <v>38</v>
      </c>
      <c r="D15" s="49">
        <f>'Field data and Tal y Bont'!D15</f>
        <v>38</v>
      </c>
      <c r="E15" s="49">
        <f>'Field data and Tal y Bont'!E15</f>
        <v>38</v>
      </c>
      <c r="F15" s="49">
        <f>'Field data and Tal y Bont'!F15</f>
        <v>38</v>
      </c>
      <c r="G15" s="49">
        <f>'Field data and Tal y Bont'!G15</f>
        <v>38</v>
      </c>
      <c r="H15" s="49">
        <f>'Field data and Tal y Bont'!H15</f>
        <v>38</v>
      </c>
      <c r="I15" s="49">
        <f>'Field data and Tal y Bont'!I15</f>
        <v>38</v>
      </c>
      <c r="J15" s="49">
        <f>'Field data and Tal y Bont'!J15</f>
        <v>38</v>
      </c>
      <c r="K15" s="49">
        <f>'Field data and Tal y Bont'!K15</f>
        <v>0</v>
      </c>
      <c r="L15" s="49">
        <f>'Field data and Tal y Bont'!L15</f>
        <v>0</v>
      </c>
      <c r="M15" s="49">
        <f>'Field data and Tal y Bont'!M15</f>
        <v>0</v>
      </c>
      <c r="N15" s="49">
        <f>'Field data and Tal y Bont'!N15</f>
        <v>0</v>
      </c>
      <c r="O15" s="49">
        <f>'Field data and Tal y Bont'!O15</f>
        <v>0</v>
      </c>
      <c r="P15" s="49">
        <f>'Field data and Tal y Bont'!P15</f>
        <v>0</v>
      </c>
      <c r="Q15" s="49">
        <f>'Field data and Tal y Bont'!Q15</f>
        <v>0</v>
      </c>
      <c r="R15" s="49">
        <f>'Field data and Tal y Bont'!R15</f>
        <v>0</v>
      </c>
      <c r="S15" s="49">
        <f>'Field data and Tal y Bont'!S15</f>
        <v>0</v>
      </c>
      <c r="T15" s="49">
        <f>'Field data and Tal y Bont'!T15</f>
        <v>0</v>
      </c>
      <c r="U15" s="49">
        <f>'Field data and Tal y Bont'!U15</f>
        <v>0</v>
      </c>
      <c r="V15" s="102">
        <f>'Field data and Tal y Bont'!V15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Tal y Bont'!C16</f>
        <v>Medium/Clay</v>
      </c>
      <c r="D16" s="104" t="str">
        <f>'Field data and Tal y Bont'!D16</f>
        <v>Medium/Clay</v>
      </c>
      <c r="E16" s="104" t="str">
        <f>'Field data and Tal y Bont'!E16</f>
        <v>Medium/Clay</v>
      </c>
      <c r="F16" s="104" t="str">
        <f>'Field data and Tal y Bont'!F16</f>
        <v>Medium/Clay</v>
      </c>
      <c r="G16" s="104" t="str">
        <f>'Field data and Tal y Bont'!G16</f>
        <v>Medium/Clay</v>
      </c>
      <c r="H16" s="104" t="str">
        <f>'Field data and Tal y Bont'!H16</f>
        <v>Medium/Clay</v>
      </c>
      <c r="I16" s="104" t="str">
        <f>'Field data and Tal y Bont'!I16</f>
        <v>Medium/Clay</v>
      </c>
      <c r="J16" s="104" t="str">
        <f>'Field data and Tal y Bont'!J16</f>
        <v>Medium/Clay</v>
      </c>
      <c r="K16" s="104">
        <f>'Field data and Tal y Bont'!K16</f>
        <v>0</v>
      </c>
      <c r="L16" s="104">
        <f>'Field data and Tal y Bont'!L16</f>
        <v>0</v>
      </c>
      <c r="M16" s="104">
        <f>'Field data and Tal y Bont'!M16</f>
        <v>0</v>
      </c>
      <c r="N16" s="104">
        <f>'Field data and Tal y Bont'!N16</f>
        <v>0</v>
      </c>
      <c r="O16" s="104">
        <f>'Field data and Tal y Bont'!O16</f>
        <v>0</v>
      </c>
      <c r="P16" s="104">
        <f>'Field data and Tal y Bont'!P16</f>
        <v>0</v>
      </c>
      <c r="Q16" s="104">
        <f>'Field data and Tal y Bont'!Q16</f>
        <v>0</v>
      </c>
      <c r="R16" s="104">
        <f>'Field data and Tal y Bont'!R16</f>
        <v>0</v>
      </c>
      <c r="S16" s="104">
        <f>'Field data and Tal y Bont'!S16</f>
        <v>0</v>
      </c>
      <c r="T16" s="104">
        <f>'Field data and Tal y Bont'!T16</f>
        <v>0</v>
      </c>
      <c r="U16" s="104">
        <f>'Field data and Tal y Bont'!U16</f>
        <v>0</v>
      </c>
      <c r="V16" s="105">
        <f>'Field data and Tal y Bont'!V16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5.9</v>
      </c>
      <c r="C60" s="64">
        <f t="shared" ref="C60:U60" si="14">D10</f>
        <v>6.1</v>
      </c>
      <c r="D60" s="64">
        <f t="shared" si="14"/>
        <v>6.6</v>
      </c>
      <c r="E60" s="64">
        <f t="shared" si="14"/>
        <v>6.3</v>
      </c>
      <c r="F60" s="64">
        <f t="shared" si="14"/>
        <v>6.6</v>
      </c>
      <c r="G60" s="64">
        <f t="shared" si="14"/>
        <v>6.5</v>
      </c>
      <c r="H60" s="64">
        <f t="shared" si="14"/>
        <v>5.9</v>
      </c>
      <c r="I60" s="64">
        <f t="shared" si="14"/>
        <v>5.8</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0.6000000000000032</v>
      </c>
      <c r="D64" s="65">
        <f t="shared" si="17"/>
        <v>-2.3999999999999968</v>
      </c>
      <c r="E64" s="65">
        <f t="shared" si="17"/>
        <v>-0.59999999999999787</v>
      </c>
      <c r="F64" s="65">
        <f t="shared" si="17"/>
        <v>-2.3999999999999968</v>
      </c>
      <c r="G64" s="65">
        <f t="shared" si="17"/>
        <v>-1.7999999999999989</v>
      </c>
      <c r="H64" s="65">
        <f t="shared" si="17"/>
        <v>1.7999999999999989</v>
      </c>
      <c r="I64" s="65">
        <f t="shared" si="17"/>
        <v>2.4000000000000021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-0.6000000000000032</v>
      </c>
      <c r="D65" s="65">
        <f t="shared" si="18"/>
        <v>2.3999999999999968</v>
      </c>
      <c r="E65" s="65">
        <f t="shared" si="18"/>
        <v>0.59999999999999787</v>
      </c>
      <c r="F65" s="65">
        <f t="shared" si="18"/>
        <v>2.3999999999999968</v>
      </c>
      <c r="G65" s="65">
        <f t="shared" si="18"/>
        <v>1.7999999999999989</v>
      </c>
      <c r="H65" s="65">
        <f t="shared" si="18"/>
        <v>-1.7999999999999989</v>
      </c>
      <c r="I65" s="65">
        <f t="shared" si="18"/>
        <v>-2.4000000000000021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Tal y Bont'!C1:D1</f>
        <v>PAN-031145</v>
      </c>
      <c r="D1" s="167"/>
      <c r="E1" s="106" t="s">
        <v>45</v>
      </c>
      <c r="F1" s="113">
        <f>'Field data and Tal y Bont'!F1</f>
        <v>44.4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Tal y Bont'!C2:D2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Tal y Bont'!C3:D3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Tal y Bont'!C4:D4</f>
        <v>The Dderw, Llyswen, Brecon LD3 0UT</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Tal y Bont'!C5:D5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Tal y Bont'!C8</f>
        <v>1</v>
      </c>
      <c r="D8" s="49">
        <f>'Field data and Tal y Bont'!D8</f>
        <v>2</v>
      </c>
      <c r="E8" s="49">
        <f>'Field data and Tal y Bont'!E8</f>
        <v>3</v>
      </c>
      <c r="F8" s="49">
        <f>'Field data and Tal y Bont'!F8</f>
        <v>4</v>
      </c>
      <c r="G8" s="49">
        <f>'Field data and Tal y Bont'!G8</f>
        <v>5</v>
      </c>
      <c r="H8" s="49">
        <f>'Field data and Tal y Bont'!H8</f>
        <v>6</v>
      </c>
      <c r="I8" s="49">
        <f>'Field data and Tal y Bont'!I8</f>
        <v>7</v>
      </c>
      <c r="J8" s="49">
        <f>'Field data and Tal y Bont'!J8</f>
        <v>8</v>
      </c>
      <c r="K8" s="49">
        <f>'Field data and Tal y Bont'!K8</f>
        <v>0</v>
      </c>
      <c r="L8" s="49">
        <f>'Field data and Tal y Bont'!L8</f>
        <v>0</v>
      </c>
      <c r="M8" s="49">
        <f>'Field data and Tal y Bont'!M8</f>
        <v>0</v>
      </c>
      <c r="N8" s="49">
        <f>'Field data and Tal y Bont'!N8</f>
        <v>0</v>
      </c>
      <c r="O8" s="49">
        <f>'Field data and Tal y Bont'!O8</f>
        <v>0</v>
      </c>
      <c r="P8" s="49">
        <f>'Field data and Tal y Bont'!P8</f>
        <v>0</v>
      </c>
      <c r="Q8" s="49">
        <f>'Field data and Tal y Bont'!Q8</f>
        <v>0</v>
      </c>
      <c r="R8" s="49">
        <f>'Field data and Tal y Bont'!R8</f>
        <v>0</v>
      </c>
      <c r="S8" s="49">
        <f>'Field data and Tal y Bont'!S8</f>
        <v>0</v>
      </c>
      <c r="T8" s="49">
        <f>'Field data and Tal y Bont'!T8</f>
        <v>0</v>
      </c>
      <c r="U8" s="49">
        <f>'Field data and Tal y Bont'!U8</f>
        <v>0</v>
      </c>
      <c r="V8" s="102">
        <f>'Field data and Tal y Bont'!V8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Tal y Bont'!C9</f>
        <v>m</v>
      </c>
      <c r="D9" s="49" t="str">
        <f>'Field data and Tal y Bont'!D9</f>
        <v>m</v>
      </c>
      <c r="E9" s="49" t="str">
        <f>'Field data and Tal y Bont'!E9</f>
        <v>m</v>
      </c>
      <c r="F9" s="49" t="str">
        <f>'Field data and Tal y Bont'!F9</f>
        <v>m</v>
      </c>
      <c r="G9" s="49" t="str">
        <f>'Field data and Tal y Bont'!G9</f>
        <v>m</v>
      </c>
      <c r="H9" s="49" t="str">
        <f>'Field data and Tal y Bont'!H9</f>
        <v>m</v>
      </c>
      <c r="I9" s="49" t="str">
        <f>'Field data and Tal y Bont'!I9</f>
        <v>m</v>
      </c>
      <c r="J9" s="49" t="str">
        <f>'Field data and Tal y Bont'!J9</f>
        <v>m</v>
      </c>
      <c r="K9" s="49">
        <f>'Field data and Tal y Bont'!K9</f>
        <v>0</v>
      </c>
      <c r="L9" s="49">
        <f>'Field data and Tal y Bont'!L9</f>
        <v>0</v>
      </c>
      <c r="M9" s="49">
        <f>'Field data and Tal y Bont'!M9</f>
        <v>0</v>
      </c>
      <c r="N9" s="49">
        <f>'Field data and Tal y Bont'!N9</f>
        <v>0</v>
      </c>
      <c r="O9" s="49">
        <f>'Field data and Tal y Bont'!O9</f>
        <v>0</v>
      </c>
      <c r="P9" s="49">
        <f>'Field data and Tal y Bont'!P9</f>
        <v>0</v>
      </c>
      <c r="Q9" s="49">
        <f>'Field data and Tal y Bont'!Q9</f>
        <v>0</v>
      </c>
      <c r="R9" s="49">
        <f>'Field data and Tal y Bont'!R9</f>
        <v>0</v>
      </c>
      <c r="S9" s="49">
        <f>'Field data and Tal y Bont'!S9</f>
        <v>0</v>
      </c>
      <c r="T9" s="49">
        <f>'Field data and Tal y Bont'!T9</f>
        <v>0</v>
      </c>
      <c r="U9" s="49">
        <f>'Field data and Tal y Bont'!U9</f>
        <v>0</v>
      </c>
      <c r="V9" s="102">
        <f>'Field data and Tal y Bont'!V9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Tal y Bont'!C10</f>
        <v>5.9</v>
      </c>
      <c r="D10" s="49">
        <f>'Field data and Tal y Bont'!D10</f>
        <v>6.1</v>
      </c>
      <c r="E10" s="49">
        <f>'Field data and Tal y Bont'!E10</f>
        <v>6.6</v>
      </c>
      <c r="F10" s="49">
        <f>'Field data and Tal y Bont'!F10</f>
        <v>6.3</v>
      </c>
      <c r="G10" s="49">
        <f>'Field data and Tal y Bont'!G10</f>
        <v>6.6</v>
      </c>
      <c r="H10" s="49">
        <f>'Field data and Tal y Bont'!H10</f>
        <v>6.5</v>
      </c>
      <c r="I10" s="49">
        <f>'Field data and Tal y Bont'!I10</f>
        <v>5.9</v>
      </c>
      <c r="J10" s="49">
        <f>'Field data and Tal y Bont'!J10</f>
        <v>5.8</v>
      </c>
      <c r="K10" s="49">
        <f>'Field data and Tal y Bont'!K10</f>
        <v>0</v>
      </c>
      <c r="L10" s="49">
        <f>'Field data and Tal y Bont'!L10</f>
        <v>0</v>
      </c>
      <c r="M10" s="49">
        <f>'Field data and Tal y Bont'!M10</f>
        <v>0</v>
      </c>
      <c r="N10" s="49">
        <f>'Field data and Tal y Bont'!N10</f>
        <v>0</v>
      </c>
      <c r="O10" s="49">
        <f>'Field data and Tal y Bont'!O10</f>
        <v>0</v>
      </c>
      <c r="P10" s="49">
        <f>'Field data and Tal y Bont'!P10</f>
        <v>0</v>
      </c>
      <c r="Q10" s="49">
        <f>'Field data and Tal y Bont'!Q10</f>
        <v>0</v>
      </c>
      <c r="R10" s="49">
        <f>'Field data and Tal y Bont'!R10</f>
        <v>0</v>
      </c>
      <c r="S10" s="49">
        <f>'Field data and Tal y Bont'!S10</f>
        <v>0</v>
      </c>
      <c r="T10" s="49">
        <f>'Field data and Tal y Bont'!T10</f>
        <v>0</v>
      </c>
      <c r="U10" s="49">
        <f>'Field data and Tal y Bont'!U10</f>
        <v>0</v>
      </c>
      <c r="V10" s="102">
        <f>'Field data and Tal y Bont'!V10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Tal y Bont'!C11</f>
        <v>1</v>
      </c>
      <c r="D11" s="49">
        <f>'Field data and Tal y Bont'!D11</f>
        <v>1</v>
      </c>
      <c r="E11" s="49">
        <f>'Field data and Tal y Bont'!E11</f>
        <v>1</v>
      </c>
      <c r="F11" s="49">
        <f>'Field data and Tal y Bont'!F11</f>
        <v>2</v>
      </c>
      <c r="G11" s="49">
        <f>'Field data and Tal y Bont'!G11</f>
        <v>2</v>
      </c>
      <c r="H11" s="49">
        <f>'Field data and Tal y Bont'!H11</f>
        <v>3</v>
      </c>
      <c r="I11" s="49">
        <f>'Field data and Tal y Bont'!I11</f>
        <v>4</v>
      </c>
      <c r="J11" s="49">
        <f>'Field data and Tal y Bont'!J11</f>
        <v>2</v>
      </c>
      <c r="K11" s="49">
        <f>'Field data and Tal y Bont'!K11</f>
        <v>0</v>
      </c>
      <c r="L11" s="49">
        <f>'Field data and Tal y Bont'!L11</f>
        <v>0</v>
      </c>
      <c r="M11" s="49">
        <f>'Field data and Tal y Bont'!M11</f>
        <v>0</v>
      </c>
      <c r="N11" s="49">
        <f>'Field data and Tal y Bont'!N11</f>
        <v>0</v>
      </c>
      <c r="O11" s="49">
        <f>'Field data and Tal y Bont'!O11</f>
        <v>0</v>
      </c>
      <c r="P11" s="49">
        <f>'Field data and Tal y Bont'!P11</f>
        <v>0</v>
      </c>
      <c r="Q11" s="49">
        <f>'Field data and Tal y Bont'!Q11</f>
        <v>0</v>
      </c>
      <c r="R11" s="49">
        <f>'Field data and Tal y Bont'!R11</f>
        <v>0</v>
      </c>
      <c r="S11" s="49">
        <f>'Field data and Tal y Bont'!S11</f>
        <v>0</v>
      </c>
      <c r="T11" s="49">
        <f>'Field data and Tal y Bont'!T11</f>
        <v>0</v>
      </c>
      <c r="U11" s="49">
        <f>'Field data and Tal y Bont'!U11</f>
        <v>0</v>
      </c>
      <c r="V11" s="102">
        <f>'Field data and Tal y Bont'!V11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Tal y Bont'!C12</f>
        <v>1</v>
      </c>
      <c r="D12" s="49">
        <f>'Field data and Tal y Bont'!D12</f>
        <v>0</v>
      </c>
      <c r="E12" s="49">
        <f>'Field data and Tal y Bont'!E12</f>
        <v>2</v>
      </c>
      <c r="F12" s="49">
        <f>'Field data and Tal y Bont'!F12</f>
        <v>1</v>
      </c>
      <c r="G12" s="49">
        <f>'Field data and Tal y Bont'!G12</f>
        <v>3</v>
      </c>
      <c r="H12" s="49">
        <f>'Field data and Tal y Bont'!H12</f>
        <v>3</v>
      </c>
      <c r="I12" s="49">
        <f>'Field data and Tal y Bont'!I12</f>
        <v>2</v>
      </c>
      <c r="J12" s="49">
        <f>'Field data and Tal y Bont'!J12</f>
        <v>2</v>
      </c>
      <c r="K12" s="49">
        <f>'Field data and Tal y Bont'!K12</f>
        <v>0</v>
      </c>
      <c r="L12" s="49">
        <f>'Field data and Tal y Bont'!L12</f>
        <v>0</v>
      </c>
      <c r="M12" s="49">
        <f>'Field data and Tal y Bont'!M12</f>
        <v>0</v>
      </c>
      <c r="N12" s="49">
        <f>'Field data and Tal y Bont'!N12</f>
        <v>0</v>
      </c>
      <c r="O12" s="49">
        <f>'Field data and Tal y Bont'!O12</f>
        <v>0</v>
      </c>
      <c r="P12" s="49">
        <f>'Field data and Tal y Bont'!P12</f>
        <v>0</v>
      </c>
      <c r="Q12" s="49">
        <f>'Field data and Tal y Bont'!Q12</f>
        <v>0</v>
      </c>
      <c r="R12" s="49">
        <f>'Field data and Tal y Bont'!R12</f>
        <v>0</v>
      </c>
      <c r="S12" s="49">
        <f>'Field data and Tal y Bont'!S12</f>
        <v>0</v>
      </c>
      <c r="T12" s="49">
        <f>'Field data and Tal y Bont'!T12</f>
        <v>0</v>
      </c>
      <c r="U12" s="49">
        <f>'Field data and Tal y Bont'!U12</f>
        <v>0</v>
      </c>
      <c r="V12" s="102">
        <f>'Field data and Tal y Bont'!V12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Tal y Bont'!C13</f>
        <v>2</v>
      </c>
      <c r="D13" s="49">
        <f>'Field data and Tal y Bont'!D13</f>
        <v>2</v>
      </c>
      <c r="E13" s="49">
        <f>'Field data and Tal y Bont'!E13</f>
        <v>2</v>
      </c>
      <c r="F13" s="49">
        <f>'Field data and Tal y Bont'!F13</f>
        <v>1</v>
      </c>
      <c r="G13" s="49">
        <f>'Field data and Tal y Bont'!G13</f>
        <v>1</v>
      </c>
      <c r="H13" s="49">
        <f>'Field data and Tal y Bont'!H13</f>
        <v>2</v>
      </c>
      <c r="I13" s="49">
        <f>'Field data and Tal y Bont'!I13</f>
        <v>2</v>
      </c>
      <c r="J13" s="49">
        <f>'Field data and Tal y Bont'!J13</f>
        <v>3</v>
      </c>
      <c r="K13" s="49">
        <f>'Field data and Tal y Bont'!K13</f>
        <v>0</v>
      </c>
      <c r="L13" s="49">
        <f>'Field data and Tal y Bont'!L13</f>
        <v>0</v>
      </c>
      <c r="M13" s="49">
        <f>'Field data and Tal y Bont'!M13</f>
        <v>0</v>
      </c>
      <c r="N13" s="49">
        <f>'Field data and Tal y Bont'!N13</f>
        <v>0</v>
      </c>
      <c r="O13" s="49">
        <f>'Field data and Tal y Bont'!O13</f>
        <v>0</v>
      </c>
      <c r="P13" s="49">
        <f>'Field data and Tal y Bont'!P13</f>
        <v>0</v>
      </c>
      <c r="Q13" s="49">
        <f>'Field data and Tal y Bont'!Q13</f>
        <v>0</v>
      </c>
      <c r="R13" s="49">
        <f>'Field data and Tal y Bont'!R13</f>
        <v>0</v>
      </c>
      <c r="S13" s="49">
        <f>'Field data and Tal y Bont'!S13</f>
        <v>0</v>
      </c>
      <c r="T13" s="49">
        <f>'Field data and Tal y Bont'!T13</f>
        <v>0</v>
      </c>
      <c r="U13" s="49">
        <f>'Field data and Tal y Bont'!U13</f>
        <v>0</v>
      </c>
      <c r="V13" s="102">
        <f>'Field data and Tal y Bont'!V13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Tal y Bont'!C14</f>
        <v xml:space="preserve">Grass Silage (25% DM) </v>
      </c>
      <c r="D14" s="83" t="str">
        <f>'Field data and Tal y Bont'!D14</f>
        <v xml:space="preserve">Grass Silage (25% DM) </v>
      </c>
      <c r="E14" s="83" t="str">
        <f>'Field data and Tal y Bont'!E14</f>
        <v xml:space="preserve">Grass Silage (25% DM) </v>
      </c>
      <c r="F14" s="83" t="str">
        <f>'Field data and Tal y Bont'!F14</f>
        <v xml:space="preserve">Grass Silage (25% DM) </v>
      </c>
      <c r="G14" s="83" t="str">
        <f>'Field data and Tal y Bont'!G14</f>
        <v xml:space="preserve">Grass Silage (25% DM) </v>
      </c>
      <c r="H14" s="83" t="str">
        <f>'Field data and Tal y Bont'!H14</f>
        <v xml:space="preserve">Grass Silage (25% DM) </v>
      </c>
      <c r="I14" s="83" t="str">
        <f>'Field data and Tal y Bont'!I14</f>
        <v xml:space="preserve">Grass Silage (25% DM) </v>
      </c>
      <c r="J14" s="83" t="str">
        <f>'Field data and Tal y Bont'!J14</f>
        <v xml:space="preserve">Grass Silage (25% DM) </v>
      </c>
      <c r="K14" s="83">
        <f>'Field data and Tal y Bont'!K14</f>
        <v>0</v>
      </c>
      <c r="L14" s="83">
        <f>'Field data and Tal y Bont'!L14</f>
        <v>0</v>
      </c>
      <c r="M14" s="83">
        <f>'Field data and Tal y Bont'!M14</f>
        <v>0</v>
      </c>
      <c r="N14" s="83">
        <f>'Field data and Tal y Bont'!N14</f>
        <v>0</v>
      </c>
      <c r="O14" s="83">
        <f>'Field data and Tal y Bont'!O14</f>
        <v>0</v>
      </c>
      <c r="P14" s="83">
        <f>'Field data and Tal y Bont'!P14</f>
        <v>0</v>
      </c>
      <c r="Q14" s="83">
        <f>'Field data and Tal y Bont'!Q14</f>
        <v>0</v>
      </c>
      <c r="R14" s="83">
        <f>'Field data and Tal y Bont'!R14</f>
        <v>0</v>
      </c>
      <c r="S14" s="83">
        <f>'Field data and Tal y Bont'!S14</f>
        <v>0</v>
      </c>
      <c r="T14" s="83">
        <f>'Field data and Tal y Bont'!T14</f>
        <v>0</v>
      </c>
      <c r="U14" s="83">
        <f>'Field data and Tal y Bont'!U14</f>
        <v>0</v>
      </c>
      <c r="V14" s="103">
        <f>'Field data and Tal y Bont'!V14</f>
        <v>0</v>
      </c>
      <c r="AD14" s="22" t="s">
        <v>138</v>
      </c>
      <c r="AE14" s="22">
        <v>6</v>
      </c>
      <c r="AI14" s="43" t="s">
        <v>119</v>
      </c>
      <c r="AJ14" s="44">
        <v>0.8</v>
      </c>
      <c r="AK14" s="45">
        <v>1.7</v>
      </c>
      <c r="AL14" s="9">
        <v>12</v>
      </c>
      <c r="AM14" s="9">
        <v>6.7</v>
      </c>
      <c r="AN14" s="9" t="s">
        <v>135</v>
      </c>
    </row>
    <row r="15" spans="1:41" ht="13" x14ac:dyDescent="0.25">
      <c r="A15" s="152" t="s">
        <v>9</v>
      </c>
      <c r="B15" s="153"/>
      <c r="C15" s="49">
        <f>'Field data and Tal y Bont'!C15</f>
        <v>38</v>
      </c>
      <c r="D15" s="49">
        <f>'Field data and Tal y Bont'!D15</f>
        <v>38</v>
      </c>
      <c r="E15" s="49">
        <f>'Field data and Tal y Bont'!E15</f>
        <v>38</v>
      </c>
      <c r="F15" s="49">
        <f>'Field data and Tal y Bont'!F15</f>
        <v>38</v>
      </c>
      <c r="G15" s="49">
        <f>'Field data and Tal y Bont'!G15</f>
        <v>38</v>
      </c>
      <c r="H15" s="49">
        <f>'Field data and Tal y Bont'!H15</f>
        <v>38</v>
      </c>
      <c r="I15" s="49">
        <f>'Field data and Tal y Bont'!I15</f>
        <v>38</v>
      </c>
      <c r="J15" s="49">
        <f>'Field data and Tal y Bont'!J15</f>
        <v>38</v>
      </c>
      <c r="K15" s="49">
        <f>'Field data and Tal y Bont'!K15</f>
        <v>0</v>
      </c>
      <c r="L15" s="49">
        <f>'Field data and Tal y Bont'!L15</f>
        <v>0</v>
      </c>
      <c r="M15" s="49">
        <f>'Field data and Tal y Bont'!M15</f>
        <v>0</v>
      </c>
      <c r="N15" s="49">
        <f>'Field data and Tal y Bont'!N15</f>
        <v>0</v>
      </c>
      <c r="O15" s="49">
        <f>'Field data and Tal y Bont'!O15</f>
        <v>0</v>
      </c>
      <c r="P15" s="49">
        <f>'Field data and Tal y Bont'!P15</f>
        <v>0</v>
      </c>
      <c r="Q15" s="49">
        <f>'Field data and Tal y Bont'!Q15</f>
        <v>0</v>
      </c>
      <c r="R15" s="49">
        <f>'Field data and Tal y Bont'!R15</f>
        <v>0</v>
      </c>
      <c r="S15" s="49">
        <f>'Field data and Tal y Bont'!S15</f>
        <v>0</v>
      </c>
      <c r="T15" s="49">
        <f>'Field data and Tal y Bont'!T15</f>
        <v>0</v>
      </c>
      <c r="U15" s="49">
        <f>'Field data and Tal y Bont'!U15</f>
        <v>0</v>
      </c>
      <c r="V15" s="102">
        <f>'Field data and Tal y Bont'!V15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Tal y Bont'!C16</f>
        <v>Medium/Clay</v>
      </c>
      <c r="D16" s="104" t="str">
        <f>'Field data and Tal y Bont'!D16</f>
        <v>Medium/Clay</v>
      </c>
      <c r="E16" s="104" t="str">
        <f>'Field data and Tal y Bont'!E16</f>
        <v>Medium/Clay</v>
      </c>
      <c r="F16" s="104" t="str">
        <f>'Field data and Tal y Bont'!F16</f>
        <v>Medium/Clay</v>
      </c>
      <c r="G16" s="104" t="str">
        <f>'Field data and Tal y Bont'!G16</f>
        <v>Medium/Clay</v>
      </c>
      <c r="H16" s="104" t="str">
        <f>'Field data and Tal y Bont'!H16</f>
        <v>Medium/Clay</v>
      </c>
      <c r="I16" s="104" t="str">
        <f>'Field data and Tal y Bont'!I16</f>
        <v>Medium/Clay</v>
      </c>
      <c r="J16" s="104" t="str">
        <f>'Field data and Tal y Bont'!J16</f>
        <v>Medium/Clay</v>
      </c>
      <c r="K16" s="104">
        <f>'Field data and Tal y Bont'!K16</f>
        <v>0</v>
      </c>
      <c r="L16" s="104">
        <f>'Field data and Tal y Bont'!L16</f>
        <v>0</v>
      </c>
      <c r="M16" s="104">
        <f>'Field data and Tal y Bont'!M16</f>
        <v>0</v>
      </c>
      <c r="N16" s="104">
        <f>'Field data and Tal y Bont'!N16</f>
        <v>0</v>
      </c>
      <c r="O16" s="104">
        <f>'Field data and Tal y Bont'!O16</f>
        <v>0</v>
      </c>
      <c r="P16" s="104">
        <f>'Field data and Tal y Bont'!P16</f>
        <v>0</v>
      </c>
      <c r="Q16" s="104">
        <f>'Field data and Tal y Bont'!Q16</f>
        <v>0</v>
      </c>
      <c r="R16" s="104">
        <f>'Field data and Tal y Bont'!R16</f>
        <v>0</v>
      </c>
      <c r="S16" s="104">
        <f>'Field data and Tal y Bont'!S16</f>
        <v>0</v>
      </c>
      <c r="T16" s="104">
        <f>'Field data and Tal y Bont'!T16</f>
        <v>0</v>
      </c>
      <c r="U16" s="104">
        <f>'Field data and Tal y Bont'!U16</f>
        <v>0</v>
      </c>
      <c r="V16" s="105">
        <f>'Field data and Tal y Bont'!V16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5.9</v>
      </c>
      <c r="C60" s="64">
        <f t="shared" ref="C60:U60" si="14">D10</f>
        <v>6.1</v>
      </c>
      <c r="D60" s="64">
        <f t="shared" si="14"/>
        <v>6.6</v>
      </c>
      <c r="E60" s="64">
        <f t="shared" si="14"/>
        <v>6.3</v>
      </c>
      <c r="F60" s="64">
        <f t="shared" si="14"/>
        <v>6.6</v>
      </c>
      <c r="G60" s="64">
        <f t="shared" si="14"/>
        <v>6.5</v>
      </c>
      <c r="H60" s="64">
        <f t="shared" si="14"/>
        <v>5.9</v>
      </c>
      <c r="I60" s="64">
        <f t="shared" si="14"/>
        <v>5.8</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0.6000000000000032</v>
      </c>
      <c r="D64" s="65">
        <f t="shared" si="17"/>
        <v>-2.3999999999999968</v>
      </c>
      <c r="E64" s="65">
        <f t="shared" si="17"/>
        <v>-0.59999999999999787</v>
      </c>
      <c r="F64" s="65">
        <f t="shared" si="17"/>
        <v>-2.3999999999999968</v>
      </c>
      <c r="G64" s="65">
        <f t="shared" si="17"/>
        <v>-1.7999999999999989</v>
      </c>
      <c r="H64" s="65">
        <f t="shared" si="17"/>
        <v>1.7999999999999989</v>
      </c>
      <c r="I64" s="65">
        <f t="shared" si="17"/>
        <v>2.4000000000000021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-0.6000000000000032</v>
      </c>
      <c r="D65" s="65">
        <f t="shared" si="18"/>
        <v>2.3999999999999968</v>
      </c>
      <c r="E65" s="65">
        <f t="shared" si="18"/>
        <v>0.59999999999999787</v>
      </c>
      <c r="F65" s="65">
        <f t="shared" si="18"/>
        <v>2.3999999999999968</v>
      </c>
      <c r="G65" s="65">
        <f t="shared" si="18"/>
        <v>1.7999999999999989</v>
      </c>
      <c r="H65" s="65">
        <f t="shared" si="18"/>
        <v>-1.7999999999999989</v>
      </c>
      <c r="I65" s="65">
        <f t="shared" si="18"/>
        <v>-2.4000000000000021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Tal y Bont'!C1:D1</f>
        <v>PAN-031145</v>
      </c>
      <c r="D1" s="167"/>
      <c r="E1" s="106" t="s">
        <v>45</v>
      </c>
      <c r="F1" s="113">
        <f>'Field data and Tal y Bont'!F1</f>
        <v>44.4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Tal y Bont'!C2:D2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Tal y Bont'!C3:D3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Tal y Bont'!C4:D4</f>
        <v>The Dderw, Llyswen, Brecon LD3 0UT</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Tal y Bont'!C5:D5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Tal y Bont'!C8</f>
        <v>1</v>
      </c>
      <c r="D8" s="49">
        <f>'Field data and Tal y Bont'!D8</f>
        <v>2</v>
      </c>
      <c r="E8" s="49">
        <f>'Field data and Tal y Bont'!E8</f>
        <v>3</v>
      </c>
      <c r="F8" s="49">
        <f>'Field data and Tal y Bont'!F8</f>
        <v>4</v>
      </c>
      <c r="G8" s="49">
        <f>'Field data and Tal y Bont'!G8</f>
        <v>5</v>
      </c>
      <c r="H8" s="49">
        <f>'Field data and Tal y Bont'!H8</f>
        <v>6</v>
      </c>
      <c r="I8" s="49">
        <f>'Field data and Tal y Bont'!I8</f>
        <v>7</v>
      </c>
      <c r="J8" s="49">
        <f>'Field data and Tal y Bont'!J8</f>
        <v>8</v>
      </c>
      <c r="K8" s="49">
        <f>'Field data and Tal y Bont'!K8</f>
        <v>0</v>
      </c>
      <c r="L8" s="49">
        <f>'Field data and Tal y Bont'!L8</f>
        <v>0</v>
      </c>
      <c r="M8" s="49">
        <f>'Field data and Tal y Bont'!M8</f>
        <v>0</v>
      </c>
      <c r="N8" s="49">
        <f>'Field data and Tal y Bont'!N8</f>
        <v>0</v>
      </c>
      <c r="O8" s="49">
        <f>'Field data and Tal y Bont'!O8</f>
        <v>0</v>
      </c>
      <c r="P8" s="49">
        <f>'Field data and Tal y Bont'!P8</f>
        <v>0</v>
      </c>
      <c r="Q8" s="49">
        <f>'Field data and Tal y Bont'!Q8</f>
        <v>0</v>
      </c>
      <c r="R8" s="49">
        <f>'Field data and Tal y Bont'!R8</f>
        <v>0</v>
      </c>
      <c r="S8" s="49">
        <f>'Field data and Tal y Bont'!S8</f>
        <v>0</v>
      </c>
      <c r="T8" s="49">
        <f>'Field data and Tal y Bont'!T8</f>
        <v>0</v>
      </c>
      <c r="U8" s="49">
        <f>'Field data and Tal y Bont'!U8</f>
        <v>0</v>
      </c>
      <c r="V8" s="102">
        <f>'Field data and Tal y Bont'!V8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Tal y Bont'!C9</f>
        <v>m</v>
      </c>
      <c r="D9" s="49" t="str">
        <f>'Field data and Tal y Bont'!D9</f>
        <v>m</v>
      </c>
      <c r="E9" s="49" t="str">
        <f>'Field data and Tal y Bont'!E9</f>
        <v>m</v>
      </c>
      <c r="F9" s="49" t="str">
        <f>'Field data and Tal y Bont'!F9</f>
        <v>m</v>
      </c>
      <c r="G9" s="49" t="str">
        <f>'Field data and Tal y Bont'!G9</f>
        <v>m</v>
      </c>
      <c r="H9" s="49" t="str">
        <f>'Field data and Tal y Bont'!H9</f>
        <v>m</v>
      </c>
      <c r="I9" s="49" t="str">
        <f>'Field data and Tal y Bont'!I9</f>
        <v>m</v>
      </c>
      <c r="J9" s="49" t="str">
        <f>'Field data and Tal y Bont'!J9</f>
        <v>m</v>
      </c>
      <c r="K9" s="49">
        <f>'Field data and Tal y Bont'!K9</f>
        <v>0</v>
      </c>
      <c r="L9" s="49">
        <f>'Field data and Tal y Bont'!L9</f>
        <v>0</v>
      </c>
      <c r="M9" s="49">
        <f>'Field data and Tal y Bont'!M9</f>
        <v>0</v>
      </c>
      <c r="N9" s="49">
        <f>'Field data and Tal y Bont'!N9</f>
        <v>0</v>
      </c>
      <c r="O9" s="49">
        <f>'Field data and Tal y Bont'!O9</f>
        <v>0</v>
      </c>
      <c r="P9" s="49">
        <f>'Field data and Tal y Bont'!P9</f>
        <v>0</v>
      </c>
      <c r="Q9" s="49">
        <f>'Field data and Tal y Bont'!Q9</f>
        <v>0</v>
      </c>
      <c r="R9" s="49">
        <f>'Field data and Tal y Bont'!R9</f>
        <v>0</v>
      </c>
      <c r="S9" s="49">
        <f>'Field data and Tal y Bont'!S9</f>
        <v>0</v>
      </c>
      <c r="T9" s="49">
        <f>'Field data and Tal y Bont'!T9</f>
        <v>0</v>
      </c>
      <c r="U9" s="49">
        <f>'Field data and Tal y Bont'!U9</f>
        <v>0</v>
      </c>
      <c r="V9" s="102">
        <f>'Field data and Tal y Bont'!V9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Tal y Bont'!C10</f>
        <v>5.9</v>
      </c>
      <c r="D10" s="49">
        <f>'Field data and Tal y Bont'!D10</f>
        <v>6.1</v>
      </c>
      <c r="E10" s="49">
        <f>'Field data and Tal y Bont'!E10</f>
        <v>6.6</v>
      </c>
      <c r="F10" s="49">
        <f>'Field data and Tal y Bont'!F10</f>
        <v>6.3</v>
      </c>
      <c r="G10" s="49">
        <f>'Field data and Tal y Bont'!G10</f>
        <v>6.6</v>
      </c>
      <c r="H10" s="49">
        <f>'Field data and Tal y Bont'!H10</f>
        <v>6.5</v>
      </c>
      <c r="I10" s="49">
        <f>'Field data and Tal y Bont'!I10</f>
        <v>5.9</v>
      </c>
      <c r="J10" s="49">
        <f>'Field data and Tal y Bont'!J10</f>
        <v>5.8</v>
      </c>
      <c r="K10" s="49">
        <f>'Field data and Tal y Bont'!K10</f>
        <v>0</v>
      </c>
      <c r="L10" s="49">
        <f>'Field data and Tal y Bont'!L10</f>
        <v>0</v>
      </c>
      <c r="M10" s="49">
        <f>'Field data and Tal y Bont'!M10</f>
        <v>0</v>
      </c>
      <c r="N10" s="49">
        <f>'Field data and Tal y Bont'!N10</f>
        <v>0</v>
      </c>
      <c r="O10" s="49">
        <f>'Field data and Tal y Bont'!O10</f>
        <v>0</v>
      </c>
      <c r="P10" s="49">
        <f>'Field data and Tal y Bont'!P10</f>
        <v>0</v>
      </c>
      <c r="Q10" s="49">
        <f>'Field data and Tal y Bont'!Q10</f>
        <v>0</v>
      </c>
      <c r="R10" s="49">
        <f>'Field data and Tal y Bont'!R10</f>
        <v>0</v>
      </c>
      <c r="S10" s="49">
        <f>'Field data and Tal y Bont'!S10</f>
        <v>0</v>
      </c>
      <c r="T10" s="49">
        <f>'Field data and Tal y Bont'!T10</f>
        <v>0</v>
      </c>
      <c r="U10" s="49">
        <f>'Field data and Tal y Bont'!U10</f>
        <v>0</v>
      </c>
      <c r="V10" s="102">
        <f>'Field data and Tal y Bont'!V10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Tal y Bont'!C11</f>
        <v>1</v>
      </c>
      <c r="D11" s="49">
        <f>'Field data and Tal y Bont'!D11</f>
        <v>1</v>
      </c>
      <c r="E11" s="49">
        <f>'Field data and Tal y Bont'!E11</f>
        <v>1</v>
      </c>
      <c r="F11" s="49">
        <f>'Field data and Tal y Bont'!F11</f>
        <v>2</v>
      </c>
      <c r="G11" s="49">
        <f>'Field data and Tal y Bont'!G11</f>
        <v>2</v>
      </c>
      <c r="H11" s="49">
        <f>'Field data and Tal y Bont'!H11</f>
        <v>3</v>
      </c>
      <c r="I11" s="49">
        <f>'Field data and Tal y Bont'!I11</f>
        <v>4</v>
      </c>
      <c r="J11" s="49">
        <f>'Field data and Tal y Bont'!J11</f>
        <v>2</v>
      </c>
      <c r="K11" s="49">
        <f>'Field data and Tal y Bont'!K11</f>
        <v>0</v>
      </c>
      <c r="L11" s="49">
        <f>'Field data and Tal y Bont'!L11</f>
        <v>0</v>
      </c>
      <c r="M11" s="49">
        <f>'Field data and Tal y Bont'!M11</f>
        <v>0</v>
      </c>
      <c r="N11" s="49">
        <f>'Field data and Tal y Bont'!N11</f>
        <v>0</v>
      </c>
      <c r="O11" s="49">
        <f>'Field data and Tal y Bont'!O11</f>
        <v>0</v>
      </c>
      <c r="P11" s="49">
        <f>'Field data and Tal y Bont'!P11</f>
        <v>0</v>
      </c>
      <c r="Q11" s="49">
        <f>'Field data and Tal y Bont'!Q11</f>
        <v>0</v>
      </c>
      <c r="R11" s="49">
        <f>'Field data and Tal y Bont'!R11</f>
        <v>0</v>
      </c>
      <c r="S11" s="49">
        <f>'Field data and Tal y Bont'!S11</f>
        <v>0</v>
      </c>
      <c r="T11" s="49">
        <f>'Field data and Tal y Bont'!T11</f>
        <v>0</v>
      </c>
      <c r="U11" s="49">
        <f>'Field data and Tal y Bont'!U11</f>
        <v>0</v>
      </c>
      <c r="V11" s="102">
        <f>'Field data and Tal y Bont'!V11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Tal y Bont'!C12</f>
        <v>1</v>
      </c>
      <c r="D12" s="49">
        <f>'Field data and Tal y Bont'!D12</f>
        <v>0</v>
      </c>
      <c r="E12" s="49">
        <f>'Field data and Tal y Bont'!E12</f>
        <v>2</v>
      </c>
      <c r="F12" s="49">
        <f>'Field data and Tal y Bont'!F12</f>
        <v>1</v>
      </c>
      <c r="G12" s="49">
        <f>'Field data and Tal y Bont'!G12</f>
        <v>3</v>
      </c>
      <c r="H12" s="49">
        <f>'Field data and Tal y Bont'!H12</f>
        <v>3</v>
      </c>
      <c r="I12" s="49">
        <f>'Field data and Tal y Bont'!I12</f>
        <v>2</v>
      </c>
      <c r="J12" s="49">
        <f>'Field data and Tal y Bont'!J12</f>
        <v>2</v>
      </c>
      <c r="K12" s="49">
        <f>'Field data and Tal y Bont'!K12</f>
        <v>0</v>
      </c>
      <c r="L12" s="49">
        <f>'Field data and Tal y Bont'!L12</f>
        <v>0</v>
      </c>
      <c r="M12" s="49">
        <f>'Field data and Tal y Bont'!M12</f>
        <v>0</v>
      </c>
      <c r="N12" s="49">
        <f>'Field data and Tal y Bont'!N12</f>
        <v>0</v>
      </c>
      <c r="O12" s="49">
        <f>'Field data and Tal y Bont'!O12</f>
        <v>0</v>
      </c>
      <c r="P12" s="49">
        <f>'Field data and Tal y Bont'!P12</f>
        <v>0</v>
      </c>
      <c r="Q12" s="49">
        <f>'Field data and Tal y Bont'!Q12</f>
        <v>0</v>
      </c>
      <c r="R12" s="49">
        <f>'Field data and Tal y Bont'!R12</f>
        <v>0</v>
      </c>
      <c r="S12" s="49">
        <f>'Field data and Tal y Bont'!S12</f>
        <v>0</v>
      </c>
      <c r="T12" s="49">
        <f>'Field data and Tal y Bont'!T12</f>
        <v>0</v>
      </c>
      <c r="U12" s="49">
        <f>'Field data and Tal y Bont'!U12</f>
        <v>0</v>
      </c>
      <c r="V12" s="102">
        <f>'Field data and Tal y Bont'!V12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Tal y Bont'!C13</f>
        <v>2</v>
      </c>
      <c r="D13" s="49">
        <f>'Field data and Tal y Bont'!D13</f>
        <v>2</v>
      </c>
      <c r="E13" s="49">
        <f>'Field data and Tal y Bont'!E13</f>
        <v>2</v>
      </c>
      <c r="F13" s="49">
        <f>'Field data and Tal y Bont'!F13</f>
        <v>1</v>
      </c>
      <c r="G13" s="49">
        <f>'Field data and Tal y Bont'!G13</f>
        <v>1</v>
      </c>
      <c r="H13" s="49">
        <f>'Field data and Tal y Bont'!H13</f>
        <v>2</v>
      </c>
      <c r="I13" s="49">
        <f>'Field data and Tal y Bont'!I13</f>
        <v>2</v>
      </c>
      <c r="J13" s="49">
        <f>'Field data and Tal y Bont'!J13</f>
        <v>3</v>
      </c>
      <c r="K13" s="49">
        <f>'Field data and Tal y Bont'!K13</f>
        <v>0</v>
      </c>
      <c r="L13" s="49">
        <f>'Field data and Tal y Bont'!L13</f>
        <v>0</v>
      </c>
      <c r="M13" s="49">
        <f>'Field data and Tal y Bont'!M13</f>
        <v>0</v>
      </c>
      <c r="N13" s="49">
        <f>'Field data and Tal y Bont'!N13</f>
        <v>0</v>
      </c>
      <c r="O13" s="49">
        <f>'Field data and Tal y Bont'!O13</f>
        <v>0</v>
      </c>
      <c r="P13" s="49">
        <f>'Field data and Tal y Bont'!P13</f>
        <v>0</v>
      </c>
      <c r="Q13" s="49">
        <f>'Field data and Tal y Bont'!Q13</f>
        <v>0</v>
      </c>
      <c r="R13" s="49">
        <f>'Field data and Tal y Bont'!R13</f>
        <v>0</v>
      </c>
      <c r="S13" s="49">
        <f>'Field data and Tal y Bont'!S13</f>
        <v>0</v>
      </c>
      <c r="T13" s="49">
        <f>'Field data and Tal y Bont'!T13</f>
        <v>0</v>
      </c>
      <c r="U13" s="49">
        <f>'Field data and Tal y Bont'!U13</f>
        <v>0</v>
      </c>
      <c r="V13" s="102">
        <f>'Field data and Tal y Bont'!V13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Tal y Bont'!C14</f>
        <v xml:space="preserve">Grass Silage (25% DM) </v>
      </c>
      <c r="D14" s="83" t="str">
        <f>'Field data and Tal y Bont'!D14</f>
        <v xml:space="preserve">Grass Silage (25% DM) </v>
      </c>
      <c r="E14" s="83" t="str">
        <f>'Field data and Tal y Bont'!E14</f>
        <v xml:space="preserve">Grass Silage (25% DM) </v>
      </c>
      <c r="F14" s="83" t="str">
        <f>'Field data and Tal y Bont'!F14</f>
        <v xml:space="preserve">Grass Silage (25% DM) </v>
      </c>
      <c r="G14" s="83" t="str">
        <f>'Field data and Tal y Bont'!G14</f>
        <v xml:space="preserve">Grass Silage (25% DM) </v>
      </c>
      <c r="H14" s="83" t="str">
        <f>'Field data and Tal y Bont'!H14</f>
        <v xml:space="preserve">Grass Silage (25% DM) </v>
      </c>
      <c r="I14" s="83" t="str">
        <f>'Field data and Tal y Bont'!I14</f>
        <v xml:space="preserve">Grass Silage (25% DM) </v>
      </c>
      <c r="J14" s="83" t="str">
        <f>'Field data and Tal y Bont'!J14</f>
        <v xml:space="preserve">Grass Silage (25% DM) </v>
      </c>
      <c r="K14" s="83">
        <f>'Field data and Tal y Bont'!K14</f>
        <v>0</v>
      </c>
      <c r="L14" s="83">
        <f>'Field data and Tal y Bont'!L14</f>
        <v>0</v>
      </c>
      <c r="M14" s="83">
        <f>'Field data and Tal y Bont'!M14</f>
        <v>0</v>
      </c>
      <c r="N14" s="83">
        <f>'Field data and Tal y Bont'!N14</f>
        <v>0</v>
      </c>
      <c r="O14" s="83">
        <f>'Field data and Tal y Bont'!O14</f>
        <v>0</v>
      </c>
      <c r="P14" s="83">
        <f>'Field data and Tal y Bont'!P14</f>
        <v>0</v>
      </c>
      <c r="Q14" s="83">
        <f>'Field data and Tal y Bont'!Q14</f>
        <v>0</v>
      </c>
      <c r="R14" s="83">
        <f>'Field data and Tal y Bont'!R14</f>
        <v>0</v>
      </c>
      <c r="S14" s="83">
        <f>'Field data and Tal y Bont'!S14</f>
        <v>0</v>
      </c>
      <c r="T14" s="83">
        <f>'Field data and Tal y Bont'!T14</f>
        <v>0</v>
      </c>
      <c r="U14" s="83">
        <f>'Field data and Tal y Bont'!U14</f>
        <v>0</v>
      </c>
      <c r="V14" s="103">
        <f>'Field data and Tal y Bont'!V14</f>
        <v>0</v>
      </c>
      <c r="AD14" s="22" t="s">
        <v>138</v>
      </c>
      <c r="AE14" s="22">
        <v>6</v>
      </c>
      <c r="AI14" s="43" t="s">
        <v>119</v>
      </c>
      <c r="AJ14" s="44">
        <v>0.8</v>
      </c>
      <c r="AK14" s="45">
        <v>1.7</v>
      </c>
      <c r="AL14" s="9">
        <v>12</v>
      </c>
      <c r="AM14" s="9">
        <v>6.7</v>
      </c>
      <c r="AN14" s="9" t="s">
        <v>135</v>
      </c>
    </row>
    <row r="15" spans="1:41" ht="13" x14ac:dyDescent="0.25">
      <c r="A15" s="152" t="s">
        <v>9</v>
      </c>
      <c r="B15" s="153"/>
      <c r="C15" s="49">
        <f>'Field data and Tal y Bont'!C15</f>
        <v>38</v>
      </c>
      <c r="D15" s="49">
        <f>'Field data and Tal y Bont'!D15</f>
        <v>38</v>
      </c>
      <c r="E15" s="49">
        <f>'Field data and Tal y Bont'!E15</f>
        <v>38</v>
      </c>
      <c r="F15" s="49">
        <f>'Field data and Tal y Bont'!F15</f>
        <v>38</v>
      </c>
      <c r="G15" s="49">
        <f>'Field data and Tal y Bont'!G15</f>
        <v>38</v>
      </c>
      <c r="H15" s="49">
        <f>'Field data and Tal y Bont'!H15</f>
        <v>38</v>
      </c>
      <c r="I15" s="49">
        <f>'Field data and Tal y Bont'!I15</f>
        <v>38</v>
      </c>
      <c r="J15" s="49">
        <f>'Field data and Tal y Bont'!J15</f>
        <v>38</v>
      </c>
      <c r="K15" s="49">
        <f>'Field data and Tal y Bont'!K15</f>
        <v>0</v>
      </c>
      <c r="L15" s="49">
        <f>'Field data and Tal y Bont'!L15</f>
        <v>0</v>
      </c>
      <c r="M15" s="49">
        <f>'Field data and Tal y Bont'!M15</f>
        <v>0</v>
      </c>
      <c r="N15" s="49">
        <f>'Field data and Tal y Bont'!N15</f>
        <v>0</v>
      </c>
      <c r="O15" s="49">
        <f>'Field data and Tal y Bont'!O15</f>
        <v>0</v>
      </c>
      <c r="P15" s="49">
        <f>'Field data and Tal y Bont'!P15</f>
        <v>0</v>
      </c>
      <c r="Q15" s="49">
        <f>'Field data and Tal y Bont'!Q15</f>
        <v>0</v>
      </c>
      <c r="R15" s="49">
        <f>'Field data and Tal y Bont'!R15</f>
        <v>0</v>
      </c>
      <c r="S15" s="49">
        <f>'Field data and Tal y Bont'!S15</f>
        <v>0</v>
      </c>
      <c r="T15" s="49">
        <f>'Field data and Tal y Bont'!T15</f>
        <v>0</v>
      </c>
      <c r="U15" s="49">
        <f>'Field data and Tal y Bont'!U15</f>
        <v>0</v>
      </c>
      <c r="V15" s="102">
        <f>'Field data and Tal y Bont'!V15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Tal y Bont'!C16</f>
        <v>Medium/Clay</v>
      </c>
      <c r="D16" s="104" t="str">
        <f>'Field data and Tal y Bont'!D16</f>
        <v>Medium/Clay</v>
      </c>
      <c r="E16" s="104" t="str">
        <f>'Field data and Tal y Bont'!E16</f>
        <v>Medium/Clay</v>
      </c>
      <c r="F16" s="104" t="str">
        <f>'Field data and Tal y Bont'!F16</f>
        <v>Medium/Clay</v>
      </c>
      <c r="G16" s="104" t="str">
        <f>'Field data and Tal y Bont'!G16</f>
        <v>Medium/Clay</v>
      </c>
      <c r="H16" s="104" t="str">
        <f>'Field data and Tal y Bont'!H16</f>
        <v>Medium/Clay</v>
      </c>
      <c r="I16" s="104" t="str">
        <f>'Field data and Tal y Bont'!I16</f>
        <v>Medium/Clay</v>
      </c>
      <c r="J16" s="104" t="str">
        <f>'Field data and Tal y Bont'!J16</f>
        <v>Medium/Clay</v>
      </c>
      <c r="K16" s="104">
        <f>'Field data and Tal y Bont'!K16</f>
        <v>0</v>
      </c>
      <c r="L16" s="104">
        <f>'Field data and Tal y Bont'!L16</f>
        <v>0</v>
      </c>
      <c r="M16" s="104">
        <f>'Field data and Tal y Bont'!M16</f>
        <v>0</v>
      </c>
      <c r="N16" s="104">
        <f>'Field data and Tal y Bont'!N16</f>
        <v>0</v>
      </c>
      <c r="O16" s="104">
        <f>'Field data and Tal y Bont'!O16</f>
        <v>0</v>
      </c>
      <c r="P16" s="104">
        <f>'Field data and Tal y Bont'!P16</f>
        <v>0</v>
      </c>
      <c r="Q16" s="104">
        <f>'Field data and Tal y Bont'!Q16</f>
        <v>0</v>
      </c>
      <c r="R16" s="104">
        <f>'Field data and Tal y Bont'!R16</f>
        <v>0</v>
      </c>
      <c r="S16" s="104">
        <f>'Field data and Tal y Bont'!S16</f>
        <v>0</v>
      </c>
      <c r="T16" s="104">
        <f>'Field data and Tal y Bont'!T16</f>
        <v>0</v>
      </c>
      <c r="U16" s="104">
        <f>'Field data and Tal y Bont'!U16</f>
        <v>0</v>
      </c>
      <c r="V16" s="105">
        <f>'Field data and Tal y Bont'!V16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5.9</v>
      </c>
      <c r="C60" s="64">
        <f t="shared" ref="C60:U60" si="14">D10</f>
        <v>6.1</v>
      </c>
      <c r="D60" s="64">
        <f t="shared" si="14"/>
        <v>6.6</v>
      </c>
      <c r="E60" s="64">
        <f t="shared" si="14"/>
        <v>6.3</v>
      </c>
      <c r="F60" s="64">
        <f t="shared" si="14"/>
        <v>6.6</v>
      </c>
      <c r="G60" s="64">
        <f t="shared" si="14"/>
        <v>6.5</v>
      </c>
      <c r="H60" s="64">
        <f t="shared" si="14"/>
        <v>5.9</v>
      </c>
      <c r="I60" s="64">
        <f t="shared" si="14"/>
        <v>5.8</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0.6000000000000032</v>
      </c>
      <c r="D64" s="65">
        <f t="shared" si="17"/>
        <v>-2.3999999999999968</v>
      </c>
      <c r="E64" s="65">
        <f t="shared" si="17"/>
        <v>-0.59999999999999787</v>
      </c>
      <c r="F64" s="65">
        <f t="shared" si="17"/>
        <v>-2.3999999999999968</v>
      </c>
      <c r="G64" s="65">
        <f t="shared" si="17"/>
        <v>-1.7999999999999989</v>
      </c>
      <c r="H64" s="65">
        <f t="shared" si="17"/>
        <v>1.7999999999999989</v>
      </c>
      <c r="I64" s="65">
        <f t="shared" si="17"/>
        <v>2.4000000000000021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-0.6000000000000032</v>
      </c>
      <c r="D65" s="65">
        <f t="shared" si="18"/>
        <v>2.3999999999999968</v>
      </c>
      <c r="E65" s="65">
        <f t="shared" si="18"/>
        <v>0.59999999999999787</v>
      </c>
      <c r="F65" s="65">
        <f t="shared" si="18"/>
        <v>2.3999999999999968</v>
      </c>
      <c r="G65" s="65">
        <f t="shared" si="18"/>
        <v>1.7999999999999989</v>
      </c>
      <c r="H65" s="65">
        <f t="shared" si="18"/>
        <v>-1.7999999999999989</v>
      </c>
      <c r="I65" s="65">
        <f t="shared" si="18"/>
        <v>-2.4000000000000021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Tal y Bont'!C1:D1</f>
        <v>PAN-031145</v>
      </c>
      <c r="D1" s="167"/>
      <c r="E1" s="106" t="s">
        <v>45</v>
      </c>
      <c r="F1" s="113">
        <f>'Field data and Tal y Bont'!F1</f>
        <v>44.4</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Tal y Bont'!C2:D2</f>
        <v>GP3792SK</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Tal y Bont'!C3:D3</f>
        <v>Byproduct Recovery Limited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Tal y Bont'!C4:D4</f>
        <v>The Dderw, Llyswen, Brecon LD3 0UT</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Tal y Bont'!C5:D5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Tal y Bont'!C8</f>
        <v>1</v>
      </c>
      <c r="D8" s="49">
        <f>'Field data and Tal y Bont'!D8</f>
        <v>2</v>
      </c>
      <c r="E8" s="49">
        <f>'Field data and Tal y Bont'!E8</f>
        <v>3</v>
      </c>
      <c r="F8" s="49">
        <f>'Field data and Tal y Bont'!F8</f>
        <v>4</v>
      </c>
      <c r="G8" s="49">
        <f>'Field data and Tal y Bont'!G8</f>
        <v>5</v>
      </c>
      <c r="H8" s="49">
        <f>'Field data and Tal y Bont'!H8</f>
        <v>6</v>
      </c>
      <c r="I8" s="49">
        <f>'Field data and Tal y Bont'!I8</f>
        <v>7</v>
      </c>
      <c r="J8" s="49">
        <f>'Field data and Tal y Bont'!J8</f>
        <v>8</v>
      </c>
      <c r="K8" s="49">
        <f>'Field data and Tal y Bont'!K8</f>
        <v>0</v>
      </c>
      <c r="L8" s="49">
        <f>'Field data and Tal y Bont'!L8</f>
        <v>0</v>
      </c>
      <c r="M8" s="49">
        <f>'Field data and Tal y Bont'!M8</f>
        <v>0</v>
      </c>
      <c r="N8" s="49">
        <f>'Field data and Tal y Bont'!N8</f>
        <v>0</v>
      </c>
      <c r="O8" s="49">
        <f>'Field data and Tal y Bont'!O8</f>
        <v>0</v>
      </c>
      <c r="P8" s="49">
        <f>'Field data and Tal y Bont'!P8</f>
        <v>0</v>
      </c>
      <c r="Q8" s="49">
        <f>'Field data and Tal y Bont'!Q8</f>
        <v>0</v>
      </c>
      <c r="R8" s="49">
        <f>'Field data and Tal y Bont'!R8</f>
        <v>0</v>
      </c>
      <c r="S8" s="49">
        <f>'Field data and Tal y Bont'!S8</f>
        <v>0</v>
      </c>
      <c r="T8" s="49">
        <f>'Field data and Tal y Bont'!T8</f>
        <v>0</v>
      </c>
      <c r="U8" s="49">
        <f>'Field data and Tal y Bont'!U8</f>
        <v>0</v>
      </c>
      <c r="V8" s="102">
        <f>'Field data and Tal y Bont'!V8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Tal y Bont'!C9</f>
        <v>m</v>
      </c>
      <c r="D9" s="49" t="str">
        <f>'Field data and Tal y Bont'!D9</f>
        <v>m</v>
      </c>
      <c r="E9" s="49" t="str">
        <f>'Field data and Tal y Bont'!E9</f>
        <v>m</v>
      </c>
      <c r="F9" s="49" t="str">
        <f>'Field data and Tal y Bont'!F9</f>
        <v>m</v>
      </c>
      <c r="G9" s="49" t="str">
        <f>'Field data and Tal y Bont'!G9</f>
        <v>m</v>
      </c>
      <c r="H9" s="49" t="str">
        <f>'Field data and Tal y Bont'!H9</f>
        <v>m</v>
      </c>
      <c r="I9" s="49" t="str">
        <f>'Field data and Tal y Bont'!I9</f>
        <v>m</v>
      </c>
      <c r="J9" s="49" t="str">
        <f>'Field data and Tal y Bont'!J9</f>
        <v>m</v>
      </c>
      <c r="K9" s="49">
        <f>'Field data and Tal y Bont'!K9</f>
        <v>0</v>
      </c>
      <c r="L9" s="49">
        <f>'Field data and Tal y Bont'!L9</f>
        <v>0</v>
      </c>
      <c r="M9" s="49">
        <f>'Field data and Tal y Bont'!M9</f>
        <v>0</v>
      </c>
      <c r="N9" s="49">
        <f>'Field data and Tal y Bont'!N9</f>
        <v>0</v>
      </c>
      <c r="O9" s="49">
        <f>'Field data and Tal y Bont'!O9</f>
        <v>0</v>
      </c>
      <c r="P9" s="49">
        <f>'Field data and Tal y Bont'!P9</f>
        <v>0</v>
      </c>
      <c r="Q9" s="49">
        <f>'Field data and Tal y Bont'!Q9</f>
        <v>0</v>
      </c>
      <c r="R9" s="49">
        <f>'Field data and Tal y Bont'!R9</f>
        <v>0</v>
      </c>
      <c r="S9" s="49">
        <f>'Field data and Tal y Bont'!S9</f>
        <v>0</v>
      </c>
      <c r="T9" s="49">
        <f>'Field data and Tal y Bont'!T9</f>
        <v>0</v>
      </c>
      <c r="U9" s="49">
        <f>'Field data and Tal y Bont'!U9</f>
        <v>0</v>
      </c>
      <c r="V9" s="102">
        <f>'Field data and Tal y Bont'!V9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Tal y Bont'!C10</f>
        <v>5.9</v>
      </c>
      <c r="D10" s="49">
        <f>'Field data and Tal y Bont'!D10</f>
        <v>6.1</v>
      </c>
      <c r="E10" s="49">
        <f>'Field data and Tal y Bont'!E10</f>
        <v>6.6</v>
      </c>
      <c r="F10" s="49">
        <f>'Field data and Tal y Bont'!F10</f>
        <v>6.3</v>
      </c>
      <c r="G10" s="49">
        <f>'Field data and Tal y Bont'!G10</f>
        <v>6.6</v>
      </c>
      <c r="H10" s="49">
        <f>'Field data and Tal y Bont'!H10</f>
        <v>6.5</v>
      </c>
      <c r="I10" s="49">
        <f>'Field data and Tal y Bont'!I10</f>
        <v>5.9</v>
      </c>
      <c r="J10" s="49">
        <f>'Field data and Tal y Bont'!J10</f>
        <v>5.8</v>
      </c>
      <c r="K10" s="49">
        <f>'Field data and Tal y Bont'!K10</f>
        <v>0</v>
      </c>
      <c r="L10" s="49">
        <f>'Field data and Tal y Bont'!L10</f>
        <v>0</v>
      </c>
      <c r="M10" s="49">
        <f>'Field data and Tal y Bont'!M10</f>
        <v>0</v>
      </c>
      <c r="N10" s="49">
        <f>'Field data and Tal y Bont'!N10</f>
        <v>0</v>
      </c>
      <c r="O10" s="49">
        <f>'Field data and Tal y Bont'!O10</f>
        <v>0</v>
      </c>
      <c r="P10" s="49">
        <f>'Field data and Tal y Bont'!P10</f>
        <v>0</v>
      </c>
      <c r="Q10" s="49">
        <f>'Field data and Tal y Bont'!Q10</f>
        <v>0</v>
      </c>
      <c r="R10" s="49">
        <f>'Field data and Tal y Bont'!R10</f>
        <v>0</v>
      </c>
      <c r="S10" s="49">
        <f>'Field data and Tal y Bont'!S10</f>
        <v>0</v>
      </c>
      <c r="T10" s="49">
        <f>'Field data and Tal y Bont'!T10</f>
        <v>0</v>
      </c>
      <c r="U10" s="49">
        <f>'Field data and Tal y Bont'!U10</f>
        <v>0</v>
      </c>
      <c r="V10" s="102">
        <f>'Field data and Tal y Bont'!V10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Tal y Bont'!C11</f>
        <v>1</v>
      </c>
      <c r="D11" s="49">
        <f>'Field data and Tal y Bont'!D11</f>
        <v>1</v>
      </c>
      <c r="E11" s="49">
        <f>'Field data and Tal y Bont'!E11</f>
        <v>1</v>
      </c>
      <c r="F11" s="49">
        <f>'Field data and Tal y Bont'!F11</f>
        <v>2</v>
      </c>
      <c r="G11" s="49">
        <f>'Field data and Tal y Bont'!G11</f>
        <v>2</v>
      </c>
      <c r="H11" s="49">
        <f>'Field data and Tal y Bont'!H11</f>
        <v>3</v>
      </c>
      <c r="I11" s="49">
        <f>'Field data and Tal y Bont'!I11</f>
        <v>4</v>
      </c>
      <c r="J11" s="49">
        <f>'Field data and Tal y Bont'!J11</f>
        <v>2</v>
      </c>
      <c r="K11" s="49">
        <f>'Field data and Tal y Bont'!K11</f>
        <v>0</v>
      </c>
      <c r="L11" s="49">
        <f>'Field data and Tal y Bont'!L11</f>
        <v>0</v>
      </c>
      <c r="M11" s="49">
        <f>'Field data and Tal y Bont'!M11</f>
        <v>0</v>
      </c>
      <c r="N11" s="49">
        <f>'Field data and Tal y Bont'!N11</f>
        <v>0</v>
      </c>
      <c r="O11" s="49">
        <f>'Field data and Tal y Bont'!O11</f>
        <v>0</v>
      </c>
      <c r="P11" s="49">
        <f>'Field data and Tal y Bont'!P11</f>
        <v>0</v>
      </c>
      <c r="Q11" s="49">
        <f>'Field data and Tal y Bont'!Q11</f>
        <v>0</v>
      </c>
      <c r="R11" s="49">
        <f>'Field data and Tal y Bont'!R11</f>
        <v>0</v>
      </c>
      <c r="S11" s="49">
        <f>'Field data and Tal y Bont'!S11</f>
        <v>0</v>
      </c>
      <c r="T11" s="49">
        <f>'Field data and Tal y Bont'!T11</f>
        <v>0</v>
      </c>
      <c r="U11" s="49">
        <f>'Field data and Tal y Bont'!U11</f>
        <v>0</v>
      </c>
      <c r="V11" s="102">
        <f>'Field data and Tal y Bont'!V11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Tal y Bont'!C12</f>
        <v>1</v>
      </c>
      <c r="D12" s="49">
        <f>'Field data and Tal y Bont'!D12</f>
        <v>0</v>
      </c>
      <c r="E12" s="49">
        <f>'Field data and Tal y Bont'!E12</f>
        <v>2</v>
      </c>
      <c r="F12" s="49">
        <f>'Field data and Tal y Bont'!F12</f>
        <v>1</v>
      </c>
      <c r="G12" s="49">
        <f>'Field data and Tal y Bont'!G12</f>
        <v>3</v>
      </c>
      <c r="H12" s="49">
        <f>'Field data and Tal y Bont'!H12</f>
        <v>3</v>
      </c>
      <c r="I12" s="49">
        <f>'Field data and Tal y Bont'!I12</f>
        <v>2</v>
      </c>
      <c r="J12" s="49">
        <f>'Field data and Tal y Bont'!J12</f>
        <v>2</v>
      </c>
      <c r="K12" s="49">
        <f>'Field data and Tal y Bont'!K12</f>
        <v>0</v>
      </c>
      <c r="L12" s="49">
        <f>'Field data and Tal y Bont'!L12</f>
        <v>0</v>
      </c>
      <c r="M12" s="49">
        <f>'Field data and Tal y Bont'!M12</f>
        <v>0</v>
      </c>
      <c r="N12" s="49">
        <f>'Field data and Tal y Bont'!N12</f>
        <v>0</v>
      </c>
      <c r="O12" s="49">
        <f>'Field data and Tal y Bont'!O12</f>
        <v>0</v>
      </c>
      <c r="P12" s="49">
        <f>'Field data and Tal y Bont'!P12</f>
        <v>0</v>
      </c>
      <c r="Q12" s="49">
        <f>'Field data and Tal y Bont'!Q12</f>
        <v>0</v>
      </c>
      <c r="R12" s="49">
        <f>'Field data and Tal y Bont'!R12</f>
        <v>0</v>
      </c>
      <c r="S12" s="49">
        <f>'Field data and Tal y Bont'!S12</f>
        <v>0</v>
      </c>
      <c r="T12" s="49">
        <f>'Field data and Tal y Bont'!T12</f>
        <v>0</v>
      </c>
      <c r="U12" s="49">
        <f>'Field data and Tal y Bont'!U12</f>
        <v>0</v>
      </c>
      <c r="V12" s="102">
        <f>'Field data and Tal y Bont'!V12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Tal y Bont'!C13</f>
        <v>2</v>
      </c>
      <c r="D13" s="49">
        <f>'Field data and Tal y Bont'!D13</f>
        <v>2</v>
      </c>
      <c r="E13" s="49">
        <f>'Field data and Tal y Bont'!E13</f>
        <v>2</v>
      </c>
      <c r="F13" s="49">
        <f>'Field data and Tal y Bont'!F13</f>
        <v>1</v>
      </c>
      <c r="G13" s="49">
        <f>'Field data and Tal y Bont'!G13</f>
        <v>1</v>
      </c>
      <c r="H13" s="49">
        <f>'Field data and Tal y Bont'!H13</f>
        <v>2</v>
      </c>
      <c r="I13" s="49">
        <f>'Field data and Tal y Bont'!I13</f>
        <v>2</v>
      </c>
      <c r="J13" s="49">
        <f>'Field data and Tal y Bont'!J13</f>
        <v>3</v>
      </c>
      <c r="K13" s="49">
        <f>'Field data and Tal y Bont'!K13</f>
        <v>0</v>
      </c>
      <c r="L13" s="49">
        <f>'Field data and Tal y Bont'!L13</f>
        <v>0</v>
      </c>
      <c r="M13" s="49">
        <f>'Field data and Tal y Bont'!M13</f>
        <v>0</v>
      </c>
      <c r="N13" s="49">
        <f>'Field data and Tal y Bont'!N13</f>
        <v>0</v>
      </c>
      <c r="O13" s="49">
        <f>'Field data and Tal y Bont'!O13</f>
        <v>0</v>
      </c>
      <c r="P13" s="49">
        <f>'Field data and Tal y Bont'!P13</f>
        <v>0</v>
      </c>
      <c r="Q13" s="49">
        <f>'Field data and Tal y Bont'!Q13</f>
        <v>0</v>
      </c>
      <c r="R13" s="49">
        <f>'Field data and Tal y Bont'!R13</f>
        <v>0</v>
      </c>
      <c r="S13" s="49">
        <f>'Field data and Tal y Bont'!S13</f>
        <v>0</v>
      </c>
      <c r="T13" s="49">
        <f>'Field data and Tal y Bont'!T13</f>
        <v>0</v>
      </c>
      <c r="U13" s="49">
        <f>'Field data and Tal y Bont'!U13</f>
        <v>0</v>
      </c>
      <c r="V13" s="102">
        <f>'Field data and Tal y Bont'!V13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Tal y Bont'!C14</f>
        <v xml:space="preserve">Grass Silage (25% DM) </v>
      </c>
      <c r="D14" s="83" t="str">
        <f>'Field data and Tal y Bont'!D14</f>
        <v xml:space="preserve">Grass Silage (25% DM) </v>
      </c>
      <c r="E14" s="83" t="str">
        <f>'Field data and Tal y Bont'!E14</f>
        <v xml:space="preserve">Grass Silage (25% DM) </v>
      </c>
      <c r="F14" s="83" t="str">
        <f>'Field data and Tal y Bont'!F14</f>
        <v xml:space="preserve">Grass Silage (25% DM) </v>
      </c>
      <c r="G14" s="83" t="str">
        <f>'Field data and Tal y Bont'!G14</f>
        <v xml:space="preserve">Grass Silage (25% DM) </v>
      </c>
      <c r="H14" s="83" t="str">
        <f>'Field data and Tal y Bont'!H14</f>
        <v xml:space="preserve">Grass Silage (25% DM) </v>
      </c>
      <c r="I14" s="83" t="str">
        <f>'Field data and Tal y Bont'!I14</f>
        <v xml:space="preserve">Grass Silage (25% DM) </v>
      </c>
      <c r="J14" s="83" t="str">
        <f>'Field data and Tal y Bont'!J14</f>
        <v xml:space="preserve">Grass Silage (25% DM) </v>
      </c>
      <c r="K14" s="83">
        <f>'Field data and Tal y Bont'!K14</f>
        <v>0</v>
      </c>
      <c r="L14" s="83">
        <f>'Field data and Tal y Bont'!L14</f>
        <v>0</v>
      </c>
      <c r="M14" s="83">
        <f>'Field data and Tal y Bont'!M14</f>
        <v>0</v>
      </c>
      <c r="N14" s="83">
        <f>'Field data and Tal y Bont'!N14</f>
        <v>0</v>
      </c>
      <c r="O14" s="83">
        <f>'Field data and Tal y Bont'!O14</f>
        <v>0</v>
      </c>
      <c r="P14" s="83">
        <f>'Field data and Tal y Bont'!P14</f>
        <v>0</v>
      </c>
      <c r="Q14" s="83">
        <f>'Field data and Tal y Bont'!Q14</f>
        <v>0</v>
      </c>
      <c r="R14" s="83">
        <f>'Field data and Tal y Bont'!R14</f>
        <v>0</v>
      </c>
      <c r="S14" s="83">
        <f>'Field data and Tal y Bont'!S14</f>
        <v>0</v>
      </c>
      <c r="T14" s="83">
        <f>'Field data and Tal y Bont'!T14</f>
        <v>0</v>
      </c>
      <c r="U14" s="83">
        <f>'Field data and Tal y Bont'!U14</f>
        <v>0</v>
      </c>
      <c r="V14" s="103">
        <f>'Field data and Tal y Bont'!V14</f>
        <v>0</v>
      </c>
      <c r="AD14" s="22" t="s">
        <v>138</v>
      </c>
      <c r="AE14" s="22">
        <v>6</v>
      </c>
      <c r="AI14" s="43" t="s">
        <v>119</v>
      </c>
      <c r="AJ14" s="44">
        <v>0.8</v>
      </c>
      <c r="AK14" s="45">
        <v>1.7</v>
      </c>
      <c r="AL14" s="9">
        <v>12</v>
      </c>
      <c r="AM14" s="9">
        <v>6.7</v>
      </c>
      <c r="AN14" s="9" t="s">
        <v>135</v>
      </c>
    </row>
    <row r="15" spans="1:41" ht="13" x14ac:dyDescent="0.25">
      <c r="A15" s="152" t="s">
        <v>9</v>
      </c>
      <c r="B15" s="153"/>
      <c r="C15" s="49">
        <f>'Field data and Tal y Bont'!C15</f>
        <v>38</v>
      </c>
      <c r="D15" s="49">
        <f>'Field data and Tal y Bont'!D15</f>
        <v>38</v>
      </c>
      <c r="E15" s="49">
        <f>'Field data and Tal y Bont'!E15</f>
        <v>38</v>
      </c>
      <c r="F15" s="49">
        <f>'Field data and Tal y Bont'!F15</f>
        <v>38</v>
      </c>
      <c r="G15" s="49">
        <f>'Field data and Tal y Bont'!G15</f>
        <v>38</v>
      </c>
      <c r="H15" s="49">
        <f>'Field data and Tal y Bont'!H15</f>
        <v>38</v>
      </c>
      <c r="I15" s="49">
        <f>'Field data and Tal y Bont'!I15</f>
        <v>38</v>
      </c>
      <c r="J15" s="49">
        <f>'Field data and Tal y Bont'!J15</f>
        <v>38</v>
      </c>
      <c r="K15" s="49">
        <f>'Field data and Tal y Bont'!K15</f>
        <v>0</v>
      </c>
      <c r="L15" s="49">
        <f>'Field data and Tal y Bont'!L15</f>
        <v>0</v>
      </c>
      <c r="M15" s="49">
        <f>'Field data and Tal y Bont'!M15</f>
        <v>0</v>
      </c>
      <c r="N15" s="49">
        <f>'Field data and Tal y Bont'!N15</f>
        <v>0</v>
      </c>
      <c r="O15" s="49">
        <f>'Field data and Tal y Bont'!O15</f>
        <v>0</v>
      </c>
      <c r="P15" s="49">
        <f>'Field data and Tal y Bont'!P15</f>
        <v>0</v>
      </c>
      <c r="Q15" s="49">
        <f>'Field data and Tal y Bont'!Q15</f>
        <v>0</v>
      </c>
      <c r="R15" s="49">
        <f>'Field data and Tal y Bont'!R15</f>
        <v>0</v>
      </c>
      <c r="S15" s="49">
        <f>'Field data and Tal y Bont'!S15</f>
        <v>0</v>
      </c>
      <c r="T15" s="49">
        <f>'Field data and Tal y Bont'!T15</f>
        <v>0</v>
      </c>
      <c r="U15" s="49">
        <f>'Field data and Tal y Bont'!U15</f>
        <v>0</v>
      </c>
      <c r="V15" s="102">
        <f>'Field data and Tal y Bont'!V15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Tal y Bont'!C16</f>
        <v>Medium/Clay</v>
      </c>
      <c r="D16" s="104" t="str">
        <f>'Field data and Tal y Bont'!D16</f>
        <v>Medium/Clay</v>
      </c>
      <c r="E16" s="104" t="str">
        <f>'Field data and Tal y Bont'!E16</f>
        <v>Medium/Clay</v>
      </c>
      <c r="F16" s="104" t="str">
        <f>'Field data and Tal y Bont'!F16</f>
        <v>Medium/Clay</v>
      </c>
      <c r="G16" s="104" t="str">
        <f>'Field data and Tal y Bont'!G16</f>
        <v>Medium/Clay</v>
      </c>
      <c r="H16" s="104" t="str">
        <f>'Field data and Tal y Bont'!H16</f>
        <v>Medium/Clay</v>
      </c>
      <c r="I16" s="104" t="str">
        <f>'Field data and Tal y Bont'!I16</f>
        <v>Medium/Clay</v>
      </c>
      <c r="J16" s="104" t="str">
        <f>'Field data and Tal y Bont'!J16</f>
        <v>Medium/Clay</v>
      </c>
      <c r="K16" s="104">
        <f>'Field data and Tal y Bont'!K16</f>
        <v>0</v>
      </c>
      <c r="L16" s="104">
        <f>'Field data and Tal y Bont'!L16</f>
        <v>0</v>
      </c>
      <c r="M16" s="104">
        <f>'Field data and Tal y Bont'!M16</f>
        <v>0</v>
      </c>
      <c r="N16" s="104">
        <f>'Field data and Tal y Bont'!N16</f>
        <v>0</v>
      </c>
      <c r="O16" s="104">
        <f>'Field data and Tal y Bont'!O16</f>
        <v>0</v>
      </c>
      <c r="P16" s="104">
        <f>'Field data and Tal y Bont'!P16</f>
        <v>0</v>
      </c>
      <c r="Q16" s="104">
        <f>'Field data and Tal y Bont'!Q16</f>
        <v>0</v>
      </c>
      <c r="R16" s="104">
        <f>'Field data and Tal y Bont'!R16</f>
        <v>0</v>
      </c>
      <c r="S16" s="104">
        <f>'Field data and Tal y Bont'!S16</f>
        <v>0</v>
      </c>
      <c r="T16" s="104">
        <f>'Field data and Tal y Bont'!T16</f>
        <v>0</v>
      </c>
      <c r="U16" s="104">
        <f>'Field data and Tal y Bont'!U16</f>
        <v>0</v>
      </c>
      <c r="V16" s="105">
        <f>'Field data and Tal y Bont'!V16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-64.599999999999994</v>
      </c>
      <c r="D19" s="12">
        <f t="shared" ref="D19:V19" si="1">D18-D17</f>
        <v>-64.599999999999994</v>
      </c>
      <c r="E19" s="12">
        <f t="shared" si="1"/>
        <v>-64.599999999999994</v>
      </c>
      <c r="F19" s="12">
        <f t="shared" si="1"/>
        <v>-64.599999999999994</v>
      </c>
      <c r="G19" s="12">
        <f t="shared" si="1"/>
        <v>-64.599999999999994</v>
      </c>
      <c r="H19" s="12">
        <f t="shared" si="1"/>
        <v>-64.599999999999994</v>
      </c>
      <c r="I19" s="12">
        <f t="shared" si="1"/>
        <v>-64.599999999999994</v>
      </c>
      <c r="J19" s="12">
        <f t="shared" si="1"/>
        <v>-64.599999999999994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-228</v>
      </c>
      <c r="D23" s="12">
        <f t="shared" ref="D23:V23" si="3">D22-D21</f>
        <v>-228</v>
      </c>
      <c r="E23" s="12">
        <f t="shared" si="3"/>
        <v>-228</v>
      </c>
      <c r="F23" s="12">
        <f t="shared" si="3"/>
        <v>-228</v>
      </c>
      <c r="G23" s="12">
        <f t="shared" si="3"/>
        <v>-228</v>
      </c>
      <c r="H23" s="12">
        <f t="shared" si="3"/>
        <v>-228</v>
      </c>
      <c r="I23" s="12">
        <f t="shared" si="3"/>
        <v>-228</v>
      </c>
      <c r="J23" s="12">
        <f t="shared" si="3"/>
        <v>-228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8</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5.9</v>
      </c>
      <c r="C60" s="64">
        <f t="shared" ref="C60:U60" si="14">D10</f>
        <v>6.1</v>
      </c>
      <c r="D60" s="64">
        <f t="shared" si="14"/>
        <v>6.6</v>
      </c>
      <c r="E60" s="64">
        <f t="shared" si="14"/>
        <v>6.3</v>
      </c>
      <c r="F60" s="64">
        <f t="shared" si="14"/>
        <v>6.6</v>
      </c>
      <c r="G60" s="64">
        <f t="shared" si="14"/>
        <v>6.5</v>
      </c>
      <c r="H60" s="64">
        <f t="shared" si="14"/>
        <v>5.9</v>
      </c>
      <c r="I60" s="64">
        <f t="shared" si="14"/>
        <v>5.8</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1.7999999999999989</v>
      </c>
      <c r="C64" s="65">
        <f t="shared" ref="C64:U64" si="17">(C59-C60)*C61</f>
        <v>0.6000000000000032</v>
      </c>
      <c r="D64" s="65">
        <f t="shared" si="17"/>
        <v>-2.3999999999999968</v>
      </c>
      <c r="E64" s="65">
        <f t="shared" si="17"/>
        <v>-0.59999999999999787</v>
      </c>
      <c r="F64" s="65">
        <f t="shared" si="17"/>
        <v>-2.3999999999999968</v>
      </c>
      <c r="G64" s="65">
        <f t="shared" si="17"/>
        <v>-1.7999999999999989</v>
      </c>
      <c r="H64" s="65">
        <f t="shared" si="17"/>
        <v>1.7999999999999989</v>
      </c>
      <c r="I64" s="65">
        <f t="shared" si="17"/>
        <v>2.4000000000000021</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-1.7999999999999989</v>
      </c>
      <c r="C65" s="65">
        <f t="shared" ref="C65:U65" si="18">C63-C64</f>
        <v>-0.6000000000000032</v>
      </c>
      <c r="D65" s="65">
        <f t="shared" si="18"/>
        <v>2.3999999999999968</v>
      </c>
      <c r="E65" s="65">
        <f t="shared" si="18"/>
        <v>0.59999999999999787</v>
      </c>
      <c r="F65" s="65">
        <f t="shared" si="18"/>
        <v>2.3999999999999968</v>
      </c>
      <c r="G65" s="65">
        <f t="shared" si="18"/>
        <v>1.7999999999999989</v>
      </c>
      <c r="H65" s="65">
        <f t="shared" si="18"/>
        <v>-1.7999999999999989</v>
      </c>
      <c r="I65" s="65">
        <f t="shared" si="18"/>
        <v>-2.4000000000000021</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UNDER</v>
      </c>
      <c r="C66" s="66" t="str">
        <f t="shared" ref="C66:U66" si="19">IF(C64&lt;=C63,"OVER","UNDER")</f>
        <v>UNDER</v>
      </c>
      <c r="D66" s="66" t="str">
        <f t="shared" si="19"/>
        <v>OVER</v>
      </c>
      <c r="E66" s="66" t="str">
        <f t="shared" si="19"/>
        <v>OVER</v>
      </c>
      <c r="F66" s="66" t="str">
        <f t="shared" si="19"/>
        <v>OVER</v>
      </c>
      <c r="G66" s="66" t="str">
        <f t="shared" si="19"/>
        <v>OVER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Tal y Bont'!B29</f>
        <v>Application Rate</v>
      </c>
      <c r="C1" s="29" t="str">
        <f>'Field data and Tal y Bont'!C29</f>
        <v>Nitrogen Addition</v>
      </c>
      <c r="D1" s="29" t="str">
        <f>'Field data and Tal y Bont'!D29</f>
        <v>Phosphate Addition</v>
      </c>
      <c r="E1" s="29" t="str">
        <f>'Field data and Tal y Bont'!E29</f>
        <v>Potash  Addition</v>
      </c>
      <c r="F1" s="29" t="str">
        <f>'Field data and Tal y Bont'!F29</f>
        <v>Mg Oxide Addition</v>
      </c>
      <c r="G1" s="29" t="str">
        <f>'Field data and Tal y Bont'!G29</f>
        <v>Copper Addition</v>
      </c>
      <c r="H1" s="29" t="str">
        <f>'Field data and Tal y Bont'!H29</f>
        <v>Zinc Addition</v>
      </c>
      <c r="I1" s="29" t="str">
        <f>'Field data and Tal y Bont'!I29</f>
        <v>Lead Addition</v>
      </c>
      <c r="J1" s="29" t="str">
        <f>'Field data and Tal y Bont'!J29</f>
        <v>Cadmium Addition</v>
      </c>
      <c r="K1" s="29" t="str">
        <f>'Field data and Tal y Bont'!K29</f>
        <v>Mercury Addition</v>
      </c>
      <c r="L1" s="29" t="str">
        <f>'Field data and Tal y Bont'!L29</f>
        <v>Nickel Addition</v>
      </c>
      <c r="M1" s="29" t="str">
        <f>'Field data and Tal y Bont'!M29</f>
        <v>Chromium Addition</v>
      </c>
      <c r="N1" s="29" t="str">
        <f>'Field data and Tal y Bont'!N29</f>
        <v>Aluminium Addition</v>
      </c>
      <c r="O1" s="29" t="str">
        <f>'Field data and Tal y Bont'!O29</f>
        <v>Iron Addition</v>
      </c>
      <c r="P1" s="29" t="str">
        <f>'Field data and Tal y Bont'!P29</f>
        <v xml:space="preserve">Sodium Addition                 </v>
      </c>
      <c r="Q1" s="29" t="str">
        <f>'Field data and Tal y Bont'!Q29</f>
        <v>SO3  Addition                             kg/ha</v>
      </c>
      <c r="R1" s="29" t="str">
        <f>'Field data and Tal y Bont'!R29</f>
        <v xml:space="preserve">Selenium Addition </v>
      </c>
      <c r="S1" s="29" t="str">
        <f>'Field data and Tal y Bont'!S29</f>
        <v xml:space="preserve">Arsenic  Addition  </v>
      </c>
      <c r="T1" s="29" t="str">
        <f>'Field data and Tal y Bont'!T29</f>
        <v xml:space="preserve">Molybdenum Addition  </v>
      </c>
      <c r="U1" s="29" t="str">
        <f>'Field data and Tal y Bont'!U29</f>
        <v xml:space="preserve">Fluoride Addition </v>
      </c>
    </row>
    <row r="2" spans="1:21" ht="25" x14ac:dyDescent="0.25">
      <c r="A2" s="174"/>
      <c r="B2" s="29" t="str">
        <f>'Field data and Tal y Bont'!B30</f>
        <v>tonnes/ha</v>
      </c>
      <c r="C2" s="29" t="str">
        <f>'Field data and Tal y Bont'!C30</f>
        <v>kg/ha</v>
      </c>
      <c r="D2" s="29" t="str">
        <f>'Field data and Tal y Bont'!D30</f>
        <v>P2O5 
kg/ha</v>
      </c>
      <c r="E2" s="29" t="str">
        <f>'Field data and Tal y Bont'!E30</f>
        <v>K2O 
kg/ha</v>
      </c>
      <c r="F2" s="29" t="str">
        <f>'Field data and Tal y Bont'!F30</f>
        <v>MgO 
kg/ha</v>
      </c>
      <c r="G2" s="29" t="str">
        <f>'Field data and Tal y Bont'!G30</f>
        <v>kg/ha</v>
      </c>
      <c r="H2" s="29" t="str">
        <f>'Field data and Tal y Bont'!H30</f>
        <v>kg/ha</v>
      </c>
      <c r="I2" s="29" t="str">
        <f>'Field data and Tal y Bont'!I30</f>
        <v>kg/ha</v>
      </c>
      <c r="J2" s="29" t="str">
        <f>'Field data and Tal y Bont'!J30</f>
        <v>kg/ha</v>
      </c>
      <c r="K2" s="29" t="str">
        <f>'Field data and Tal y Bont'!K30</f>
        <v>kg/ha</v>
      </c>
      <c r="L2" s="29" t="str">
        <f>'Field data and Tal y Bont'!L30</f>
        <v>kg/ha</v>
      </c>
      <c r="M2" s="29" t="str">
        <f>'Field data and Tal y Bont'!M30</f>
        <v>kg/ha</v>
      </c>
      <c r="N2" s="29" t="str">
        <f>'Field data and Tal y Bont'!N30</f>
        <v>kg/ha</v>
      </c>
      <c r="O2" s="29" t="str">
        <f>'Field data and Tal y Bont'!O30</f>
        <v>kg/ha</v>
      </c>
      <c r="P2" s="29" t="str">
        <f>'Field data and Tal y Bont'!P30</f>
        <v>kg/ha</v>
      </c>
      <c r="Q2" s="29" t="str">
        <f>'Field data and Tal y Bont'!Q30</f>
        <v>kg/ha</v>
      </c>
      <c r="R2" s="29" t="str">
        <f>'Field data and Tal y Bont'!R30</f>
        <v>kg/ha</v>
      </c>
      <c r="S2" s="29" t="str">
        <f>'Field data and Tal y Bont'!S30</f>
        <v>kg/ha</v>
      </c>
      <c r="T2" s="29" t="str">
        <f>'Field data and Tal y Bont'!T30</f>
        <v>kg/ha</v>
      </c>
      <c r="U2" s="29" t="str">
        <f>'Field data and Tal y Bont'!U30</f>
        <v>kg/ha</v>
      </c>
    </row>
    <row r="3" spans="1:21" x14ac:dyDescent="0.25">
      <c r="A3" s="27">
        <v>1</v>
      </c>
      <c r="B3" s="24">
        <f>'Field data and Tal y Bont'!B31</f>
        <v>0</v>
      </c>
      <c r="C3" s="24">
        <f>'Field data and Tal y Bont'!C31</f>
        <v>0</v>
      </c>
      <c r="D3" s="24">
        <f>'Field data and Tal y Bont'!D31</f>
        <v>0</v>
      </c>
      <c r="E3" s="24">
        <f>'Field data and Tal y Bont'!E31</f>
        <v>0</v>
      </c>
      <c r="F3" s="24">
        <f>'Field data and Tal y Bont'!F31</f>
        <v>0</v>
      </c>
      <c r="G3" s="24">
        <f>'Field data and Tal y Bont'!G31</f>
        <v>0</v>
      </c>
      <c r="H3" s="24">
        <f>'Field data and Tal y Bont'!H31</f>
        <v>0</v>
      </c>
      <c r="I3" s="24">
        <f>'Field data and Tal y Bont'!I31</f>
        <v>0</v>
      </c>
      <c r="J3" s="24">
        <f>'Field data and Tal y Bont'!J31</f>
        <v>0</v>
      </c>
      <c r="K3" s="24">
        <f>'Field data and Tal y Bont'!K31</f>
        <v>0</v>
      </c>
      <c r="L3" s="24">
        <f>'Field data and Tal y Bont'!L31</f>
        <v>0</v>
      </c>
      <c r="M3" s="24">
        <f>'Field data and Tal y Bont'!M31</f>
        <v>0</v>
      </c>
      <c r="N3" s="24">
        <f>'Field data and Tal y Bont'!N31</f>
        <v>0</v>
      </c>
      <c r="O3" s="24">
        <f>'Field data and Tal y Bont'!O31</f>
        <v>0</v>
      </c>
      <c r="P3" s="24">
        <f>'Field data and Tal y Bont'!P31</f>
        <v>0</v>
      </c>
      <c r="Q3" s="24">
        <f>'Field data and Tal y Bont'!Q31</f>
        <v>0</v>
      </c>
      <c r="R3" s="24">
        <f>'Field data and Tal y Bont'!R31</f>
        <v>0</v>
      </c>
      <c r="S3" s="24">
        <f>'Field data and Tal y Bont'!S31</f>
        <v>0</v>
      </c>
      <c r="T3" s="24">
        <f>'Field data and Tal y Bont'!T31</f>
        <v>0</v>
      </c>
      <c r="U3" s="24">
        <f>'Field data and Tal y Bont'!U31</f>
        <v>0</v>
      </c>
    </row>
    <row r="4" spans="1:21" x14ac:dyDescent="0.25">
      <c r="A4" s="27">
        <v>2</v>
      </c>
      <c r="B4" s="24">
        <f>Elan!B31</f>
        <v>250</v>
      </c>
      <c r="C4" s="24">
        <f>Elan!C31</f>
        <v>97.537499999999994</v>
      </c>
      <c r="D4" s="24">
        <f>Elan!D31</f>
        <v>93.816449999999989</v>
      </c>
      <c r="E4" s="24">
        <f>Elan!E31</f>
        <v>5.2869375000000005</v>
      </c>
      <c r="F4" s="24">
        <f>Elan!F31</f>
        <v>13.411147499999998</v>
      </c>
      <c r="G4" s="24">
        <f>Elan!G31</f>
        <v>0.39374999999999999</v>
      </c>
      <c r="H4" s="24">
        <f>Elan!H31</f>
        <v>3.6</v>
      </c>
      <c r="I4" s="24">
        <f>Elan!I31</f>
        <v>0.70762499999999995</v>
      </c>
      <c r="J4" s="24">
        <f>Elan!J31</f>
        <v>5.5124999999999992E-3</v>
      </c>
      <c r="K4" s="24">
        <f>Elan!K31</f>
        <v>5.0625000000000002E-3</v>
      </c>
      <c r="L4" s="24">
        <f>Elan!L31</f>
        <v>0.25762499999999999</v>
      </c>
      <c r="M4" s="24">
        <f>Elan!M31</f>
        <v>0.37574999999999997</v>
      </c>
      <c r="N4" s="24">
        <f>Elan!N31</f>
        <v>53.887499999999996</v>
      </c>
      <c r="O4" s="24">
        <f>Elan!O31</f>
        <v>4545</v>
      </c>
      <c r="P4" s="24">
        <f>Elan!P31</f>
        <v>0</v>
      </c>
      <c r="Q4" s="24">
        <f>Elan!Q31</f>
        <v>108.5625</v>
      </c>
      <c r="R4" s="24">
        <f>Elan!R31</f>
        <v>0</v>
      </c>
      <c r="S4" s="24">
        <f>Elan!S31</f>
        <v>0.51300000000000001</v>
      </c>
      <c r="T4" s="24">
        <f>Elan!T31</f>
        <v>0</v>
      </c>
      <c r="U4" s="24">
        <f>Elan!U31</f>
        <v>0</v>
      </c>
    </row>
    <row r="5" spans="1:21" x14ac:dyDescent="0.25">
      <c r="A5" s="27">
        <v>3</v>
      </c>
      <c r="B5" s="24">
        <f>Llyswen!B31</f>
        <v>0</v>
      </c>
      <c r="C5" s="24">
        <f>Llyswen!C31</f>
        <v>0</v>
      </c>
      <c r="D5" s="24">
        <f>Llyswen!D31</f>
        <v>0</v>
      </c>
      <c r="E5" s="24">
        <f>Llyswen!E31</f>
        <v>0</v>
      </c>
      <c r="F5" s="24">
        <f>Llyswen!F31</f>
        <v>0</v>
      </c>
      <c r="G5" s="24">
        <f>Llyswen!G31</f>
        <v>0</v>
      </c>
      <c r="H5" s="24">
        <f>Llyswen!H31</f>
        <v>0</v>
      </c>
      <c r="I5" s="24">
        <f>Llyswen!I31</f>
        <v>0</v>
      </c>
      <c r="J5" s="24">
        <f>Llyswen!J31</f>
        <v>0</v>
      </c>
      <c r="K5" s="24">
        <f>Llyswen!K31</f>
        <v>0</v>
      </c>
      <c r="L5" s="24">
        <f>Llyswen!L31</f>
        <v>0</v>
      </c>
      <c r="M5" s="24">
        <f>Llyswen!M31</f>
        <v>0</v>
      </c>
      <c r="N5" s="24">
        <f>Llyswen!N31</f>
        <v>0</v>
      </c>
      <c r="O5" s="24">
        <f>Llyswen!O31</f>
        <v>0</v>
      </c>
      <c r="P5" s="24">
        <f>Llyswen!P31</f>
        <v>0</v>
      </c>
      <c r="Q5" s="24">
        <f>Llyswen!Q31</f>
        <v>0</v>
      </c>
      <c r="R5" s="24">
        <f>Llyswen!R31</f>
        <v>0</v>
      </c>
      <c r="S5" s="24">
        <f>Llyswen!S31</f>
        <v>0</v>
      </c>
      <c r="T5" s="24">
        <f>Llyswen!T31</f>
        <v>0</v>
      </c>
      <c r="U5" s="24">
        <f>Llyswen!U31</f>
        <v>0</v>
      </c>
    </row>
    <row r="6" spans="1:21" x14ac:dyDescent="0.25">
      <c r="A6" s="27">
        <v>4</v>
      </c>
      <c r="B6" s="24">
        <f>Biogen!B31</f>
        <v>23</v>
      </c>
      <c r="C6" s="24">
        <f>Biogen!C31</f>
        <v>246.10000000000002</v>
      </c>
      <c r="D6" s="24">
        <f>Biogen!D31</f>
        <v>38.149732</v>
      </c>
      <c r="E6" s="24">
        <f>Biogen!E31</f>
        <v>108.39336500000002</v>
      </c>
      <c r="F6" s="24">
        <f>Biogen!F31</f>
        <v>1.4643455999999997</v>
      </c>
      <c r="G6" s="24">
        <f>Biogen!G31</f>
        <v>6.6930000000000003E-2</v>
      </c>
      <c r="H6" s="24">
        <f>Biogen!H31</f>
        <v>0.33120000000000005</v>
      </c>
      <c r="I6" s="24">
        <f>Biogen!I31</f>
        <v>1.15E-2</v>
      </c>
      <c r="J6" s="24">
        <f>Biogen!J31</f>
        <v>6.8999999999999997E-4</v>
      </c>
      <c r="K6" s="24">
        <f>Biogen!K31</f>
        <v>1.15E-3</v>
      </c>
      <c r="L6" s="24">
        <f>Biogen!L31</f>
        <v>5.7500000000000002E-2</v>
      </c>
      <c r="M6" s="24">
        <f>Biogen!M31</f>
        <v>2.162E-2</v>
      </c>
      <c r="N6" s="24">
        <f>Biogen!N31</f>
        <v>0</v>
      </c>
      <c r="O6" s="24">
        <f>Biogen!O31</f>
        <v>0</v>
      </c>
      <c r="P6" s="24">
        <f>Biogen!P31</f>
        <v>0</v>
      </c>
      <c r="Q6" s="24">
        <f>Biogen!Q31</f>
        <v>35.19</v>
      </c>
      <c r="R6" s="24">
        <f>Biogen!R31</f>
        <v>0</v>
      </c>
      <c r="S6" s="24">
        <f>Biogen!S31</f>
        <v>0</v>
      </c>
      <c r="T6" s="24">
        <f>Biogen!T31</f>
        <v>0</v>
      </c>
      <c r="U6" s="24">
        <f>Biogen!U31</f>
        <v>0</v>
      </c>
    </row>
    <row r="7" spans="1:21" x14ac:dyDescent="0.25">
      <c r="A7" s="27">
        <v>5</v>
      </c>
      <c r="B7" s="24">
        <f>Organic!B31</f>
        <v>29</v>
      </c>
      <c r="C7" s="24">
        <f>Organic!C31</f>
        <v>246.5</v>
      </c>
      <c r="D7" s="24">
        <f>Organic!D31</f>
        <v>60.791685000000001</v>
      </c>
      <c r="E7" s="24">
        <f>Organic!E31</f>
        <v>106.75697500000001</v>
      </c>
      <c r="F7" s="24">
        <f>Organic!F31</f>
        <v>4.0629290000000005</v>
      </c>
      <c r="G7" s="24">
        <f>Organic!G31</f>
        <v>4.6980000000000001E-2</v>
      </c>
      <c r="H7" s="24">
        <f>Organic!H31</f>
        <v>0.3306</v>
      </c>
      <c r="I7" s="24">
        <f>Organic!I31</f>
        <v>1.4500000000000001E-2</v>
      </c>
      <c r="J7" s="24">
        <f>Organic!J31</f>
        <v>8.7000000000000001E-4</v>
      </c>
      <c r="K7" s="24">
        <f>Organic!K31</f>
        <v>1.4500000000000001E-3</v>
      </c>
      <c r="L7" s="24">
        <f>Organic!L31</f>
        <v>4.002E-2</v>
      </c>
      <c r="M7" s="24">
        <f>Organic!M31</f>
        <v>1.392E-2</v>
      </c>
      <c r="N7" s="24">
        <f>Organic!N31</f>
        <v>0</v>
      </c>
      <c r="O7" s="24">
        <f>Organic!O31</f>
        <v>0</v>
      </c>
      <c r="P7" s="24">
        <f>Organic!P31</f>
        <v>0</v>
      </c>
      <c r="Q7" s="24">
        <f>Organic!Q31</f>
        <v>35.597499999999997</v>
      </c>
      <c r="R7" s="24">
        <f>Organic!R31</f>
        <v>0</v>
      </c>
      <c r="S7" s="24">
        <f>Organic!S31</f>
        <v>0</v>
      </c>
      <c r="T7" s="24">
        <f>Organic!T31</f>
        <v>0</v>
      </c>
      <c r="U7" s="24">
        <f>Organic!U31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302</v>
      </c>
      <c r="C13" s="68">
        <f t="shared" ref="C13:U13" si="0">SUM(C3:C12)</f>
        <v>590.13750000000005</v>
      </c>
      <c r="D13" s="68">
        <f t="shared" si="0"/>
        <v>192.757867</v>
      </c>
      <c r="E13" s="68">
        <f t="shared" si="0"/>
        <v>220.43727750000002</v>
      </c>
      <c r="F13" s="68">
        <f t="shared" si="0"/>
        <v>18.938422099999997</v>
      </c>
      <c r="G13" s="68">
        <f t="shared" si="0"/>
        <v>0.50766</v>
      </c>
      <c r="H13" s="68">
        <f t="shared" si="0"/>
        <v>4.2618</v>
      </c>
      <c r="I13" s="68">
        <f t="shared" si="0"/>
        <v>0.73362499999999986</v>
      </c>
      <c r="J13" s="68">
        <f t="shared" si="0"/>
        <v>7.0724999999999989E-3</v>
      </c>
      <c r="K13" s="68">
        <f t="shared" si="0"/>
        <v>7.6625E-3</v>
      </c>
      <c r="L13" s="68">
        <f t="shared" si="0"/>
        <v>0.35514499999999999</v>
      </c>
      <c r="M13" s="68">
        <f t="shared" si="0"/>
        <v>0.41128999999999999</v>
      </c>
      <c r="N13" s="68">
        <f t="shared" si="0"/>
        <v>53.887499999999996</v>
      </c>
      <c r="O13" s="68">
        <f t="shared" si="0"/>
        <v>4545</v>
      </c>
      <c r="P13" s="68">
        <f t="shared" si="0"/>
        <v>0</v>
      </c>
      <c r="Q13" s="68">
        <f t="shared" si="0"/>
        <v>179.35</v>
      </c>
      <c r="R13" s="68">
        <f t="shared" si="0"/>
        <v>0</v>
      </c>
      <c r="S13" s="68">
        <f t="shared" si="0"/>
        <v>0.51300000000000001</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Tal y Bont'!B29</f>
        <v>Application Rate</v>
      </c>
      <c r="D1" s="26" t="str">
        <f>'Field data and Tal y Bont'!C29</f>
        <v>Nitrogen Addition</v>
      </c>
      <c r="E1" s="26" t="str">
        <f>'Field data and Tal y Bont'!D29</f>
        <v>Phosphate Addition</v>
      </c>
      <c r="F1" s="26" t="str">
        <f>'Field data and Tal y Bont'!E29</f>
        <v>Potash  Addition</v>
      </c>
      <c r="G1" s="26" t="str">
        <f>'Field data and Tal y Bont'!F29</f>
        <v>Mg Oxide Addition</v>
      </c>
      <c r="H1" s="26" t="str">
        <f>'Field data and Tal y Bont'!G29</f>
        <v>Copper Addition</v>
      </c>
      <c r="I1" s="26" t="str">
        <f>'Field data and Tal y Bont'!H29</f>
        <v>Zinc Addition</v>
      </c>
      <c r="J1" s="26" t="str">
        <f>'Field data and Tal y Bont'!I29</f>
        <v>Lead Addition</v>
      </c>
      <c r="K1" s="26" t="str">
        <f>'Field data and Tal y Bont'!J29</f>
        <v>Cadmium Addition</v>
      </c>
      <c r="L1" s="26" t="str">
        <f>'Field data and Tal y Bont'!K29</f>
        <v>Mercury Addition</v>
      </c>
      <c r="M1" s="26" t="str">
        <f>'Field data and Tal y Bont'!L29</f>
        <v>Nickel Addition</v>
      </c>
      <c r="N1" s="26" t="str">
        <f>'Field data and Tal y Bont'!M29</f>
        <v>Chromium Addition</v>
      </c>
      <c r="O1" s="26" t="str">
        <f>'Field data and Tal y Bont'!N29</f>
        <v>Aluminium Addition</v>
      </c>
      <c r="P1" s="26" t="str">
        <f>'Field data and Tal y Bont'!O29</f>
        <v>Iron Addition</v>
      </c>
      <c r="Q1" s="26" t="str">
        <f>'Field data and Tal y Bont'!P29</f>
        <v xml:space="preserve">Sodium Addition                 </v>
      </c>
      <c r="R1" s="26" t="str">
        <f>'Field data and Tal y Bont'!Q29</f>
        <v>SO3  Addition                             kg/ha</v>
      </c>
      <c r="S1" s="26" t="str">
        <f>'Field data and Tal y Bont'!R29</f>
        <v xml:space="preserve">Selenium Addition </v>
      </c>
      <c r="T1" s="26" t="str">
        <f>'Field data and Tal y Bont'!S29</f>
        <v xml:space="preserve">Arsenic  Addition  </v>
      </c>
      <c r="U1" s="26" t="str">
        <f>'Field data and Tal y Bont'!T29</f>
        <v xml:space="preserve">Molybdenum Addition  </v>
      </c>
      <c r="V1" s="26" t="str">
        <f>'Field data and Tal y Bont'!U29</f>
        <v xml:space="preserve">Fluoride Addition </v>
      </c>
    </row>
    <row r="2" spans="1:22" s="70" customFormat="1" ht="25" x14ac:dyDescent="0.35">
      <c r="A2" s="175"/>
      <c r="B2" s="23" t="s">
        <v>46</v>
      </c>
      <c r="C2" s="26" t="str">
        <f>'Field data and Tal y Bont'!B30</f>
        <v>tonnes/ha</v>
      </c>
      <c r="D2" s="26" t="str">
        <f>'Field data and Tal y Bont'!C30</f>
        <v>kg/ha</v>
      </c>
      <c r="E2" s="26" t="str">
        <f>'Field data and Tal y Bont'!D30</f>
        <v>P2O5 
kg/ha</v>
      </c>
      <c r="F2" s="26" t="str">
        <f>'Field data and Tal y Bont'!E30</f>
        <v>K2O 
kg/ha</v>
      </c>
      <c r="G2" s="26" t="str">
        <f>'Field data and Tal y Bont'!F30</f>
        <v>MgO 
kg/ha</v>
      </c>
      <c r="H2" s="26" t="str">
        <f>'Field data and Tal y Bont'!G30</f>
        <v>kg/ha</v>
      </c>
      <c r="I2" s="26" t="str">
        <f>'Field data and Tal y Bont'!H30</f>
        <v>kg/ha</v>
      </c>
      <c r="J2" s="26" t="str">
        <f>'Field data and Tal y Bont'!I30</f>
        <v>kg/ha</v>
      </c>
      <c r="K2" s="26" t="str">
        <f>'Field data and Tal y Bont'!J30</f>
        <v>kg/ha</v>
      </c>
      <c r="L2" s="26" t="str">
        <f>'Field data and Tal y Bont'!K30</f>
        <v>kg/ha</v>
      </c>
      <c r="M2" s="26" t="str">
        <f>'Field data and Tal y Bont'!L30</f>
        <v>kg/ha</v>
      </c>
      <c r="N2" s="26" t="str">
        <f>'Field data and Tal y Bont'!M30</f>
        <v>kg/ha</v>
      </c>
      <c r="O2" s="26" t="str">
        <f>'Field data and Tal y Bont'!N30</f>
        <v>kg/ha</v>
      </c>
      <c r="P2" s="26" t="str">
        <f>'Field data and Tal y Bont'!O30</f>
        <v>kg/ha</v>
      </c>
      <c r="Q2" s="26" t="str">
        <f>'Field data and Tal y Bont'!P30</f>
        <v>kg/ha</v>
      </c>
      <c r="R2" s="26" t="str">
        <f>'Field data and Tal y Bont'!Q30</f>
        <v>kg/ha</v>
      </c>
      <c r="S2" s="26" t="str">
        <f>'Field data and Tal y Bont'!R30</f>
        <v>kg/ha</v>
      </c>
      <c r="T2" s="26" t="str">
        <f>'Field data and Tal y Bont'!S30</f>
        <v>kg/ha</v>
      </c>
      <c r="U2" s="26" t="str">
        <f>'Field data and Tal y Bont'!T30</f>
        <v>kg/ha</v>
      </c>
      <c r="V2" s="26" t="str">
        <f>'Field data and Tal y Bont'!U30</f>
        <v>kg/ha</v>
      </c>
    </row>
    <row r="3" spans="1:22" x14ac:dyDescent="0.25">
      <c r="A3" s="27">
        <v>1</v>
      </c>
      <c r="B3" s="78"/>
      <c r="C3" s="24">
        <f>'Field data and Tal y Bont'!B31</f>
        <v>0</v>
      </c>
      <c r="D3" s="24">
        <f>'Field data and Tal y Bont'!C31</f>
        <v>0</v>
      </c>
      <c r="E3" s="24">
        <f>'Field data and Tal y Bont'!D31</f>
        <v>0</v>
      </c>
      <c r="F3" s="24">
        <f>'Field data and Tal y Bont'!E31</f>
        <v>0</v>
      </c>
      <c r="G3" s="24">
        <f>'Field data and Tal y Bont'!F31</f>
        <v>0</v>
      </c>
      <c r="H3" s="24">
        <f>'Field data and Tal y Bont'!G31</f>
        <v>0</v>
      </c>
      <c r="I3" s="24">
        <f>'Field data and Tal y Bont'!H31</f>
        <v>0</v>
      </c>
      <c r="J3" s="24">
        <f>'Field data and Tal y Bont'!I31</f>
        <v>0</v>
      </c>
      <c r="K3" s="24">
        <f>'Field data and Tal y Bont'!J31</f>
        <v>0</v>
      </c>
      <c r="L3" s="24">
        <f>'Field data and Tal y Bont'!K31</f>
        <v>0</v>
      </c>
      <c r="M3" s="24">
        <f>'Field data and Tal y Bont'!L31</f>
        <v>0</v>
      </c>
      <c r="N3" s="24">
        <f>'Field data and Tal y Bont'!M31</f>
        <v>0</v>
      </c>
      <c r="O3" s="24">
        <f>'Field data and Tal y Bont'!N31</f>
        <v>0</v>
      </c>
      <c r="P3" s="24">
        <f>'Field data and Tal y Bont'!O31</f>
        <v>0</v>
      </c>
      <c r="Q3" s="24">
        <f>'Field data and Tal y Bont'!P31</f>
        <v>0</v>
      </c>
      <c r="R3" s="24">
        <f>'Field data and Tal y Bont'!Q31</f>
        <v>0</v>
      </c>
      <c r="S3" s="24">
        <f>'Field data and Tal y Bont'!R31</f>
        <v>0</v>
      </c>
      <c r="T3" s="24">
        <f>'Field data and Tal y Bont'!S31</f>
        <v>0</v>
      </c>
      <c r="U3" s="24">
        <f>'Field data and Tal y Bont'!T31</f>
        <v>0</v>
      </c>
      <c r="V3" s="24">
        <f>'Field data and Tal y Bont'!U31</f>
        <v>0</v>
      </c>
    </row>
    <row r="4" spans="1:22" x14ac:dyDescent="0.25">
      <c r="A4" s="27">
        <v>2</v>
      </c>
      <c r="B4" s="78"/>
      <c r="C4" s="24">
        <f>Elan!B31</f>
        <v>250</v>
      </c>
      <c r="D4" s="24">
        <f>Elan!C31</f>
        <v>97.537499999999994</v>
      </c>
      <c r="E4" s="24">
        <f>Elan!D31</f>
        <v>93.816449999999989</v>
      </c>
      <c r="F4" s="24">
        <f>Elan!E31</f>
        <v>5.2869375000000005</v>
      </c>
      <c r="G4" s="24">
        <f>Elan!F31</f>
        <v>13.411147499999998</v>
      </c>
      <c r="H4" s="24">
        <f>Elan!G31</f>
        <v>0.39374999999999999</v>
      </c>
      <c r="I4" s="24">
        <f>Elan!H31</f>
        <v>3.6</v>
      </c>
      <c r="J4" s="24">
        <f>Elan!I31</f>
        <v>0.70762499999999995</v>
      </c>
      <c r="K4" s="24">
        <f>Elan!J31</f>
        <v>5.5124999999999992E-3</v>
      </c>
      <c r="L4" s="24">
        <f>Elan!K31</f>
        <v>5.0625000000000002E-3</v>
      </c>
      <c r="M4" s="24">
        <f>Elan!L31</f>
        <v>0.25762499999999999</v>
      </c>
      <c r="N4" s="24">
        <f>Elan!M31</f>
        <v>0.37574999999999997</v>
      </c>
      <c r="O4" s="24">
        <f>Elan!N31</f>
        <v>53.887499999999996</v>
      </c>
      <c r="P4" s="24">
        <f>Elan!O31</f>
        <v>4545</v>
      </c>
      <c r="Q4" s="24">
        <f>Elan!P31</f>
        <v>0</v>
      </c>
      <c r="R4" s="24">
        <f>Elan!Q31</f>
        <v>108.5625</v>
      </c>
      <c r="S4" s="24">
        <f>Elan!R31</f>
        <v>0</v>
      </c>
      <c r="T4" s="24">
        <f>Elan!S31</f>
        <v>0.51300000000000001</v>
      </c>
      <c r="U4" s="24">
        <f>Elan!T31</f>
        <v>0</v>
      </c>
      <c r="V4" s="24">
        <f>Elan!U31</f>
        <v>0</v>
      </c>
    </row>
    <row r="5" spans="1:22" x14ac:dyDescent="0.25">
      <c r="A5" s="27">
        <v>3</v>
      </c>
      <c r="B5" s="78"/>
      <c r="C5" s="24">
        <f>Llyswen!B31</f>
        <v>0</v>
      </c>
      <c r="D5" s="24">
        <f>Llyswen!C31</f>
        <v>0</v>
      </c>
      <c r="E5" s="24">
        <f>Llyswen!D31</f>
        <v>0</v>
      </c>
      <c r="F5" s="24">
        <f>Llyswen!E31</f>
        <v>0</v>
      </c>
      <c r="G5" s="24">
        <f>Llyswen!F31</f>
        <v>0</v>
      </c>
      <c r="H5" s="24">
        <f>Llyswen!G31</f>
        <v>0</v>
      </c>
      <c r="I5" s="24">
        <f>Llyswen!H31</f>
        <v>0</v>
      </c>
      <c r="J5" s="24">
        <f>Llyswen!I31</f>
        <v>0</v>
      </c>
      <c r="K5" s="24">
        <f>Llyswen!J31</f>
        <v>0</v>
      </c>
      <c r="L5" s="24">
        <f>Llyswen!K31</f>
        <v>0</v>
      </c>
      <c r="M5" s="24">
        <f>Llyswen!L31</f>
        <v>0</v>
      </c>
      <c r="N5" s="24">
        <f>Llyswen!M31</f>
        <v>0</v>
      </c>
      <c r="O5" s="24">
        <f>Llyswen!N31</f>
        <v>0</v>
      </c>
      <c r="P5" s="24">
        <f>Llyswen!O31</f>
        <v>0</v>
      </c>
      <c r="Q5" s="24">
        <f>Llyswen!P31</f>
        <v>0</v>
      </c>
      <c r="R5" s="24">
        <f>Llyswen!Q31</f>
        <v>0</v>
      </c>
      <c r="S5" s="24">
        <f>Llyswen!R31</f>
        <v>0</v>
      </c>
      <c r="T5" s="24">
        <f>Llyswen!S31</f>
        <v>0</v>
      </c>
      <c r="U5" s="24">
        <f>Llyswen!T31</f>
        <v>0</v>
      </c>
      <c r="V5" s="24">
        <f>Llyswen!U31</f>
        <v>0</v>
      </c>
    </row>
    <row r="6" spans="1:22" x14ac:dyDescent="0.25">
      <c r="A6" s="27">
        <v>4</v>
      </c>
      <c r="B6" s="78"/>
      <c r="C6" s="24">
        <f>Biogen!B31</f>
        <v>23</v>
      </c>
      <c r="D6" s="24">
        <f>Biogen!C31</f>
        <v>246.10000000000002</v>
      </c>
      <c r="E6" s="24">
        <f>Biogen!D31</f>
        <v>38.149732</v>
      </c>
      <c r="F6" s="24">
        <f>Biogen!E31</f>
        <v>108.39336500000002</v>
      </c>
      <c r="G6" s="24">
        <f>Biogen!F31</f>
        <v>1.4643455999999997</v>
      </c>
      <c r="H6" s="24">
        <f>Biogen!G31</f>
        <v>6.6930000000000003E-2</v>
      </c>
      <c r="I6" s="24">
        <f>Biogen!H31</f>
        <v>0.33120000000000005</v>
      </c>
      <c r="J6" s="24">
        <f>Biogen!I31</f>
        <v>1.15E-2</v>
      </c>
      <c r="K6" s="24">
        <f>Biogen!J31</f>
        <v>6.8999999999999997E-4</v>
      </c>
      <c r="L6" s="24">
        <f>Biogen!K31</f>
        <v>1.15E-3</v>
      </c>
      <c r="M6" s="24">
        <f>Biogen!L31</f>
        <v>5.7500000000000002E-2</v>
      </c>
      <c r="N6" s="24">
        <f>Biogen!M31</f>
        <v>2.162E-2</v>
      </c>
      <c r="O6" s="24">
        <f>Biogen!N31</f>
        <v>0</v>
      </c>
      <c r="P6" s="24">
        <f>Biogen!O31</f>
        <v>0</v>
      </c>
      <c r="Q6" s="24">
        <f>Biogen!P31</f>
        <v>0</v>
      </c>
      <c r="R6" s="24">
        <f>Biogen!Q31</f>
        <v>35.19</v>
      </c>
      <c r="S6" s="24">
        <f>Biogen!R31</f>
        <v>0</v>
      </c>
      <c r="T6" s="24">
        <f>Biogen!S31</f>
        <v>0</v>
      </c>
      <c r="U6" s="24">
        <f>Biogen!T31</f>
        <v>0</v>
      </c>
      <c r="V6" s="24">
        <f>Biogen!U31</f>
        <v>0</v>
      </c>
    </row>
    <row r="7" spans="1:22" x14ac:dyDescent="0.25">
      <c r="A7" s="27">
        <v>5</v>
      </c>
      <c r="B7" s="78"/>
      <c r="C7" s="24">
        <f>Organic!B31</f>
        <v>29</v>
      </c>
      <c r="D7" s="24">
        <f>Organic!C31</f>
        <v>246.5</v>
      </c>
      <c r="E7" s="24">
        <f>Organic!D31</f>
        <v>60.791685000000001</v>
      </c>
      <c r="F7" s="24">
        <f>Organic!E31</f>
        <v>106.75697500000001</v>
      </c>
      <c r="G7" s="24">
        <f>Organic!F31</f>
        <v>4.0629290000000005</v>
      </c>
      <c r="H7" s="24">
        <f>Organic!G31</f>
        <v>4.6980000000000001E-2</v>
      </c>
      <c r="I7" s="24">
        <f>Organic!H31</f>
        <v>0.3306</v>
      </c>
      <c r="J7" s="24">
        <f>Organic!I31</f>
        <v>1.4500000000000001E-2</v>
      </c>
      <c r="K7" s="24">
        <f>Organic!J31</f>
        <v>8.7000000000000001E-4</v>
      </c>
      <c r="L7" s="24">
        <f>Organic!K31</f>
        <v>1.4500000000000001E-3</v>
      </c>
      <c r="M7" s="24">
        <f>Organic!L31</f>
        <v>4.002E-2</v>
      </c>
      <c r="N7" s="24">
        <f>Organic!M31</f>
        <v>1.392E-2</v>
      </c>
      <c r="O7" s="24">
        <f>Organic!N31</f>
        <v>0</v>
      </c>
      <c r="P7" s="24">
        <f>Organic!O31</f>
        <v>0</v>
      </c>
      <c r="Q7" s="24">
        <f>Organic!P31</f>
        <v>0</v>
      </c>
      <c r="R7" s="24">
        <f>Organic!Q31</f>
        <v>35.597499999999997</v>
      </c>
      <c r="S7" s="24">
        <f>Organic!R31</f>
        <v>0</v>
      </c>
      <c r="T7" s="24">
        <f>Organic!S31</f>
        <v>0</v>
      </c>
      <c r="U7" s="24">
        <f>Organic!T31</f>
        <v>0</v>
      </c>
      <c r="V7" s="24">
        <f>Organic!U31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Tal y Bont'!B43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Tal y Bont'!B44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23</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29</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REGU-415-1633206</_dlc_DocId>
    <_dlc_DocIdUrl xmlns="9be56660-2c31-41ef-bc00-23e72f632f2a">
      <Url>https://cyfoethnaturiolcymru.sharepoint.com/teams/Regulatory/Permitting/_layouts/15/DocIdRedir.aspx?ID=REGU-415-1633206</Url>
      <Description>REGU-415-1633206</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2026-01-09T00:00:00+00:00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schemas.microsoft.com/office/2006/documentManagement/types"/>
    <ds:schemaRef ds:uri="http://schemas.microsoft.com/office/2006/metadata/properties"/>
    <ds:schemaRef ds:uri="http://schemas.openxmlformats.org/package/2006/metadata/core-properties"/>
    <ds:schemaRef ds:uri="http://purl.org/dc/dcmitype/"/>
    <ds:schemaRef ds:uri="http://purl.org/dc/terms/"/>
    <ds:schemaRef ds:uri="http://schemas.microsoft.com/office/infopath/2007/PartnerControls"/>
    <ds:schemaRef ds:uri="http://www.w3.org/XML/1998/namespace"/>
    <ds:schemaRef ds:uri="http://purl.org/dc/elements/1.1/"/>
    <ds:schemaRef ds:uri="9be56660-2c31-41ef-bc00-23e72f632f2a"/>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01B7D036-50DA-4660-835F-F79F451D80AB}"/>
</file>

<file path=customXml/itemProps5.xml><?xml version="1.0" encoding="utf-8"?>
<ds:datastoreItem xmlns:ds="http://schemas.openxmlformats.org/officeDocument/2006/customXml" ds:itemID="{1002FFFA-9BAA-4916-9985-23EAED017562}"/>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Tal y Bont</vt:lpstr>
      <vt:lpstr>Elan</vt:lpstr>
      <vt:lpstr>Llyswen</vt:lpstr>
      <vt:lpstr>Biogen</vt:lpstr>
      <vt:lpstr>Organic</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2026-01-09T13:56:03Z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a6b5235b-63d7-418a-a963-c39aacf1b12d</vt:lpwstr>
  </property>
  <property fmtid="{D5CDD505-2E9C-101B-9397-08002B2CF9AE}" pid="4" name="MediaServiceImageTags">
    <vt:lpwstr/>
  </property>
</Properties>
</file>