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defaultThemeVersion="202300"/>
  <mc:AlternateContent xmlns:mc="http://schemas.openxmlformats.org/markup-compatibility/2006">
    <mc:Choice Requires="x15">
      <x15ac:absPath xmlns:x15ac="http://schemas.microsoft.com/office/spreadsheetml/2010/11/ac" url="\\energy.local\data\RWE-GENERATION-UK\KFPEMDATA\Pembroke O&amp;M Team\Regulation Section\Environmental Section\EMS\Monitoring &amp; Measurement\EPR DP3333TA\EPR Reporting\2025\Annual Reports\Air\Submitted\Updated AR1 &amp; HR1 Forms\"/>
    </mc:Choice>
  </mc:AlternateContent>
  <xr:revisionPtr revIDLastSave="0" documentId="13_ncr:1_{1EED62C3-D655-4FCC-B76E-22ECE1F89C93}" xr6:coauthVersionLast="47" xr6:coauthVersionMax="47" xr10:uidLastSave="{00000000-0000-0000-0000-000000000000}"/>
  <bookViews>
    <workbookView xWindow="-120" yWindow="-120" windowWidth="29040" windowHeight="17520" activeTab="1" xr2:uid="{8F39B842-FBC4-40C4-B667-DCA4C853B0BC}"/>
  </bookViews>
  <sheets>
    <sheet name="Instructions" sheetId="9" r:id="rId1"/>
    <sheet name="LCPD AR1 Data Input tab" sheetId="1" r:id="rId2"/>
    <sheet name="Sheet1" sheetId="5" state="hidden" r:id="rId3"/>
    <sheet name="LCPD output tab" sheetId="4" state="hidden" r:id="rId4"/>
    <sheet name="IED HR1 tab" sheetId="8" r:id="rId5"/>
    <sheet name="Output sheet" sheetId="3" r:id="rId6"/>
    <sheet name="Lists" sheetId="2" state="hidden" r:id="rId7"/>
  </sheets>
  <externalReferences>
    <externalReference r:id="rId8"/>
    <externalReference r:id="rId9"/>
    <externalReference r:id="rId10"/>
    <externalReference r:id="rId11"/>
  </externalReferences>
  <definedNames>
    <definedName name="_10M00">#REF!</definedName>
    <definedName name="_11M00">#REF!</definedName>
    <definedName name="_12M00">'[1]12m01'!$A$1:$U$108</definedName>
    <definedName name="_1M01">#REF!</definedName>
    <definedName name="_2M01">#REF!</definedName>
    <definedName name="_3M01">#REF!</definedName>
    <definedName name="_4M01">#REF!</definedName>
    <definedName name="_5M01">#REF!</definedName>
    <definedName name="_6M01">#REF!</definedName>
    <definedName name="_7M01">#REF!</definedName>
    <definedName name="_8M01">#REF!</definedName>
    <definedName name="_9M01">#REF!</definedName>
    <definedName name="Dow_silicones_uk_Ltd">Lists!$F$25</definedName>
    <definedName name="E.ON_Connahs_quay">Lists!$G$25:$G$28</definedName>
    <definedName name="hirwaun_ocgt">Lists!$H$25</definedName>
    <definedName name="LCPName">'[2]List of Plants'!$G$2:$G$5</definedName>
    <definedName name="Operators">'[2]List of Plants'!$A$231:$A$303</definedName>
    <definedName name="PlantDetails">'[3]Plant Details'!$A$4:$F$100</definedName>
    <definedName name="rwe_NPower">Lists!$I$25:$I$29</definedName>
    <definedName name="severn_power">Lists!$J$25:$J$26</definedName>
    <definedName name="Sites">[3]Lists!$G$9:$G$19</definedName>
    <definedName name="TheOperator">'[4]IED AR1'!$B$7</definedName>
    <definedName name="TheSite">'[4]IED AR1'!$B$11</definedName>
    <definedName name="Valero_Energy_Limited">Lists!$K$25:$K$30</definedName>
    <definedName name="Years">[3]Lists!$A$5:$A$17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 l="1"/>
  <c r="C21" i="1" l="1"/>
  <c r="B5" i="1"/>
  <c r="AA2" i="3" l="1"/>
  <c r="Z2" i="3"/>
  <c r="Y2" i="3"/>
  <c r="X2" i="3"/>
  <c r="W2" i="3"/>
  <c r="X1" i="3"/>
  <c r="Y1" i="3"/>
  <c r="Z1" i="3"/>
  <c r="AA1" i="3"/>
  <c r="W1" i="3"/>
  <c r="V2" i="3"/>
  <c r="U2" i="3"/>
  <c r="T2" i="3"/>
  <c r="S2" i="3"/>
  <c r="R2" i="3"/>
  <c r="C9" i="8"/>
  <c r="C2" i="8"/>
  <c r="E11" i="8" s="1"/>
  <c r="C4" i="8"/>
  <c r="C34" i="1"/>
  <c r="D5" i="1" s="1"/>
  <c r="C15" i="1" l="1"/>
  <c r="D2" i="3" s="1"/>
  <c r="C13" i="1"/>
  <c r="C5" i="8"/>
  <c r="P2" i="3"/>
  <c r="O2" i="3"/>
  <c r="N2" i="3"/>
  <c r="M2" i="3"/>
  <c r="L2" i="3"/>
  <c r="N1" i="4"/>
  <c r="L2" i="4"/>
  <c r="L1" i="4"/>
  <c r="J2" i="4"/>
  <c r="I2" i="4"/>
  <c r="H2" i="4"/>
  <c r="G2" i="4"/>
  <c r="F2" i="4"/>
  <c r="E2" i="4"/>
  <c r="B2" i="4"/>
  <c r="A2" i="4"/>
  <c r="Q2" i="3"/>
  <c r="K2" i="3"/>
  <c r="I2" i="3"/>
  <c r="H2" i="3"/>
  <c r="G2" i="3"/>
  <c r="F2" i="3"/>
  <c r="E2" i="3"/>
  <c r="C2" i="3"/>
  <c r="B2" i="3"/>
  <c r="A2" i="3"/>
  <c r="N3" i="2"/>
  <c r="N4" i="2"/>
  <c r="N5" i="2"/>
  <c r="N6" i="2"/>
  <c r="N7" i="2"/>
  <c r="N8" i="2"/>
  <c r="N9" i="2"/>
  <c r="N10" i="2"/>
  <c r="N11" i="2"/>
  <c r="N12" i="2"/>
  <c r="N13" i="2"/>
  <c r="N14" i="2"/>
  <c r="N15" i="2"/>
  <c r="N16" i="2"/>
  <c r="N17" i="2"/>
  <c r="N18" i="2"/>
  <c r="N19" i="2"/>
  <c r="N20" i="2"/>
  <c r="N2" i="2"/>
  <c r="K20" i="1"/>
  <c r="J2" i="3" s="1"/>
  <c r="C2" i="4" l="1"/>
  <c r="C6" i="8"/>
  <c r="K2" i="4"/>
  <c r="M2" i="4" s="1"/>
  <c r="C20" i="1"/>
  <c r="N2" i="4" s="1"/>
  <c r="D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Susan.Freeman</author>
  </authors>
  <commentList>
    <comment ref="R2" authorId="0" shapeId="0" xr:uid="{1A5FD265-D84D-43FE-95F3-68566E544EA0}">
      <text>
        <r>
          <rPr>
            <b/>
            <sz val="9"/>
            <color indexed="81"/>
            <rFont val="Tahoma"/>
            <family val="2"/>
          </rPr>
          <t>Susan.Freeman:</t>
        </r>
        <r>
          <rPr>
            <sz val="9"/>
            <color indexed="81"/>
            <rFont val="Tahoma"/>
            <family val="2"/>
          </rPr>
          <t xml:space="preserve">
reported as decommissioned in 2022 registry. Permit expired Oct 2022.</t>
        </r>
      </text>
    </comment>
    <comment ref="R3" authorId="0" shapeId="0" xr:uid="{AD9C4CEB-C075-44E6-8E92-8F0840252845}">
      <text>
        <r>
          <rPr>
            <b/>
            <sz val="9"/>
            <color indexed="81"/>
            <rFont val="Tahoma"/>
            <family val="2"/>
          </rPr>
          <t>Susan.Freeman:</t>
        </r>
        <r>
          <rPr>
            <sz val="9"/>
            <color indexed="81"/>
            <rFont val="Tahoma"/>
            <family val="2"/>
          </rPr>
          <t xml:space="preserve">
No longer in registry - LCP 43 was reported as decommissioned in the 2019 UK Registry on Industrial Sites </t>
        </r>
      </text>
    </comment>
    <comment ref="R7" authorId="0" shapeId="0" xr:uid="{65D5BF37-272F-4DE9-B3E3-D8150B992594}">
      <text>
        <r>
          <rPr>
            <b/>
            <sz val="9"/>
            <color indexed="81"/>
            <rFont val="Tahoma"/>
            <family val="2"/>
          </rPr>
          <t>Susan.Freeman:</t>
        </r>
        <r>
          <rPr>
            <sz val="9"/>
            <color indexed="81"/>
            <rFont val="Tahoma"/>
            <family val="2"/>
          </rPr>
          <t xml:space="preserve">
No longer in registry - LCP 83 was reported as decommissioned in the 2019 UK Registry on Industrial Sites</t>
        </r>
      </text>
    </comment>
    <comment ref="R8" authorId="0" shapeId="0" xr:uid="{D33FEA25-E6DE-40E9-9804-4C2B399D487C}">
      <text>
        <r>
          <rPr>
            <b/>
            <sz val="9"/>
            <color indexed="81"/>
            <rFont val="Tahoma"/>
            <family val="2"/>
          </rPr>
          <t>Susan.Freeman:</t>
        </r>
        <r>
          <rPr>
            <sz val="9"/>
            <color indexed="81"/>
            <rFont val="Tahoma"/>
            <family val="2"/>
          </rPr>
          <t xml:space="preserve">
No longer in registry - LCP 84 was reported as decommissioned in the 2019 UK Registry on Industrial Sites</t>
        </r>
      </text>
    </comment>
    <comment ref="R9" authorId="0" shapeId="0" xr:uid="{412B95B9-0152-45CA-BB1C-93B1E942C8E9}">
      <text>
        <r>
          <rPr>
            <b/>
            <sz val="9"/>
            <color indexed="81"/>
            <rFont val="Tahoma"/>
            <family val="2"/>
          </rPr>
          <t>Susan.Freeman:</t>
        </r>
        <r>
          <rPr>
            <sz val="9"/>
            <color indexed="81"/>
            <rFont val="Tahoma"/>
            <family val="2"/>
          </rPr>
          <t xml:space="preserve">
this LCP is still on registry as disused
</t>
        </r>
      </text>
    </comment>
    <comment ref="R19" authorId="0" shapeId="0" xr:uid="{F43F5382-8299-4C99-91B0-02A08F4384AC}">
      <text>
        <r>
          <rPr>
            <b/>
            <sz val="9"/>
            <color indexed="81"/>
            <rFont val="Tahoma"/>
            <family val="2"/>
          </rPr>
          <t>Susan.Freeman:</t>
        </r>
        <r>
          <rPr>
            <sz val="9"/>
            <color indexed="81"/>
            <rFont val="Tahoma"/>
            <family val="2"/>
          </rPr>
          <t xml:space="preserve">
No longer in registry - LCP 283 was reported as decommissioned in the 2019 UK Registry on Industrial Sites with the remark "Last day of operation 13/12/19. Now closed." 
</t>
        </r>
      </text>
    </comment>
    <comment ref="R38" authorId="0" shapeId="0" xr:uid="{716710DA-2F64-47E3-8224-10AB307B152A}">
      <text>
        <r>
          <rPr>
            <b/>
            <sz val="9"/>
            <color indexed="81"/>
            <rFont val="Tahoma"/>
            <family val="2"/>
          </rPr>
          <t>Susan.Freeman:</t>
        </r>
        <r>
          <rPr>
            <sz val="9"/>
            <color indexed="81"/>
            <rFont val="Tahoma"/>
            <family val="2"/>
          </rPr>
          <t xml:space="preserve">
No longer in registry - LCP 423 was reported as decommissioned in the 2021 UK Registry on Industrial Sites with the remark "Last day of supply contract 31/3/20. Now closed." </t>
        </r>
      </text>
    </comment>
  </commentList>
</comments>
</file>

<file path=xl/sharedStrings.xml><?xml version="1.0" encoding="utf-8"?>
<sst xmlns="http://schemas.openxmlformats.org/spreadsheetml/2006/main" count="251" uniqueCount="189">
  <si>
    <t>LPG</t>
  </si>
  <si>
    <t>Tar</t>
  </si>
  <si>
    <t>Coal</t>
  </si>
  <si>
    <t>Coke</t>
  </si>
  <si>
    <t>Date</t>
  </si>
  <si>
    <t>Peat</t>
  </si>
  <si>
    <t>Other</t>
  </si>
  <si>
    <t>TOTAL</t>
  </si>
  <si>
    <t>Biogas</t>
  </si>
  <si>
    <t>NOTES:</t>
  </si>
  <si>
    <t xml:space="preserve">Other </t>
  </si>
  <si>
    <t>Biomass</t>
  </si>
  <si>
    <t>By Fuel</t>
  </si>
  <si>
    <t>Lignite</t>
  </si>
  <si>
    <t>Fuel Name</t>
  </si>
  <si>
    <t>Operator:</t>
  </si>
  <si>
    <t>Parameter</t>
  </si>
  <si>
    <t>Furnace gas</t>
  </si>
  <si>
    <t>Natural gas</t>
  </si>
  <si>
    <t>Other gases</t>
  </si>
  <si>
    <t>Liquid fuels</t>
  </si>
  <si>
    <t>Oxygen steel</t>
  </si>
  <si>
    <t>Patent fuels</t>
  </si>
  <si>
    <t>Refinery gas</t>
  </si>
  <si>
    <t>Coke oven gas</t>
  </si>
  <si>
    <t>Site Location:</t>
  </si>
  <si>
    <t>Blast furnace gas</t>
  </si>
  <si>
    <t>Other solid fuels</t>
  </si>
  <si>
    <t>Annual Energy Input (TJ)</t>
  </si>
  <si>
    <t>Annual energy input (TJ)</t>
  </si>
  <si>
    <t>Permit/Variation number:</t>
  </si>
  <si>
    <t>Signed on behalf of the Operator</t>
  </si>
  <si>
    <t>(d)    No PDF documents shall be accepted.</t>
  </si>
  <si>
    <t>LCP Net Rated Thermal Input Capacity (MW):</t>
  </si>
  <si>
    <t>Breakdown of other solid fuels (if applicable)</t>
  </si>
  <si>
    <t>Total Annual NOx emission (tonnes excl. SU/SD)</t>
  </si>
  <si>
    <t>Breakdown of other gaseous fuels (if applicable)</t>
  </si>
  <si>
    <t>IED AR1 - Chapter 3 Emissions Inventory Reporting Form</t>
  </si>
  <si>
    <t>(b)    Annual emissions to air must be reported to 2 decimal places and exclude start-up and shut-down.</t>
  </si>
  <si>
    <t>(a)    Annual energy input must be reported in TJ to 1 decimal place and includes start-up and shutdown.</t>
  </si>
  <si>
    <t>(e)    Upload Forms held on GOV.UK will be accepted other variants of the forms will be automatically rejected which may impact their statutory obligations to report on time.</t>
  </si>
  <si>
    <t>(c)    All forms must be saved in the format IED AR1—DEFRA IED LCP Number - Inventory Year  i.e. IED AR1-XXX-2019.</t>
  </si>
  <si>
    <t>Year</t>
  </si>
  <si>
    <t>Operator</t>
  </si>
  <si>
    <t>Site location</t>
  </si>
  <si>
    <t>Site</t>
  </si>
  <si>
    <t>LCP number</t>
  </si>
  <si>
    <t>Previous MWth input rating</t>
  </si>
  <si>
    <t>Current MWth Input</t>
  </si>
  <si>
    <t>Start of operation date</t>
  </si>
  <si>
    <t>Dow Silicones UK Ltd Barry Cogeneration Plant</t>
  </si>
  <si>
    <t>E.ON Connah's Quay CCGT (A1)</t>
  </si>
  <si>
    <t>E.ON Connah's Quay CCGT (A2)</t>
  </si>
  <si>
    <t>E.ON Connah's Quay CCGT (A3)</t>
  </si>
  <si>
    <t>E.ON Connah's Quay CCGT (A4)</t>
  </si>
  <si>
    <t>Hirwaun OCGT</t>
  </si>
  <si>
    <t>RWE npower, Pembroke Power Station Unit 11</t>
  </si>
  <si>
    <t>RWE npower, Pembroke Power Station Unit 21</t>
  </si>
  <si>
    <t>RWE npower, Pembroke Power Station Unit 31</t>
  </si>
  <si>
    <t>RWE npower, Pembroke Power Station Unit 41</t>
  </si>
  <si>
    <t>RWE npower, Pembroke Power Station Unit 51</t>
  </si>
  <si>
    <t>Severn Power Station Unit 10</t>
  </si>
  <si>
    <t>Severn Power Station Unit 20</t>
  </si>
  <si>
    <t>Corus Port Talbot PT Works NP (ICL5)</t>
  </si>
  <si>
    <t>Tata Steel UK Limited Port Talbot 1 (Service Boilers)</t>
  </si>
  <si>
    <t>Tata Steel UK Limited Port Talbot 2 (Mitchell Boiler)</t>
  </si>
  <si>
    <t>Tata Steel UK Limited Port Talbot 3 (A5 Boiler)</t>
  </si>
  <si>
    <t>Tata Steel UK Limited Port Talbot 4 (6&amp;7 Boiler)</t>
  </si>
  <si>
    <t>Tata Steel UK Limited Port Talbot Boiler 8 (A68)</t>
  </si>
  <si>
    <t>Tata Steel UK Limited Port Talbot Boiler 9 (A69)</t>
  </si>
  <si>
    <t>Valero Energy Limited Pembroke Plant (A1/A2)</t>
  </si>
  <si>
    <t>Valero Energy Limited Pembroke Plant (A11/A12)</t>
  </si>
  <si>
    <t>Valero Energy Limited Pembroke Plant (A3/A4)</t>
  </si>
  <si>
    <t>Valero Energy Limited Pembroke Plant (A6)</t>
  </si>
  <si>
    <t>Valero Energy Limited Pembroke Plant (A7/A8/A9/A10)</t>
  </si>
  <si>
    <t>Valero Energy Pembroke Plant (Cogeneration Plant)</t>
  </si>
  <si>
    <t>n/a</t>
  </si>
  <si>
    <t>pre 2002</t>
  </si>
  <si>
    <t>Plant Name</t>
  </si>
  <si>
    <t>Baglan Operations, Baglan CCGT</t>
  </si>
  <si>
    <t>Centrica  Barry Power Station</t>
  </si>
  <si>
    <t>Corus Llanwern 3 package boilers</t>
  </si>
  <si>
    <t>Deeside Power, Flintshire CCGT (GT 1)</t>
  </si>
  <si>
    <t>Deeside Power, Flintshire CCGT (GT 2)</t>
  </si>
  <si>
    <t>Dragon LNG, WaterstonExisting GTs</t>
  </si>
  <si>
    <t>Ford Engine Plant, Bridgend Boilers</t>
  </si>
  <si>
    <t>Gaz de France, Deeside, Flintshire GT (A1)</t>
  </si>
  <si>
    <t>Gaz de France, Deeside, Flintshire GT (A2)</t>
  </si>
  <si>
    <t>Murco Petroleum Limited Milford Haven Refinery 1 (Duct A)</t>
  </si>
  <si>
    <t>Murco Petroleum Limited Milford Haven Refinery 2 (Duct B,C,D)</t>
  </si>
  <si>
    <t>RWE Generation UK plc Aberthaw PS</t>
  </si>
  <si>
    <t>SIMEC Uskmouth Power</t>
  </si>
  <si>
    <t>UPM-Kymmene UK Limited Shotton Paper Mill</t>
  </si>
  <si>
    <t>Aberthaw Power Station OCGT</t>
  </si>
  <si>
    <t>South Hook CHP (A1)</t>
  </si>
  <si>
    <t>Abergelli OCGT Plant</t>
  </si>
  <si>
    <t>Barry Cogeneration Plant</t>
  </si>
  <si>
    <t>CCGT (A1)</t>
  </si>
  <si>
    <t>CCGT (A2)</t>
  </si>
  <si>
    <t>CCGT (A3)</t>
  </si>
  <si>
    <t>CCGT (A4)</t>
  </si>
  <si>
    <t>Unit 11</t>
  </si>
  <si>
    <t>Unit 21</t>
  </si>
  <si>
    <t>Unit 31</t>
  </si>
  <si>
    <t>Unit 41</t>
  </si>
  <si>
    <t>Unit 51</t>
  </si>
  <si>
    <t>Unit 10</t>
  </si>
  <si>
    <t>Unit 20</t>
  </si>
  <si>
    <t>Pembroke Plant (A1/A2)</t>
  </si>
  <si>
    <t>Pembroke Plant (A11/A12)</t>
  </si>
  <si>
    <t>Pembroke Plant (A3/A4)</t>
  </si>
  <si>
    <t>Pembroke Plant (A6)</t>
  </si>
  <si>
    <t>Pembroke Plant (A7/A8/A9/A10)</t>
  </si>
  <si>
    <t>Pembroke Plant (Cogeneration Plant)</t>
  </si>
  <si>
    <t>LCP number:</t>
  </si>
  <si>
    <t>Total Annual Particulate emission (tonnes excl. SU/SD)</t>
  </si>
  <si>
    <t>Dow_Silicones_UK_Ltd</t>
  </si>
  <si>
    <t>E.ON_Connahs_Quay</t>
  </si>
  <si>
    <t>Wales_JP3632ZH</t>
  </si>
  <si>
    <t>Wales_AP3136UA</t>
  </si>
  <si>
    <t>Wales_BB3297CG</t>
  </si>
  <si>
    <t>Wales_DP3333TA</t>
  </si>
  <si>
    <t>Wales_HP3737UE</t>
  </si>
  <si>
    <t>Wales_QP3033LW</t>
  </si>
  <si>
    <t>Total Annual SO2 emission (tonnes excl. SU/SD)</t>
  </si>
  <si>
    <t>Hirwaun_OCGT</t>
  </si>
  <si>
    <t>RWE_npower</t>
  </si>
  <si>
    <t>Severn_Power</t>
  </si>
  <si>
    <t>Valero_Energy_Limited</t>
  </si>
  <si>
    <t>IED Reporting - Energy Usage, Emissions and operating hours for the year:</t>
  </si>
  <si>
    <t>LCP capacity</t>
  </si>
  <si>
    <t xml:space="preserve">The spreadsheet name should therefore be - </t>
  </si>
  <si>
    <t>Site operator</t>
  </si>
  <si>
    <t>Permit number</t>
  </si>
  <si>
    <t>Rated capacity</t>
  </si>
  <si>
    <t>Annual operating hours</t>
  </si>
  <si>
    <t>Total energy input</t>
  </si>
  <si>
    <t>SO2 annual T</t>
  </si>
  <si>
    <t>Nox annual T</t>
  </si>
  <si>
    <t>Particulates T</t>
  </si>
  <si>
    <t>Liquid fuels GJ</t>
  </si>
  <si>
    <t>Natural gas GJ</t>
  </si>
  <si>
    <t>Other gases GJ</t>
  </si>
  <si>
    <t>RFG GJ</t>
  </si>
  <si>
    <t>Version: 2 19 Aug 2025</t>
  </si>
  <si>
    <t>Biogas GJ</t>
  </si>
  <si>
    <t>LPG GJ</t>
  </si>
  <si>
    <t>Other GJ</t>
  </si>
  <si>
    <t>Name</t>
  </si>
  <si>
    <t>File name</t>
  </si>
  <si>
    <t>RELEASES TO AIR</t>
  </si>
  <si>
    <t xml:space="preserve">ANNUAL RETURN </t>
  </si>
  <si>
    <t>OPERATING HOURS</t>
  </si>
  <si>
    <t>Location:</t>
  </si>
  <si>
    <t>Permit/Variation Number:</t>
  </si>
  <si>
    <t xml:space="preserve">  Year:   </t>
  </si>
  <si>
    <t xml:space="preserve">(e) Annual operating hours in the given calendar year from the entry month into the 1,500 h/yr provision (in the first year as applicable) or from 1-Jan in subsequent calendar years, for either the whole LCP or the part of the LCP with emission limits that are applicable for &lt;1500 h/yr operation, excluding SU-SD.  For example, a plant that enters a 1,500 h/yr derogation when entering the LCP BREF compliance period would commence reporting the calendar year total hours counting from 1/8/2021. </t>
  </si>
  <si>
    <t xml:space="preserve">(f) Five year rolling average hours from entry month for either the whole LCP or the part of the LCP with emission limits applicable for &lt;1500 h/yr operation, excluding SU-SD.  For example, a plant that enters a 1,500 h/yr derogation when entering the LCP BREF compliance period would commence reporting the rolling average hours from 1/8/2021. </t>
  </si>
  <si>
    <t>(g) General note: hours of normal operation, excluding SU-SD, are reported as a decimal number to two decimal places.</t>
  </si>
  <si>
    <t>(h) Hours of excluded emissions data associated with Black Start running (total excluded hours from all in-year submissions of Form IED/LCPBREF BS1 or a manual estimate if only Form MF1 is used to report Total OTNOC).</t>
  </si>
  <si>
    <t>Signed on behalf of the Operator by:</t>
  </si>
  <si>
    <t>Date of return:</t>
  </si>
  <si>
    <t>Bypass
(hours)</t>
  </si>
  <si>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</si>
  <si>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</si>
  <si>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 xml:space="preserve"> Annual Operating Hours 1,500 Unit </t>
    </r>
    <r>
      <rPr>
        <vertAlign val="superscript"/>
        <sz val="11"/>
        <color indexed="8"/>
        <rFont val="Arial"/>
        <family val="2"/>
      </rPr>
      <t>(e)</t>
    </r>
    <r>
      <rPr>
        <sz val="11"/>
        <color indexed="8"/>
        <rFont val="Arial"/>
        <family val="2"/>
      </rPr>
      <t xml:space="preserve">
 Enter start date below hours in brackets
 e.g., (1/7/20) or (1/8/21)</t>
    </r>
  </si>
  <si>
    <r>
      <t xml:space="preserve"> Five year rolling average </t>
    </r>
    <r>
      <rPr>
        <vertAlign val="superscript"/>
        <sz val="11"/>
        <color indexed="8"/>
        <rFont val="Arial"/>
        <family val="2"/>
      </rPr>
      <t>(f)</t>
    </r>
  </si>
  <si>
    <r>
      <t xml:space="preserve"> Black start hours </t>
    </r>
    <r>
      <rPr>
        <vertAlign val="superscript"/>
        <sz val="11"/>
        <color indexed="8"/>
        <rFont val="Arial"/>
        <family val="2"/>
      </rPr>
      <t>(h)</t>
    </r>
  </si>
  <si>
    <r>
      <t xml:space="preserve"> Annual Operating Hours 1,500 Unit </t>
    </r>
    <r>
      <rPr>
        <vertAlign val="superscript"/>
        <sz val="11"/>
        <color indexed="8"/>
        <rFont val="Arial"/>
        <family val="2"/>
      </rPr>
      <t>(e)</t>
    </r>
    <r>
      <rPr>
        <sz val="11"/>
        <color indexed="8"/>
        <rFont val="Arial"/>
        <family val="2"/>
      </rPr>
      <t xml:space="preserve">
</t>
    </r>
  </si>
  <si>
    <t>There is a colour code to the data entry cells -</t>
  </si>
  <si>
    <t>Yellow</t>
  </si>
  <si>
    <t>picklist</t>
  </si>
  <si>
    <t>Orange</t>
  </si>
  <si>
    <t>Pink</t>
  </si>
  <si>
    <t>Blue</t>
  </si>
  <si>
    <t>Data input needed</t>
  </si>
  <si>
    <t>Brown</t>
  </si>
  <si>
    <t>Data can not be entered in these cells</t>
  </si>
  <si>
    <t>This spreadsheet has a number of tabs and data only needs to be entered into the LCP AR1 and IED HR1 tab.</t>
  </si>
  <si>
    <t>Interdependent picklist</t>
  </si>
  <si>
    <t>Auto populated information based on other cells</t>
  </si>
  <si>
    <r>
      <t xml:space="preserve">(a) Annual operating hours for </t>
    </r>
    <r>
      <rPr>
        <u/>
        <sz val="9"/>
        <rFont val="Arial"/>
        <family val="2"/>
      </rPr>
      <t>every</t>
    </r>
    <r>
      <rPr>
        <sz val="9"/>
        <rFont val="Arial"/>
        <family val="2"/>
      </rPr>
      <t xml:space="preserve"> LCP</t>
    </r>
    <r>
      <rPr>
        <u/>
        <sz val="9"/>
        <rFont val="Arial"/>
        <family val="2"/>
      </rPr>
      <t xml:space="preserve"> from 1-Jan in calendar year</t>
    </r>
    <r>
      <rPr>
        <sz val="9"/>
        <rFont val="Arial"/>
        <family val="2"/>
      </rPr>
      <t>, excluding Start-Up and Shut-down (SU-SD).  (For gas turbines with a Bypass stack, include the Bypass stack operating hours, excluding SU-SD, even though these are reported separately).</t>
    </r>
  </si>
  <si>
    <r>
      <t xml:space="preserve">(b) For gas turbines with a Bypass stack, report Bypass operating hours </t>
    </r>
    <r>
      <rPr>
        <u/>
        <sz val="9"/>
        <rFont val="Arial"/>
        <family val="2"/>
      </rPr>
      <t>from 1-Jan in calendar year</t>
    </r>
    <r>
      <rPr>
        <sz val="9"/>
        <rFont val="Arial"/>
        <family val="2"/>
      </rPr>
      <t>, excluding SU-SD, in the adjacent column (labelled Bypass) which may be deleted if not applicable.</t>
    </r>
    <r>
      <rPr>
        <u/>
        <sz val="9"/>
        <rFont val="Arial"/>
        <family val="2"/>
      </rPr>
      <t xml:space="preserve"> </t>
    </r>
  </si>
  <si>
    <r>
      <t xml:space="preserve">(c) Cumulative operating hours </t>
    </r>
    <r>
      <rPr>
        <u/>
        <sz val="9"/>
        <rFont val="Arial"/>
        <family val="2"/>
      </rPr>
      <t>from 1-Jan-2016</t>
    </r>
    <r>
      <rPr>
        <sz val="9"/>
        <rFont val="Arial"/>
        <family val="2"/>
      </rPr>
      <t xml:space="preserve"> for LCP subject to a Limited Lifetime Derogation or a 10,000h monitoring derogation, excluding SU-SD. (For gas turbines with a Bypass stack, include the Bypass stack operating hours, excluding SU-SD, even though these are reported separately).</t>
    </r>
  </si>
  <si>
    <r>
      <t>(d) For gas turbines with a Bypass stack, report Bypass Cumulative operating hours from 1-Jan-2016 if subject to a separate 10,000h monitoring derogation, in the adjacent column (labelled Bypass), excluding SU-SD.</t>
    </r>
    <r>
      <rPr>
        <u/>
        <sz val="9"/>
        <rFont val="Arial"/>
        <family val="2"/>
      </rPr>
      <t xml:space="preserve"> </t>
    </r>
  </si>
  <si>
    <t>The spreadsheet must be saved in the format IED AR1—DEFRA IED LCP Number - Inventory Year  i.e. IED AR1-XXX-2019 - see Note C in the  LCPD AR1 Data Input tab</t>
  </si>
  <si>
    <t>The LCPD AR1 Data Input tab needs to be completed first as the generic part of the HR1 form is autopopulated from the information entered in the top part of the AR1 form</t>
  </si>
  <si>
    <t>RWE Generation UK plc</t>
  </si>
  <si>
    <t>Dan McDermott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</si>
</sst>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25"/>
      <color indexed="8"/>
      <name val="Arial"/>
      <family val="2"/>
    </font>
    <font>
      <b/>
      <u/>
      <sz val="17.25"/>
      <color indexed="57"/>
      <name val="Calibri"/>
      <family val="2"/>
    </font>
    <font>
      <b/>
      <sz val="9"/>
      <color indexed="22"/>
      <name val="Arial"/>
      <family val="2"/>
    </font>
    <font>
      <sz val="8.25"/>
      <color indexed="10"/>
      <name val="Arial"/>
      <family val="2"/>
    </font>
    <font>
      <b/>
      <sz val="11.25"/>
      <color indexed="8"/>
      <name val="Calibri"/>
      <family val="2"/>
    </font>
    <font>
      <b/>
      <sz val="9.75"/>
      <color indexed="8"/>
      <name val="Calibri"/>
      <family val="2"/>
    </font>
    <font>
      <sz val="9.75"/>
      <color indexed="8"/>
      <name val="Arial"/>
      <family val="2"/>
    </font>
    <font>
      <b/>
      <sz val="9.75"/>
      <color indexed="8"/>
      <name val="Arial"/>
      <family val="2"/>
    </font>
    <font>
      <b/>
      <sz val="8.25"/>
      <color indexed="12"/>
      <name val="Arial"/>
      <family val="2"/>
    </font>
    <font>
      <b/>
      <sz val="15"/>
      <color indexed="10"/>
      <name val="Arial"/>
      <family val="2"/>
    </font>
    <font>
      <b/>
      <sz val="11.25"/>
      <color indexed="8"/>
      <name val="Arial"/>
      <family val="2"/>
    </font>
    <font>
      <u/>
      <sz val="9.75"/>
      <color indexed="10"/>
      <name val="Arial"/>
      <family val="2"/>
    </font>
    <font>
      <sz val="9.75"/>
      <color indexed="10"/>
      <name val="Arial"/>
      <family val="2"/>
    </font>
    <font>
      <b/>
      <sz val="8.25"/>
      <color indexed="8"/>
      <name val="Arial"/>
      <family val="2"/>
    </font>
    <font>
      <sz val="9.75"/>
      <color indexed="8"/>
      <name val="Calibri"/>
      <family val="2"/>
    </font>
    <font>
      <sz val="10"/>
      <name val="Arial"/>
      <family val="2"/>
    </font>
    <font>
      <b/>
      <sz val="10"/>
      <name val="Arial"/>
      <family val="2"/>
    </font>
    <font>
      <b/>
      <sz val="9"/>
      <color indexed="81"/>
      <name val="Tahoma"/>
      <family val="2"/>
    </font>
    <font>
      <sz val="9"/>
      <color indexed="81"/>
      <name val="Tahoma"/>
      <family val="2"/>
    </font>
    <font>
      <b/>
      <sz val="11"/>
      <name val="Arial"/>
      <family val="2"/>
    </font>
    <font>
      <sz val="11"/>
      <name val="Arial"/>
      <family val="2"/>
    </font>
    <font>
      <vertAlign val="superscript"/>
      <sz val="11"/>
      <name val="Arial"/>
      <family val="2"/>
    </font>
    <font>
      <sz val="12"/>
      <name val="Arial"/>
      <family val="2"/>
    </font>
    <font>
      <sz val="11"/>
      <color indexed="8"/>
      <name val="Arial"/>
      <family val="2"/>
    </font>
    <font>
      <b/>
      <sz val="11"/>
      <color indexed="8"/>
      <name val="Arial"/>
      <family val="2"/>
    </font>
    <font>
      <vertAlign val="superscript"/>
      <sz val="11"/>
      <color indexed="8"/>
      <name val="Arial"/>
      <family val="2"/>
    </font>
    <font>
      <b/>
      <sz val="12"/>
      <color rgb="FFFF0000"/>
      <name val="Calibri"/>
      <family val="2"/>
    </font>
    <font>
      <sz val="9"/>
      <name val="Arial"/>
      <family val="2"/>
    </font>
    <font>
      <u/>
      <sz val="9"/>
      <name val="Arial"/>
      <family val="2"/>
    </font>
  </fonts>
  <fills count="17">
    <fill>
      <patternFill patternType="none"/>
    </fill>
    <fill>
      <patternFill patternType="gray125"/>
    </fill>
    <fill>
      <patternFill patternType="solid">
        <fgColor indexed="22"/>
      </patternFill>
    </fill>
    <fill>
      <patternFill patternType="solid">
        <fgColor indexed="43"/>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3" tint="0.749992370372631"/>
        <bgColor indexed="64"/>
      </patternFill>
    </fill>
    <fill>
      <patternFill patternType="solid">
        <fgColor theme="4" tint="0.79998168889431442"/>
        <bgColor indexed="64"/>
      </patternFill>
    </fill>
    <fill>
      <patternFill patternType="solid">
        <fgColor theme="0" tint="-0.14996795556505021"/>
        <bgColor indexed="64"/>
      </patternFill>
    </fill>
    <fill>
      <patternFill patternType="solid">
        <fgColor rgb="FFFFFF99"/>
        <bgColor indexed="64"/>
      </patternFill>
    </fill>
    <fill>
      <patternFill patternType="solid">
        <fgColor theme="5" tint="-0.249977111117893"/>
        <bgColor indexed="64"/>
      </patternFill>
    </fill>
  </fills>
  <borders count="31">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theme="1"/>
      </left>
      <right/>
      <top style="medium">
        <color theme="1"/>
      </top>
      <bottom/>
      <diagonal/>
    </border>
    <border>
      <left style="medium">
        <color theme="1"/>
      </left>
      <right/>
      <top/>
      <bottom/>
      <diagonal/>
    </border>
    <border>
      <left style="medium">
        <color theme="1"/>
      </left>
      <right style="thin">
        <color indexed="23"/>
      </right>
      <top style="medium">
        <color theme="1"/>
      </top>
      <bottom style="thin">
        <color indexed="8"/>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23"/>
      </right>
      <top style="thin">
        <color indexed="8"/>
      </top>
      <bottom style="thin">
        <color theme="1"/>
      </bottom>
      <diagonal/>
    </border>
    <border>
      <left style="medium">
        <color theme="1"/>
      </left>
      <right/>
      <top style="thin">
        <color theme="1"/>
      </top>
      <bottom style="thin">
        <color theme="1"/>
      </bottom>
      <diagonal/>
    </border>
    <border>
      <left style="medium">
        <color theme="1"/>
      </left>
      <right style="thin">
        <color indexed="23"/>
      </right>
      <top style="thin">
        <color theme="1"/>
      </top>
      <bottom style="thin">
        <color theme="1"/>
      </bottom>
      <diagonal/>
    </border>
    <border>
      <left style="medium">
        <color theme="1"/>
      </left>
      <right/>
      <top/>
      <bottom style="medium">
        <color theme="1"/>
      </bottom>
      <diagonal/>
    </border>
    <border>
      <left style="medium">
        <color indexed="64"/>
      </left>
      <right style="medium">
        <color theme="1"/>
      </right>
      <top style="medium">
        <color indexed="64"/>
      </top>
      <bottom/>
      <diagonal/>
    </border>
    <border>
      <left style="medium">
        <color theme="1"/>
      </left>
      <right/>
      <top style="medium">
        <color indexed="64"/>
      </top>
      <bottom/>
      <diagonal/>
    </border>
    <border>
      <left style="medium">
        <color theme="1"/>
      </left>
      <right style="medium">
        <color indexed="64"/>
      </right>
      <top style="medium">
        <color indexed="64"/>
      </top>
      <bottom/>
      <diagonal/>
    </border>
    <border>
      <left style="medium">
        <color indexed="64"/>
      </left>
      <right style="medium">
        <color theme="1"/>
      </right>
      <top/>
      <bottom style="medium">
        <color theme="1"/>
      </bottom>
      <diagonal/>
    </border>
    <border>
      <left style="medium">
        <color indexed="64"/>
      </left>
      <right/>
      <top style="medium">
        <color theme="1"/>
      </top>
      <bottom/>
      <diagonal/>
    </border>
    <border>
      <left style="medium">
        <color theme="1"/>
      </left>
      <right style="medium">
        <color indexed="64"/>
      </right>
      <top style="medium">
        <color theme="1"/>
      </top>
      <bottom style="thin">
        <color indexed="8"/>
      </bottom>
      <diagonal/>
    </border>
    <border>
      <left style="medium">
        <color indexed="64"/>
      </left>
      <right/>
      <top style="thin">
        <color indexed="8"/>
      </top>
      <bottom/>
      <diagonal/>
    </border>
    <border>
      <left style="medium">
        <color theme="1"/>
      </left>
      <right style="medium">
        <color indexed="64"/>
      </right>
      <top style="thin">
        <color indexed="8"/>
      </top>
      <bottom style="thin">
        <color indexed="8"/>
      </bottom>
      <diagonal/>
    </border>
    <border>
      <left style="medium">
        <color theme="1"/>
      </left>
      <right style="medium">
        <color indexed="64"/>
      </right>
      <top style="thin">
        <color indexed="8"/>
      </top>
      <bottom style="thin">
        <color theme="1"/>
      </bottom>
      <diagonal/>
    </border>
    <border>
      <left style="medium">
        <color indexed="64"/>
      </left>
      <right/>
      <top style="thin">
        <color theme="1"/>
      </top>
      <bottom style="thin">
        <color theme="1"/>
      </bottom>
      <diagonal/>
    </border>
    <border>
      <left style="medium">
        <color theme="1"/>
      </left>
      <right style="medium">
        <color indexed="64"/>
      </right>
      <top style="thin">
        <color theme="1"/>
      </top>
      <bottom style="thin">
        <color theme="1"/>
      </bottom>
      <diagonal/>
    </border>
    <border>
      <left style="medium">
        <color indexed="64"/>
      </left>
      <right/>
      <top/>
      <bottom style="medium">
        <color indexed="64"/>
      </bottom>
      <diagonal/>
    </border>
    <border>
      <left style="medium">
        <color theme="1"/>
      </left>
      <right style="thin">
        <color indexed="23"/>
      </right>
      <top/>
      <bottom style="medium">
        <color indexed="64"/>
      </bottom>
      <diagonal/>
    </border>
    <border>
      <left style="medium">
        <color theme="1"/>
      </left>
      <right style="medium">
        <color indexed="64"/>
      </right>
      <top/>
      <bottom style="medium">
        <color indexed="64"/>
      </bottom>
      <diagonal/>
    </border>
    <border>
      <left style="medium">
        <color theme="1"/>
      </left>
      <right style="medium">
        <color indexed="64"/>
      </right>
      <top/>
      <bottom style="medium">
        <color theme="1"/>
      </bottom>
      <diagonal/>
    </border>
  </borders>
  <cellStyleXfs count="3">
    <xf numFmtId="0" fontId="0" fillId="0" borderId="0"/>
    <xf numFmtId="0" fontId="16" fillId="0" borderId="0"/>
    <xf numFmtId="0" fontId="23" fillId="0" borderId="0"/>
  </cellStyleXfs>
  <cellXfs count="112">
    <xf numFmtId="0" fontId="0" fillId="0" borderId="0" xfId="0"/>
    <xf numFmtId="0" fontId="1"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right" vertical="center"/>
    </xf>
    <xf numFmtId="0" fontId="7" fillId="0" borderId="0" xfId="0" applyFont="1" applyAlignment="1">
      <alignment horizontal="right" vertical="center"/>
    </xf>
    <xf numFmtId="0" fontId="8" fillId="0" borderId="0" xfId="0" applyFont="1" applyAlignment="1">
      <alignment horizontal="left" vertical="center"/>
    </xf>
    <xf numFmtId="0" fontId="9" fillId="0" borderId="0" xfId="0" applyFont="1" applyAlignment="1">
      <alignment horizontal="right" vertical="center"/>
    </xf>
    <xf numFmtId="0" fontId="8" fillId="2" borderId="0" xfId="0" applyFont="1" applyFill="1" applyAlignment="1">
      <alignment horizontal="left" vertical="center"/>
    </xf>
    <xf numFmtId="0" fontId="8" fillId="2" borderId="0" xfId="0" applyFont="1" applyFill="1" applyAlignment="1">
      <alignment horizontal="right" vertical="center"/>
    </xf>
    <xf numFmtId="0" fontId="10" fillId="0" borderId="0" xfId="0" applyFont="1" applyAlignment="1">
      <alignment horizontal="right" vertical="center"/>
    </xf>
    <xf numFmtId="0" fontId="1" fillId="0" borderId="2" xfId="0" applyFont="1" applyBorder="1" applyAlignment="1">
      <alignment horizontal="right" vertical="center"/>
    </xf>
    <xf numFmtId="0" fontId="7" fillId="0" borderId="3" xfId="0" applyFont="1" applyBorder="1" applyAlignment="1">
      <alignment horizontal="center" vertical="center"/>
    </xf>
    <xf numFmtId="0" fontId="1" fillId="0" borderId="3" xfId="0" applyFont="1" applyBorder="1" applyAlignment="1">
      <alignment horizontal="righ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8" fillId="0" borderId="1" xfId="0" applyFont="1" applyBorder="1" applyAlignment="1">
      <alignment horizontal="left" vertical="center"/>
    </xf>
    <xf numFmtId="0" fontId="1" fillId="0" borderId="4" xfId="0" applyFont="1" applyBorder="1" applyAlignment="1">
      <alignment horizontal="right" vertical="center"/>
    </xf>
    <xf numFmtId="0" fontId="12" fillId="0" borderId="0" xfId="0" applyFont="1" applyAlignment="1">
      <alignment horizontal="right" vertical="center"/>
    </xf>
    <xf numFmtId="0" fontId="13" fillId="0" borderId="0" xfId="0" applyFont="1" applyAlignment="1">
      <alignment horizontal="right" vertical="center"/>
    </xf>
    <xf numFmtId="0" fontId="7" fillId="0" borderId="0" xfId="0" applyFont="1" applyAlignment="1">
      <alignment horizontal="left" vertical="center"/>
    </xf>
    <xf numFmtId="0" fontId="14" fillId="0" borderId="0" xfId="0" applyFont="1" applyAlignment="1">
      <alignment horizontal="left" vertical="center"/>
    </xf>
    <xf numFmtId="0" fontId="11" fillId="0" borderId="1" xfId="0" applyFont="1" applyBorder="1" applyAlignment="1">
      <alignment horizontal="left" vertical="center"/>
    </xf>
    <xf numFmtId="0" fontId="1" fillId="0" borderId="1" xfId="0" applyFont="1" applyBorder="1" applyAlignment="1">
      <alignment horizontal="right" vertical="center"/>
    </xf>
    <xf numFmtId="0" fontId="7" fillId="3" borderId="1" xfId="0" applyFont="1" applyFill="1" applyBorder="1" applyAlignment="1">
      <alignment horizontal="left" vertical="center"/>
    </xf>
    <xf numFmtId="0" fontId="8" fillId="0" borderId="3" xfId="0" applyFont="1" applyBorder="1" applyAlignment="1">
      <alignment horizontal="left" vertical="center"/>
    </xf>
    <xf numFmtId="0" fontId="15" fillId="0" borderId="0" xfId="0" applyFont="1" applyAlignment="1">
      <alignment horizontal="left" vertical="center"/>
    </xf>
    <xf numFmtId="0" fontId="17" fillId="4" borderId="5" xfId="0" applyFont="1" applyFill="1" applyBorder="1" applyAlignment="1">
      <alignment horizontal="center"/>
    </xf>
    <xf numFmtId="0" fontId="16" fillId="4" borderId="5" xfId="0" applyFont="1" applyFill="1" applyBorder="1" applyAlignment="1">
      <alignment horizontal="left"/>
    </xf>
    <xf numFmtId="0" fontId="16" fillId="5" borderId="5" xfId="0" applyFont="1" applyFill="1" applyBorder="1" applyAlignment="1">
      <alignment horizontal="left"/>
    </xf>
    <xf numFmtId="0" fontId="16" fillId="6" borderId="5" xfId="0" applyFont="1" applyFill="1" applyBorder="1" applyAlignment="1">
      <alignment horizontal="left"/>
    </xf>
    <xf numFmtId="0" fontId="16" fillId="7" borderId="5" xfId="0" applyFont="1" applyFill="1" applyBorder="1" applyAlignment="1">
      <alignment horizontal="left"/>
    </xf>
    <xf numFmtId="0" fontId="16" fillId="0" borderId="5" xfId="0" applyFont="1" applyBorder="1" applyAlignment="1">
      <alignment horizontal="left"/>
    </xf>
    <xf numFmtId="0" fontId="16" fillId="0" borderId="5" xfId="0" applyFont="1" applyBorder="1"/>
    <xf numFmtId="0" fontId="0" fillId="4" borderId="5" xfId="0" applyFill="1" applyBorder="1"/>
    <xf numFmtId="0" fontId="16" fillId="4" borderId="5" xfId="0" applyFont="1" applyFill="1" applyBorder="1"/>
    <xf numFmtId="0" fontId="0" fillId="5" borderId="5" xfId="0" applyFill="1" applyBorder="1"/>
    <xf numFmtId="0" fontId="0" fillId="8" borderId="5" xfId="0" applyFill="1" applyBorder="1"/>
    <xf numFmtId="14" fontId="0" fillId="0" borderId="0" xfId="0" applyNumberFormat="1"/>
    <xf numFmtId="0" fontId="16" fillId="0" borderId="0" xfId="0" applyFont="1"/>
    <xf numFmtId="0" fontId="7" fillId="9" borderId="1" xfId="0" applyFont="1" applyFill="1" applyBorder="1" applyAlignment="1">
      <alignment horizontal="right" vertical="center"/>
    </xf>
    <xf numFmtId="0" fontId="8" fillId="10" borderId="0" xfId="0" applyFont="1" applyFill="1" applyAlignment="1" applyProtection="1">
      <alignment horizontal="left" vertical="center"/>
      <protection locked="0"/>
    </xf>
    <xf numFmtId="0" fontId="7" fillId="11"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center" vertical="center"/>
      <protection locked="0"/>
    </xf>
    <xf numFmtId="0" fontId="15" fillId="9" borderId="0" xfId="0" applyFont="1" applyFill="1" applyAlignment="1">
      <alignment horizontal="left" vertical="center"/>
    </xf>
    <xf numFmtId="0" fontId="16" fillId="0" borderId="0" xfId="0" applyFont="1" applyAlignment="1">
      <alignment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0" xfId="0" applyAlignment="1">
      <alignment horizontal="center"/>
    </xf>
    <xf numFmtId="0" fontId="7" fillId="13" borderId="6"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xf numFmtId="14" fontId="1" fillId="13" borderId="6" xfId="0" applyNumberFormat="1" applyFont="1" applyFill="1" applyBorder="1" applyAlignment="1" applyProtection="1">
      <alignment horizontal="left" vertical="center"/>
      <protection locked="0"/>
    </xf>
    <xf numFmtId="0" fontId="16" fillId="0" borderId="0" xfId="0" applyFont="1" applyAlignment="1">
      <alignment horizontal="center" wrapText="1"/>
    </xf>
    <xf numFmtId="0" fontId="0" fillId="0" borderId="0" xfId="0" applyAlignment="1">
      <alignment wrapText="1"/>
    </xf>
    <xf numFmtId="0" fontId="20" fillId="0" borderId="0" xfId="1" applyFont="1"/>
    <xf numFmtId="0" fontId="21" fillId="0" borderId="0" xfId="1" applyFont="1"/>
    <xf numFmtId="0" fontId="21" fillId="0" borderId="0" xfId="1" applyFont="1" applyAlignment="1">
      <alignment horizontal="left"/>
    </xf>
    <xf numFmtId="0" fontId="0" fillId="9" borderId="0" xfId="0" applyFill="1"/>
    <xf numFmtId="2" fontId="0" fillId="0" borderId="0" xfId="0" applyNumberFormat="1" applyAlignment="1">
      <alignment horizontal="center"/>
    </xf>
    <xf numFmtId="2" fontId="0" fillId="0" borderId="0" xfId="0" applyNumberFormat="1"/>
    <xf numFmtId="39" fontId="24" fillId="4" borderId="7" xfId="2" applyNumberFormat="1" applyFont="1" applyFill="1" applyBorder="1" applyAlignment="1" applyProtection="1">
      <alignment horizontal="left" vertical="center" wrapText="1"/>
      <protection locked="0"/>
    </xf>
    <xf numFmtId="39" fontId="24" fillId="4" borderId="10" xfId="2" applyNumberFormat="1" applyFont="1" applyFill="1" applyBorder="1" applyAlignment="1" applyProtection="1">
      <alignment horizontal="left" vertical="center" wrapText="1"/>
      <protection locked="0"/>
    </xf>
    <xf numFmtId="39" fontId="24" fillId="4" borderId="13" xfId="2" applyNumberFormat="1" applyFont="1" applyFill="1" applyBorder="1" applyAlignment="1" applyProtection="1">
      <alignment horizontal="left" vertical="center" wrapText="1"/>
      <protection locked="0"/>
    </xf>
    <xf numFmtId="39" fontId="24" fillId="4" borderId="15" xfId="2" applyNumberFormat="1" applyFont="1" applyFill="1" applyBorder="1" applyAlignment="1" applyProtection="1">
      <alignment horizontal="left" vertical="center" wrapText="1"/>
      <protection locked="0"/>
    </xf>
    <xf numFmtId="0" fontId="16" fillId="15" borderId="0" xfId="0" applyFont="1" applyFill="1"/>
    <xf numFmtId="0" fontId="16" fillId="10" borderId="0" xfId="0" applyFont="1" applyFill="1"/>
    <xf numFmtId="0" fontId="0" fillId="10" borderId="0" xfId="0" applyFill="1"/>
    <xf numFmtId="0" fontId="16" fillId="9" borderId="0" xfId="0" applyFont="1" applyFill="1"/>
    <xf numFmtId="0" fontId="7" fillId="16" borderId="1" xfId="0" applyFont="1" applyFill="1" applyBorder="1" applyAlignment="1">
      <alignment horizontal="right" vertical="center"/>
    </xf>
    <xf numFmtId="0" fontId="7" fillId="11" borderId="1" xfId="0" applyFont="1" applyFill="1" applyBorder="1" applyAlignment="1" applyProtection="1">
      <alignment horizontal="left" vertical="center"/>
      <protection locked="0"/>
    </xf>
    <xf numFmtId="0" fontId="7" fillId="16" borderId="1" xfId="0" applyFont="1" applyFill="1" applyBorder="1" applyAlignment="1">
      <alignment horizontal="center" vertical="center"/>
    </xf>
    <xf numFmtId="0" fontId="16" fillId="16" borderId="0" xfId="0" applyFont="1" applyFill="1"/>
    <xf numFmtId="0" fontId="0" fillId="16" borderId="0" xfId="0" applyFill="1"/>
    <xf numFmtId="2" fontId="24" fillId="12" borderId="9" xfId="2" applyNumberFormat="1" applyFont="1" applyFill="1" applyBorder="1" applyAlignment="1" applyProtection="1">
      <alignment horizontal="center" vertical="center"/>
      <protection locked="0"/>
    </xf>
    <xf numFmtId="2" fontId="24" fillId="12" borderId="11" xfId="2" applyNumberFormat="1" applyFont="1" applyFill="1" applyBorder="1" applyAlignment="1" applyProtection="1">
      <alignment horizontal="center" vertical="center"/>
      <protection locked="0"/>
    </xf>
    <xf numFmtId="2" fontId="24" fillId="12" borderId="12" xfId="2" applyNumberFormat="1" applyFont="1" applyFill="1" applyBorder="1" applyAlignment="1" applyProtection="1">
      <alignment horizontal="center" vertical="center"/>
      <protection locked="0"/>
    </xf>
    <xf numFmtId="2" fontId="24" fillId="12" borderId="14" xfId="2" applyNumberFormat="1" applyFont="1" applyFill="1" applyBorder="1" applyAlignment="1" applyProtection="1">
      <alignment horizontal="center" vertical="center"/>
      <protection locked="0"/>
    </xf>
    <xf numFmtId="0" fontId="21" fillId="12" borderId="0" xfId="1" applyFont="1" applyFill="1" applyProtection="1">
      <protection locked="0"/>
    </xf>
    <xf numFmtId="0" fontId="7" fillId="11" borderId="1" xfId="0" applyFont="1" applyFill="1" applyBorder="1" applyAlignment="1">
      <alignment horizontal="left" vertical="center"/>
    </xf>
    <xf numFmtId="39" fontId="24" fillId="14" borderId="20" xfId="2" applyNumberFormat="1" applyFont="1" applyFill="1" applyBorder="1" applyAlignment="1" applyProtection="1">
      <alignment horizontal="left" vertical="center" wrapText="1"/>
      <protection locked="0"/>
    </xf>
    <xf numFmtId="2" fontId="24" fillId="12" borderId="21" xfId="2" applyNumberFormat="1" applyFont="1" applyFill="1" applyBorder="1" applyAlignment="1" applyProtection="1">
      <alignment horizontal="center" vertical="center"/>
      <protection locked="0"/>
    </xf>
    <xf numFmtId="39" fontId="24" fillId="14" borderId="22" xfId="2" applyNumberFormat="1" applyFont="1" applyFill="1" applyBorder="1" applyAlignment="1" applyProtection="1">
      <alignment horizontal="left" vertical="center" wrapText="1"/>
      <protection locked="0"/>
    </xf>
    <xf numFmtId="2" fontId="24" fillId="12" borderId="23" xfId="2" applyNumberFormat="1" applyFont="1" applyFill="1" applyBorder="1" applyAlignment="1" applyProtection="1">
      <alignment horizontal="center" vertical="center"/>
      <protection locked="0"/>
    </xf>
    <xf numFmtId="2" fontId="24" fillId="12" borderId="24" xfId="2" applyNumberFormat="1" applyFont="1" applyFill="1" applyBorder="1" applyAlignment="1" applyProtection="1">
      <alignment horizontal="center" vertical="center"/>
      <protection locked="0"/>
    </xf>
    <xf numFmtId="39" fontId="24" fillId="14" borderId="25" xfId="2" applyNumberFormat="1" applyFont="1" applyFill="1" applyBorder="1" applyAlignment="1" applyProtection="1">
      <alignment horizontal="left" vertical="center" wrapText="1"/>
      <protection locked="0"/>
    </xf>
    <xf numFmtId="2" fontId="24" fillId="12" borderId="26" xfId="2" applyNumberFormat="1" applyFont="1" applyFill="1" applyBorder="1" applyAlignment="1" applyProtection="1">
      <alignment horizontal="center" vertical="center"/>
      <protection locked="0"/>
    </xf>
    <xf numFmtId="39" fontId="24" fillId="14" borderId="27" xfId="2" applyNumberFormat="1" applyFont="1" applyFill="1" applyBorder="1" applyAlignment="1" applyProtection="1">
      <alignment horizontal="left" vertical="center" wrapText="1"/>
      <protection locked="0"/>
    </xf>
    <xf numFmtId="2" fontId="24" fillId="12" borderId="28" xfId="2" applyNumberFormat="1" applyFont="1" applyFill="1" applyBorder="1" applyAlignment="1" applyProtection="1">
      <alignment horizontal="center" vertical="center"/>
      <protection locked="0"/>
    </xf>
    <xf numFmtId="2" fontId="24" fillId="12" borderId="29" xfId="2" applyNumberFormat="1" applyFont="1" applyFill="1" applyBorder="1" applyAlignment="1" applyProtection="1">
      <alignment horizontal="center" vertical="center"/>
      <protection locked="0"/>
    </xf>
    <xf numFmtId="0" fontId="5" fillId="0" borderId="0" xfId="0" applyFont="1" applyAlignment="1">
      <alignment horizontal="left" vertical="center"/>
    </xf>
    <xf numFmtId="0" fontId="27" fillId="0" borderId="0" xfId="0" applyFont="1" applyAlignment="1">
      <alignment horizontal="left" vertical="center"/>
    </xf>
    <xf numFmtId="0" fontId="6" fillId="0" borderId="0" xfId="0" applyFont="1" applyAlignment="1" applyProtection="1">
      <alignment horizontal="left" vertical="center"/>
      <protection locked="0"/>
    </xf>
    <xf numFmtId="0" fontId="15" fillId="0" borderId="0" xfId="0" applyFont="1" applyAlignment="1">
      <alignment horizontal="left" vertical="center"/>
    </xf>
    <xf numFmtId="0" fontId="8" fillId="2" borderId="1" xfId="0" applyFont="1" applyFill="1" applyBorder="1" applyAlignment="1">
      <alignment horizontal="center" vertical="center"/>
    </xf>
    <xf numFmtId="0" fontId="8" fillId="9" borderId="0" xfId="0" applyFont="1" applyFill="1" applyAlignment="1">
      <alignment horizontal="left" vertical="center"/>
    </xf>
    <xf numFmtId="0" fontId="2" fillId="0" borderId="0" xfId="0" applyFont="1" applyAlignment="1">
      <alignment horizontal="left" vertical="center"/>
    </xf>
    <xf numFmtId="0" fontId="5" fillId="0" borderId="0" xfId="0" applyFont="1" applyAlignment="1">
      <alignment horizontal="left" vertical="center"/>
    </xf>
    <xf numFmtId="0" fontId="6" fillId="3" borderId="0" xfId="0" applyFont="1" applyFill="1" applyAlignment="1" applyProtection="1">
      <alignment horizontal="left" vertical="center"/>
      <protection locked="0"/>
    </xf>
    <xf numFmtId="0" fontId="8" fillId="3" borderId="0" xfId="0" applyFont="1" applyFill="1" applyAlignment="1" applyProtection="1">
      <alignment horizontal="left" vertical="center"/>
      <protection locked="0"/>
    </xf>
    <xf numFmtId="0" fontId="9" fillId="0" borderId="0" xfId="0" applyFont="1" applyAlignment="1">
      <alignment horizontal="center" vertical="center"/>
    </xf>
    <xf numFmtId="0" fontId="0" fillId="0" borderId="0" xfId="0" applyAlignment="1">
      <alignment horizontal="right"/>
    </xf>
    <xf numFmtId="0" fontId="28" fillId="0" borderId="0" xfId="1" applyFont="1" applyAlignment="1">
      <alignment vertical="center" wrapText="1"/>
    </xf>
    <xf numFmtId="0" fontId="25" fillId="14" borderId="16" xfId="2" applyFont="1" applyFill="1" applyBorder="1" applyAlignment="1">
      <alignment horizontal="left" vertical="center" wrapText="1"/>
    </xf>
    <xf numFmtId="0" fontId="16" fillId="0" borderId="19" xfId="1" applyBorder="1" applyAlignment="1">
      <alignment horizontal="left" vertical="center"/>
    </xf>
    <xf numFmtId="39" fontId="25" fillId="9" borderId="17" xfId="2" applyNumberFormat="1" applyFont="1" applyFill="1" applyBorder="1" applyAlignment="1" applyProtection="1">
      <alignment horizontal="center" vertical="center" wrapText="1"/>
      <protection locked="0"/>
    </xf>
    <xf numFmtId="0" fontId="24" fillId="9" borderId="8" xfId="2" applyFont="1" applyFill="1" applyBorder="1" applyAlignment="1">
      <alignment horizontal="center" vertical="center"/>
    </xf>
    <xf numFmtId="39" fontId="20" fillId="14" borderId="18" xfId="2" applyNumberFormat="1" applyFont="1" applyFill="1" applyBorder="1" applyAlignment="1" applyProtection="1">
      <alignment horizontal="center" vertical="center" wrapText="1"/>
      <protection locked="0"/>
    </xf>
    <xf numFmtId="0" fontId="21" fillId="14" borderId="30" xfId="2" applyFont="1" applyFill="1" applyBorder="1" applyAlignment="1">
      <alignment horizontal="center" vertical="center"/>
    </xf>
    <xf numFmtId="14" fontId="21" fillId="12" borderId="0" xfId="1" applyNumberFormat="1" applyFont="1" applyFill="1" applyProtection="1">
      <protection locked="0"/>
    </xf>
  </cellXfs>
  <cellStyles count="3">
    <cellStyle name="Normal" xfId="0" builtinId="0"/>
    <cellStyle name="Normal 2" xfId="1" xr:uid="{2FF9B52E-FE24-44B6-B537-0F392AFA34BB}"/>
    <cellStyle name="Normal_Proposed revision to ESI forms_v1" xfId="2" xr:uid="{24FDEE2D-F104-46B6-828D-94CC1A276B9E}"/>
  </cellStyles>
  <dxfs count="6">
    <dxf>
      <font>
        <color rgb="FF9C0006"/>
      </font>
      <fill>
        <patternFill>
          <bgColor rgb="FFFFC7CE"/>
        </patternFill>
      </fill>
    </dxf>
    <dxf>
      <font>
        <b/>
        <i val="0"/>
        <color theme="1"/>
      </font>
      <fill>
        <patternFill>
          <bgColor theme="8" tint="0.79998168889431442"/>
        </patternFill>
      </fill>
    </dxf>
    <dxf>
      <font>
        <color rgb="FF9C0006"/>
      </font>
      <fill>
        <patternFill>
          <bgColor rgb="FFFFC7CE"/>
        </patternFill>
      </fill>
    </dxf>
    <dxf>
      <font>
        <color rgb="FF9C0006"/>
      </font>
    </dxf>
    <dxf>
      <font>
        <color rgb="FFFF0000"/>
      </font>
    </dxf>
    <dxf>
      <font>
        <color rgb="FFFF0000"/>
      </font>
      <fill>
        <patternFill patternType="none">
          <bgColor auto="1"/>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119062</xdr:colOff>
      <xdr:row>0</xdr:row>
      <xdr:rowOff>0</xdr:rowOff>
    </xdr:from>
    <xdr:to>
      <xdr:col>11</xdr:col>
      <xdr:colOff>477298</xdr:colOff>
      <xdr:row>8</xdr:row>
      <xdr:rowOff>50177</xdr:rowOff>
    </xdr:to>
    <xdr:pic>
      <xdr:nvPicPr>
        <xdr:cNvPr id="2" name="Picture 1">
          <a:extLst>
            <a:ext uri="{FF2B5EF4-FFF2-40B4-BE49-F238E27FC236}">
              <a16:creationId xmlns:a16="http://schemas.microsoft.com/office/drawing/2014/main" id="{FCE90599-6018-4299-87A3-AB6780A9FDBE}"/>
            </a:ext>
          </a:extLst>
        </xdr:cNvPr>
        <xdr:cNvPicPr>
          <a:picLocks noChangeAspect="1"/>
        </xdr:cNvPicPr>
      </xdr:nvPicPr>
      <xdr:blipFill>
        <a:blip xmlns:r="http://schemas.openxmlformats.org/officeDocument/2006/relationships" r:embed="rId1"/>
        <a:stretch>
          <a:fillRect/>
        </a:stretch>
      </xdr:blipFill>
      <xdr:spPr>
        <a:xfrm>
          <a:off x="9731375" y="0"/>
          <a:ext cx="3191923" cy="173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127000</xdr:colOff>
      <xdr:row>0</xdr:row>
      <xdr:rowOff>0</xdr:rowOff>
    </xdr:from>
    <xdr:to>
      <xdr:col>9</xdr:col>
      <xdr:colOff>267748</xdr:colOff>
      <xdr:row>10</xdr:row>
      <xdr:rowOff>16840</xdr:rowOff>
    </xdr:to>
    <xdr:pic>
      <xdr:nvPicPr>
        <xdr:cNvPr id="3" name="Picture 2">
          <a:extLst>
            <a:ext uri="{FF2B5EF4-FFF2-40B4-BE49-F238E27FC236}">
              <a16:creationId xmlns:a16="http://schemas.microsoft.com/office/drawing/2014/main" id="{59B205E6-2209-4BD8-A986-284D3E473949}"/>
            </a:ext>
          </a:extLst>
        </xdr:cNvPr>
        <xdr:cNvPicPr>
          <a:picLocks noChangeAspect="1"/>
        </xdr:cNvPicPr>
      </xdr:nvPicPr>
      <xdr:blipFill>
        <a:blip xmlns:r="http://schemas.openxmlformats.org/officeDocument/2006/relationships" r:embed="rId1"/>
        <a:stretch>
          <a:fillRect/>
        </a:stretch>
      </xdr:blipFill>
      <xdr:spPr>
        <a:xfrm>
          <a:off x="6235700" y="0"/>
          <a:ext cx="3188748" cy="1731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AR1-LCPXXX-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20Reporting%20Forms%20v3%201%20_31%20December%202015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D AR1"/>
      <sheetName val="List of Plants"/>
    </sheetNames>
    <sheetDataSet>
      <sheetData sheetId="0"/>
      <sheetData sheetId="1">
        <row r="2">
          <cell r="G2" t="str">
            <v>Lindsey Oil Refinery - (A8) GT</v>
          </cell>
        </row>
        <row r="3">
          <cell r="G3" t="str">
            <v>Lindsey Oil Refinery A1 South Stack</v>
          </cell>
        </row>
        <row r="4">
          <cell r="G4" t="str">
            <v>Lindsey Oil Refinery A2 North Stack</v>
          </cell>
        </row>
        <row r="5">
          <cell r="G5" t="str">
            <v>Lindsey Oil Refinery A3 Stage 3/4</v>
          </cell>
        </row>
        <row r="231">
          <cell r="A231" t="str">
            <v>BAE Systems Marine Limited</v>
          </cell>
        </row>
        <row r="232">
          <cell r="A232" t="str">
            <v>BP Chemicals Limited</v>
          </cell>
        </row>
        <row r="233">
          <cell r="A233" t="str">
            <v>British Salt Limited</v>
          </cell>
        </row>
        <row r="234">
          <cell r="A234" t="str">
            <v>British Steel Limited</v>
          </cell>
        </row>
        <row r="235">
          <cell r="A235" t="str">
            <v>British Sugar PLC</v>
          </cell>
        </row>
        <row r="236">
          <cell r="A236" t="str">
            <v>BWSC Generation Services Limited</v>
          </cell>
        </row>
        <row r="237">
          <cell r="A237" t="str">
            <v>Carrington Power Limited</v>
          </cell>
        </row>
        <row r="238">
          <cell r="A238" t="str">
            <v>Centrica Brigg Limited</v>
          </cell>
        </row>
        <row r="239">
          <cell r="A239" t="str">
            <v>Centrica KL Limited</v>
          </cell>
        </row>
        <row r="240">
          <cell r="A240" t="str">
            <v>Centrica PB Limited</v>
          </cell>
        </row>
        <row r="241">
          <cell r="A241" t="str">
            <v>Centrica Storage Limited</v>
          </cell>
        </row>
        <row r="242">
          <cell r="A242" t="str">
            <v>ConocoPhilips Petroleum Company UK Ltd</v>
          </cell>
        </row>
        <row r="243">
          <cell r="A243" t="str">
            <v>Corby Power Limited</v>
          </cell>
        </row>
        <row r="244">
          <cell r="A244" t="str">
            <v>Coryton Energy Company Limited</v>
          </cell>
        </row>
        <row r="245">
          <cell r="A245" t="str">
            <v>Cramlington Wood Energy Partnership Limited</v>
          </cell>
        </row>
        <row r="246">
          <cell r="A246" t="str">
            <v>Drax Generation Enterprise Ltd</v>
          </cell>
        </row>
        <row r="247">
          <cell r="A247" t="str">
            <v>Drax Power Limited</v>
          </cell>
        </row>
        <row r="248">
          <cell r="A248" t="str">
            <v>E.ON UK CHP Limited</v>
          </cell>
        </row>
        <row r="249">
          <cell r="A249" t="str">
            <v>E.ON UK Cogeneration Limited</v>
          </cell>
        </row>
        <row r="250">
          <cell r="A250" t="str">
            <v>EDF Energy (Thermal Generation) Limited</v>
          </cell>
        </row>
        <row r="251">
          <cell r="A251" t="str">
            <v>EDF Energy Nuclear Generation Limited</v>
          </cell>
        </row>
        <row r="252">
          <cell r="A252" t="str">
            <v>Eggborough Power Limited</v>
          </cell>
        </row>
        <row r="253">
          <cell r="A253" t="str">
            <v>EP Langage Limited</v>
          </cell>
        </row>
        <row r="254">
          <cell r="A254" t="str">
            <v>EP SHB Ltd</v>
          </cell>
        </row>
        <row r="255">
          <cell r="A255" t="str">
            <v>EPR Ely Limited</v>
          </cell>
        </row>
        <row r="256">
          <cell r="A256" t="str">
            <v>Essar Oil (UK) Limited</v>
          </cell>
        </row>
        <row r="257">
          <cell r="A257" t="str">
            <v>Esso Petroleum Company Limited</v>
          </cell>
        </row>
        <row r="258">
          <cell r="A258" t="str">
            <v>GREP1 Limited</v>
          </cell>
        </row>
        <row r="259">
          <cell r="A259" t="str">
            <v>Iggesund Paperboard (Workington) Limited</v>
          </cell>
        </row>
        <row r="260">
          <cell r="A260" t="str">
            <v>Indian Queens Power Limited</v>
          </cell>
        </row>
        <row r="261">
          <cell r="A261" t="str">
            <v>Ineos Nitriles (UK) Limited</v>
          </cell>
        </row>
        <row r="262">
          <cell r="A262" t="str">
            <v>INOVYN ChlorVinyls Limited</v>
          </cell>
        </row>
        <row r="263">
          <cell r="A263" t="str">
            <v>Interconnector UK Limited</v>
          </cell>
        </row>
        <row r="264">
          <cell r="A264" t="str">
            <v>Keadby Generation Limited</v>
          </cell>
        </row>
        <row r="265">
          <cell r="A265" t="str">
            <v>Kent Renewable Energy Limited</v>
          </cell>
        </row>
        <row r="266">
          <cell r="A266" t="str">
            <v>Leven Power Limited</v>
          </cell>
        </row>
        <row r="267">
          <cell r="A267" t="str">
            <v>London Underground Limited</v>
          </cell>
        </row>
        <row r="268">
          <cell r="A268" t="str">
            <v>Lynemouth Power Limited</v>
          </cell>
        </row>
        <row r="269">
          <cell r="A269" t="str">
            <v>Marchwood Power Limited</v>
          </cell>
        </row>
        <row r="270">
          <cell r="A270" t="str">
            <v>Medway Power Limited</v>
          </cell>
        </row>
        <row r="271">
          <cell r="A271" t="str">
            <v>National Grid Gas PLC</v>
          </cell>
        </row>
        <row r="272">
          <cell r="A272" t="str">
            <v>Palm Paper Limited</v>
          </cell>
        </row>
        <row r="273">
          <cell r="A273" t="str">
            <v>Perenco UK Limited</v>
          </cell>
        </row>
        <row r="274">
          <cell r="A274" t="str">
            <v>Phillips 66 Limited</v>
          </cell>
        </row>
        <row r="275">
          <cell r="A275" t="str">
            <v>px Limited</v>
          </cell>
        </row>
        <row r="276">
          <cell r="A276" t="str">
            <v>Rocksavage Power Company Limited</v>
          </cell>
        </row>
        <row r="277">
          <cell r="A277" t="str">
            <v>Rolls-Royce Power Development Limited</v>
          </cell>
        </row>
        <row r="278">
          <cell r="A278" t="str">
            <v>RWE Generation UK Plc</v>
          </cell>
        </row>
        <row r="279">
          <cell r="A279" t="str">
            <v>Sabic UK Petrochemicals Limited</v>
          </cell>
        </row>
        <row r="280">
          <cell r="A280" t="str">
            <v>SAICA Paper UK Limited</v>
          </cell>
        </row>
        <row r="281">
          <cell r="A281" t="str">
            <v>Saltend Cogeneration Company Limited</v>
          </cell>
        </row>
        <row r="282">
          <cell r="A282" t="str">
            <v>Scottish Power Generation Limited</v>
          </cell>
        </row>
        <row r="283">
          <cell r="A283" t="str">
            <v>Seabank Power Limited</v>
          </cell>
        </row>
        <row r="284">
          <cell r="A284" t="str">
            <v>Sellafield Limited</v>
          </cell>
        </row>
        <row r="285">
          <cell r="A285" t="str">
            <v>Sembcorp Utilities (UK) Limited</v>
          </cell>
        </row>
        <row r="286">
          <cell r="A286" t="str">
            <v>Solvay Interox Limited</v>
          </cell>
        </row>
        <row r="287">
          <cell r="A287" t="str">
            <v>Spalding Energy Company Limited</v>
          </cell>
        </row>
        <row r="288">
          <cell r="A288" t="str">
            <v>Spirit Energy Production UK Limited Barrow Gas Terminals – North South &amp; Rivers</v>
          </cell>
        </row>
        <row r="289">
          <cell r="A289" t="str">
            <v>SSE Generation Limited</v>
          </cell>
        </row>
        <row r="290">
          <cell r="A290" t="str">
            <v>SSE PLC</v>
          </cell>
        </row>
        <row r="291">
          <cell r="A291" t="str">
            <v>SSEPG (Operations) Limited</v>
          </cell>
        </row>
        <row r="292">
          <cell r="A292" t="str">
            <v>Sutton Bridge Power Generation</v>
          </cell>
        </row>
        <row r="293">
          <cell r="A293" t="str">
            <v>T &amp; L Sugars Limited</v>
          </cell>
        </row>
        <row r="294">
          <cell r="A294" t="str">
            <v>The Kraft Heinz Company</v>
          </cell>
        </row>
        <row r="295">
          <cell r="A295" t="str">
            <v>Third Energy UK Gas Limited</v>
          </cell>
        </row>
        <row r="296">
          <cell r="A296" t="str">
            <v>Total Lindsey Oil Refinery Limited</v>
          </cell>
        </row>
        <row r="297">
          <cell r="A297" t="str">
            <v>Uniper UK Limited</v>
          </cell>
        </row>
        <row r="298">
          <cell r="A298" t="str">
            <v>Venator Materials UK Limited</v>
          </cell>
        </row>
        <row r="299">
          <cell r="A299" t="str">
            <v>Veolia Energy &amp; Utility Services UK Plc</v>
          </cell>
        </row>
        <row r="300">
          <cell r="A300" t="str">
            <v>VPI Immingham LLP</v>
          </cell>
        </row>
        <row r="301">
          <cell r="A301" t="str">
            <v>Whitetower Energy Ltd</v>
          </cell>
        </row>
        <row r="302">
          <cell r="A302" t="str">
            <v>Winnington CHP Limited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G9" t="str">
            <v>Wilton</v>
          </cell>
        </row>
        <row r="10">
          <cell r="A10">
            <v>2013</v>
          </cell>
        </row>
        <row r="11">
          <cell r="A11">
            <v>2014</v>
          </cell>
        </row>
        <row r="12">
          <cell r="A12">
            <v>2015</v>
          </cell>
        </row>
        <row r="13">
          <cell r="A13">
            <v>2016</v>
          </cell>
        </row>
        <row r="14">
          <cell r="A14">
            <v>2017</v>
          </cell>
        </row>
        <row r="15">
          <cell r="A15">
            <v>2018</v>
          </cell>
        </row>
        <row r="16">
          <cell r="A16">
            <v>2019</v>
          </cell>
        </row>
        <row r="17">
          <cell r="A17">
            <v>2020</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of forms concise"/>
      <sheetName val="IED HR1"/>
      <sheetName val="IED RTA1"/>
      <sheetName val="IED AR1"/>
      <sheetName val="IED CON1"/>
      <sheetName val="IED CON2"/>
      <sheetName val="IED PM1"/>
      <sheetName val="IED BD1"/>
      <sheetName val="IED MF1"/>
      <sheetName val="IED CEM1"/>
      <sheetName val="REM 1"/>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FE841-EF3D-4C42-B964-506BA368A382}">
  <dimension ref="A2:H20"/>
  <sheetViews>
    <sheetView workbookViewId="0">
      <selection activeCell="H7" sqref="H7"/>
    </sheetView>
  </sheetViews>
  <sheetFormatPr defaultRowHeight="12.75" x14ac:dyDescent="0.2"/>
  <sheetData>
    <row r="2" spans="1:6" ht="15.75" x14ac:dyDescent="0.2">
      <c r="A2" s="93" t="s">
        <v>185</v>
      </c>
    </row>
    <row r="3" spans="1:6" x14ac:dyDescent="0.2">
      <c r="A3" s="26"/>
    </row>
    <row r="4" spans="1:6" x14ac:dyDescent="0.2">
      <c r="A4" s="39" t="s">
        <v>178</v>
      </c>
    </row>
    <row r="5" spans="1:6" x14ac:dyDescent="0.2">
      <c r="A5" s="39"/>
    </row>
    <row r="6" spans="1:6" x14ac:dyDescent="0.2">
      <c r="A6" s="39" t="s">
        <v>186</v>
      </c>
    </row>
    <row r="7" spans="1:6" ht="18.95" customHeight="1" x14ac:dyDescent="0.2"/>
    <row r="8" spans="1:6" ht="18.95" customHeight="1" x14ac:dyDescent="0.2">
      <c r="A8" s="39" t="s">
        <v>169</v>
      </c>
    </row>
    <row r="10" spans="1:6" x14ac:dyDescent="0.2">
      <c r="A10" s="39" t="s">
        <v>170</v>
      </c>
      <c r="C10" s="67" t="s">
        <v>171</v>
      </c>
    </row>
    <row r="12" spans="1:6" x14ac:dyDescent="0.2">
      <c r="A12" s="39" t="s">
        <v>172</v>
      </c>
      <c r="C12" s="68" t="s">
        <v>179</v>
      </c>
      <c r="D12" s="69"/>
    </row>
    <row r="14" spans="1:6" x14ac:dyDescent="0.2">
      <c r="A14" s="39" t="s">
        <v>173</v>
      </c>
      <c r="C14" s="70" t="s">
        <v>180</v>
      </c>
      <c r="D14" s="60"/>
      <c r="E14" s="60"/>
      <c r="F14" s="60"/>
    </row>
    <row r="16" spans="1:6" x14ac:dyDescent="0.2">
      <c r="A16" s="39" t="s">
        <v>174</v>
      </c>
      <c r="C16" s="81" t="s">
        <v>175</v>
      </c>
      <c r="D16" s="72"/>
    </row>
    <row r="18" spans="1:8" x14ac:dyDescent="0.2">
      <c r="A18" s="39" t="s">
        <v>176</v>
      </c>
      <c r="C18" s="74" t="s">
        <v>177</v>
      </c>
      <c r="D18" s="75"/>
      <c r="E18" s="75"/>
      <c r="F18" s="75"/>
    </row>
    <row r="20" spans="1:8" ht="27.95" customHeight="1" x14ac:dyDescent="0.2">
      <c r="B20" s="26"/>
      <c r="C20" s="26"/>
      <c r="D20" s="26"/>
      <c r="E20" s="26"/>
      <c r="F20" s="26"/>
      <c r="G20" s="26"/>
      <c r="H20" s="26"/>
    </row>
  </sheetData>
  <sheetProtection algorithmName="SHA-512" hashValue="wir8riGb5sYPNqXA8CG546/4VIJ/av3HLBwjaVsRnIGCdCDd32dwpV/pF09MKdvx2UaioiVW5b2t1hQN2+jc+w==" saltValue="fpq3PAI3dv31TEwTcADRK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7964-3D79-4E7C-90DA-DA918B645C67}">
  <sheetPr>
    <outlinePr summaryBelow="0" summaryRight="0"/>
    <pageSetUpPr fitToPage="1"/>
  </sheetPr>
  <dimension ref="A1:N60"/>
  <sheetViews>
    <sheetView tabSelected="1" topLeftCell="B1" zoomScale="98" zoomScaleNormal="98" workbookViewId="0">
      <selection activeCell="B1" sqref="B1:F1"/>
    </sheetView>
  </sheetViews>
  <sheetFormatPr defaultRowHeight="12.75" x14ac:dyDescent="0.2"/>
  <cols>
    <col min="1" max="1" width="3.85546875" customWidth="1"/>
    <col min="2" max="2" width="49.140625" customWidth="1"/>
    <col min="3" max="3" width="27.28515625" customWidth="1"/>
    <col min="4" max="7" width="9.42578125" customWidth="1"/>
    <col min="8" max="8" width="19.5703125" customWidth="1"/>
    <col min="9" max="11" width="13.5703125" customWidth="1"/>
    <col min="12" max="12" width="8" customWidth="1"/>
  </cols>
  <sheetData>
    <row r="1" spans="1:12" ht="24" customHeight="1" x14ac:dyDescent="0.2">
      <c r="A1" s="1"/>
      <c r="B1" s="98" t="s">
        <v>37</v>
      </c>
      <c r="C1" s="98"/>
      <c r="D1" s="98"/>
      <c r="E1" s="98"/>
      <c r="F1" s="98"/>
      <c r="G1" s="1"/>
      <c r="H1" s="1"/>
      <c r="I1" s="1"/>
      <c r="J1" s="1"/>
      <c r="K1" s="1"/>
      <c r="L1" s="1"/>
    </row>
    <row r="2" spans="1:12" ht="14.25" customHeight="1" x14ac:dyDescent="0.2">
      <c r="A2" s="1"/>
      <c r="B2" s="2" t="s">
        <v>144</v>
      </c>
      <c r="C2" s="1"/>
      <c r="D2" s="1"/>
      <c r="E2" s="3"/>
      <c r="F2" s="1"/>
      <c r="G2" s="1"/>
      <c r="H2" s="1"/>
      <c r="I2" s="1"/>
      <c r="J2" s="1"/>
      <c r="K2" s="1"/>
      <c r="L2" s="1"/>
    </row>
    <row r="3" spans="1:12" ht="17.25" customHeight="1" x14ac:dyDescent="0.2">
      <c r="A3" s="1"/>
      <c r="B3" s="99" t="s">
        <v>129</v>
      </c>
      <c r="C3" s="99"/>
      <c r="D3" s="100">
        <v>2025</v>
      </c>
      <c r="E3" s="100"/>
      <c r="F3" s="1"/>
      <c r="G3" s="1"/>
      <c r="H3" s="1"/>
      <c r="I3" s="4"/>
      <c r="J3" s="4"/>
      <c r="K3" s="4"/>
      <c r="L3" s="4"/>
    </row>
    <row r="4" spans="1:12" ht="17.25" customHeight="1" x14ac:dyDescent="0.2">
      <c r="A4" s="1"/>
      <c r="B4" s="92"/>
      <c r="C4" s="92"/>
      <c r="D4" s="94"/>
      <c r="E4" s="94"/>
      <c r="F4" s="1"/>
      <c r="G4" s="1"/>
      <c r="H4" s="1"/>
      <c r="I4" s="4"/>
      <c r="J4" s="4"/>
      <c r="K4" s="4"/>
      <c r="L4" s="4"/>
    </row>
    <row r="5" spans="1:12" ht="15" customHeight="1" x14ac:dyDescent="0.2">
      <c r="A5" s="1"/>
      <c r="B5" s="103" t="str">
        <f>IF(C9&gt;1,"This form must be saved with the filename:","")</f>
        <v>This form must be saved with the filename:</v>
      </c>
      <c r="C5" s="103"/>
      <c r="D5" s="102" t="str">
        <f>IF(C9&gt;1,C34,"")</f>
        <v>IED AR1-385-2025</v>
      </c>
      <c r="E5" s="102"/>
      <c r="F5" s="1"/>
      <c r="G5" s="1"/>
      <c r="H5" s="1"/>
      <c r="I5" s="1"/>
      <c r="J5" s="1"/>
      <c r="K5" s="1"/>
      <c r="L5" s="1"/>
    </row>
    <row r="6" spans="1:12" x14ac:dyDescent="0.2">
      <c r="A6" s="1"/>
      <c r="B6" s="6"/>
      <c r="C6" s="1"/>
      <c r="D6" s="6"/>
      <c r="E6" s="1"/>
      <c r="F6" s="1"/>
      <c r="G6" s="1"/>
      <c r="H6" s="1"/>
      <c r="I6" s="1"/>
      <c r="J6" s="1"/>
      <c r="K6" s="1"/>
      <c r="L6" s="1"/>
    </row>
    <row r="7" spans="1:12" ht="21.75" customHeight="1" x14ac:dyDescent="0.2">
      <c r="A7" s="1"/>
      <c r="B7" s="7" t="s">
        <v>15</v>
      </c>
      <c r="C7" s="101" t="s">
        <v>187</v>
      </c>
      <c r="D7" s="101"/>
      <c r="E7" s="101"/>
      <c r="F7" s="101"/>
      <c r="G7" s="101"/>
      <c r="H7" s="101"/>
      <c r="I7" s="1"/>
      <c r="J7" s="1"/>
      <c r="K7" s="1"/>
      <c r="L7" s="1"/>
    </row>
    <row r="8" spans="1:12" ht="12" customHeight="1" x14ac:dyDescent="0.2">
      <c r="A8" s="1"/>
      <c r="B8" s="1"/>
      <c r="C8" s="1"/>
      <c r="D8" s="1"/>
      <c r="E8" s="1"/>
      <c r="F8" s="1"/>
      <c r="G8" s="1"/>
      <c r="H8" s="1"/>
      <c r="I8" s="1"/>
      <c r="J8" s="1"/>
      <c r="K8" s="1"/>
      <c r="L8" s="1"/>
    </row>
    <row r="9" spans="1:12" x14ac:dyDescent="0.2">
      <c r="A9" s="1"/>
      <c r="B9" s="8" t="s">
        <v>114</v>
      </c>
      <c r="C9" s="41">
        <v>385</v>
      </c>
      <c r="D9" s="1"/>
      <c r="E9" s="1"/>
      <c r="F9" s="1"/>
      <c r="G9" s="1"/>
      <c r="H9" s="1"/>
      <c r="I9" s="1"/>
      <c r="J9" s="1"/>
      <c r="K9" s="1"/>
      <c r="L9" s="1"/>
    </row>
    <row r="10" spans="1:12" ht="12" customHeight="1" x14ac:dyDescent="0.2">
      <c r="A10" s="1"/>
      <c r="B10" s="1"/>
      <c r="C10" s="1"/>
      <c r="D10" s="1"/>
      <c r="E10" s="1"/>
      <c r="F10" s="1"/>
      <c r="G10" s="1"/>
      <c r="H10" s="1"/>
      <c r="I10" s="1"/>
      <c r="J10" s="1"/>
      <c r="K10" s="1"/>
      <c r="L10" s="1"/>
    </row>
    <row r="11" spans="1:12" ht="21.75" customHeight="1" x14ac:dyDescent="0.2">
      <c r="A11" s="1"/>
      <c r="B11" s="7" t="s">
        <v>25</v>
      </c>
      <c r="C11" s="97"/>
      <c r="D11" s="97"/>
      <c r="E11" s="97"/>
      <c r="F11" s="97"/>
      <c r="G11" s="97"/>
      <c r="H11" s="97"/>
      <c r="I11" s="1"/>
      <c r="J11" s="1"/>
      <c r="K11" s="1"/>
      <c r="L11" s="1"/>
    </row>
    <row r="12" spans="1:12" ht="15" customHeight="1" x14ac:dyDescent="0.2">
      <c r="A12" s="1"/>
      <c r="B12" s="5"/>
      <c r="C12" s="1"/>
      <c r="D12" s="1"/>
      <c r="E12" s="1"/>
      <c r="F12" s="1"/>
      <c r="G12" s="1"/>
      <c r="H12" s="1"/>
      <c r="I12" s="1"/>
      <c r="J12" s="1"/>
      <c r="K12" s="1"/>
      <c r="L12" s="1"/>
    </row>
    <row r="13" spans="1:12" ht="21.75" customHeight="1" x14ac:dyDescent="0.2">
      <c r="A13" s="1"/>
      <c r="B13" s="7" t="s">
        <v>30</v>
      </c>
      <c r="C13" s="97" t="str">
        <f>_xlfn.IFNA(VLOOKUP($C$9,Lists!$I$2:$N$20,6,FALSE),"")</f>
        <v>DP3333TA</v>
      </c>
      <c r="D13" s="97"/>
      <c r="E13" s="97"/>
      <c r="F13" s="97"/>
      <c r="G13" s="97"/>
      <c r="H13" s="97"/>
      <c r="I13" s="1"/>
      <c r="J13" s="1"/>
      <c r="K13" s="1"/>
      <c r="L13" s="1"/>
    </row>
    <row r="14" spans="1:12" ht="12" customHeight="1" x14ac:dyDescent="0.2">
      <c r="A14" s="1"/>
      <c r="B14" s="1"/>
      <c r="C14" s="1"/>
      <c r="D14" s="1"/>
      <c r="E14" s="1"/>
      <c r="F14" s="1"/>
      <c r="G14" s="1"/>
      <c r="H14" s="1"/>
      <c r="I14" s="1"/>
      <c r="J14" s="1"/>
      <c r="K14" s="1"/>
      <c r="L14" s="1"/>
    </row>
    <row r="15" spans="1:12" ht="21.75" customHeight="1" x14ac:dyDescent="0.2">
      <c r="A15" s="1"/>
      <c r="B15" s="7" t="s">
        <v>33</v>
      </c>
      <c r="C15" s="97">
        <f>_xlfn.IFNA(VLOOKUP($C$9,Lists!$I$2:$N$20,2,FALSE),"")</f>
        <v>756</v>
      </c>
      <c r="D15" s="97"/>
      <c r="E15" s="97"/>
      <c r="F15" s="97"/>
      <c r="G15" s="97"/>
      <c r="H15" s="97"/>
      <c r="I15" s="1"/>
      <c r="J15" s="1"/>
      <c r="K15" s="1"/>
      <c r="L15" s="1"/>
    </row>
    <row r="16" spans="1:12" ht="21" customHeight="1" x14ac:dyDescent="0.2">
      <c r="A16" s="1"/>
      <c r="B16" s="1"/>
      <c r="C16" s="1"/>
      <c r="D16" s="1"/>
      <c r="E16" s="1"/>
      <c r="F16" s="1"/>
      <c r="G16" s="9"/>
      <c r="H16" s="1"/>
      <c r="I16" s="1"/>
      <c r="J16" s="1"/>
      <c r="K16" s="1"/>
      <c r="L16" s="1"/>
    </row>
    <row r="17" spans="1:12" ht="14.25" customHeight="1" x14ac:dyDescent="0.2">
      <c r="A17" s="1"/>
      <c r="B17" s="4"/>
      <c r="C17" s="1"/>
      <c r="D17" s="1"/>
      <c r="E17" s="1"/>
      <c r="F17" s="1"/>
      <c r="G17" s="1"/>
      <c r="H17" s="1"/>
      <c r="I17" s="1"/>
      <c r="J17" s="1"/>
      <c r="K17" s="1"/>
      <c r="L17" s="1"/>
    </row>
    <row r="18" spans="1:12" ht="14.25" customHeight="1" x14ac:dyDescent="0.2">
      <c r="A18" s="1"/>
      <c r="B18" s="4"/>
      <c r="C18" s="1"/>
      <c r="D18" s="96" t="s">
        <v>12</v>
      </c>
      <c r="E18" s="96"/>
      <c r="F18" s="96"/>
      <c r="G18" s="96"/>
      <c r="H18" s="96"/>
      <c r="I18" s="96"/>
      <c r="J18" s="96"/>
      <c r="K18" s="96"/>
      <c r="L18" s="10"/>
    </row>
    <row r="19" spans="1:12" ht="51" customHeight="1" x14ac:dyDescent="0.2">
      <c r="A19" s="1"/>
      <c r="B19" s="14" t="s">
        <v>16</v>
      </c>
      <c r="C19" s="15" t="s">
        <v>7</v>
      </c>
      <c r="D19" s="13" t="s">
        <v>2</v>
      </c>
      <c r="E19" s="13" t="s">
        <v>13</v>
      </c>
      <c r="F19" s="13" t="s">
        <v>5</v>
      </c>
      <c r="G19" s="13" t="s">
        <v>11</v>
      </c>
      <c r="H19" s="13" t="s">
        <v>27</v>
      </c>
      <c r="I19" s="13" t="s">
        <v>20</v>
      </c>
      <c r="J19" s="13" t="s">
        <v>18</v>
      </c>
      <c r="K19" s="13" t="s">
        <v>19</v>
      </c>
      <c r="L19" s="10"/>
    </row>
    <row r="20" spans="1:12" ht="31.5" customHeight="1" x14ac:dyDescent="0.2">
      <c r="A20" s="1"/>
      <c r="B20" s="16" t="s">
        <v>29</v>
      </c>
      <c r="C20" s="40">
        <f>SUM(D20:K20)</f>
        <v>12600</v>
      </c>
      <c r="D20" s="71">
        <v>0</v>
      </c>
      <c r="E20" s="71">
        <v>0</v>
      </c>
      <c r="F20" s="71">
        <v>0</v>
      </c>
      <c r="G20" s="71">
        <v>0</v>
      </c>
      <c r="H20" s="71">
        <v>0</v>
      </c>
      <c r="I20" s="43"/>
      <c r="J20" s="42">
        <f>ROUND(12599.9767376123,1)</f>
        <v>12600</v>
      </c>
      <c r="K20" s="40">
        <f>SUM(C52:C59)</f>
        <v>0</v>
      </c>
      <c r="L20" s="10"/>
    </row>
    <row r="21" spans="1:12" ht="31.5" customHeight="1" x14ac:dyDescent="0.2">
      <c r="A21" s="1"/>
      <c r="B21" s="16" t="s">
        <v>124</v>
      </c>
      <c r="C21" s="42">
        <f>ROUND(0.892,2)</f>
        <v>0.89</v>
      </c>
      <c r="D21" s="17"/>
      <c r="E21" s="12"/>
      <c r="F21" s="12"/>
      <c r="G21" s="12"/>
      <c r="H21" s="12"/>
      <c r="I21" s="12"/>
      <c r="J21" s="12"/>
      <c r="K21" s="12"/>
      <c r="L21" s="1"/>
    </row>
    <row r="22" spans="1:12" ht="31.5" customHeight="1" x14ac:dyDescent="0.2">
      <c r="A22" s="1"/>
      <c r="B22" s="16" t="s">
        <v>35</v>
      </c>
      <c r="C22" s="42">
        <v>106.15</v>
      </c>
      <c r="D22" s="10"/>
      <c r="E22" s="1"/>
      <c r="F22" s="1"/>
      <c r="G22" s="1"/>
      <c r="H22" s="1"/>
      <c r="I22" s="1"/>
      <c r="J22" s="1"/>
      <c r="K22" s="1"/>
      <c r="L22" s="1"/>
    </row>
    <row r="23" spans="1:12" ht="31.5" customHeight="1" x14ac:dyDescent="0.2">
      <c r="A23" s="1"/>
      <c r="B23" s="16" t="s">
        <v>115</v>
      </c>
      <c r="C23" s="42">
        <v>0</v>
      </c>
      <c r="D23" s="10"/>
      <c r="E23" s="1"/>
      <c r="F23" s="1"/>
      <c r="G23" s="1"/>
      <c r="H23" s="1"/>
      <c r="I23" s="1"/>
      <c r="J23" s="1"/>
      <c r="K23" s="1"/>
      <c r="L23" s="1"/>
    </row>
    <row r="24" spans="1:12" ht="12" customHeight="1" x14ac:dyDescent="0.2">
      <c r="A24" s="1"/>
      <c r="B24" s="12"/>
      <c r="C24" s="12"/>
      <c r="D24" s="1"/>
      <c r="E24" s="1"/>
      <c r="F24" s="1"/>
      <c r="G24" s="1"/>
      <c r="H24" s="1"/>
      <c r="I24" s="1"/>
      <c r="J24" s="1"/>
      <c r="K24" s="1"/>
      <c r="L24" s="1"/>
    </row>
    <row r="25" spans="1:12" ht="14.25" customHeight="1" x14ac:dyDescent="0.2">
      <c r="A25" s="1"/>
      <c r="B25" s="18"/>
      <c r="C25" s="1"/>
      <c r="D25" s="1"/>
      <c r="E25" s="1"/>
      <c r="F25" s="1"/>
      <c r="G25" s="1"/>
      <c r="H25" s="1"/>
      <c r="I25" s="1"/>
      <c r="J25" s="1"/>
      <c r="K25" s="1"/>
      <c r="L25" s="1"/>
    </row>
    <row r="26" spans="1:12" ht="14.25" customHeight="1" thickBot="1" x14ac:dyDescent="0.25">
      <c r="A26" s="1"/>
      <c r="B26" s="19"/>
      <c r="C26" s="1"/>
      <c r="D26" s="1"/>
      <c r="E26" s="1"/>
      <c r="F26" s="1"/>
      <c r="G26" s="1"/>
      <c r="H26" s="1"/>
      <c r="I26" s="1"/>
      <c r="J26" s="1"/>
      <c r="K26" s="1"/>
      <c r="L26" s="1"/>
    </row>
    <row r="27" spans="1:12" ht="21.75" customHeight="1" thickBot="1" x14ac:dyDescent="0.25">
      <c r="A27" s="1"/>
      <c r="B27" s="20" t="s">
        <v>31</v>
      </c>
      <c r="C27" s="51" t="s">
        <v>188</v>
      </c>
      <c r="D27" s="52"/>
      <c r="G27" s="4" t="s">
        <v>4</v>
      </c>
      <c r="H27" s="54">
        <v>46037</v>
      </c>
      <c r="I27" s="53"/>
      <c r="J27" s="1"/>
      <c r="K27" s="1"/>
      <c r="L27" s="1"/>
    </row>
    <row r="28" spans="1:12" ht="14.25" customHeight="1" x14ac:dyDescent="0.2">
      <c r="A28" s="1"/>
      <c r="B28" s="19"/>
      <c r="C28" s="1"/>
      <c r="D28" s="1"/>
      <c r="E28" s="4"/>
      <c r="F28" s="1"/>
      <c r="G28" s="1"/>
      <c r="H28" s="1"/>
      <c r="I28" s="1"/>
      <c r="J28" s="1"/>
      <c r="K28" s="1"/>
      <c r="L28" s="1"/>
    </row>
    <row r="29" spans="1:12" ht="14.25" customHeight="1" x14ac:dyDescent="0.2">
      <c r="A29" s="1"/>
      <c r="B29" s="19"/>
      <c r="C29" s="1"/>
      <c r="D29" s="1"/>
      <c r="E29" s="4"/>
      <c r="F29" s="1"/>
      <c r="G29" s="1"/>
      <c r="H29" s="1"/>
      <c r="I29" s="1"/>
      <c r="J29" s="1"/>
      <c r="K29" s="1"/>
      <c r="L29" s="1"/>
    </row>
    <row r="30" spans="1:12" ht="12" customHeight="1" x14ac:dyDescent="0.2">
      <c r="A30" s="1"/>
      <c r="B30" s="21" t="s">
        <v>9</v>
      </c>
      <c r="C30" s="1"/>
      <c r="D30" s="1"/>
      <c r="E30" s="1"/>
      <c r="F30" s="1"/>
      <c r="G30" s="1"/>
      <c r="H30" s="1"/>
      <c r="I30" s="1"/>
      <c r="J30" s="1"/>
      <c r="K30" s="1"/>
      <c r="L30" s="1"/>
    </row>
    <row r="31" spans="1:12" ht="15" customHeight="1" x14ac:dyDescent="0.2">
      <c r="A31" s="1"/>
      <c r="B31" s="95" t="s">
        <v>39</v>
      </c>
      <c r="C31" s="95"/>
      <c r="D31" s="95"/>
      <c r="E31" s="95"/>
      <c r="F31" s="95"/>
      <c r="G31" s="95"/>
      <c r="H31" s="1"/>
      <c r="I31" s="1"/>
      <c r="J31" s="1"/>
      <c r="K31" s="1"/>
      <c r="L31" s="1"/>
    </row>
    <row r="32" spans="1:12" ht="15" customHeight="1" x14ac:dyDescent="0.2">
      <c r="A32" s="1"/>
      <c r="B32" s="95" t="s">
        <v>38</v>
      </c>
      <c r="C32" s="95"/>
      <c r="D32" s="95"/>
      <c r="E32" s="95"/>
      <c r="F32" s="95"/>
      <c r="G32" s="95"/>
      <c r="H32" s="4"/>
      <c r="I32" s="4"/>
      <c r="J32" s="4"/>
      <c r="K32" s="4"/>
      <c r="L32" s="1"/>
    </row>
    <row r="33" spans="1:14" ht="15" customHeight="1" x14ac:dyDescent="0.2">
      <c r="A33" s="1"/>
      <c r="B33" s="95" t="s">
        <v>41</v>
      </c>
      <c r="C33" s="95"/>
      <c r="D33" s="95"/>
      <c r="E33" s="95"/>
      <c r="F33" s="95"/>
      <c r="G33" s="95"/>
      <c r="H33" s="95"/>
      <c r="I33" s="95"/>
      <c r="J33" s="4"/>
      <c r="K33" s="4"/>
      <c r="L33" s="1"/>
    </row>
    <row r="34" spans="1:14" ht="15" customHeight="1" x14ac:dyDescent="0.2">
      <c r="A34" s="1"/>
      <c r="B34" s="26" t="s">
        <v>131</v>
      </c>
      <c r="C34" s="45" t="str">
        <f>CONCATENATE("IED AR1-",C9,"-",D3)</f>
        <v>IED AR1-385-2025</v>
      </c>
      <c r="D34" s="26"/>
      <c r="E34" s="26"/>
      <c r="F34" s="26"/>
      <c r="G34" s="26"/>
      <c r="H34" s="26"/>
      <c r="I34" s="26"/>
      <c r="J34" s="4"/>
      <c r="K34" s="4"/>
      <c r="L34" s="1"/>
    </row>
    <row r="35" spans="1:14" ht="15" customHeight="1" x14ac:dyDescent="0.2">
      <c r="A35" s="1"/>
      <c r="B35" s="95" t="s">
        <v>32</v>
      </c>
      <c r="C35" s="95"/>
      <c r="D35" s="95"/>
      <c r="E35" s="4"/>
      <c r="F35" s="4"/>
      <c r="G35" s="4"/>
      <c r="H35" s="4"/>
      <c r="I35" s="4"/>
      <c r="J35" s="4"/>
      <c r="K35" s="4"/>
      <c r="L35" s="1"/>
    </row>
    <row r="36" spans="1:14" ht="15" customHeight="1" x14ac:dyDescent="0.2">
      <c r="A36" s="1"/>
      <c r="B36" s="95" t="s">
        <v>40</v>
      </c>
      <c r="C36" s="95"/>
      <c r="D36" s="95"/>
      <c r="E36" s="95"/>
      <c r="F36" s="95"/>
      <c r="G36" s="95"/>
      <c r="H36" s="95"/>
      <c r="I36" s="95"/>
      <c r="J36" s="95"/>
      <c r="K36" s="95"/>
      <c r="L36" s="95"/>
      <c r="M36" s="95"/>
      <c r="N36" s="95"/>
    </row>
    <row r="37" spans="1:14" ht="12" customHeight="1" x14ac:dyDescent="0.2">
      <c r="A37" s="1"/>
      <c r="B37" s="1"/>
      <c r="C37" s="1"/>
      <c r="D37" s="1"/>
      <c r="E37" s="1"/>
      <c r="F37" s="1"/>
      <c r="G37" s="1"/>
      <c r="H37" s="1"/>
      <c r="I37" s="1"/>
      <c r="J37" s="1"/>
      <c r="K37" s="1"/>
      <c r="L37" s="1"/>
    </row>
    <row r="38" spans="1:14" ht="16.5" customHeight="1" x14ac:dyDescent="0.2">
      <c r="A38" s="1"/>
      <c r="B38" s="22" t="s">
        <v>34</v>
      </c>
      <c r="C38" s="23"/>
      <c r="D38" s="10"/>
      <c r="E38" s="1"/>
      <c r="F38" s="1"/>
      <c r="G38" s="1"/>
      <c r="H38" s="1"/>
      <c r="I38" s="1"/>
      <c r="J38" s="1"/>
      <c r="K38" s="1"/>
      <c r="L38" s="1"/>
    </row>
    <row r="39" spans="1:14" ht="15" customHeight="1" x14ac:dyDescent="0.2">
      <c r="A39" s="1"/>
      <c r="B39" s="14" t="s">
        <v>14</v>
      </c>
      <c r="C39" s="13" t="s">
        <v>28</v>
      </c>
      <c r="D39" s="10"/>
      <c r="E39" s="1"/>
      <c r="F39" s="1"/>
      <c r="G39" s="1"/>
      <c r="H39" s="1"/>
      <c r="I39" s="1"/>
      <c r="J39" s="1"/>
      <c r="K39" s="1"/>
      <c r="L39" s="1"/>
    </row>
    <row r="40" spans="1:14" ht="18.75" customHeight="1" x14ac:dyDescent="0.2">
      <c r="A40" s="1"/>
      <c r="B40" s="16" t="s">
        <v>3</v>
      </c>
      <c r="C40" s="73"/>
      <c r="D40" s="10"/>
      <c r="E40" s="1"/>
      <c r="F40" s="1"/>
      <c r="G40" s="1"/>
      <c r="H40" s="1"/>
      <c r="I40" s="1"/>
      <c r="J40" s="1"/>
      <c r="K40" s="1"/>
      <c r="L40" s="1"/>
    </row>
    <row r="41" spans="1:14" ht="18.75" customHeight="1" x14ac:dyDescent="0.2">
      <c r="A41" s="1"/>
      <c r="B41" s="16" t="s">
        <v>22</v>
      </c>
      <c r="C41" s="73"/>
      <c r="D41" s="10"/>
      <c r="E41" s="1"/>
      <c r="F41" s="1"/>
      <c r="G41" s="1"/>
      <c r="H41" s="1"/>
      <c r="I41" s="1"/>
      <c r="J41" s="1"/>
      <c r="K41" s="1"/>
      <c r="L41" s="1"/>
    </row>
    <row r="42" spans="1:14" ht="18.75" customHeight="1" x14ac:dyDescent="0.2">
      <c r="A42" s="1"/>
      <c r="B42" s="16" t="s">
        <v>1</v>
      </c>
      <c r="C42" s="73"/>
      <c r="D42" s="10"/>
      <c r="E42" s="1"/>
      <c r="F42" s="1"/>
      <c r="G42" s="1"/>
      <c r="H42" s="1"/>
      <c r="I42" s="1"/>
      <c r="J42" s="1"/>
      <c r="K42" s="1"/>
      <c r="L42" s="1"/>
    </row>
    <row r="43" spans="1:14" ht="18.75" customHeight="1" x14ac:dyDescent="0.2">
      <c r="A43" s="1"/>
      <c r="B43" s="24" t="s">
        <v>10</v>
      </c>
      <c r="C43" s="73"/>
      <c r="D43" s="10"/>
      <c r="E43" s="1"/>
      <c r="F43" s="1"/>
      <c r="G43" s="1"/>
      <c r="H43" s="1"/>
      <c r="I43" s="1"/>
      <c r="J43" s="1"/>
      <c r="K43" s="1"/>
      <c r="L43" s="1"/>
    </row>
    <row r="44" spans="1:14" ht="18.75" customHeight="1" x14ac:dyDescent="0.2">
      <c r="A44" s="1"/>
      <c r="B44" s="24" t="s">
        <v>6</v>
      </c>
      <c r="C44" s="73"/>
      <c r="D44" s="10"/>
      <c r="E44" s="1"/>
      <c r="F44" s="1"/>
      <c r="G44" s="1"/>
      <c r="H44" s="1"/>
      <c r="I44" s="1"/>
      <c r="J44" s="1"/>
      <c r="K44" s="1"/>
      <c r="L44" s="1"/>
    </row>
    <row r="45" spans="1:14" ht="18.75" customHeight="1" x14ac:dyDescent="0.2">
      <c r="A45" s="1"/>
      <c r="B45" s="24" t="s">
        <v>6</v>
      </c>
      <c r="C45" s="73"/>
      <c r="D45" s="10"/>
      <c r="E45" s="1"/>
      <c r="F45" s="1"/>
      <c r="G45" s="1"/>
      <c r="H45" s="1"/>
      <c r="I45" s="1"/>
      <c r="J45" s="1"/>
      <c r="K45" s="1"/>
      <c r="L45" s="1"/>
    </row>
    <row r="46" spans="1:14" ht="18.75" customHeight="1" x14ac:dyDescent="0.2">
      <c r="A46" s="1"/>
      <c r="B46" s="24" t="s">
        <v>6</v>
      </c>
      <c r="C46" s="73"/>
      <c r="D46" s="10"/>
      <c r="E46" s="1"/>
      <c r="F46" s="1"/>
      <c r="G46" s="1"/>
      <c r="H46" s="1"/>
      <c r="I46" s="1"/>
      <c r="J46" s="1"/>
      <c r="K46" s="1"/>
      <c r="L46" s="1"/>
    </row>
    <row r="47" spans="1:14" ht="18.75" customHeight="1" x14ac:dyDescent="0.2">
      <c r="A47" s="1"/>
      <c r="B47" s="25" t="s">
        <v>7</v>
      </c>
      <c r="C47" s="11">
        <v>0</v>
      </c>
      <c r="D47" s="1"/>
      <c r="E47" s="1"/>
      <c r="F47" s="1"/>
      <c r="G47" s="1"/>
      <c r="H47" s="1"/>
      <c r="I47" s="1"/>
      <c r="J47" s="1"/>
      <c r="K47" s="1"/>
      <c r="L47" s="1"/>
    </row>
    <row r="48" spans="1:14" ht="12" customHeight="1" x14ac:dyDescent="0.2">
      <c r="A48" s="1"/>
      <c r="B48" s="1"/>
      <c r="C48" s="1"/>
      <c r="D48" s="1"/>
      <c r="E48" s="1"/>
      <c r="F48" s="1"/>
      <c r="G48" s="1"/>
      <c r="H48" s="1"/>
      <c r="I48" s="1"/>
      <c r="J48" s="1"/>
      <c r="K48" s="1"/>
      <c r="L48" s="1"/>
    </row>
    <row r="49" spans="1:12" ht="12" customHeight="1" x14ac:dyDescent="0.2">
      <c r="A49" s="1"/>
      <c r="B49" s="1"/>
      <c r="C49" s="1"/>
      <c r="D49" s="1"/>
      <c r="E49" s="1"/>
      <c r="F49" s="1"/>
      <c r="G49" s="1"/>
      <c r="H49" s="1"/>
      <c r="I49" s="1"/>
      <c r="J49" s="1"/>
      <c r="K49" s="1"/>
      <c r="L49" s="1"/>
    </row>
    <row r="50" spans="1:12" ht="16.5" customHeight="1" x14ac:dyDescent="0.2">
      <c r="A50" s="1"/>
      <c r="B50" s="22" t="s">
        <v>36</v>
      </c>
      <c r="C50" s="23"/>
      <c r="D50" s="10"/>
      <c r="E50" s="1"/>
      <c r="F50" s="1"/>
      <c r="G50" s="1"/>
      <c r="H50" s="1"/>
      <c r="I50" s="1"/>
      <c r="J50" s="1"/>
      <c r="K50" s="1"/>
      <c r="L50" s="1"/>
    </row>
    <row r="51" spans="1:12" ht="35.25" customHeight="1" x14ac:dyDescent="0.2">
      <c r="A51" s="1"/>
      <c r="B51" s="14" t="s">
        <v>14</v>
      </c>
      <c r="C51" s="13" t="s">
        <v>28</v>
      </c>
      <c r="D51" s="10"/>
      <c r="E51" s="1"/>
      <c r="F51" s="1"/>
      <c r="G51" s="1"/>
      <c r="H51" s="1"/>
      <c r="I51" s="1"/>
      <c r="J51" s="1"/>
      <c r="K51" s="1"/>
      <c r="L51" s="1"/>
    </row>
    <row r="52" spans="1:12" ht="18.75" customHeight="1" x14ac:dyDescent="0.2">
      <c r="A52" s="1"/>
      <c r="B52" s="16" t="s">
        <v>26</v>
      </c>
      <c r="C52" s="73"/>
      <c r="D52" s="10"/>
      <c r="E52" s="1"/>
      <c r="F52" s="1"/>
      <c r="G52" s="1"/>
      <c r="H52" s="1"/>
      <c r="I52" s="1"/>
      <c r="J52" s="1"/>
      <c r="K52" s="1"/>
      <c r="L52" s="1"/>
    </row>
    <row r="53" spans="1:12" ht="18.75" customHeight="1" x14ac:dyDescent="0.2">
      <c r="A53" s="1"/>
      <c r="B53" s="16" t="s">
        <v>24</v>
      </c>
      <c r="C53" s="73"/>
      <c r="D53" s="10"/>
      <c r="E53" s="1"/>
      <c r="F53" s="1"/>
      <c r="G53" s="1"/>
      <c r="H53" s="1"/>
      <c r="I53" s="1"/>
      <c r="J53" s="1"/>
      <c r="K53" s="1"/>
      <c r="L53" s="1"/>
    </row>
    <row r="54" spans="1:12" ht="18.75" customHeight="1" x14ac:dyDescent="0.2">
      <c r="A54" s="1"/>
      <c r="B54" s="16" t="s">
        <v>17</v>
      </c>
      <c r="C54" s="73"/>
      <c r="D54" s="10"/>
      <c r="E54" s="1"/>
      <c r="F54" s="1"/>
      <c r="G54" s="1"/>
      <c r="H54" s="1"/>
      <c r="I54" s="1"/>
      <c r="J54" s="1"/>
      <c r="K54" s="1"/>
      <c r="L54" s="1"/>
    </row>
    <row r="55" spans="1:12" ht="18.75" customHeight="1" x14ac:dyDescent="0.2">
      <c r="A55" s="1"/>
      <c r="B55" s="16" t="s">
        <v>0</v>
      </c>
      <c r="C55" s="44"/>
      <c r="D55" s="10"/>
      <c r="E55" s="1"/>
      <c r="F55" s="1"/>
      <c r="G55" s="1"/>
      <c r="H55" s="1"/>
      <c r="I55" s="1"/>
      <c r="J55" s="1"/>
      <c r="K55" s="1"/>
      <c r="L55" s="1"/>
    </row>
    <row r="56" spans="1:12" ht="18.75" customHeight="1" x14ac:dyDescent="0.2">
      <c r="A56" s="1"/>
      <c r="B56" s="16" t="s">
        <v>21</v>
      </c>
      <c r="C56" s="73"/>
      <c r="D56" s="10"/>
      <c r="E56" s="1"/>
      <c r="F56" s="1"/>
      <c r="G56" s="1"/>
      <c r="H56" s="1"/>
      <c r="I56" s="1"/>
      <c r="J56" s="1"/>
      <c r="K56" s="1"/>
      <c r="L56" s="1"/>
    </row>
    <row r="57" spans="1:12" ht="18.75" customHeight="1" x14ac:dyDescent="0.2">
      <c r="A57" s="1"/>
      <c r="B57" s="16" t="s">
        <v>23</v>
      </c>
      <c r="C57" s="44"/>
      <c r="D57" s="10"/>
      <c r="E57" s="1"/>
      <c r="F57" s="1"/>
      <c r="G57" s="1"/>
      <c r="H57" s="1"/>
      <c r="I57" s="1"/>
      <c r="J57" s="1"/>
      <c r="K57" s="1"/>
      <c r="L57" s="1"/>
    </row>
    <row r="58" spans="1:12" ht="18.75" customHeight="1" x14ac:dyDescent="0.2">
      <c r="A58" s="1"/>
      <c r="B58" s="16" t="s">
        <v>8</v>
      </c>
      <c r="C58" s="44"/>
      <c r="D58" s="10"/>
      <c r="E58" s="1"/>
      <c r="F58" s="1"/>
      <c r="G58" s="1"/>
      <c r="H58" s="1"/>
      <c r="I58" s="1"/>
      <c r="J58" s="1"/>
      <c r="K58" s="1"/>
      <c r="L58" s="1"/>
    </row>
    <row r="59" spans="1:12" ht="18.75" customHeight="1" x14ac:dyDescent="0.2">
      <c r="A59" s="1"/>
      <c r="B59" s="24" t="s">
        <v>6</v>
      </c>
      <c r="C59" s="44"/>
      <c r="D59" s="10"/>
      <c r="E59" s="1"/>
      <c r="F59" s="1"/>
      <c r="G59" s="1"/>
      <c r="H59" s="1"/>
      <c r="I59" s="1"/>
      <c r="J59" s="1"/>
      <c r="K59" s="1"/>
      <c r="L59" s="1"/>
    </row>
    <row r="60" spans="1:12" ht="12" customHeight="1" x14ac:dyDescent="0.2"/>
  </sheetData>
  <sheetProtection algorithmName="SHA-512" hashValue="n/0i2SoDrZbZeko00iRM8Cm1X6o/j35fv1RDzXYLLkgtYy2x9w+sXwCx051iWMv9SaTtI4Fdx+nIOrMV1hNv6w==" saltValue="5rsWFVCO6f10GFAMtAUTIQ==" spinCount="100000" sheet="1" objects="1" scenarios="1"/>
  <mergeCells count="15">
    <mergeCell ref="D18:K18"/>
    <mergeCell ref="C15:H15"/>
    <mergeCell ref="C13:H13"/>
    <mergeCell ref="B1:F1"/>
    <mergeCell ref="B3:C3"/>
    <mergeCell ref="D3:E3"/>
    <mergeCell ref="C7:H7"/>
    <mergeCell ref="C11:H11"/>
    <mergeCell ref="D5:E5"/>
    <mergeCell ref="B5:C5"/>
    <mergeCell ref="B36:N36"/>
    <mergeCell ref="B31:G31"/>
    <mergeCell ref="B32:G32"/>
    <mergeCell ref="B33:I33"/>
    <mergeCell ref="B35:D35"/>
  </mergeCells>
  <phoneticPr fontId="0" type="noConversion"/>
  <conditionalFormatting sqref="B5:C5">
    <cfRule type="containsText" dxfId="5" priority="1" operator="containsText" text="form">
      <formula>NOT(ISERROR(SEARCH("form",B5)))</formula>
    </cfRule>
    <cfRule type="containsText" dxfId="4" priority="2" operator="containsText" text="form">
      <formula>NOT(ISERROR(SEARCH("form",B5)))</formula>
    </cfRule>
    <cfRule type="containsText" dxfId="3" priority="3" operator="containsText" text="form">
      <formula>NOT(ISERROR(SEARCH("form",B5)))</formula>
    </cfRule>
    <cfRule type="containsText" dxfId="2" priority="4" operator="containsText" text="form">
      <formula>NOT(ISERROR(SEARCH("form",B5)))</formula>
    </cfRule>
  </conditionalFormatting>
  <conditionalFormatting sqref="D5:E5">
    <cfRule type="containsText" dxfId="1" priority="5" operator="containsText" text="IED">
      <formula>NOT(ISERROR(SEARCH("IED",D5)))</formula>
    </cfRule>
    <cfRule type="containsText" dxfId="0" priority="6" operator="containsText" text="IED">
      <formula>NOT(ISERROR(SEARCH("IED",D5)))</formula>
    </cfRule>
  </conditionalFormatting>
  <dataValidations count="1">
    <dataValidation type="list" allowBlank="1" showInputMessage="1" showErrorMessage="1" sqref="C9" xr:uid="{64FD5C36-6B6E-431B-A3D9-D27884132158}">
      <formula1>INDIRECT($C$7)</formula1>
    </dataValidation>
  </dataValidations>
  <pageMargins left="0.75" right="0.75" top="1" bottom="1" header="0.5" footer="0.5"/>
  <pageSetup paperSize="9" scale="40" orientation="landscape"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DA0648D-ED48-4C0B-9CE7-0FC3DA7748E5}">
          <x14:formula1>
            <xm:f>Lists!$B$3:$B$6</xm:f>
          </x14:formula1>
          <xm:sqref>D3:E4</xm:sqref>
        </x14:dataValidation>
        <x14:dataValidation type="list" allowBlank="1" showInputMessage="1" showErrorMessage="1" xr:uid="{B6133326-98D9-46E0-BBB8-11462626738B}">
          <x14:formula1>
            <xm:f>Lists!$F$24:$K$24</xm:f>
          </x14:formula1>
          <xm:sqref>C7:H7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F18F-2ED6-4B55-90CE-B17201A53D2A}">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01F9D-C0F4-4674-8E4F-34E2658BE4F9}">
  <dimension ref="A1:N2"/>
  <sheetViews>
    <sheetView workbookViewId="0">
      <selection activeCell="H5" sqref="H5"/>
    </sheetView>
  </sheetViews>
  <sheetFormatPr defaultRowHeight="12.75" x14ac:dyDescent="0.2"/>
  <cols>
    <col min="2" max="2" width="16.140625" customWidth="1"/>
    <col min="8" max="8" width="9.140625" customWidth="1"/>
  </cols>
  <sheetData>
    <row r="1" spans="1:14" s="46" customFormat="1" ht="102" x14ac:dyDescent="0.2">
      <c r="A1" s="46" t="s">
        <v>46</v>
      </c>
      <c r="B1" s="46" t="s">
        <v>132</v>
      </c>
      <c r="C1" s="46" t="s">
        <v>133</v>
      </c>
      <c r="D1" s="46" t="s">
        <v>134</v>
      </c>
      <c r="E1" s="46" t="s">
        <v>135</v>
      </c>
      <c r="F1" s="47" t="s">
        <v>124</v>
      </c>
      <c r="G1" s="47" t="s">
        <v>35</v>
      </c>
      <c r="H1" s="47" t="s">
        <v>115</v>
      </c>
      <c r="I1" s="48" t="s">
        <v>20</v>
      </c>
      <c r="J1" s="48" t="s">
        <v>18</v>
      </c>
      <c r="K1" s="48" t="s">
        <v>19</v>
      </c>
      <c r="L1" s="46" t="str">
        <f>+'LCPD AR1 Data Input tab'!B57</f>
        <v>Refinery gas</v>
      </c>
      <c r="M1" s="49" t="s">
        <v>136</v>
      </c>
      <c r="N1" s="46" t="str">
        <f>+'LCPD AR1 Data Input tab'!B20</f>
        <v>Annual energy input (TJ)</v>
      </c>
    </row>
    <row r="2" spans="1:14" x14ac:dyDescent="0.2">
      <c r="A2">
        <f>+'LCPD AR1 Data Input tab'!C9</f>
        <v>385</v>
      </c>
      <c r="B2" t="str">
        <f>+'LCPD AR1 Data Input tab'!C7</f>
        <v>RWE Generation UK plc</v>
      </c>
      <c r="C2" t="str">
        <f>+'LCPD AR1 Data Input tab'!C13</f>
        <v>DP3333TA</v>
      </c>
      <c r="D2">
        <f>+'LCPD AR1 Data Input tab'!C15</f>
        <v>756</v>
      </c>
      <c r="E2" t="e">
        <f>+'LCPD AR1 Data Input tab'!#REF!</f>
        <v>#REF!</v>
      </c>
      <c r="F2">
        <f>+'LCPD AR1 Data Input tab'!C21</f>
        <v>0.89</v>
      </c>
      <c r="G2">
        <f>+'LCPD AR1 Data Input tab'!C22</f>
        <v>106.15</v>
      </c>
      <c r="H2">
        <f>+'LCPD AR1 Data Input tab'!C23</f>
        <v>0</v>
      </c>
      <c r="I2">
        <f>+'LCPD AR1 Data Input tab'!I20</f>
        <v>0</v>
      </c>
      <c r="J2">
        <f>+'LCPD AR1 Data Input tab'!J20</f>
        <v>12600</v>
      </c>
      <c r="K2">
        <f>+'LCPD AR1 Data Input tab'!K20</f>
        <v>0</v>
      </c>
      <c r="L2">
        <f>+'LCPD AR1 Data Input tab'!C57</f>
        <v>0</v>
      </c>
      <c r="M2">
        <f>SUM(I2:K2)</f>
        <v>12600</v>
      </c>
      <c r="N2">
        <f>+'LCPD AR1 Data Input tab'!C20</f>
        <v>12600</v>
      </c>
    </row>
  </sheetData>
  <sheetProtection password="EF0E"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BDC19-99F8-4673-98B9-182413182A55}">
  <dimension ref="B1:J29"/>
  <sheetViews>
    <sheetView workbookViewId="0">
      <selection activeCell="C30" sqref="C30"/>
    </sheetView>
  </sheetViews>
  <sheetFormatPr defaultRowHeight="12.75" x14ac:dyDescent="0.2"/>
  <cols>
    <col min="1" max="1" width="6.140625" customWidth="1"/>
    <col min="2" max="2" width="34.5703125" customWidth="1"/>
    <col min="3" max="3" width="20.85546875" customWidth="1"/>
    <col min="4" max="4" width="25.85546875" customWidth="1"/>
  </cols>
  <sheetData>
    <row r="1" spans="2:5" ht="15" x14ac:dyDescent="0.25">
      <c r="B1" s="57" t="s">
        <v>150</v>
      </c>
    </row>
    <row r="2" spans="2:5" ht="15" x14ac:dyDescent="0.25">
      <c r="B2" s="57" t="s">
        <v>151</v>
      </c>
      <c r="C2" s="60">
        <f>+'LCPD AR1 Data Input tab'!D3</f>
        <v>2025</v>
      </c>
    </row>
    <row r="3" spans="2:5" ht="15" x14ac:dyDescent="0.25">
      <c r="B3" s="57" t="s">
        <v>152</v>
      </c>
    </row>
    <row r="4" spans="2:5" ht="15" x14ac:dyDescent="0.25">
      <c r="B4" s="57" t="s">
        <v>15</v>
      </c>
      <c r="C4" s="60" t="str">
        <f>+'LCPD AR1 Data Input tab'!C7</f>
        <v>RWE Generation UK plc</v>
      </c>
    </row>
    <row r="5" spans="2:5" ht="15" x14ac:dyDescent="0.25">
      <c r="B5" s="57" t="s">
        <v>153</v>
      </c>
      <c r="C5" s="60">
        <f>+'LCPD AR1 Data Input tab'!C11</f>
        <v>0</v>
      </c>
    </row>
    <row r="6" spans="2:5" ht="15" x14ac:dyDescent="0.25">
      <c r="B6" s="57" t="s">
        <v>154</v>
      </c>
      <c r="C6" s="60" t="str">
        <f>+'LCPD AR1 Data Input tab'!C13</f>
        <v>DP3333TA</v>
      </c>
    </row>
    <row r="8" spans="2:5" ht="13.5" thickBot="1" x14ac:dyDescent="0.25"/>
    <row r="9" spans="2:5" x14ac:dyDescent="0.2">
      <c r="B9" s="105" t="s">
        <v>155</v>
      </c>
      <c r="C9" s="107" t="str">
        <f>CONCATENATE("LCP ",'LCPD AR1 Data Input tab'!C9," (Hours)")</f>
        <v>LCP 385 (Hours)</v>
      </c>
      <c r="D9" s="109" t="s">
        <v>162</v>
      </c>
    </row>
    <row r="10" spans="2:5" ht="13.5" thickBot="1" x14ac:dyDescent="0.25">
      <c r="B10" s="106"/>
      <c r="C10" s="108"/>
      <c r="D10" s="110"/>
    </row>
    <row r="11" spans="2:5" ht="16.5" x14ac:dyDescent="0.2">
      <c r="B11" s="82" t="s">
        <v>163</v>
      </c>
      <c r="C11" s="76">
        <v>5196.1344444444439</v>
      </c>
      <c r="D11" s="83"/>
      <c r="E11" t="str">
        <f>IF(C2=2028,IF(C11&gt;8784,"higher than the number of hours in a Leap year",""),IF(C11&gt;8760,"higher than the number of hours in a normal year",""))</f>
        <v/>
      </c>
    </row>
    <row r="12" spans="2:5" ht="16.5" x14ac:dyDescent="0.2">
      <c r="B12" s="84" t="s">
        <v>164</v>
      </c>
      <c r="C12" s="77"/>
      <c r="D12" s="85"/>
    </row>
    <row r="13" spans="2:5" ht="73.5" x14ac:dyDescent="0.2">
      <c r="B13" s="84" t="s">
        <v>165</v>
      </c>
      <c r="C13" s="78"/>
      <c r="D13" s="86"/>
    </row>
    <row r="14" spans="2:5" ht="16.5" x14ac:dyDescent="0.2">
      <c r="B14" s="87" t="s">
        <v>166</v>
      </c>
      <c r="C14" s="79"/>
      <c r="D14" s="88"/>
    </row>
    <row r="15" spans="2:5" ht="17.25" thickBot="1" x14ac:dyDescent="0.25">
      <c r="B15" s="89" t="s">
        <v>167</v>
      </c>
      <c r="C15" s="90"/>
      <c r="D15" s="91"/>
    </row>
    <row r="17" spans="2:10" ht="14.25" x14ac:dyDescent="0.2">
      <c r="B17" s="59" t="s">
        <v>9</v>
      </c>
      <c r="C17" s="59"/>
      <c r="D17" s="58"/>
      <c r="E17" s="58"/>
      <c r="F17" s="58"/>
      <c r="G17" s="58"/>
      <c r="H17" s="58"/>
      <c r="I17" s="58"/>
      <c r="J17" s="58"/>
    </row>
    <row r="18" spans="2:10" ht="30" customHeight="1" x14ac:dyDescent="0.2">
      <c r="B18" s="104" t="s">
        <v>181</v>
      </c>
      <c r="C18" s="104"/>
      <c r="D18" s="104"/>
      <c r="E18" s="104"/>
      <c r="F18" s="104"/>
      <c r="G18" s="104"/>
      <c r="H18" s="104"/>
      <c r="I18" s="104"/>
      <c r="J18" s="104"/>
    </row>
    <row r="19" spans="2:10" ht="30" customHeight="1" x14ac:dyDescent="0.2">
      <c r="B19" s="104" t="s">
        <v>182</v>
      </c>
      <c r="C19" s="104"/>
      <c r="D19" s="104"/>
      <c r="E19" s="104"/>
      <c r="F19" s="104"/>
      <c r="G19" s="104"/>
      <c r="H19" s="104"/>
      <c r="I19" s="104"/>
      <c r="J19" s="104"/>
    </row>
    <row r="20" spans="2:10" ht="30" customHeight="1" x14ac:dyDescent="0.2">
      <c r="B20" s="104" t="s">
        <v>183</v>
      </c>
      <c r="C20" s="104"/>
      <c r="D20" s="104"/>
      <c r="E20" s="104"/>
      <c r="F20" s="104"/>
      <c r="G20" s="104"/>
      <c r="H20" s="104"/>
      <c r="I20" s="104"/>
      <c r="J20" s="104"/>
    </row>
    <row r="21" spans="2:10" ht="30" customHeight="1" x14ac:dyDescent="0.2">
      <c r="B21" s="104" t="s">
        <v>184</v>
      </c>
      <c r="C21" s="104"/>
      <c r="D21" s="104"/>
      <c r="E21" s="104"/>
      <c r="F21" s="104"/>
      <c r="G21" s="104"/>
      <c r="H21" s="104"/>
      <c r="I21" s="104"/>
      <c r="J21" s="104"/>
    </row>
    <row r="22" spans="2:10" ht="30" customHeight="1" x14ac:dyDescent="0.2">
      <c r="B22" s="104" t="s">
        <v>156</v>
      </c>
      <c r="C22" s="104"/>
      <c r="D22" s="104"/>
      <c r="E22" s="104"/>
      <c r="F22" s="104"/>
      <c r="G22" s="104"/>
      <c r="H22" s="104"/>
      <c r="I22" s="104"/>
      <c r="J22" s="104"/>
    </row>
    <row r="23" spans="2:10" ht="30" customHeight="1" x14ac:dyDescent="0.2">
      <c r="B23" s="104" t="s">
        <v>157</v>
      </c>
      <c r="C23" s="104"/>
      <c r="D23" s="104"/>
      <c r="E23" s="104"/>
      <c r="F23" s="104"/>
      <c r="G23" s="104"/>
      <c r="H23" s="104"/>
      <c r="I23" s="104"/>
      <c r="J23" s="104"/>
    </row>
    <row r="24" spans="2:10" ht="30" customHeight="1" x14ac:dyDescent="0.2">
      <c r="B24" s="104" t="s">
        <v>158</v>
      </c>
      <c r="C24" s="104"/>
      <c r="D24" s="104"/>
      <c r="E24" s="104"/>
      <c r="F24" s="104"/>
      <c r="G24" s="104"/>
      <c r="H24" s="104"/>
      <c r="I24" s="104"/>
      <c r="J24" s="104"/>
    </row>
    <row r="25" spans="2:10" ht="30" customHeight="1" x14ac:dyDescent="0.2">
      <c r="B25" s="104" t="s">
        <v>159</v>
      </c>
      <c r="C25" s="104"/>
      <c r="D25" s="104"/>
      <c r="E25" s="104"/>
      <c r="F25" s="104"/>
      <c r="G25" s="104"/>
      <c r="H25" s="104"/>
      <c r="I25" s="104"/>
      <c r="J25" s="104"/>
    </row>
    <row r="26" spans="2:10" ht="14.25" x14ac:dyDescent="0.2">
      <c r="B26" s="58"/>
      <c r="C26" s="58"/>
      <c r="D26" s="58"/>
      <c r="E26" s="58"/>
      <c r="F26" s="58"/>
      <c r="G26" s="58"/>
      <c r="H26" s="58"/>
      <c r="I26" s="58"/>
      <c r="J26" s="58"/>
    </row>
    <row r="27" spans="2:10" ht="30" customHeight="1" x14ac:dyDescent="0.2">
      <c r="B27" s="58" t="s">
        <v>160</v>
      </c>
      <c r="C27" s="80" t="s">
        <v>188</v>
      </c>
      <c r="D27" s="58"/>
      <c r="E27" s="58"/>
      <c r="F27" s="58"/>
      <c r="G27" s="58"/>
      <c r="H27" s="58"/>
      <c r="I27" s="58"/>
      <c r="J27" s="58"/>
    </row>
    <row r="28" spans="2:10" ht="30" customHeight="1" x14ac:dyDescent="0.2">
      <c r="B28" s="58"/>
      <c r="C28" s="58"/>
      <c r="D28" s="58"/>
      <c r="E28" s="58"/>
      <c r="F28" s="58"/>
      <c r="G28" s="58"/>
      <c r="H28" s="58"/>
      <c r="I28" s="58"/>
      <c r="J28" s="58"/>
    </row>
    <row r="29" spans="2:10" ht="30" customHeight="1" x14ac:dyDescent="0.2">
      <c r="B29" s="58" t="s">
        <v>161</v>
      </c>
      <c r="C29" s="111">
        <v>45672</v>
      </c>
      <c r="D29" s="58"/>
      <c r="E29" s="58"/>
      <c r="F29" s="58"/>
      <c r="G29" s="58"/>
      <c r="H29" s="58"/>
      <c r="I29" s="58"/>
      <c r="J29" s="58"/>
    </row>
  </sheetData>
  <sheetProtection algorithmName="SHA-512" hashValue="bGkk1QAioFHhSCRQcaC/vhync0dZwI/U08XKZwMATwQT4LKp/7/z8AgLO2JAVh8ab3G0lNcK+RSqROFzr6l5Jw==" saltValue="ryJzvct8eB+CobKdOH7TtA==" spinCount="100000" sheet="1" objects="1" scenarios="1"/>
  <mergeCells count="11">
    <mergeCell ref="B20:J20"/>
    <mergeCell ref="B9:B10"/>
    <mergeCell ref="C9:C10"/>
    <mergeCell ref="D9:D10"/>
    <mergeCell ref="B18:J18"/>
    <mergeCell ref="B19:J19"/>
    <mergeCell ref="B21:J21"/>
    <mergeCell ref="B22:J22"/>
    <mergeCell ref="B23:J23"/>
    <mergeCell ref="B24:J24"/>
    <mergeCell ref="B25:J2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F1A49-232A-4A24-8BC4-C4F1862D5A5A}">
  <dimension ref="A1:AA2"/>
  <sheetViews>
    <sheetView workbookViewId="0">
      <selection activeCell="C26" sqref="C26"/>
    </sheetView>
  </sheetViews>
  <sheetFormatPr defaultRowHeight="12.75" x14ac:dyDescent="0.2"/>
  <cols>
    <col min="1" max="1" width="8" style="50" customWidth="1"/>
    <col min="2" max="2" width="12" style="50" customWidth="1"/>
    <col min="3" max="3" width="23.42578125" style="50" customWidth="1"/>
    <col min="4" max="4" width="11.42578125" style="50" customWidth="1"/>
    <col min="5" max="11" width="15.5703125" style="50" customWidth="1"/>
    <col min="12" max="14" width="8.7109375" style="50"/>
    <col min="16" max="16" width="9.85546875" bestFit="1" customWidth="1"/>
    <col min="18" max="22" width="15.5703125" style="50" customWidth="1"/>
  </cols>
  <sheetData>
    <row r="1" spans="1:27" s="56" customFormat="1" ht="49.5" customHeight="1" thickBot="1" x14ac:dyDescent="0.25">
      <c r="A1" s="55" t="s">
        <v>42</v>
      </c>
      <c r="B1" s="55" t="s">
        <v>46</v>
      </c>
      <c r="C1" s="55" t="s">
        <v>43</v>
      </c>
      <c r="D1" s="55" t="s">
        <v>130</v>
      </c>
      <c r="E1" s="55" t="s">
        <v>137</v>
      </c>
      <c r="F1" s="55" t="s">
        <v>138</v>
      </c>
      <c r="G1" s="55" t="s">
        <v>139</v>
      </c>
      <c r="H1" s="55" t="s">
        <v>140</v>
      </c>
      <c r="I1" s="55" t="s">
        <v>141</v>
      </c>
      <c r="J1" s="55" t="s">
        <v>142</v>
      </c>
      <c r="K1" s="55" t="s">
        <v>143</v>
      </c>
      <c r="L1" s="55" t="s">
        <v>145</v>
      </c>
      <c r="M1" s="55" t="s">
        <v>146</v>
      </c>
      <c r="N1" s="55" t="s">
        <v>147</v>
      </c>
      <c r="O1" s="55" t="s">
        <v>148</v>
      </c>
      <c r="P1" s="55" t="s">
        <v>4</v>
      </c>
      <c r="Q1" s="55" t="s">
        <v>149</v>
      </c>
      <c r="R1" s="63" t="s">
        <v>163</v>
      </c>
      <c r="S1" s="64" t="s">
        <v>164</v>
      </c>
      <c r="T1" s="64" t="s">
        <v>168</v>
      </c>
      <c r="U1" s="65" t="s">
        <v>166</v>
      </c>
      <c r="V1" s="66" t="s">
        <v>167</v>
      </c>
      <c r="W1" s="56" t="str">
        <f>CONCATENATE("Bypass ",R1)</f>
        <v>Bypass  Annual Operating Hours (a), (b)</v>
      </c>
      <c r="X1" s="56" t="str">
        <f t="shared" ref="X1:AA1" si="0">CONCATENATE("Bypass ",S1)</f>
        <v>Bypass  Cumulative Operating Hours (c),(d)</v>
      </c>
      <c r="Y1" s="56" t="str">
        <f t="shared" si="0"/>
        <v xml:space="preserve">Bypass  Annual Operating Hours 1,500 Unit (e)
</v>
      </c>
      <c r="Z1" s="56" t="str">
        <f t="shared" si="0"/>
        <v>Bypass  Five year rolling average (f)</v>
      </c>
      <c r="AA1" s="56" t="str">
        <f t="shared" si="0"/>
        <v>Bypass  Black start hours (h)</v>
      </c>
    </row>
    <row r="2" spans="1:27" x14ac:dyDescent="0.2">
      <c r="A2" s="50">
        <f>+'LCPD AR1 Data Input tab'!D3</f>
        <v>2025</v>
      </c>
      <c r="B2" s="50">
        <f>+'LCPD AR1 Data Input tab'!C9</f>
        <v>385</v>
      </c>
      <c r="C2" s="50" t="str">
        <f>+'LCPD AR1 Data Input tab'!C7</f>
        <v>RWE Generation UK plc</v>
      </c>
      <c r="D2" s="50">
        <f>+'LCPD AR1 Data Input tab'!C15</f>
        <v>756</v>
      </c>
      <c r="E2" s="50">
        <f>+'LCPD AR1 Data Input tab'!C21</f>
        <v>0.89</v>
      </c>
      <c r="F2" s="50">
        <f>+'LCPD AR1 Data Input tab'!C22</f>
        <v>106.15</v>
      </c>
      <c r="G2" s="50">
        <f>+'LCPD AR1 Data Input tab'!C23</f>
        <v>0</v>
      </c>
      <c r="H2" s="50">
        <f>+'LCPD AR1 Data Input tab'!I20</f>
        <v>0</v>
      </c>
      <c r="I2" s="50">
        <f>+'LCPD AR1 Data Input tab'!J20</f>
        <v>12600</v>
      </c>
      <c r="J2" s="50">
        <f>+'LCPD AR1 Data Input tab'!K20</f>
        <v>0</v>
      </c>
      <c r="K2" s="50">
        <f>+'LCPD AR1 Data Input tab'!C57</f>
        <v>0</v>
      </c>
      <c r="L2" s="50">
        <f>+'LCPD AR1 Data Input tab'!C58</f>
        <v>0</v>
      </c>
      <c r="M2" s="50">
        <f>+'LCPD AR1 Data Input tab'!C55</f>
        <v>0</v>
      </c>
      <c r="N2" s="50">
        <f>+'LCPD AR1 Data Input tab'!C59</f>
        <v>0</v>
      </c>
      <c r="O2" t="str">
        <f>+'LCPD AR1 Data Input tab'!C27</f>
        <v>Dan McDermott</v>
      </c>
      <c r="P2" s="38">
        <f>+'LCPD AR1 Data Input tab'!H27</f>
        <v>46037</v>
      </c>
      <c r="Q2" t="str">
        <f>+'LCPD AR1 Data Input tab'!C34</f>
        <v>IED AR1-385-2025</v>
      </c>
      <c r="R2" s="61">
        <f>+'IED HR1 tab'!C11</f>
        <v>5196.1344444444439</v>
      </c>
      <c r="S2" s="61">
        <f>+'IED HR1 tab'!C12</f>
        <v>0</v>
      </c>
      <c r="T2" s="61">
        <f>+'IED HR1 tab'!C13</f>
        <v>0</v>
      </c>
      <c r="U2" s="61">
        <f>+'IED HR1 tab'!C14</f>
        <v>0</v>
      </c>
      <c r="V2" s="61">
        <f>+'IED HR1 tab'!C15</f>
        <v>0</v>
      </c>
      <c r="W2" s="62">
        <f>+'IED HR1 tab'!D11</f>
        <v>0</v>
      </c>
      <c r="X2" s="62">
        <f>+'IED HR1 tab'!D12</f>
        <v>0</v>
      </c>
      <c r="Y2" s="62">
        <f>+'IED HR1 tab'!D13</f>
        <v>0</v>
      </c>
      <c r="Z2" s="62">
        <f>+'IED HR1 tab'!D14</f>
        <v>0</v>
      </c>
      <c r="AA2" s="62">
        <f>+'IED HR1 tab'!D15</f>
        <v>0</v>
      </c>
    </row>
  </sheetData>
  <sheetProtection algorithmName="SHA-512" hashValue="djHWVLVqAgqCZCQ1Qkwv3j/TwTZzn4adB4aWU3qOAbTVXD2sxuG9933mQ8tCkYNArTwShXu/7iFEr5c5khYP4g==" saltValue="7+Eya7P/SPY+ziNDkA66uw=="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5741B-6BE7-4A97-8C28-0E62AD42909E}">
  <dimension ref="B1:R44"/>
  <sheetViews>
    <sheetView workbookViewId="0">
      <selection activeCell="M33" sqref="M33"/>
    </sheetView>
  </sheetViews>
  <sheetFormatPr defaultRowHeight="12.75" x14ac:dyDescent="0.2"/>
  <cols>
    <col min="12" max="12" width="9.85546875" bestFit="1" customWidth="1"/>
  </cols>
  <sheetData>
    <row r="1" spans="2:18" x14ac:dyDescent="0.2">
      <c r="D1" t="s">
        <v>43</v>
      </c>
      <c r="G1" t="s">
        <v>45</v>
      </c>
      <c r="I1" t="s">
        <v>46</v>
      </c>
      <c r="J1" t="s">
        <v>47</v>
      </c>
      <c r="K1" t="s">
        <v>48</v>
      </c>
      <c r="L1" t="s">
        <v>49</v>
      </c>
      <c r="R1" s="27" t="s">
        <v>78</v>
      </c>
    </row>
    <row r="2" spans="2:18" x14ac:dyDescent="0.2">
      <c r="B2" t="s">
        <v>42</v>
      </c>
      <c r="D2" t="s">
        <v>44</v>
      </c>
      <c r="G2" t="s">
        <v>50</v>
      </c>
      <c r="I2">
        <v>60</v>
      </c>
      <c r="J2">
        <v>239</v>
      </c>
      <c r="L2">
        <v>1998</v>
      </c>
      <c r="M2" s="30" t="s">
        <v>96</v>
      </c>
      <c r="N2" t="str">
        <f>RIGHT(O2,8)</f>
        <v>JP3632ZH</v>
      </c>
      <c r="O2" t="s">
        <v>118</v>
      </c>
      <c r="R2" s="28" t="s">
        <v>79</v>
      </c>
    </row>
    <row r="3" spans="2:18" x14ac:dyDescent="0.2">
      <c r="B3">
        <v>2025</v>
      </c>
      <c r="G3" t="s">
        <v>51</v>
      </c>
      <c r="I3">
        <v>96</v>
      </c>
      <c r="J3">
        <v>651.22</v>
      </c>
      <c r="L3">
        <v>1996</v>
      </c>
      <c r="M3" t="s">
        <v>97</v>
      </c>
      <c r="N3" t="str">
        <f t="shared" ref="N3:N20" si="0">RIGHT(O3,8)</f>
        <v>AP3136UA</v>
      </c>
      <c r="O3" t="s">
        <v>119</v>
      </c>
      <c r="R3" s="29" t="s">
        <v>80</v>
      </c>
    </row>
    <row r="4" spans="2:18" x14ac:dyDescent="0.2">
      <c r="B4">
        <v>2026</v>
      </c>
      <c r="G4" t="s">
        <v>52</v>
      </c>
      <c r="I4">
        <v>97</v>
      </c>
      <c r="J4">
        <v>651.22</v>
      </c>
      <c r="L4">
        <v>1996</v>
      </c>
      <c r="M4" t="s">
        <v>98</v>
      </c>
      <c r="N4" t="str">
        <f t="shared" si="0"/>
        <v>AP3136UA</v>
      </c>
      <c r="O4" t="s">
        <v>119</v>
      </c>
      <c r="R4" s="30" t="s">
        <v>50</v>
      </c>
    </row>
    <row r="5" spans="2:18" x14ac:dyDescent="0.2">
      <c r="B5">
        <v>2027</v>
      </c>
      <c r="G5" t="s">
        <v>53</v>
      </c>
      <c r="I5">
        <v>98</v>
      </c>
      <c r="J5">
        <v>651.22</v>
      </c>
      <c r="L5">
        <v>1996</v>
      </c>
      <c r="M5" t="s">
        <v>99</v>
      </c>
      <c r="N5" t="str">
        <f t="shared" si="0"/>
        <v>AP3136UA</v>
      </c>
      <c r="O5" t="s">
        <v>119</v>
      </c>
      <c r="R5" s="29" t="s">
        <v>81</v>
      </c>
    </row>
    <row r="6" spans="2:18" x14ac:dyDescent="0.2">
      <c r="B6">
        <v>2028</v>
      </c>
      <c r="D6" t="s">
        <v>42</v>
      </c>
      <c r="G6" t="s">
        <v>54</v>
      </c>
      <c r="I6">
        <v>99</v>
      </c>
      <c r="J6">
        <v>651.22</v>
      </c>
      <c r="L6">
        <v>1996</v>
      </c>
      <c r="M6" t="s">
        <v>100</v>
      </c>
      <c r="N6" t="str">
        <f t="shared" si="0"/>
        <v>AP3136UA</v>
      </c>
      <c r="O6" t="s">
        <v>119</v>
      </c>
      <c r="R6" s="28" t="s">
        <v>63</v>
      </c>
    </row>
    <row r="7" spans="2:18" x14ac:dyDescent="0.2">
      <c r="D7">
        <v>2025</v>
      </c>
      <c r="G7" t="s">
        <v>55</v>
      </c>
      <c r="I7">
        <v>2854</v>
      </c>
      <c r="J7">
        <v>760</v>
      </c>
      <c r="L7" t="s">
        <v>76</v>
      </c>
      <c r="M7" s="34" t="s">
        <v>55</v>
      </c>
      <c r="N7" t="str">
        <f t="shared" si="0"/>
        <v>BB3297CG</v>
      </c>
      <c r="O7" t="s">
        <v>120</v>
      </c>
      <c r="R7" s="31" t="s">
        <v>82</v>
      </c>
    </row>
    <row r="8" spans="2:18" x14ac:dyDescent="0.2">
      <c r="D8">
        <v>2026</v>
      </c>
      <c r="G8" t="s">
        <v>56</v>
      </c>
      <c r="I8">
        <v>286</v>
      </c>
      <c r="J8">
        <v>756</v>
      </c>
      <c r="L8">
        <v>2011</v>
      </c>
      <c r="M8" s="32" t="s">
        <v>101</v>
      </c>
      <c r="N8" t="str">
        <f t="shared" si="0"/>
        <v>DP3333TA</v>
      </c>
      <c r="O8" t="s">
        <v>121</v>
      </c>
      <c r="R8" s="31" t="s">
        <v>83</v>
      </c>
    </row>
    <row r="9" spans="2:18" x14ac:dyDescent="0.2">
      <c r="D9">
        <v>2027</v>
      </c>
      <c r="G9" t="s">
        <v>57</v>
      </c>
      <c r="I9">
        <v>382</v>
      </c>
      <c r="J9">
        <v>756</v>
      </c>
      <c r="L9">
        <v>2011</v>
      </c>
      <c r="M9" s="34" t="s">
        <v>102</v>
      </c>
      <c r="N9" t="str">
        <f t="shared" si="0"/>
        <v>DP3333TA</v>
      </c>
      <c r="O9" t="s">
        <v>121</v>
      </c>
      <c r="R9" s="32" t="s">
        <v>84</v>
      </c>
    </row>
    <row r="10" spans="2:18" x14ac:dyDescent="0.2">
      <c r="G10" t="s">
        <v>58</v>
      </c>
      <c r="I10">
        <v>383</v>
      </c>
      <c r="J10">
        <v>756</v>
      </c>
      <c r="L10">
        <v>2011</v>
      </c>
      <c r="M10" s="34" t="s">
        <v>103</v>
      </c>
      <c r="N10" t="str">
        <f t="shared" si="0"/>
        <v>DP3333TA</v>
      </c>
      <c r="O10" t="s">
        <v>121</v>
      </c>
      <c r="R10" s="28" t="s">
        <v>51</v>
      </c>
    </row>
    <row r="11" spans="2:18" x14ac:dyDescent="0.2">
      <c r="G11" t="s">
        <v>59</v>
      </c>
      <c r="I11">
        <v>384</v>
      </c>
      <c r="J11">
        <v>756</v>
      </c>
      <c r="L11">
        <v>2011</v>
      </c>
      <c r="M11" s="34" t="s">
        <v>104</v>
      </c>
      <c r="N11" t="str">
        <f t="shared" si="0"/>
        <v>DP3333TA</v>
      </c>
      <c r="O11" t="s">
        <v>121</v>
      </c>
      <c r="R11" s="28" t="s">
        <v>52</v>
      </c>
    </row>
    <row r="12" spans="2:18" x14ac:dyDescent="0.2">
      <c r="G12" t="s">
        <v>60</v>
      </c>
      <c r="I12">
        <v>385</v>
      </c>
      <c r="J12">
        <v>756</v>
      </c>
      <c r="L12">
        <v>2011</v>
      </c>
      <c r="M12" s="34" t="s">
        <v>105</v>
      </c>
      <c r="N12" t="str">
        <f t="shared" si="0"/>
        <v>DP3333TA</v>
      </c>
      <c r="O12" t="s">
        <v>121</v>
      </c>
      <c r="R12" s="28" t="s">
        <v>53</v>
      </c>
    </row>
    <row r="13" spans="2:18" x14ac:dyDescent="0.2">
      <c r="G13" t="s">
        <v>61</v>
      </c>
      <c r="I13">
        <v>324</v>
      </c>
      <c r="J13">
        <v>721</v>
      </c>
      <c r="L13">
        <v>2010</v>
      </c>
      <c r="M13" s="34" t="s">
        <v>106</v>
      </c>
      <c r="N13" t="str">
        <f t="shared" si="0"/>
        <v>HP3737UE</v>
      </c>
      <c r="O13" t="s">
        <v>122</v>
      </c>
      <c r="R13" s="28" t="s">
        <v>54</v>
      </c>
    </row>
    <row r="14" spans="2:18" x14ac:dyDescent="0.2">
      <c r="G14" t="s">
        <v>62</v>
      </c>
      <c r="I14">
        <v>325</v>
      </c>
      <c r="J14">
        <v>721</v>
      </c>
      <c r="L14">
        <v>2010</v>
      </c>
      <c r="M14" s="35" t="s">
        <v>107</v>
      </c>
      <c r="N14" t="str">
        <f t="shared" si="0"/>
        <v>HP3737UE</v>
      </c>
      <c r="O14" t="s">
        <v>122</v>
      </c>
      <c r="R14" s="29" t="s">
        <v>85</v>
      </c>
    </row>
    <row r="15" spans="2:18" x14ac:dyDescent="0.2">
      <c r="G15" t="s">
        <v>70</v>
      </c>
      <c r="I15">
        <v>371</v>
      </c>
      <c r="J15">
        <v>295</v>
      </c>
      <c r="L15" t="s">
        <v>77</v>
      </c>
      <c r="M15" s="34" t="s">
        <v>108</v>
      </c>
      <c r="N15" t="str">
        <f t="shared" si="0"/>
        <v>QP3033LW</v>
      </c>
      <c r="O15" t="s">
        <v>123</v>
      </c>
      <c r="R15" s="29" t="s">
        <v>86</v>
      </c>
    </row>
    <row r="16" spans="2:18" x14ac:dyDescent="0.2">
      <c r="G16" t="s">
        <v>71</v>
      </c>
      <c r="I16">
        <v>372</v>
      </c>
      <c r="J16">
        <v>167</v>
      </c>
      <c r="L16" t="s">
        <v>77</v>
      </c>
      <c r="M16" s="34" t="s">
        <v>109</v>
      </c>
      <c r="N16" t="str">
        <f t="shared" si="0"/>
        <v>QP3033LW</v>
      </c>
      <c r="O16" t="s">
        <v>123</v>
      </c>
      <c r="R16" s="29" t="s">
        <v>87</v>
      </c>
    </row>
    <row r="17" spans="6:18" x14ac:dyDescent="0.2">
      <c r="G17" t="s">
        <v>72</v>
      </c>
      <c r="I17">
        <v>373</v>
      </c>
      <c r="J17">
        <v>262</v>
      </c>
      <c r="L17" t="s">
        <v>77</v>
      </c>
      <c r="M17" s="34" t="s">
        <v>110</v>
      </c>
      <c r="N17" t="str">
        <f t="shared" si="0"/>
        <v>QP3033LW</v>
      </c>
      <c r="O17" t="s">
        <v>123</v>
      </c>
      <c r="R17" s="29" t="s">
        <v>88</v>
      </c>
    </row>
    <row r="18" spans="6:18" x14ac:dyDescent="0.2">
      <c r="G18" t="s">
        <v>73</v>
      </c>
      <c r="I18">
        <v>374</v>
      </c>
      <c r="J18">
        <v>82</v>
      </c>
      <c r="L18" t="s">
        <v>77</v>
      </c>
      <c r="M18" s="34" t="s">
        <v>111</v>
      </c>
      <c r="N18" t="str">
        <f t="shared" si="0"/>
        <v>QP3033LW</v>
      </c>
      <c r="O18" t="s">
        <v>123</v>
      </c>
      <c r="R18" s="29" t="s">
        <v>89</v>
      </c>
    </row>
    <row r="19" spans="6:18" x14ac:dyDescent="0.2">
      <c r="G19" t="s">
        <v>74</v>
      </c>
      <c r="I19">
        <v>375</v>
      </c>
      <c r="J19">
        <v>287</v>
      </c>
      <c r="L19" t="s">
        <v>77</v>
      </c>
      <c r="M19" s="34" t="s">
        <v>112</v>
      </c>
      <c r="N19" t="str">
        <f t="shared" si="0"/>
        <v>QP3033LW</v>
      </c>
      <c r="O19" t="s">
        <v>123</v>
      </c>
      <c r="R19" s="31" t="s">
        <v>90</v>
      </c>
    </row>
    <row r="20" spans="6:18" x14ac:dyDescent="0.2">
      <c r="G20" t="s">
        <v>75</v>
      </c>
      <c r="I20">
        <v>652</v>
      </c>
      <c r="J20">
        <v>137</v>
      </c>
      <c r="L20" s="38">
        <v>44531</v>
      </c>
      <c r="M20" s="32" t="s">
        <v>113</v>
      </c>
      <c r="N20" t="str">
        <f t="shared" si="0"/>
        <v>QP3033LW</v>
      </c>
      <c r="O20" t="s">
        <v>123</v>
      </c>
      <c r="R20" s="32" t="s">
        <v>56</v>
      </c>
    </row>
    <row r="21" spans="6:18" x14ac:dyDescent="0.2">
      <c r="R21" s="33" t="s">
        <v>91</v>
      </c>
    </row>
    <row r="22" spans="6:18" x14ac:dyDescent="0.2">
      <c r="R22" s="34" t="s">
        <v>61</v>
      </c>
    </row>
    <row r="23" spans="6:18" x14ac:dyDescent="0.2">
      <c r="R23" s="35" t="s">
        <v>62</v>
      </c>
    </row>
    <row r="24" spans="6:18" x14ac:dyDescent="0.2">
      <c r="F24" s="39" t="s">
        <v>116</v>
      </c>
      <c r="G24" s="39" t="s">
        <v>117</v>
      </c>
      <c r="H24" s="39" t="s">
        <v>125</v>
      </c>
      <c r="I24" s="39" t="s">
        <v>126</v>
      </c>
      <c r="J24" s="39" t="s">
        <v>127</v>
      </c>
      <c r="K24" s="39" t="s">
        <v>128</v>
      </c>
      <c r="R24" s="34" t="s">
        <v>64</v>
      </c>
    </row>
    <row r="25" spans="6:18" x14ac:dyDescent="0.2">
      <c r="F25">
        <v>60</v>
      </c>
      <c r="G25">
        <v>96</v>
      </c>
      <c r="H25">
        <v>2854</v>
      </c>
      <c r="I25">
        <v>286</v>
      </c>
      <c r="J25">
        <v>324</v>
      </c>
      <c r="K25">
        <v>371</v>
      </c>
      <c r="R25" s="34" t="s">
        <v>65</v>
      </c>
    </row>
    <row r="26" spans="6:18" x14ac:dyDescent="0.2">
      <c r="G26">
        <v>97</v>
      </c>
      <c r="I26">
        <v>382</v>
      </c>
      <c r="J26">
        <v>325</v>
      </c>
      <c r="K26">
        <v>372</v>
      </c>
      <c r="R26" s="34" t="s">
        <v>66</v>
      </c>
    </row>
    <row r="27" spans="6:18" x14ac:dyDescent="0.2">
      <c r="G27">
        <v>98</v>
      </c>
      <c r="I27">
        <v>383</v>
      </c>
      <c r="K27">
        <v>373</v>
      </c>
      <c r="R27" s="34" t="s">
        <v>67</v>
      </c>
    </row>
    <row r="28" spans="6:18" x14ac:dyDescent="0.2">
      <c r="G28">
        <v>99</v>
      </c>
      <c r="I28">
        <v>384</v>
      </c>
      <c r="K28">
        <v>374</v>
      </c>
      <c r="R28" s="36" t="s">
        <v>92</v>
      </c>
    </row>
    <row r="29" spans="6:18" x14ac:dyDescent="0.2">
      <c r="I29">
        <v>385</v>
      </c>
      <c r="K29">
        <v>375</v>
      </c>
      <c r="R29" s="34" t="s">
        <v>70</v>
      </c>
    </row>
    <row r="30" spans="6:18" x14ac:dyDescent="0.2">
      <c r="K30">
        <v>652</v>
      </c>
      <c r="R30" s="34" t="s">
        <v>71</v>
      </c>
    </row>
    <row r="31" spans="6:18" x14ac:dyDescent="0.2">
      <c r="R31" s="34" t="s">
        <v>72</v>
      </c>
    </row>
    <row r="32" spans="6:18" x14ac:dyDescent="0.2">
      <c r="R32" s="34" t="s">
        <v>73</v>
      </c>
    </row>
    <row r="33" spans="18:18" x14ac:dyDescent="0.2">
      <c r="R33" s="34" t="s">
        <v>74</v>
      </c>
    </row>
    <row r="34" spans="18:18" x14ac:dyDescent="0.2">
      <c r="R34" s="34" t="s">
        <v>57</v>
      </c>
    </row>
    <row r="35" spans="18:18" x14ac:dyDescent="0.2">
      <c r="R35" s="34" t="s">
        <v>58</v>
      </c>
    </row>
    <row r="36" spans="18:18" x14ac:dyDescent="0.2">
      <c r="R36" s="34" t="s">
        <v>59</v>
      </c>
    </row>
    <row r="37" spans="18:18" x14ac:dyDescent="0.2">
      <c r="R37" s="34" t="s">
        <v>60</v>
      </c>
    </row>
    <row r="38" spans="18:18" x14ac:dyDescent="0.2">
      <c r="R38" s="37" t="s">
        <v>93</v>
      </c>
    </row>
    <row r="39" spans="18:18" x14ac:dyDescent="0.2">
      <c r="R39" s="36" t="s">
        <v>94</v>
      </c>
    </row>
    <row r="40" spans="18:18" x14ac:dyDescent="0.2">
      <c r="R40" s="34" t="s">
        <v>68</v>
      </c>
    </row>
    <row r="41" spans="18:18" x14ac:dyDescent="0.2">
      <c r="R41" s="34" t="s">
        <v>69</v>
      </c>
    </row>
    <row r="42" spans="18:18" x14ac:dyDescent="0.2">
      <c r="R42" s="32" t="s">
        <v>75</v>
      </c>
    </row>
    <row r="43" spans="18:18" x14ac:dyDescent="0.2">
      <c r="R43" s="34" t="s">
        <v>95</v>
      </c>
    </row>
    <row r="44" spans="18:18" x14ac:dyDescent="0.2">
      <c r="R44" s="34" t="s">
        <v>55</v>
      </c>
    </row>
  </sheetData>
  <sheetProtection algorithmName="SHA-512" hashValue="LAogNClM1J0wu9NpJ1EWPAzuxX6zxELTJ3YwvcCPqxPOqAiKeuywysynNqfbuFV+3D+56AZbPcvdxKBoJlNnfA==" saltValue="AgzoULi65OzpeKSI2bHnrw==" spinCount="100000" sheet="1" objects="1" scenarios="1"/>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REGU-409-3563842</_dlc_DocId>
    <_dlc_DocIdUrl xmlns="9be56660-2c31-41ef-bc00-23e72f632f2a">
      <Url>https://cyfoethnaturiolcymru.sharepoint.com/teams/Regulatory/Permitting/_layouts/15/DocIdRedir.aspx?ID=REGU-409-3563842</Url>
      <Description>REGU-409-3563842</Description>
    </_dlc_DocIdUrl>
    <Site_x0020_Name xmlns="859f7ad6-93f6-4205-b62b-a17f28acbbac">Pembroke Power Station</Site_x0020_Name>
    <lcf76f155ced4ddcb4097134ff3c332f xmlns="83f546a9-c1c9-4c40-bfe0-8714c2c0a127" xsi:nil="true"/>
    <Internal_x002f_External xmlns="859f7ad6-93f6-4205-b62b-a17f28acbbac">Incoming document</Internal_x002f_External>
    <Post_x0020_code xmlns="859f7ad6-93f6-4205-b62b-a17f28acbbac">SA71 5SS</Post_x0020_code>
    <TaxCatchAll xmlns="859f7ad6-93f6-4205-b62b-a17f28acbbac" xsi:nil="tru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2026-01-15T00:00:00+00:00</Document_x0020_Date>
    <Facility_x0020_Address xmlns="859f7ad6-93f6-4205-b62b-a17f28acbbac">West Pennar, Pembroke, SA71 5SS</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2.xml><?xml version="1.0" encoding="utf-8"?>
<?mso-contentType ?>
<SharedContentType xmlns="Microsoft.SharePoint.Taxonomy.ContentTypeSync" SourceId="78499d3b-94a8-4059-8763-489d4400b14a" ContentTypeId="0x010100A5AA0B2AC82E5D49ADD40D875C5BAE3B02" PreviousValue="false"/>
</file>

<file path=customXml/item3.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35" ma:contentTypeDescription="Do not use this option - standard content type for the email add-on for Outlook, this contains additional metadata for Perm Comp emails." ma:contentTypeScope="" ma:versionID="dcb51295cbc9044031056da73b41eb2f">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43421a557be204f76dbf86eeac02e0"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dexed="true" ma:internalName="Surrendered_x002F_Expired_x0020_Date" ma:readOnly="false">
      <xsd:simpleType>
        <xsd:restriction base="dms:DateTime"/>
      </xsd:simpleType>
    </xsd:element>
    <xsd:element name="License_x002f_Activity_x0020_Type" ma:index="30"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B9A784B-A9F0-41B9-8F84-3B8BE13A5CD6}">
  <ds:schemaRefs>
    <ds:schemaRef ds:uri="http://schemas.microsoft.com/office/2006/documentManagement/types"/>
    <ds:schemaRef ds:uri="http://schemas.microsoft.com/office/2006/metadata/properties"/>
    <ds:schemaRef ds:uri="9be56660-2c31-41ef-bc00-23e72f632f2a"/>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E6996CE7-CA8C-4288-8CAD-9F408EA2CCFC}"/>
</file>

<file path=customXml/itemProps3.xml><?xml version="1.0" encoding="utf-8"?>
<ds:datastoreItem xmlns:ds="http://schemas.openxmlformats.org/officeDocument/2006/customXml" ds:itemID="{C2AC54D9-3819-40B7-8609-E26BE99F6291}"/>
</file>

<file path=customXml/itemProps4.xml><?xml version="1.0" encoding="utf-8"?>
<ds:datastoreItem xmlns:ds="http://schemas.openxmlformats.org/officeDocument/2006/customXml" ds:itemID="{0AE0E059-10F1-48FA-9E36-3129BC7217DB}">
  <ds:schemaRefs>
    <ds:schemaRef ds:uri="http://schemas.microsoft.com/sharepoint/v3/contenttype/forms"/>
  </ds:schemaRefs>
</ds:datastoreItem>
</file>

<file path=customXml/itemProps5.xml><?xml version="1.0" encoding="utf-8"?>
<ds:datastoreItem xmlns:ds="http://schemas.openxmlformats.org/officeDocument/2006/customXml" ds:itemID="{F2F59110-42A7-404A-8AAC-3247F574C3D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Instructions</vt:lpstr>
      <vt:lpstr>LCPD AR1 Data Input tab</vt:lpstr>
      <vt:lpstr>Sheet1</vt:lpstr>
      <vt:lpstr>LCPD output tab</vt:lpstr>
      <vt:lpstr>IED HR1 tab</vt:lpstr>
      <vt:lpstr>Output sheet</vt:lpstr>
      <vt:lpstr>Lists</vt:lpstr>
      <vt:lpstr>Dow_silicones_uk_Ltd</vt:lpstr>
      <vt:lpstr>E.ON_Connahs_quay</vt:lpstr>
      <vt:lpstr>hirwaun_ocgt</vt:lpstr>
      <vt:lpstr>rwe_NPower</vt:lpstr>
      <vt:lpstr>severn_power</vt:lpstr>
      <vt:lpstr>Valero_Energy_Limited</vt:lpstr>
    </vt:vector>
  </TitlesOfParts>
  <Company>a</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McDermott, Daniel</cp:lastModifiedB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764b698c-f8ba-48c9-834e-75cdf49412d5</vt:lpwstr>
  </property>
  <property fmtid="{D5CDD505-2E9C-101B-9397-08002B2CF9AE}" pid="4" name="Order">
    <vt:r8>356384200</vt:r8>
  </property>
  <property fmtid="{D5CDD505-2E9C-101B-9397-08002B2CF9AE}" pid="5" name="MediaServiceImageTags">
    <vt:lpwstr/>
  </property>
</Properties>
</file>