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547 Dan James High/ISSUE/"/>
    </mc:Choice>
  </mc:AlternateContent>
  <xr:revisionPtr revIDLastSave="0" documentId="8_{6FBB29A0-CACB-4AD3-8573-E6E450203A3C}" xr6:coauthVersionLast="47" xr6:coauthVersionMax="47" xr10:uidLastSave="{00000000-0000-0000-0000-000000000000}"/>
  <bookViews>
    <workbookView xWindow="33720" yWindow="-120" windowWidth="29040" windowHeight="15720" tabRatio="870" xr2:uid="{00000000-000D-0000-FFFF-FFFF00000000}"/>
  </bookViews>
  <sheets>
    <sheet name="Field data and Woodstock" sheetId="1" r:id="rId1"/>
    <sheet name="Bolton" sheetId="21" r:id="rId2"/>
    <sheet name="Preseli" sheetId="27" r:id="rId3"/>
    <sheet name="Bryngwyn" sheetId="28" r:id="rId4"/>
    <sheet name="Capel Dewi" sheetId="30" r:id="rId5"/>
    <sheet name="Cray" sheetId="26" r:id="rId6"/>
    <sheet name="Hirwaun" sheetId="24" r:id="rId7"/>
    <sheet name="Cefyn Dryscoed" sheetId="29" r:id="rId8"/>
    <sheet name="Llechryd" sheetId="23"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N65" i="1" l="1"/>
  <c r="P65" i="1"/>
  <c r="Q65" i="1"/>
  <c r="R65" i="1"/>
  <c r="S65" i="1"/>
  <c r="T65" i="1"/>
  <c r="U65" i="1"/>
  <c r="N65" i="21"/>
  <c r="P65" i="21"/>
  <c r="Q65" i="21"/>
  <c r="R65" i="21"/>
  <c r="S65" i="21"/>
  <c r="T65" i="21"/>
  <c r="U65" i="21"/>
  <c r="N65" i="27"/>
  <c r="P65" i="27"/>
  <c r="Q65" i="27"/>
  <c r="R65" i="27"/>
  <c r="S65" i="27"/>
  <c r="T65" i="27"/>
  <c r="U65" i="27"/>
  <c r="N65" i="28"/>
  <c r="P65" i="28"/>
  <c r="Q65" i="28"/>
  <c r="R65" i="28"/>
  <c r="S65" i="28"/>
  <c r="T65" i="28"/>
  <c r="U65" i="28"/>
  <c r="N65" i="30"/>
  <c r="P65" i="30"/>
  <c r="Q65" i="30"/>
  <c r="R65" i="30"/>
  <c r="S65" i="30"/>
  <c r="T65" i="30"/>
  <c r="U65" i="30"/>
  <c r="N65" i="26"/>
  <c r="P65" i="26"/>
  <c r="Q65" i="26"/>
  <c r="R65" i="26"/>
  <c r="S65" i="26"/>
  <c r="T65" i="26"/>
  <c r="U65" i="26"/>
  <c r="N65" i="24"/>
  <c r="P65" i="24"/>
  <c r="Q65" i="24"/>
  <c r="R65" i="24"/>
  <c r="S65" i="24"/>
  <c r="T65" i="24"/>
  <c r="U65" i="24"/>
  <c r="N65" i="29"/>
  <c r="P65" i="29"/>
  <c r="Q65" i="29"/>
  <c r="R65" i="29"/>
  <c r="S65" i="29"/>
  <c r="T65" i="29"/>
  <c r="U65" i="29"/>
  <c r="N65" i="23"/>
  <c r="P65" i="23"/>
  <c r="Q65" i="23"/>
  <c r="R65" i="23"/>
  <c r="S65" i="23"/>
  <c r="T65" i="23"/>
  <c r="U65" i="23"/>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Q22" i="30"/>
  <c r="K22" i="30"/>
  <c r="E22" i="30"/>
  <c r="V20" i="30"/>
  <c r="U20" i="30"/>
  <c r="T20" i="30"/>
  <c r="S20" i="30"/>
  <c r="R20" i="30"/>
  <c r="Q20" i="30"/>
  <c r="P20" i="30"/>
  <c r="O20" i="30"/>
  <c r="V18" i="30"/>
  <c r="P18" i="30"/>
  <c r="N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S22" i="29"/>
  <c r="Q22" i="29"/>
  <c r="L22" i="29"/>
  <c r="V20" i="29"/>
  <c r="U20" i="29"/>
  <c r="T20" i="29"/>
  <c r="S20" i="29"/>
  <c r="R20" i="29"/>
  <c r="Q20" i="29"/>
  <c r="P20" i="29"/>
  <c r="O20" i="29"/>
  <c r="V18" i="29"/>
  <c r="T18" i="29"/>
  <c r="P18" i="29"/>
  <c r="N18" i="29"/>
  <c r="L18" i="29"/>
  <c r="I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M22" i="28"/>
  <c r="V20" i="28"/>
  <c r="U20" i="28"/>
  <c r="T20" i="28"/>
  <c r="S20" i="28"/>
  <c r="R20" i="28"/>
  <c r="Q20" i="28"/>
  <c r="P20" i="28"/>
  <c r="O20" i="28"/>
  <c r="N18" i="28"/>
  <c r="I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S18" i="27"/>
  <c r="K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K22" i="26"/>
  <c r="I22" i="26"/>
  <c r="V20" i="26"/>
  <c r="U20" i="26"/>
  <c r="T20" i="26"/>
  <c r="S20" i="26"/>
  <c r="R20" i="26"/>
  <c r="Q20" i="26"/>
  <c r="P20" i="26"/>
  <c r="O20" i="26"/>
  <c r="V18" i="26"/>
  <c r="T18" i="26"/>
  <c r="S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M22" i="24"/>
  <c r="V20" i="24"/>
  <c r="U20" i="24"/>
  <c r="T20" i="24"/>
  <c r="S20" i="24"/>
  <c r="R20" i="24"/>
  <c r="Q20" i="24"/>
  <c r="P20" i="24"/>
  <c r="O20" i="24"/>
  <c r="V18" i="24"/>
  <c r="U18" i="24"/>
  <c r="P18"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I22" i="23"/>
  <c r="V20" i="23"/>
  <c r="U20" i="23"/>
  <c r="T20" i="23"/>
  <c r="S20" i="23"/>
  <c r="R20" i="23"/>
  <c r="Q20" i="23"/>
  <c r="P20" i="23"/>
  <c r="O20" i="23"/>
  <c r="S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Q21" i="21"/>
  <c r="Q23" i="21" s="1"/>
  <c r="Q24" i="21" s="1"/>
  <c r="Q17" i="21"/>
  <c r="I17" i="21"/>
  <c r="I21" i="21"/>
  <c r="I23" i="21" s="1"/>
  <c r="I24" i="21" s="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19" i="22" s="1"/>
  <c r="K21" i="22"/>
  <c r="R59" i="22"/>
  <c r="S17" i="22"/>
  <c r="S21" i="22"/>
  <c r="S23"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J23" i="29" s="1"/>
  <c r="J24" i="29" s="1"/>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24" i="23" s="1"/>
  <c r="N17" i="23"/>
  <c r="N19" i="23" s="1"/>
  <c r="N20"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23" i="28" s="1"/>
  <c r="L24" i="28" s="1"/>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H20" i="21" s="1"/>
  <c r="E59" i="22"/>
  <c r="F21" i="22"/>
  <c r="F23" i="22" s="1"/>
  <c r="F17" i="22"/>
  <c r="F19" i="22" s="1"/>
  <c r="M59" i="22"/>
  <c r="N21" i="22"/>
  <c r="N23" i="22" s="1"/>
  <c r="N17" i="22"/>
  <c r="N19" i="22" s="1"/>
  <c r="U59" i="22"/>
  <c r="V17" i="22"/>
  <c r="V21" i="22"/>
  <c r="C18" i="22"/>
  <c r="H21" i="23"/>
  <c r="H23" i="23" s="1"/>
  <c r="H24" i="23" s="1"/>
  <c r="H17" i="23"/>
  <c r="P17" i="23"/>
  <c r="P19" i="23" s="1"/>
  <c r="P21" i="23"/>
  <c r="J59" i="24"/>
  <c r="K21" i="24"/>
  <c r="K17" i="24"/>
  <c r="K19" i="24" s="1"/>
  <c r="K20" i="24" s="1"/>
  <c r="R59" i="24"/>
  <c r="S21" i="24"/>
  <c r="S23" i="24" s="1"/>
  <c r="S24" i="24" s="1"/>
  <c r="S17" i="24"/>
  <c r="G21" i="26"/>
  <c r="G17" i="26"/>
  <c r="G19" i="26" s="1"/>
  <c r="G20" i="26" s="1"/>
  <c r="O17" i="26"/>
  <c r="O21" i="26"/>
  <c r="E59" i="27"/>
  <c r="F17" i="27"/>
  <c r="F19" i="27" s="1"/>
  <c r="F20" i="27" s="1"/>
  <c r="M59" i="27"/>
  <c r="N17" i="27"/>
  <c r="U59" i="27"/>
  <c r="V17" i="27"/>
  <c r="E59" i="28"/>
  <c r="F17" i="28"/>
  <c r="F21" i="28"/>
  <c r="F23" i="28" s="1"/>
  <c r="F24" i="28" s="1"/>
  <c r="M59" i="28"/>
  <c r="N17" i="28"/>
  <c r="N19" i="28" s="1"/>
  <c r="N20" i="28" s="1"/>
  <c r="N21" i="28"/>
  <c r="N23" i="28" s="1"/>
  <c r="N24" i="28" s="1"/>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24" i="23" s="1"/>
  <c r="I17" i="23"/>
  <c r="I19" i="23" s="1"/>
  <c r="I20" i="23" s="1"/>
  <c r="P59" i="23"/>
  <c r="Q17" i="23"/>
  <c r="Q21" i="23"/>
  <c r="Q23" i="23" s="1"/>
  <c r="Q24" i="23" s="1"/>
  <c r="C59" i="24"/>
  <c r="D17" i="24"/>
  <c r="D19" i="24" s="1"/>
  <c r="D20" i="24" s="1"/>
  <c r="D21" i="24"/>
  <c r="K59" i="24"/>
  <c r="L21" i="24"/>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19" i="29" s="1"/>
  <c r="F20" i="29" s="1"/>
  <c r="F21" i="29"/>
  <c r="M59" i="29"/>
  <c r="N17" i="29"/>
  <c r="N19" i="29" s="1"/>
  <c r="N20" i="29" s="1"/>
  <c r="N21" i="29"/>
  <c r="N23" i="29" s="1"/>
  <c r="N24" i="29" s="1"/>
  <c r="U59" i="29"/>
  <c r="V17" i="29"/>
  <c r="V21" i="29"/>
  <c r="V23" i="29" s="1"/>
  <c r="V24" i="29" s="1"/>
  <c r="D59" i="30"/>
  <c r="E17" i="30"/>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17" i="22"/>
  <c r="H19" i="22" s="1"/>
  <c r="I59" i="23"/>
  <c r="J21" i="23"/>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1" i="26"/>
  <c r="E63" i="26"/>
  <c r="H17" i="27"/>
  <c r="H19" i="27" s="1"/>
  <c r="H20" i="27" s="1"/>
  <c r="P17" i="27"/>
  <c r="P19" i="27" s="1"/>
  <c r="H21" i="28"/>
  <c r="H23" i="28" s="1"/>
  <c r="H24" i="28" s="1"/>
  <c r="H17" i="28"/>
  <c r="P21" i="28"/>
  <c r="P17" i="28"/>
  <c r="P19" i="28" s="1"/>
  <c r="G17" i="29"/>
  <c r="G21" i="29"/>
  <c r="G23" i="29" s="1"/>
  <c r="G24" i="29" s="1"/>
  <c r="O17" i="29"/>
  <c r="O21" i="29"/>
  <c r="E59" i="30"/>
  <c r="F21" i="30"/>
  <c r="F23" i="30" s="1"/>
  <c r="F24" i="30" s="1"/>
  <c r="F17" i="30"/>
  <c r="F19" i="30" s="1"/>
  <c r="F20" i="30" s="1"/>
  <c r="M59" i="30"/>
  <c r="N21" i="30"/>
  <c r="N17" i="30"/>
  <c r="N19" i="30" s="1"/>
  <c r="N20"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K24" i="23" s="1"/>
  <c r="R59" i="23"/>
  <c r="S17" i="23"/>
  <c r="S19" i="23" s="1"/>
  <c r="S21" i="23"/>
  <c r="E59" i="24"/>
  <c r="F21" i="24"/>
  <c r="F17" i="24"/>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0" i="23" s="1"/>
  <c r="D21" i="23"/>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G23" i="22"/>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D64" i="30" s="1"/>
  <c r="L58" i="30"/>
  <c r="L61" i="30" s="1"/>
  <c r="L64" i="30" s="1"/>
  <c r="L65" i="30" s="1"/>
  <c r="R58" i="23"/>
  <c r="R61" i="23" s="1"/>
  <c r="H21" i="27"/>
  <c r="H23" i="27" s="1"/>
  <c r="H24" i="27" s="1"/>
  <c r="P21" i="27"/>
  <c r="J58" i="22"/>
  <c r="J61" i="22" s="1"/>
  <c r="J58" i="26"/>
  <c r="J61" i="26" s="1"/>
  <c r="J23" i="23"/>
  <c r="J24" i="23" s="1"/>
  <c r="R19" i="23"/>
  <c r="J58" i="27"/>
  <c r="J61"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F20" i="23" s="1"/>
  <c r="I58" i="23"/>
  <c r="I61" i="23" s="1"/>
  <c r="I64" i="23" s="1"/>
  <c r="Q58" i="23"/>
  <c r="Q61" i="23" s="1"/>
  <c r="L58" i="29"/>
  <c r="L61" i="29" s="1"/>
  <c r="T58" i="29"/>
  <c r="T61" i="29" s="1"/>
  <c r="T64" i="29" s="1"/>
  <c r="I23" i="30"/>
  <c r="I24" i="30" s="1"/>
  <c r="Q23" i="30"/>
  <c r="Q24" i="30" s="1"/>
  <c r="E23" i="30"/>
  <c r="E24" i="30" s="1"/>
  <c r="U23" i="30"/>
  <c r="U24" i="30" s="1"/>
  <c r="J58" i="28"/>
  <c r="J61" i="28" s="1"/>
  <c r="R58" i="22"/>
  <c r="R61" i="22" s="1"/>
  <c r="R64" i="22" s="1"/>
  <c r="J58" i="23"/>
  <c r="J61" i="23" s="1"/>
  <c r="J64" i="23" s="1"/>
  <c r="J65"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R21" i="27"/>
  <c r="R23" i="27" s="1"/>
  <c r="R24"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T23" i="30"/>
  <c r="T24" i="30" s="1"/>
  <c r="G58" i="30"/>
  <c r="G61" i="30" s="1"/>
  <c r="O58" i="30"/>
  <c r="O61" i="30" s="1"/>
  <c r="Q57" i="30"/>
  <c r="A36" i="22"/>
  <c r="G58" i="27"/>
  <c r="G61" i="27" s="1"/>
  <c r="T58" i="28"/>
  <c r="T61" i="28" s="1"/>
  <c r="T64" i="28" s="1"/>
  <c r="C58" i="29"/>
  <c r="C61" i="29" s="1"/>
  <c r="C64" i="29" s="1"/>
  <c r="H58" i="30"/>
  <c r="H61" i="30" s="1"/>
  <c r="N59" i="30"/>
  <c r="K19" i="21"/>
  <c r="K20" i="21" s="1"/>
  <c r="Q57" i="21"/>
  <c r="B58" i="21"/>
  <c r="B61" i="21" s="1"/>
  <c r="I58" i="22"/>
  <c r="I61" i="22" s="1"/>
  <c r="I64" i="22" s="1"/>
  <c r="I65"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I65"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P23" i="22"/>
  <c r="C58" i="22"/>
  <c r="C61" i="22" s="1"/>
  <c r="C64" i="22" s="1"/>
  <c r="C65" i="22" s="1"/>
  <c r="K58" i="22"/>
  <c r="K61" i="22" s="1"/>
  <c r="K64" i="22" s="1"/>
  <c r="K65"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M19" i="21"/>
  <c r="M20" i="21" s="1"/>
  <c r="G57" i="21"/>
  <c r="J19" i="22"/>
  <c r="E58" i="22"/>
  <c r="E61" i="22" s="1"/>
  <c r="E64" i="22" s="1"/>
  <c r="E65" i="22" s="1"/>
  <c r="M58" i="22"/>
  <c r="M61" i="22" s="1"/>
  <c r="M64" i="22" s="1"/>
  <c r="M65"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G23" i="30"/>
  <c r="G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E19" i="30"/>
  <c r="E20" i="30" s="1"/>
  <c r="V19" i="30"/>
  <c r="N23" i="30"/>
  <c r="N24" i="30" s="1"/>
  <c r="B63" i="30"/>
  <c r="J63" i="30"/>
  <c r="R63" i="30"/>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M19" i="29"/>
  <c r="M20" i="29" s="1"/>
  <c r="U19" i="29"/>
  <c r="M23" i="29"/>
  <c r="M24" i="29" s="1"/>
  <c r="U23" i="29"/>
  <c r="U24" i="29" s="1"/>
  <c r="I57" i="29"/>
  <c r="Q57" i="29"/>
  <c r="I63" i="29"/>
  <c r="Q63" i="29"/>
  <c r="V19" i="29"/>
  <c r="F23" i="29"/>
  <c r="F24" i="29" s="1"/>
  <c r="B63" i="29"/>
  <c r="J63" i="29"/>
  <c r="R63" i="29"/>
  <c r="L19" i="29"/>
  <c r="L20" i="29" s="1"/>
  <c r="G19" i="29"/>
  <c r="G20" i="29" s="1"/>
  <c r="O19" i="29"/>
  <c r="A32" i="29"/>
  <c r="A34" i="29"/>
  <c r="A40" i="29"/>
  <c r="A42" i="29"/>
  <c r="A48" i="29"/>
  <c r="A50" i="29"/>
  <c r="C63" i="29"/>
  <c r="K63" i="29"/>
  <c r="S63" i="29"/>
  <c r="H19" i="29"/>
  <c r="H20" i="29" s="1"/>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T23" i="28"/>
  <c r="T24" i="28" s="1"/>
  <c r="H59" i="28"/>
  <c r="P59" i="28"/>
  <c r="H63" i="28"/>
  <c r="P63" i="28"/>
  <c r="E19" i="28"/>
  <c r="E20" i="28" s="1"/>
  <c r="M19" i="28"/>
  <c r="M20" i="28" s="1"/>
  <c r="U19" i="28"/>
  <c r="M23" i="28"/>
  <c r="M24" i="28" s="1"/>
  <c r="I57" i="28"/>
  <c r="Q57" i="28"/>
  <c r="I63" i="28"/>
  <c r="Q63" i="28"/>
  <c r="R19" i="28"/>
  <c r="F19" i="28"/>
  <c r="F20" i="28" s="1"/>
  <c r="V19" i="28"/>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D63" i="27"/>
  <c r="L63" i="27"/>
  <c r="T63" i="27"/>
  <c r="H63" i="27"/>
  <c r="Q19" i="27"/>
  <c r="E63" i="27"/>
  <c r="M63" i="27"/>
  <c r="U64" i="26"/>
  <c r="U66" i="26" s="1"/>
  <c r="O23" i="26"/>
  <c r="O24" i="26" s="1"/>
  <c r="J23" i="26"/>
  <c r="J24" i="26" s="1"/>
  <c r="C19" i="26"/>
  <c r="C20" i="26" s="1"/>
  <c r="K23" i="26"/>
  <c r="K24" i="26" s="1"/>
  <c r="A31" i="26"/>
  <c r="A33" i="26"/>
  <c r="A37" i="26"/>
  <c r="A39" i="26"/>
  <c r="A41" i="26"/>
  <c r="A45" i="26"/>
  <c r="A47" i="26"/>
  <c r="A49" i="26"/>
  <c r="G57" i="26"/>
  <c r="O57" i="26"/>
  <c r="G59" i="26"/>
  <c r="O59" i="26"/>
  <c r="G63" i="26"/>
  <c r="O63" i="26"/>
  <c r="L19" i="26"/>
  <c r="L20" i="26" s="1"/>
  <c r="T19" i="26"/>
  <c r="L23" i="26"/>
  <c r="L24" i="26" s="1"/>
  <c r="T23" i="26"/>
  <c r="T24" i="26" s="1"/>
  <c r="H63" i="26"/>
  <c r="P63" i="26"/>
  <c r="M19" i="26"/>
  <c r="M20" i="26" s="1"/>
  <c r="E23" i="26"/>
  <c r="E24" i="26" s="1"/>
  <c r="M23" i="26"/>
  <c r="M24" i="26" s="1"/>
  <c r="I57" i="26"/>
  <c r="Q57" i="26"/>
  <c r="I59" i="26"/>
  <c r="I64" i="26" s="1"/>
  <c r="Q59" i="26"/>
  <c r="Q64" i="26" s="1"/>
  <c r="I63" i="26"/>
  <c r="Q63" i="26"/>
  <c r="N19" i="26"/>
  <c r="N20" i="26" s="1"/>
  <c r="V23" i="26"/>
  <c r="V24" i="26" s="1"/>
  <c r="B63" i="26"/>
  <c r="J63" i="26"/>
  <c r="R63" i="26"/>
  <c r="O19" i="26"/>
  <c r="A32" i="26"/>
  <c r="A34" i="26"/>
  <c r="A40" i="26"/>
  <c r="A42" i="26"/>
  <c r="A48" i="26"/>
  <c r="A50" i="26"/>
  <c r="C63" i="26"/>
  <c r="K63" i="26"/>
  <c r="S63" i="26"/>
  <c r="H19" i="26"/>
  <c r="H20" i="26" s="1"/>
  <c r="P19" i="26"/>
  <c r="D63" i="26"/>
  <c r="L63" i="26"/>
  <c r="I19" i="26"/>
  <c r="I20" i="26" s="1"/>
  <c r="H23" i="24"/>
  <c r="H24" i="24" s="1"/>
  <c r="P23" i="24"/>
  <c r="P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D23" i="23"/>
  <c r="D24" i="23" s="1"/>
  <c r="L23" i="23"/>
  <c r="L24" i="23" s="1"/>
  <c r="T23" i="23"/>
  <c r="T24" i="23" s="1"/>
  <c r="E19" i="23"/>
  <c r="E20" i="23" s="1"/>
  <c r="M19" i="23"/>
  <c r="M20" i="23" s="1"/>
  <c r="E23" i="23"/>
  <c r="E24" i="23" s="1"/>
  <c r="M23" i="23"/>
  <c r="M24" i="23" s="1"/>
  <c r="I57" i="23"/>
  <c r="Q57" i="23"/>
  <c r="F23" i="23"/>
  <c r="F24" i="23" s="1"/>
  <c r="O19" i="23"/>
  <c r="A32" i="23"/>
  <c r="A34" i="23"/>
  <c r="A40" i="23"/>
  <c r="A42" i="23"/>
  <c r="A48" i="23"/>
  <c r="A50" i="23"/>
  <c r="H19" i="23"/>
  <c r="H20" i="23" s="1"/>
  <c r="Q19" i="23"/>
  <c r="U63" i="22"/>
  <c r="M63" i="22"/>
  <c r="E63" i="22"/>
  <c r="F63" i="22"/>
  <c r="T63" i="22"/>
  <c r="L63" i="22"/>
  <c r="D63" i="22"/>
  <c r="S63" i="22"/>
  <c r="K63" i="22"/>
  <c r="C63" i="22"/>
  <c r="N63" i="22"/>
  <c r="R63" i="22"/>
  <c r="J63" i="22"/>
  <c r="B63" i="22"/>
  <c r="Q63" i="22"/>
  <c r="I63" i="22"/>
  <c r="P63" i="22"/>
  <c r="H63" i="22"/>
  <c r="O63" i="22"/>
  <c r="G63" i="22"/>
  <c r="S19" i="22"/>
  <c r="D19" i="22"/>
  <c r="T19" i="22"/>
  <c r="T23" i="22"/>
  <c r="K23" i="22"/>
  <c r="A31" i="22"/>
  <c r="A33" i="22"/>
  <c r="A41" i="22"/>
  <c r="A47" i="22"/>
  <c r="E19" i="22"/>
  <c r="M19" i="22"/>
  <c r="E23" i="22"/>
  <c r="U23" i="22"/>
  <c r="I57" i="22"/>
  <c r="Q57" i="22"/>
  <c r="A39" i="22"/>
  <c r="A49" i="22"/>
  <c r="V19" i="22"/>
  <c r="V23" i="22"/>
  <c r="G19" i="22"/>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G23" i="21"/>
  <c r="G24" i="21" s="1"/>
  <c r="M23" i="21"/>
  <c r="M24" i="21" s="1"/>
  <c r="C57" i="21"/>
  <c r="K57" i="21"/>
  <c r="S57" i="21"/>
  <c r="G19" i="21"/>
  <c r="G20" i="21" s="1"/>
  <c r="Q19" i="21"/>
  <c r="J23" i="21"/>
  <c r="J24" i="21" s="1"/>
  <c r="R23" i="21"/>
  <c r="R24" i="21" s="1"/>
  <c r="I19" i="21"/>
  <c r="I20" i="21" s="1"/>
  <c r="L19" i="21"/>
  <c r="L20" i="21" s="1"/>
  <c r="R19" i="21"/>
  <c r="A31" i="21"/>
  <c r="D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3" l="1"/>
  <c r="C65" i="23"/>
  <c r="H65" i="23"/>
  <c r="C65" i="29"/>
  <c r="J65" i="24"/>
  <c r="D65" i="24"/>
  <c r="B65" i="24"/>
  <c r="I65" i="26"/>
  <c r="H65" i="26"/>
  <c r="C65" i="26"/>
  <c r="D65" i="30"/>
  <c r="E65" i="30"/>
  <c r="H65" i="30"/>
  <c r="J65" i="30"/>
  <c r="K65" i="30"/>
  <c r="B65" i="30"/>
  <c r="I65" i="28"/>
  <c r="K65" i="27"/>
  <c r="D65" i="27"/>
  <c r="C65" i="27"/>
  <c r="C65" i="21"/>
  <c r="D65" i="21"/>
  <c r="L65" i="21"/>
  <c r="K65" i="21"/>
  <c r="O64" i="21"/>
  <c r="O65" i="21" s="1"/>
  <c r="J64" i="27"/>
  <c r="J65" i="27" s="1"/>
  <c r="L64" i="28"/>
  <c r="L65" i="28" s="1"/>
  <c r="F64" i="26"/>
  <c r="L64" i="23"/>
  <c r="L65" i="23" s="1"/>
  <c r="J64" i="28"/>
  <c r="J65" i="28" s="1"/>
  <c r="C64" i="30"/>
  <c r="C65" i="30" s="1"/>
  <c r="L64" i="24"/>
  <c r="L65" i="24" s="1"/>
  <c r="G64" i="30"/>
  <c r="G65" i="30" s="1"/>
  <c r="L64" i="26"/>
  <c r="L65" i="26" s="1"/>
  <c r="E64" i="27"/>
  <c r="E65" i="27" s="1"/>
  <c r="I64" i="30"/>
  <c r="I65" i="30" s="1"/>
  <c r="M66" i="26"/>
  <c r="M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T66" i="24"/>
  <c r="U66" i="23"/>
  <c r="P64" i="30"/>
  <c r="P66" i="30" s="1"/>
  <c r="C66" i="23"/>
  <c r="P66" i="23"/>
  <c r="E66" i="22"/>
  <c r="T66" i="23"/>
  <c r="Q66" i="21"/>
  <c r="P66" i="21"/>
  <c r="K66" i="27"/>
  <c r="G64" i="23"/>
  <c r="Q66" i="24"/>
  <c r="R66" i="27"/>
  <c r="C66" i="27"/>
  <c r="H66" i="23"/>
  <c r="J66" i="27"/>
  <c r="G64" i="27"/>
  <c r="J66" i="30"/>
  <c r="F64" i="27"/>
  <c r="T66" i="27"/>
  <c r="Q66" i="22"/>
  <c r="C66" i="22"/>
  <c r="T66" i="21"/>
  <c r="S66" i="23"/>
  <c r="H66" i="30"/>
  <c r="E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J66" i="24"/>
  <c r="Q66" i="29"/>
  <c r="F64" i="29"/>
  <c r="O64" i="23"/>
  <c r="O64" i="30"/>
  <c r="N64" i="24"/>
  <c r="N66" i="24" s="1"/>
  <c r="B66" i="30"/>
  <c r="B66" i="24"/>
  <c r="K66" i="30"/>
  <c r="I66" i="30"/>
  <c r="R66" i="29"/>
  <c r="I66" i="29"/>
  <c r="S66" i="29"/>
  <c r="T66" i="28"/>
  <c r="D66" i="28"/>
  <c r="Q66" i="28"/>
  <c r="I66" i="28"/>
  <c r="S66" i="28"/>
  <c r="K66" i="28"/>
  <c r="Q66" i="27"/>
  <c r="I66" i="27"/>
  <c r="P66" i="27"/>
  <c r="Q66" i="26"/>
  <c r="P66" i="26"/>
  <c r="C66" i="26"/>
  <c r="I66" i="26"/>
  <c r="H66" i="26"/>
  <c r="P66" i="24"/>
  <c r="D66" i="24"/>
  <c r="K66" i="24"/>
  <c r="M66" i="24"/>
  <c r="I66" i="23"/>
  <c r="N66" i="23"/>
  <c r="E66" i="23"/>
  <c r="I66" i="22"/>
  <c r="M66" i="22"/>
  <c r="S66" i="22"/>
  <c r="K66" i="22"/>
  <c r="T66" i="22"/>
  <c r="H66" i="21"/>
  <c r="K66" i="21"/>
  <c r="C66" i="21"/>
  <c r="D66" i="21"/>
  <c r="R66" i="21"/>
  <c r="N64" i="1"/>
  <c r="M64" i="1"/>
  <c r="M65" i="1" s="1"/>
  <c r="T64" i="1"/>
  <c r="L64" i="1"/>
  <c r="J64" i="1"/>
  <c r="K64" i="1"/>
  <c r="O64" i="1"/>
  <c r="O65" i="1" s="1"/>
  <c r="C64" i="1"/>
  <c r="C65" i="1" s="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K65" i="1" l="1"/>
  <c r="E65" i="1"/>
  <c r="J65" i="1"/>
  <c r="H65" i="1"/>
  <c r="D65" i="1"/>
  <c r="F65" i="1"/>
  <c r="L65" i="1"/>
  <c r="G65" i="1"/>
  <c r="B65" i="1"/>
  <c r="L66" i="29"/>
  <c r="E66" i="27"/>
  <c r="C66" i="30"/>
  <c r="O66" i="24"/>
  <c r="O65" i="24"/>
  <c r="O66" i="28"/>
  <c r="O65" i="28"/>
  <c r="O66" i="23"/>
  <c r="O65" i="23"/>
  <c r="O66" i="29"/>
  <c r="O65" i="29"/>
  <c r="O66" i="27"/>
  <c r="O65" i="27"/>
  <c r="O66" i="30"/>
  <c r="O65" i="30"/>
  <c r="O66" i="26"/>
  <c r="O65" i="26"/>
  <c r="I66" i="21"/>
  <c r="I65" i="21"/>
  <c r="E66" i="24"/>
  <c r="E65" i="24"/>
  <c r="G66" i="27"/>
  <c r="G65" i="27"/>
  <c r="H66" i="24"/>
  <c r="H65" i="24"/>
  <c r="F66" i="24"/>
  <c r="F65" i="24"/>
  <c r="J66" i="26"/>
  <c r="L66" i="22"/>
  <c r="G66" i="24"/>
  <c r="G65" i="24"/>
  <c r="K66" i="23"/>
  <c r="K65" i="23"/>
  <c r="L66" i="24"/>
  <c r="E66" i="29"/>
  <c r="E65" i="29"/>
  <c r="F66" i="30"/>
  <c r="F65" i="30"/>
  <c r="E66" i="26"/>
  <c r="E65" i="26"/>
  <c r="F66" i="29"/>
  <c r="F65" i="29"/>
  <c r="G66" i="29"/>
  <c r="G65" i="29"/>
  <c r="D66" i="26"/>
  <c r="G66" i="22"/>
  <c r="G65" i="22"/>
  <c r="G66" i="23"/>
  <c r="G65" i="23"/>
  <c r="L66" i="27"/>
  <c r="L65" i="27"/>
  <c r="J66" i="22"/>
  <c r="J65" i="22"/>
  <c r="G66" i="21"/>
  <c r="G65" i="21"/>
  <c r="G66" i="30"/>
  <c r="G66" i="26"/>
  <c r="G65" i="26"/>
  <c r="C66" i="24"/>
  <c r="C65" i="24"/>
  <c r="F66" i="28"/>
  <c r="F65" i="28"/>
  <c r="C66" i="28"/>
  <c r="C65" i="28"/>
  <c r="I66" i="24"/>
  <c r="D66" i="23"/>
  <c r="D66" i="22"/>
  <c r="K66" i="26"/>
  <c r="K65" i="26"/>
  <c r="E66" i="28"/>
  <c r="E65" i="28"/>
  <c r="J66" i="21"/>
  <c r="J65" i="21"/>
  <c r="J66" i="29"/>
  <c r="J65" i="29"/>
  <c r="G66" i="28"/>
  <c r="G65" i="28"/>
  <c r="F66" i="21"/>
  <c r="F65" i="21"/>
  <c r="F66" i="26"/>
  <c r="F65" i="26"/>
  <c r="M66" i="29"/>
  <c r="D66" i="29"/>
  <c r="F66" i="23"/>
  <c r="F65" i="23"/>
  <c r="K66" i="29"/>
  <c r="K65" i="29"/>
  <c r="H66" i="27"/>
  <c r="H65" i="27"/>
  <c r="H66" i="28"/>
  <c r="H65" i="28"/>
  <c r="E66" i="21"/>
  <c r="E65" i="21"/>
  <c r="F66" i="27"/>
  <c r="F65" i="27"/>
  <c r="F66" i="22"/>
  <c r="F65" i="22"/>
  <c r="H66" i="29"/>
  <c r="H65" i="29"/>
  <c r="M66" i="27"/>
  <c r="M65" i="27"/>
  <c r="M66" i="28"/>
  <c r="M66" i="23"/>
  <c r="M65" i="23"/>
  <c r="M66" i="21"/>
  <c r="M66" i="30"/>
  <c r="M65" i="30"/>
  <c r="B66" i="23"/>
  <c r="B65" i="23"/>
  <c r="B66" i="21"/>
  <c r="B65" i="21"/>
  <c r="B66" i="26"/>
  <c r="B65" i="26"/>
  <c r="B66" i="29"/>
  <c r="B65" i="29"/>
  <c r="B66" i="27"/>
  <c r="B65" i="27"/>
  <c r="B66" i="28"/>
  <c r="B65" i="28"/>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<sst xmlns="http://schemas.openxmlformats.org/spreadsheetml/2006/main" count="2239" uniqueCount="186">
  <si>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</si>
  <si>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</si>
  <si>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</si>
  <si>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</si>
  <si>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</si>
  <si>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</si>
  <si>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</si>
  <si>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</si>
  <si>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</si>
  <si>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</si>
  <si>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</si>
  <si>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</si>
  <si>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</si>
  <si>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</si>
  <si>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</si>
  <si>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</si>
  <si>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</si>
  <si>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</si>
  <si>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</si>
  <si>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</si>
  <si>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</si>
  <si>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</si>
  <si>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</si>
  <si>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</si>
  <si>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</si>
  <si>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</si>
  <si>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</si>
  <si>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</si>
  <si>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</si>
  <si>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</si>
  <si>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</si>
  <si>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</si>
  <si>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</si>
  <si>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</si>
  <si>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</si>
  <si>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</si>
  <si>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</si>
  <si>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</si>
  <si>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</si>
  <si>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</si>
  <si>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</si>
  <si>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</si>
  <si>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</si>
  <si>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</si>
  <si>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</si>
  <si>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</si>
  <si>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</si>
  <si>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</si>
  <si>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</si>
  <si>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</si>
  <si>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</si>
  <si>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</si>
  <si>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</si>
  <si>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</si>
  <si>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</si>
  <si>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</si>
  <si>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</si>
  <si>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</si>
  <si>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</si>
  <si>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</si>
  <si>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</si>
  <si>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</si>
  <si>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</si>
  <si>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</si>
  <si>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</si>
  <si>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</si>
  <si>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</si>
  <si>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</si>
  <si>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</si>
  <si>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</si>
  <si>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</si>
  <si>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</si>
  <si>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</si>
  <si>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</si>
  <si>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</si>
  <si>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</si>
  <si>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</si>
  <si>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</si>
  <si>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</si>
  <si>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</si>
  <si>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</si>
  <si>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</si>
  <si>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</si>
  <si>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</si>
  <si>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</si>
  <si>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</si>
  <si>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</si>
  <si>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</si>
  <si>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</si>
  <si>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</si>
  <si>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</si>
  <si>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</si>
  <si>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</si>
  <si>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</si>
  <si>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</si>
  <si>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</si>
  <si>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</si>
  <si>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</si>
  <si>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</si>
  <si>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</si>
  <si>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</si>
  <si>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</si>
  <si>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</si>
  <si>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</si>
  <si>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</si>
  <si>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</si>
  <si>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</si>
  <si>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</si>
  <si>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</si>
  <si>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</si>
  <si>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</si>
  <si>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</si>
  <si>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</si>
  <si>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</si>
  <si>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</si>
  <si>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</si>
  <si>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</si>
  <si>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</si>
  <si>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</si>
  <si>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</si>
  <si>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</si>
  <si>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</si>
  <si>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</si>
  <si>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</si>
  <si>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</si>
  <si>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</si>
  <si>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</si>
  <si>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</si>
  <si>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</si>
  <si>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</si>
  <si>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</si>
  <si>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</si>
  <si>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</si>
  <si>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</si>
  <si>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</si>
  <si>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</si>
  <si>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</si>
  <si>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</si>
  <si>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</si>
  <si>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</si>
  <si>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</si>
  <si>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</si>
  <si>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</si>
  <si>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</si>
  <si>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</si>
  <si>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</si>
  <si>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</si>
  <si>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</si>
  <si>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</si>
  <si>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</si>
  <si>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</si>
  <si>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</si>
  <si>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</si>
  <si>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</si>
  <si>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</si>
  <si>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</si>
  <si>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</si>
  <si>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</si>
  <si>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</si>
  <si>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</si>
  <si>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PAN-031547</t>
  </si>
  <si>
    <t>Mr Daniel James and Mrs Carys James</t>
  </si>
  <si>
    <t>EPR/AB3891CX</t>
  </si>
  <si>
    <t>Middle Woodstock Farm
Clarbeston Road, Woodstock, Pembrokeshire SA63</t>
  </si>
  <si>
    <t>Bryan Burn</t>
  </si>
  <si>
    <t>Court farm 26</t>
  </si>
  <si>
    <t>Court farm 27</t>
  </si>
  <si>
    <t>Court farm 28</t>
  </si>
  <si>
    <t>Court farm 29</t>
  </si>
  <si>
    <t>Court farm 30</t>
  </si>
  <si>
    <t>Court farm 31</t>
  </si>
  <si>
    <t>Court farm 32</t>
  </si>
  <si>
    <t>Court farm 35</t>
  </si>
  <si>
    <t>Court farm 36</t>
  </si>
  <si>
    <t>Court farm 37</t>
  </si>
  <si>
    <t>Court farm 41</t>
  </si>
  <si>
    <t>Court farm 42</t>
  </si>
  <si>
    <t>mod</t>
  </si>
  <si>
    <t>Bolton</t>
  </si>
  <si>
    <t>Preseli</t>
  </si>
  <si>
    <t>Bryngwyn</t>
  </si>
  <si>
    <t>Capel Dewi</t>
  </si>
  <si>
    <t>Cray</t>
  </si>
  <si>
    <t>Hirwaun</t>
  </si>
  <si>
    <t>Cefyn Dryscoed</t>
  </si>
  <si>
    <t>Llechryd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</si>
</sst>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49.65</v>
      </c>
      <c r="G1" s="162" t="s">
        <v>43</v>
      </c>
      <c r="H1" s="163"/>
      <c r="I1" s="109">
        <v>5.72</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162</v>
      </c>
      <c r="D2" s="155"/>
      <c r="E2" s="96" t="s">
        <v>109</v>
      </c>
      <c r="F2" s="110">
        <v>190902</v>
      </c>
      <c r="G2" s="164" t="s">
        <v>110</v>
      </c>
      <c r="H2" s="165"/>
      <c r="I2" s="110"/>
      <c r="J2" s="132" t="s">
        <v>158</v>
      </c>
      <c r="K2" s="133"/>
      <c r="L2" s="110">
        <v>0.01</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161</v>
      </c>
      <c r="D3" s="155"/>
      <c r="E3" s="96" t="s">
        <v>108</v>
      </c>
      <c r="F3" s="111" t="s">
        <v>78</v>
      </c>
      <c r="G3" s="132" t="s">
        <v>159</v>
      </c>
      <c r="H3" s="133"/>
      <c r="I3" s="110">
        <v>200</v>
      </c>
      <c r="J3" s="134" t="s">
        <v>154</v>
      </c>
      <c r="K3" s="135"/>
      <c r="L3" s="110">
        <f>(L1/(L2*10000))*100</f>
        <v>25</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t="s">
        <v>165</v>
      </c>
      <c r="D8" s="11" t="s">
        <v>166</v>
      </c>
      <c r="E8" s="11" t="s">
        <v>167</v>
      </c>
      <c r="F8" s="11" t="s">
        <v>168</v>
      </c>
      <c r="G8" s="11" t="s">
        <v>169</v>
      </c>
      <c r="H8" s="11" t="s">
        <v>170</v>
      </c>
      <c r="I8" s="11" t="s">
        <v>171</v>
      </c>
      <c r="J8" s="11" t="s">
        <v>172</v>
      </c>
      <c r="K8" s="11" t="s">
        <v>173</v>
      </c>
      <c r="L8" s="11" t="s">
        <v>174</v>
      </c>
      <c r="M8" s="11" t="s">
        <v>175</v>
      </c>
      <c r="N8" s="11" t="s">
        <v>176</v>
      </c>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177</v>
      </c>
      <c r="D9" s="11" t="s">
        <v>177</v>
      </c>
      <c r="E9" s="11" t="s">
        <v>177</v>
      </c>
      <c r="F9" s="11" t="s">
        <v>177</v>
      </c>
      <c r="G9" s="11" t="s">
        <v>177</v>
      </c>
      <c r="H9" s="11" t="s">
        <v>177</v>
      </c>
      <c r="I9" s="11" t="s">
        <v>177</v>
      </c>
      <c r="J9" s="11" t="s">
        <v>177</v>
      </c>
      <c r="K9" s="11" t="s">
        <v>177</v>
      </c>
      <c r="L9" s="11" t="s">
        <v>177</v>
      </c>
      <c r="M9" s="11" t="s">
        <v>177</v>
      </c>
      <c r="N9" s="11" t="s">
        <v>177</v>
      </c>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6.1</v>
      </c>
      <c r="D10" s="11">
        <v>7.3</v>
      </c>
      <c r="E10" s="11">
        <v>7.2</v>
      </c>
      <c r="F10" s="11">
        <v>6.1</v>
      </c>
      <c r="G10" s="11">
        <v>6.2</v>
      </c>
      <c r="H10" s="11">
        <v>6.3</v>
      </c>
      <c r="I10" s="11">
        <v>6.3</v>
      </c>
      <c r="J10" s="11">
        <v>6.6</v>
      </c>
      <c r="K10" s="11">
        <v>6.2</v>
      </c>
      <c r="L10" s="11">
        <v>6</v>
      </c>
      <c r="M10" s="11">
        <v>7.2</v>
      </c>
      <c r="N10" s="11">
        <v>7.2</v>
      </c>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2</v>
      </c>
      <c r="D11" s="11">
        <v>3</v>
      </c>
      <c r="E11" s="11">
        <v>3</v>
      </c>
      <c r="F11" s="11">
        <v>2</v>
      </c>
      <c r="G11" s="11">
        <v>2</v>
      </c>
      <c r="H11" s="11">
        <v>2</v>
      </c>
      <c r="I11" s="11">
        <v>2</v>
      </c>
      <c r="J11" s="11">
        <v>3</v>
      </c>
      <c r="K11" s="11">
        <v>3</v>
      </c>
      <c r="L11" s="11">
        <v>2</v>
      </c>
      <c r="M11" s="11">
        <v>2</v>
      </c>
      <c r="N11" s="11">
        <v>2</v>
      </c>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2</v>
      </c>
      <c r="D12" s="11">
        <v>1</v>
      </c>
      <c r="E12" s="11">
        <v>1</v>
      </c>
      <c r="F12" s="11">
        <v>1</v>
      </c>
      <c r="G12" s="11">
        <v>1</v>
      </c>
      <c r="H12" s="11">
        <v>1</v>
      </c>
      <c r="I12" s="11">
        <v>0</v>
      </c>
      <c r="J12" s="11">
        <v>1</v>
      </c>
      <c r="K12" s="11">
        <v>1</v>
      </c>
      <c r="L12" s="11">
        <v>1</v>
      </c>
      <c r="M12" s="11">
        <v>2</v>
      </c>
      <c r="N12" s="11">
        <v>1</v>
      </c>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2</v>
      </c>
      <c r="D13" s="11">
        <v>2</v>
      </c>
      <c r="E13" s="11">
        <v>2</v>
      </c>
      <c r="F13" s="11">
        <v>2</v>
      </c>
      <c r="G13" s="11">
        <v>2</v>
      </c>
      <c r="H13" s="11">
        <v>2</v>
      </c>
      <c r="I13" s="11">
        <v>2</v>
      </c>
      <c r="J13" s="11">
        <v>2</v>
      </c>
      <c r="K13" s="11">
        <v>2</v>
      </c>
      <c r="L13" s="11">
        <v>2</v>
      </c>
      <c r="M13" s="11">
        <v>2</v>
      </c>
      <c r="N13" s="11">
        <v>2</v>
      </c>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113</v>
      </c>
      <c r="I14" s="82" t="s">
        <v>113</v>
      </c>
      <c r="J14" s="82" t="s">
        <v>113</v>
      </c>
      <c r="K14" s="82" t="s">
        <v>113</v>
      </c>
      <c r="L14" s="82" t="s">
        <v>113</v>
      </c>
      <c r="M14" s="82" t="s">
        <v>113</v>
      </c>
      <c r="N14" s="82" t="s">
        <v>113</v>
      </c>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54</v>
      </c>
      <c r="D15" s="11">
        <v>54</v>
      </c>
      <c r="E15" s="11">
        <v>54</v>
      </c>
      <c r="F15" s="11">
        <v>54</v>
      </c>
      <c r="G15" s="11">
        <v>54</v>
      </c>
      <c r="H15" s="11">
        <v>54</v>
      </c>
      <c r="I15" s="11">
        <v>54</v>
      </c>
      <c r="J15" s="11">
        <v>54</v>
      </c>
      <c r="K15" s="11">
        <v>54</v>
      </c>
      <c r="L15" s="11">
        <v>54</v>
      </c>
      <c r="M15" s="11">
        <v>54</v>
      </c>
      <c r="N15" s="11">
        <v>54</v>
      </c>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2.86375</v>
      </c>
      <c r="D18" s="12">
        <f>$D32</f>
        <v>2.86375</v>
      </c>
      <c r="E18" s="12">
        <f>$D33</f>
        <v>2.86375</v>
      </c>
      <c r="F18" s="12">
        <f>$D34</f>
        <v>2.86375</v>
      </c>
      <c r="G18" s="12">
        <f>$D35</f>
        <v>2.86375</v>
      </c>
      <c r="H18" s="12">
        <f>$D36</f>
        <v>2.86375</v>
      </c>
      <c r="I18" s="12">
        <f>$D37</f>
        <v>2.86375</v>
      </c>
      <c r="J18" s="12">
        <f>$D38</f>
        <v>2.86375</v>
      </c>
      <c r="K18" s="12">
        <f>$D39</f>
        <v>2.86375</v>
      </c>
      <c r="L18" s="12">
        <f>$D40</f>
        <v>2.86375</v>
      </c>
      <c r="M18" s="12">
        <f>$D41</f>
        <v>2.86375</v>
      </c>
      <c r="N18" s="12">
        <f>$D42</f>
        <v>2.86375</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-88.936250000000001</v>
      </c>
      <c r="D19" s="12">
        <f t="shared" ref="D19:V19" si="1">D18-D17</f>
        <v>-88.936250000000001</v>
      </c>
      <c r="E19" s="12">
        <f t="shared" si="1"/>
        <v>-88.936250000000001</v>
      </c>
      <c r="F19" s="12">
        <f t="shared" si="1"/>
        <v>-88.936250000000001</v>
      </c>
      <c r="G19" s="12">
        <f t="shared" si="1"/>
        <v>-88.936250000000001</v>
      </c>
      <c r="H19" s="12">
        <f t="shared" si="1"/>
        <v>-88.936250000000001</v>
      </c>
      <c r="I19" s="12">
        <f t="shared" si="1"/>
        <v>-88.936250000000001</v>
      </c>
      <c r="J19" s="12">
        <f t="shared" si="1"/>
        <v>-88.936250000000001</v>
      </c>
      <c r="K19" s="12">
        <f t="shared" si="1"/>
        <v>-88.936250000000001</v>
      </c>
      <c r="L19" s="12">
        <f t="shared" si="1"/>
        <v>-88.936250000000001</v>
      </c>
      <c r="M19" s="12">
        <f t="shared" si="1"/>
        <v>-88.936250000000001</v>
      </c>
      <c r="N19" s="12">
        <f t="shared" si="1"/>
        <v>-88.936250000000001</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3.0125000000000002</v>
      </c>
      <c r="D22" s="12">
        <f>$E32</f>
        <v>3.0125000000000002</v>
      </c>
      <c r="E22" s="12">
        <f>$E33</f>
        <v>3.0125000000000002</v>
      </c>
      <c r="F22" s="12">
        <f>$E34</f>
        <v>3.0125000000000002</v>
      </c>
      <c r="G22" s="12">
        <f>$E35</f>
        <v>3.0125000000000002</v>
      </c>
      <c r="H22" s="12">
        <f>$E36</f>
        <v>3.0125000000000002</v>
      </c>
      <c r="I22" s="12">
        <f>$E37</f>
        <v>3.0125000000000002</v>
      </c>
      <c r="J22" s="12">
        <f>$E38</f>
        <v>3.0125000000000002</v>
      </c>
      <c r="K22" s="12">
        <f>$E39</f>
        <v>3.0125000000000002</v>
      </c>
      <c r="L22" s="12">
        <f>$E40</f>
        <v>3.0125000000000002</v>
      </c>
      <c r="M22" s="12">
        <f>$E41</f>
        <v>3.0125000000000002</v>
      </c>
      <c r="N22" s="12">
        <f>$E42</f>
        <v>3.0125000000000002</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-320.98750000000001</v>
      </c>
      <c r="D23" s="12">
        <f t="shared" ref="D23:V23" si="3">D22-D21</f>
        <v>-320.98750000000001</v>
      </c>
      <c r="E23" s="12">
        <f t="shared" si="3"/>
        <v>-320.98750000000001</v>
      </c>
      <c r="F23" s="12">
        <f t="shared" si="3"/>
        <v>-320.98750000000001</v>
      </c>
      <c r="G23" s="12">
        <f t="shared" si="3"/>
        <v>-320.98750000000001</v>
      </c>
      <c r="H23" s="12">
        <f t="shared" si="3"/>
        <v>-320.98750000000001</v>
      </c>
      <c r="I23" s="12">
        <f t="shared" si="3"/>
        <v>-320.98750000000001</v>
      </c>
      <c r="J23" s="12">
        <f t="shared" si="3"/>
        <v>-320.98750000000001</v>
      </c>
      <c r="K23" s="12">
        <f t="shared" si="3"/>
        <v>-320.98750000000001</v>
      </c>
      <c r="L23" s="12">
        <f t="shared" si="3"/>
        <v>-320.98750000000001</v>
      </c>
      <c r="M23" s="12">
        <f t="shared" si="3"/>
        <v>-320.98750000000001</v>
      </c>
      <c r="N23" s="12">
        <f t="shared" si="3"/>
        <v>-320.98750000000001</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t="s">
        <v>54</v>
      </c>
      <c r="P27" s="84" t="s">
        <v>54</v>
      </c>
      <c r="Q27" s="84" t="s">
        <v>54</v>
      </c>
      <c r="R27" s="84" t="s">
        <v>54</v>
      </c>
      <c r="S27" s="84" t="s">
        <v>54</v>
      </c>
      <c r="T27" s="84" t="s">
        <v>54</v>
      </c>
      <c r="U27" s="121" t="s">
        <v>54</v>
      </c>
    </row>
    <row r="28" spans="1:40" x14ac:dyDescent="0.35">
      <c r="A28" s="122"/>
      <c r="B28" s="16">
        <v>1.5</v>
      </c>
      <c r="C28" s="11">
        <v>0.01</v>
      </c>
      <c r="D28" s="11">
        <v>5</v>
      </c>
      <c r="E28" s="11">
        <v>10</v>
      </c>
      <c r="F28" s="11">
        <v>10</v>
      </c>
      <c r="G28" s="11">
        <v>0.47</v>
      </c>
      <c r="H28" s="11">
        <v>1</v>
      </c>
      <c r="I28" s="11">
        <v>0.5</v>
      </c>
      <c r="J28" s="11">
        <v>0.01</v>
      </c>
      <c r="K28" s="15">
        <v>0.05</v>
      </c>
      <c r="L28" s="11">
        <v>0.2</v>
      </c>
      <c r="M28" s="11">
        <v>0.2</v>
      </c>
      <c r="N28" s="11">
        <v>2248</v>
      </c>
      <c r="O28" s="11">
        <v>74.2</v>
      </c>
      <c r="P28" s="11">
        <v>15</v>
      </c>
      <c r="Q28" s="11">
        <v>138</v>
      </c>
      <c r="R28" s="11">
        <v>0.05</v>
      </c>
      <c r="S28" s="11">
        <v>0.68</v>
      </c>
      <c r="T28" s="11">
        <v>0.05</v>
      </c>
      <c r="U28" s="97">
        <v>10</v>
      </c>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Court farm 26</v>
      </c>
      <c r="B31" s="11">
        <v>250</v>
      </c>
      <c r="C31" s="65">
        <f>IF(C$27="%w/w SAR",((C$28*10)*$B31),IF(C$27="%w/w DM",(((C$28*10)*($B$28/100))*$B31),IF(C$27="kg/t SAR",(C$28*$B31),IF(C$27="kg/t DM",((C$28*($B$28/100))*$B31),IF(C$27="mg/kg SAR",((C$28*0.001)*$B31),IF(C$27="mg/kg DM",(((C$28*0.001)*($B$28/100))*$B31),0))))))</f>
        <v>25</v>
      </c>
      <c r="D31" s="65">
        <f>(IF(D$27="%w/w SAR",((D$28*10)*$B31),IF(D$27="%w/w DM",(((D$28*10)*($B$28/100))*$B31),IF(D$27="kg/t SAR",(D$28*$B31),IF(D$27="kg/t DM",((D$28*($B$28/100))*$B31),IF(D$27="mg/kg SAR",((D$28*0.001)*$B31),IF(D$27="mg/kg DM",(((D$28*0.001)*($B$28/100))*$B31),"0")))))))*2.291</f>
        <v>2.86375</v>
      </c>
      <c r="E31" s="65">
        <f>(IF(E$27="%w/w SAR",((E$28*10)*$B31),IF(E$27="%w/w DM",(((E$28*10)*($B$28/100))*$B31),IF(E$27="kg/t SAR",(E$28*$B31),IF(E$27="kg/t DM",((E$28*($B$28/100))*$B31),IF(E$27="mg/kg SAR",((E$28*0.001)*$B31),IF(E$27="mg/kg DM",(((E$28*0.001)*($B$28/100))*$B31),"0")))))))*1.205</f>
        <v>3.0125000000000002</v>
      </c>
      <c r="F31" s="65">
        <f>(IF(F$27="%w/w SAR",((F$28*10)*$B31),IF(F$27="%w/w DM",(((F$28*10)*($B$28/100))*$B31),IF(F$27="kg/t SAR",(F$28*$B31),IF(F$27="kg/t DM",((F$28*($B$28/100))*$B31),IF(F$27="mg/kg SAR",((F$28*0.001)*$B31),IF(F$27="mg/kg DM",(((F$28*0.001)*($B$28/100))*$B31),"0")))))))*1.658</f>
        <v>4.1449999999999996</v>
      </c>
      <c r="G31" s="65">
        <f t="shared" ref="G31:P31" si="5">IF(G$27="%w/w SAR",((G$28*10)*$B31),IF(G$27="%w/w DM",(((G$28*10)*($B$28/100))*$B31),IF(G$27="kg/t SAR",(G$28*$B31),IF(G$27="kg/t DM",((G$28*($B$28/100))*$B31),IF(G$27="mg/kg SAR",((G$28*0.001)*$B31),IF(G$27="mg/kg DM",(((G$28*0.001)*($B$28/100))*$B31),0))))))</f>
        <v>0.11749999999999999</v>
      </c>
      <c r="H31" s="65">
        <f t="shared" si="5"/>
        <v>0.25</v>
      </c>
      <c r="I31" s="65">
        <f t="shared" si="5"/>
        <v>0.125</v>
      </c>
      <c r="J31" s="65">
        <f t="shared" si="5"/>
        <v>2.5000000000000001E-3</v>
      </c>
      <c r="K31" s="65">
        <f t="shared" si="5"/>
        <v>1.2500000000000001E-2</v>
      </c>
      <c r="L31" s="65">
        <f t="shared" si="5"/>
        <v>0.05</v>
      </c>
      <c r="M31" s="65">
        <f t="shared" si="5"/>
        <v>0.05</v>
      </c>
      <c r="N31" s="65">
        <f t="shared" si="5"/>
        <v>562</v>
      </c>
      <c r="O31" s="65">
        <f t="shared" si="5"/>
        <v>18.55</v>
      </c>
      <c r="P31" s="65">
        <f t="shared" si="5"/>
        <v>3.75</v>
      </c>
      <c r="Q31" s="65">
        <f>(IF(Q$27="%w/w SAR",((Q$28*10)*$B31),IF(Q$27="%w/w DM",(((Q$28*10)*($B$28/100))*$B31),IF(Q$27="kg/t SAR",(Q$28*$B31),IF(Q$27="kg/t DM",((Q$28*($B$28/100))*$B31),IF(Q$27="mg/kg SAR",((Q$28*0.001)*$B31),IF(Q$27="mg/kg DM",(((Q$28*0.001)*($B$28/100))*$B31),0)))))))*2.5</f>
        <v>86.25</v>
      </c>
      <c r="R31" s="65">
        <f>IF(R$27="%w/w SAR",((R$28*10)*$B31),IF(R$27="%w/w DM",(((R$28*10)*($B$28/100))*$B31),IF(R$27="kg/t SAR",(R$28*$B31),IF(R$27="kg/t DM",((R$28*($B$28/100))*$B31),IF(R$27="mg/kg SAR",((R$28*0.001)*$B31),IF(R$27="mg/kg DM",(((R$28*0.001)*($B$28/100))*$B31),0))))))</f>
        <v>1.2500000000000001E-2</v>
      </c>
      <c r="S31" s="65">
        <f>IF(S$27="%w/w SAR",((S$28*10)*$B31),IF(S$27="%w/w DM",(((S$28*10)*($B$28/100))*$B31),IF(S$27="kg/t SAR",(S$28*$B31),IF(S$27="kg/t DM",((S$28*($B$28/100))*$B31),IF(S$27="mg/kg SAR",((S$28*0.001)*$B31),IF(S$27="mg/kg DM",(((S$28*0.001)*($B$28/100))*$B31),0))))))</f>
        <v>0.17</v>
      </c>
      <c r="T31" s="65">
        <f>IF(T$27="%w/w SAR",((T$28*10)*$B31),IF(T$27="%w/w DM",(((T$28*10)*($B$28/100))*$B31),IF(T$27="kg/t SAR",(T$28*$B31),IF(T$27="kg/t DM",((T$28*($B$28/100))*$B31),IF(T$27="mg/kg SAR",((T$28*0.001)*$B31),IF(T$27="mg/kg DM",(((T$28*0.001)*($B$28/100))*$B31),0))))))</f>
        <v>1.2500000000000001E-2</v>
      </c>
      <c r="U31" s="126">
        <f>IF(U$27="%w/w SAR",((U$28*10)*$B31),IF(U$27="%w/w DM",(((U$28*10)*($B$28/100))*$B31),IF(U$27="kg/t SAR",(U$28*$B31),IF(U$27="kg/t DM",((U$28*($B$28/100))*$B31),IF(U$27="mg/kg SAR",((U$28*0.001)*$B31),IF(U$27="mg/kg DM",(((U$28*0.001)*($B$28/100))*$B31),0))))))</f>
        <v>2.5</v>
      </c>
    </row>
    <row r="32" spans="1:40" s="48" customFormat="1" ht="13" x14ac:dyDescent="0.35">
      <c r="A32" s="125" t="str">
        <f>D8</f>
        <v>Court farm 27</v>
      </c>
      <c r="B32" s="11">
        <v>250</v>
      </c>
      <c r="C32" s="65">
        <f t="shared" ref="C32:C50" si="6">IF(C$27="%w/w SAR",((C$28*10)*$B32),IF(C$27="%w/w DM",(((C$28*10)*($B$28/100))*$B32),IF(C$27="kg/t SAR",(C$28*$B32),IF(C$27="kg/t DM",((C$28*($B$28/100))*$B32),IF(C$27="mg/kg SAR",((C$28*0.001)*$B32),IF(C$27="mg/kg DM",(((C$28*0.001)*($B$28/100))*$B32),0))))))</f>
        <v>25</v>
      </c>
      <c r="D32" s="65">
        <f t="shared" ref="D32:D50" si="7">(IF(D$27="%w/w SAR",((D$28*10)*$B32),IF(D$27="%w/w DM",(((D$28*10)*($B$28/100))*$B32),IF(D$27="kg/t SAR",(D$28*$B32),IF(D$27="kg/t DM",((D$28*($B$28/100))*$B32),IF(D$27="mg/kg SAR",((D$28*0.001)*$B32),IF(D$27="mg/kg DM",(((D$28*0.001)*($B$28/100))*$B32),"0")))))))*2.291</f>
        <v>2.86375</v>
      </c>
      <c r="E32" s="65">
        <f t="shared" ref="E32:E50" si="8">(IF(E$27="%w/w SAR",((E$28*10)*$B32),IF(E$27="%w/w DM",(((E$28*10)*($B$28/100))*$B32),IF(E$27="kg/t SAR",(E$28*$B32),IF(E$27="kg/t DM",((E$28*($B$28/100))*$B32),IF(E$27="mg/kg SAR",((E$28*0.001)*$B32),IF(E$27="mg/kg DM",(((E$28*0.001)*($B$28/100))*$B32),"0")))))))*1.205</f>
        <v>3.0125000000000002</v>
      </c>
      <c r="F32" s="65">
        <f t="shared" ref="F32:F50" si="9">(IF(F$27="%w/w SAR",((F$28*10)*$B32),IF(F$27="%w/w DM",(((F$28*10)*($B$28/100))*$B32),IF(F$27="kg/t SAR",(F$28*$B32),IF(F$27="kg/t DM",((F$28*($B$28/100))*$B32),IF(F$27="mg/kg SAR",((F$28*0.001)*$B32),IF(F$27="mg/kg DM",(((F$28*0.001)*($B$28/100))*$B32),"0")))))))*1.658</f>
        <v>4.1449999999999996</v>
      </c>
      <c r="G32" s="65">
        <f t="shared" ref="G32:P50" si="10">IF(G$27="%w/w SAR",((G$28*10)*$B32),IF(G$27="%w/w DM",(((G$28*10)*($B$28/100))*$B32),IF(G$27="kg/t SAR",(G$28*$B32),IF(G$27="kg/t DM",((G$28*($B$28/100))*$B32),IF(G$27="mg/kg SAR",((G$28*0.001)*$B32),IF(G$27="mg/kg DM",(((G$28*0.001)*($B$28/100))*$B32),0))))))</f>
        <v>0.11749999999999999</v>
      </c>
      <c r="H32" s="65">
        <f t="shared" si="10"/>
        <v>0.25</v>
      </c>
      <c r="I32" s="65">
        <f t="shared" si="10"/>
        <v>0.125</v>
      </c>
      <c r="J32" s="65">
        <f t="shared" si="10"/>
        <v>2.5000000000000001E-3</v>
      </c>
      <c r="K32" s="65">
        <f t="shared" si="10"/>
        <v>1.2500000000000001E-2</v>
      </c>
      <c r="L32" s="65">
        <f t="shared" si="10"/>
        <v>0.05</v>
      </c>
      <c r="M32" s="65">
        <f t="shared" si="10"/>
        <v>0.05</v>
      </c>
      <c r="N32" s="65">
        <f t="shared" si="10"/>
        <v>562</v>
      </c>
      <c r="O32" s="65">
        <f t="shared" si="10"/>
        <v>18.55</v>
      </c>
      <c r="P32" s="65">
        <f t="shared" si="10"/>
        <v>3.75</v>
      </c>
      <c r="Q32" s="65">
        <f t="shared" ref="Q32:Q50" si="11">(IF(Q$27="%w/w SAR",((Q$28*10)*$B32),IF(Q$27="%w/w DM",(((Q$28*10)*($B$28/100))*$B32),IF(Q$27="kg/t SAR",(Q$28*$B32),IF(Q$27="kg/t DM",((Q$28*($B$28/100))*$B32),IF(Q$27="mg/kg SAR",((Q$28*0.001)*$B32),IF(Q$27="mg/kg DM",(((Q$28*0.001)*($B$28/100))*$B32),0)))))))*2.5</f>
        <v>86.25</v>
      </c>
      <c r="R32" s="65">
        <f t="shared" ref="R32:U50" si="12">IF(R$27="%w/w SAR",((R$28*10)*$B32),IF(R$27="%w/w DM",(((R$28*10)*($B$28/100))*$B32),IF(R$27="kg/t SAR",(R$28*$B32),IF(R$27="kg/t DM",((R$28*($B$28/100))*$B32),IF(R$27="mg/kg SAR",((R$28*0.001)*$B32),IF(R$27="mg/kg DM",(((R$28*0.001)*($B$28/100))*$B32),0))))))</f>
        <v>1.2500000000000001E-2</v>
      </c>
      <c r="S32" s="65">
        <f t="shared" si="12"/>
        <v>0.17</v>
      </c>
      <c r="T32" s="65">
        <f t="shared" si="12"/>
        <v>1.2500000000000001E-2</v>
      </c>
      <c r="U32" s="126">
        <f t="shared" si="12"/>
        <v>2.5</v>
      </c>
    </row>
    <row r="33" spans="1:21" s="48" customFormat="1" ht="13" x14ac:dyDescent="0.35">
      <c r="A33" s="125" t="str">
        <f>E8</f>
        <v>Court farm 28</v>
      </c>
      <c r="B33" s="11">
        <v>250</v>
      </c>
      <c r="C33" s="65">
        <f t="shared" si="6"/>
        <v>25</v>
      </c>
      <c r="D33" s="65">
        <f t="shared" si="7"/>
        <v>2.86375</v>
      </c>
      <c r="E33" s="65">
        <f t="shared" si="8"/>
        <v>3.0125000000000002</v>
      </c>
      <c r="F33" s="65">
        <f t="shared" si="9"/>
        <v>4.1449999999999996</v>
      </c>
      <c r="G33" s="65">
        <f t="shared" si="10"/>
        <v>0.11749999999999999</v>
      </c>
      <c r="H33" s="65">
        <f t="shared" si="10"/>
        <v>0.25</v>
      </c>
      <c r="I33" s="65">
        <f t="shared" si="10"/>
        <v>0.125</v>
      </c>
      <c r="J33" s="65">
        <f t="shared" si="10"/>
        <v>2.5000000000000001E-3</v>
      </c>
      <c r="K33" s="65">
        <f t="shared" si="10"/>
        <v>1.2500000000000001E-2</v>
      </c>
      <c r="L33" s="65">
        <f t="shared" si="10"/>
        <v>0.05</v>
      </c>
      <c r="M33" s="65">
        <f t="shared" si="10"/>
        <v>0.05</v>
      </c>
      <c r="N33" s="65">
        <f t="shared" si="10"/>
        <v>562</v>
      </c>
      <c r="O33" s="65">
        <f t="shared" si="10"/>
        <v>18.55</v>
      </c>
      <c r="P33" s="65">
        <f t="shared" si="10"/>
        <v>3.75</v>
      </c>
      <c r="Q33" s="65">
        <f t="shared" si="11"/>
        <v>86.25</v>
      </c>
      <c r="R33" s="65">
        <f t="shared" si="12"/>
        <v>1.2500000000000001E-2</v>
      </c>
      <c r="S33" s="65">
        <f t="shared" si="12"/>
        <v>0.17</v>
      </c>
      <c r="T33" s="65">
        <f t="shared" si="12"/>
        <v>1.2500000000000001E-2</v>
      </c>
      <c r="U33" s="126">
        <f t="shared" si="12"/>
        <v>2.5</v>
      </c>
    </row>
    <row r="34" spans="1:21" s="48" customFormat="1" ht="13" x14ac:dyDescent="0.35">
      <c r="A34" s="125" t="str">
        <f>F8</f>
        <v>Court farm 29</v>
      </c>
      <c r="B34" s="11">
        <v>250</v>
      </c>
      <c r="C34" s="65">
        <f t="shared" si="6"/>
        <v>25</v>
      </c>
      <c r="D34" s="65">
        <f t="shared" si="7"/>
        <v>2.86375</v>
      </c>
      <c r="E34" s="65">
        <f t="shared" si="8"/>
        <v>3.0125000000000002</v>
      </c>
      <c r="F34" s="65">
        <f t="shared" si="9"/>
        <v>4.1449999999999996</v>
      </c>
      <c r="G34" s="65">
        <f t="shared" si="10"/>
        <v>0.11749999999999999</v>
      </c>
      <c r="H34" s="65">
        <f t="shared" si="10"/>
        <v>0.25</v>
      </c>
      <c r="I34" s="65">
        <f t="shared" si="10"/>
        <v>0.125</v>
      </c>
      <c r="J34" s="65">
        <f t="shared" si="10"/>
        <v>2.5000000000000001E-3</v>
      </c>
      <c r="K34" s="65">
        <f t="shared" si="10"/>
        <v>1.2500000000000001E-2</v>
      </c>
      <c r="L34" s="65">
        <f t="shared" si="10"/>
        <v>0.05</v>
      </c>
      <c r="M34" s="65">
        <f t="shared" si="10"/>
        <v>0.05</v>
      </c>
      <c r="N34" s="65">
        <f t="shared" si="10"/>
        <v>562</v>
      </c>
      <c r="O34" s="65">
        <f t="shared" si="10"/>
        <v>18.55</v>
      </c>
      <c r="P34" s="65">
        <f t="shared" si="10"/>
        <v>3.75</v>
      </c>
      <c r="Q34" s="65">
        <f t="shared" si="11"/>
        <v>86.25</v>
      </c>
      <c r="R34" s="65">
        <f t="shared" si="12"/>
        <v>1.2500000000000001E-2</v>
      </c>
      <c r="S34" s="65">
        <f t="shared" si="12"/>
        <v>0.17</v>
      </c>
      <c r="T34" s="65">
        <f t="shared" si="12"/>
        <v>1.2500000000000001E-2</v>
      </c>
      <c r="U34" s="126">
        <f t="shared" si="12"/>
        <v>2.5</v>
      </c>
    </row>
    <row r="35" spans="1:21" s="48" customFormat="1" ht="13" x14ac:dyDescent="0.35">
      <c r="A35" s="125" t="str">
        <f>G8</f>
        <v>Court farm 30</v>
      </c>
      <c r="B35" s="11">
        <v>250</v>
      </c>
      <c r="C35" s="65">
        <f t="shared" si="6"/>
        <v>25</v>
      </c>
      <c r="D35" s="65">
        <f t="shared" si="7"/>
        <v>2.86375</v>
      </c>
      <c r="E35" s="65">
        <f t="shared" si="8"/>
        <v>3.0125000000000002</v>
      </c>
      <c r="F35" s="65">
        <f t="shared" si="9"/>
        <v>4.1449999999999996</v>
      </c>
      <c r="G35" s="65">
        <f t="shared" si="10"/>
        <v>0.11749999999999999</v>
      </c>
      <c r="H35" s="65">
        <f t="shared" si="10"/>
        <v>0.25</v>
      </c>
      <c r="I35" s="65">
        <f t="shared" si="10"/>
        <v>0.125</v>
      </c>
      <c r="J35" s="65">
        <f t="shared" si="10"/>
        <v>2.5000000000000001E-3</v>
      </c>
      <c r="K35" s="65">
        <f t="shared" si="10"/>
        <v>1.2500000000000001E-2</v>
      </c>
      <c r="L35" s="65">
        <f t="shared" si="10"/>
        <v>0.05</v>
      </c>
      <c r="M35" s="65">
        <f t="shared" si="10"/>
        <v>0.05</v>
      </c>
      <c r="N35" s="65">
        <f t="shared" si="10"/>
        <v>562</v>
      </c>
      <c r="O35" s="65">
        <f t="shared" si="10"/>
        <v>18.55</v>
      </c>
      <c r="P35" s="65">
        <f t="shared" si="10"/>
        <v>3.75</v>
      </c>
      <c r="Q35" s="65">
        <f t="shared" si="11"/>
        <v>86.25</v>
      </c>
      <c r="R35" s="65">
        <f t="shared" si="12"/>
        <v>1.2500000000000001E-2</v>
      </c>
      <c r="S35" s="65">
        <f t="shared" si="12"/>
        <v>0.17</v>
      </c>
      <c r="T35" s="65">
        <f t="shared" si="12"/>
        <v>1.2500000000000001E-2</v>
      </c>
      <c r="U35" s="126">
        <f t="shared" si="12"/>
        <v>2.5</v>
      </c>
    </row>
    <row r="36" spans="1:21" s="48" customFormat="1" ht="13" x14ac:dyDescent="0.35">
      <c r="A36" s="125" t="str">
        <f>H8</f>
        <v>Court farm 31</v>
      </c>
      <c r="B36" s="11">
        <v>250</v>
      </c>
      <c r="C36" s="65">
        <f t="shared" si="6"/>
        <v>25</v>
      </c>
      <c r="D36" s="65">
        <f t="shared" si="7"/>
        <v>2.86375</v>
      </c>
      <c r="E36" s="65">
        <f t="shared" si="8"/>
        <v>3.0125000000000002</v>
      </c>
      <c r="F36" s="65">
        <f t="shared" si="9"/>
        <v>4.1449999999999996</v>
      </c>
      <c r="G36" s="65">
        <f t="shared" si="10"/>
        <v>0.11749999999999999</v>
      </c>
      <c r="H36" s="65">
        <f t="shared" si="10"/>
        <v>0.25</v>
      </c>
      <c r="I36" s="65">
        <f t="shared" si="10"/>
        <v>0.125</v>
      </c>
      <c r="J36" s="65">
        <f t="shared" si="10"/>
        <v>2.5000000000000001E-3</v>
      </c>
      <c r="K36" s="65">
        <f t="shared" si="10"/>
        <v>1.2500000000000001E-2</v>
      </c>
      <c r="L36" s="65">
        <f t="shared" si="10"/>
        <v>0.05</v>
      </c>
      <c r="M36" s="65">
        <f t="shared" si="10"/>
        <v>0.05</v>
      </c>
      <c r="N36" s="65">
        <f t="shared" si="10"/>
        <v>562</v>
      </c>
      <c r="O36" s="65">
        <f t="shared" si="10"/>
        <v>18.55</v>
      </c>
      <c r="P36" s="65">
        <f t="shared" si="10"/>
        <v>3.75</v>
      </c>
      <c r="Q36" s="65">
        <f t="shared" si="11"/>
        <v>86.25</v>
      </c>
      <c r="R36" s="65">
        <f t="shared" si="12"/>
        <v>1.2500000000000001E-2</v>
      </c>
      <c r="S36" s="65">
        <f t="shared" si="12"/>
        <v>0.17</v>
      </c>
      <c r="T36" s="65">
        <f t="shared" si="12"/>
        <v>1.2500000000000001E-2</v>
      </c>
      <c r="U36" s="126">
        <f t="shared" si="12"/>
        <v>2.5</v>
      </c>
    </row>
    <row r="37" spans="1:21" s="48" customFormat="1" ht="13" x14ac:dyDescent="0.35">
      <c r="A37" s="125" t="str">
        <f>I8</f>
        <v>Court farm 32</v>
      </c>
      <c r="B37" s="11">
        <v>250</v>
      </c>
      <c r="C37" s="65">
        <f t="shared" si="6"/>
        <v>25</v>
      </c>
      <c r="D37" s="65">
        <f t="shared" si="7"/>
        <v>2.86375</v>
      </c>
      <c r="E37" s="65">
        <f t="shared" si="8"/>
        <v>3.0125000000000002</v>
      </c>
      <c r="F37" s="65">
        <f t="shared" si="9"/>
        <v>4.1449999999999996</v>
      </c>
      <c r="G37" s="65">
        <f t="shared" si="10"/>
        <v>0.11749999999999999</v>
      </c>
      <c r="H37" s="65">
        <f t="shared" si="10"/>
        <v>0.25</v>
      </c>
      <c r="I37" s="65">
        <f t="shared" si="10"/>
        <v>0.125</v>
      </c>
      <c r="J37" s="65">
        <f t="shared" si="10"/>
        <v>2.5000000000000001E-3</v>
      </c>
      <c r="K37" s="65">
        <f t="shared" si="10"/>
        <v>1.2500000000000001E-2</v>
      </c>
      <c r="L37" s="65">
        <f t="shared" si="10"/>
        <v>0.05</v>
      </c>
      <c r="M37" s="65">
        <f t="shared" si="10"/>
        <v>0.05</v>
      </c>
      <c r="N37" s="65">
        <f t="shared" si="10"/>
        <v>562</v>
      </c>
      <c r="O37" s="65">
        <f t="shared" si="10"/>
        <v>18.55</v>
      </c>
      <c r="P37" s="65">
        <f t="shared" si="10"/>
        <v>3.75</v>
      </c>
      <c r="Q37" s="65">
        <f t="shared" si="11"/>
        <v>86.25</v>
      </c>
      <c r="R37" s="65">
        <f t="shared" si="12"/>
        <v>1.2500000000000001E-2</v>
      </c>
      <c r="S37" s="65">
        <f t="shared" si="12"/>
        <v>0.17</v>
      </c>
      <c r="T37" s="65">
        <f t="shared" si="12"/>
        <v>1.2500000000000001E-2</v>
      </c>
      <c r="U37" s="126">
        <f t="shared" si="12"/>
        <v>2.5</v>
      </c>
    </row>
    <row r="38" spans="1:21" s="48" customFormat="1" ht="13" x14ac:dyDescent="0.35">
      <c r="A38" s="125" t="str">
        <f>J8</f>
        <v>Court farm 35</v>
      </c>
      <c r="B38" s="11">
        <v>250</v>
      </c>
      <c r="C38" s="65">
        <f t="shared" si="6"/>
        <v>25</v>
      </c>
      <c r="D38" s="65">
        <f t="shared" si="7"/>
        <v>2.86375</v>
      </c>
      <c r="E38" s="65">
        <f t="shared" si="8"/>
        <v>3.0125000000000002</v>
      </c>
      <c r="F38" s="65">
        <f t="shared" si="9"/>
        <v>4.1449999999999996</v>
      </c>
      <c r="G38" s="65">
        <f t="shared" si="10"/>
        <v>0.11749999999999999</v>
      </c>
      <c r="H38" s="65">
        <f t="shared" si="10"/>
        <v>0.25</v>
      </c>
      <c r="I38" s="65">
        <f t="shared" si="10"/>
        <v>0.125</v>
      </c>
      <c r="J38" s="65">
        <f t="shared" si="10"/>
        <v>2.5000000000000001E-3</v>
      </c>
      <c r="K38" s="65">
        <f t="shared" si="10"/>
        <v>1.2500000000000001E-2</v>
      </c>
      <c r="L38" s="65">
        <f t="shared" si="10"/>
        <v>0.05</v>
      </c>
      <c r="M38" s="65">
        <f t="shared" si="10"/>
        <v>0.05</v>
      </c>
      <c r="N38" s="65">
        <f t="shared" si="10"/>
        <v>562</v>
      </c>
      <c r="O38" s="65">
        <f t="shared" si="10"/>
        <v>18.55</v>
      </c>
      <c r="P38" s="65">
        <f t="shared" si="10"/>
        <v>3.75</v>
      </c>
      <c r="Q38" s="65">
        <f t="shared" si="11"/>
        <v>86.25</v>
      </c>
      <c r="R38" s="65">
        <f t="shared" si="12"/>
        <v>1.2500000000000001E-2</v>
      </c>
      <c r="S38" s="65">
        <f t="shared" si="12"/>
        <v>0.17</v>
      </c>
      <c r="T38" s="65">
        <f t="shared" si="12"/>
        <v>1.2500000000000001E-2</v>
      </c>
      <c r="U38" s="126">
        <f t="shared" si="12"/>
        <v>2.5</v>
      </c>
    </row>
    <row r="39" spans="1:21" s="48" customFormat="1" ht="13" x14ac:dyDescent="0.35">
      <c r="A39" s="125" t="str">
        <f>K8</f>
        <v>Court farm 36</v>
      </c>
      <c r="B39" s="11">
        <v>250</v>
      </c>
      <c r="C39" s="65">
        <f t="shared" si="6"/>
        <v>25</v>
      </c>
      <c r="D39" s="65">
        <f t="shared" si="7"/>
        <v>2.86375</v>
      </c>
      <c r="E39" s="65">
        <f t="shared" si="8"/>
        <v>3.0125000000000002</v>
      </c>
      <c r="F39" s="65">
        <f t="shared" si="9"/>
        <v>4.1449999999999996</v>
      </c>
      <c r="G39" s="65">
        <f t="shared" si="10"/>
        <v>0.11749999999999999</v>
      </c>
      <c r="H39" s="65">
        <f t="shared" si="10"/>
        <v>0.25</v>
      </c>
      <c r="I39" s="65">
        <f t="shared" si="10"/>
        <v>0.125</v>
      </c>
      <c r="J39" s="65">
        <f t="shared" si="10"/>
        <v>2.5000000000000001E-3</v>
      </c>
      <c r="K39" s="65">
        <f t="shared" si="10"/>
        <v>1.2500000000000001E-2</v>
      </c>
      <c r="L39" s="65">
        <f t="shared" si="10"/>
        <v>0.05</v>
      </c>
      <c r="M39" s="65">
        <f t="shared" si="10"/>
        <v>0.05</v>
      </c>
      <c r="N39" s="65">
        <f t="shared" si="10"/>
        <v>562</v>
      </c>
      <c r="O39" s="65">
        <f t="shared" si="10"/>
        <v>18.55</v>
      </c>
      <c r="P39" s="65">
        <f t="shared" si="10"/>
        <v>3.75</v>
      </c>
      <c r="Q39" s="65">
        <f t="shared" si="11"/>
        <v>86.25</v>
      </c>
      <c r="R39" s="65">
        <f t="shared" si="12"/>
        <v>1.2500000000000001E-2</v>
      </c>
      <c r="S39" s="65">
        <f t="shared" si="12"/>
        <v>0.17</v>
      </c>
      <c r="T39" s="65">
        <f t="shared" si="12"/>
        <v>1.2500000000000001E-2</v>
      </c>
      <c r="U39" s="126">
        <f t="shared" si="12"/>
        <v>2.5</v>
      </c>
    </row>
    <row r="40" spans="1:21" s="48" customFormat="1" ht="13" x14ac:dyDescent="0.35">
      <c r="A40" s="125" t="str">
        <f>L8</f>
        <v>Court farm 37</v>
      </c>
      <c r="B40" s="11">
        <v>250</v>
      </c>
      <c r="C40" s="65">
        <f t="shared" si="6"/>
        <v>25</v>
      </c>
      <c r="D40" s="65">
        <f t="shared" si="7"/>
        <v>2.86375</v>
      </c>
      <c r="E40" s="65">
        <f t="shared" si="8"/>
        <v>3.0125000000000002</v>
      </c>
      <c r="F40" s="65">
        <f t="shared" si="9"/>
        <v>4.1449999999999996</v>
      </c>
      <c r="G40" s="65">
        <f t="shared" si="10"/>
        <v>0.11749999999999999</v>
      </c>
      <c r="H40" s="65">
        <f t="shared" si="10"/>
        <v>0.25</v>
      </c>
      <c r="I40" s="65">
        <f t="shared" si="10"/>
        <v>0.125</v>
      </c>
      <c r="J40" s="65">
        <f t="shared" si="10"/>
        <v>2.5000000000000001E-3</v>
      </c>
      <c r="K40" s="65">
        <f t="shared" si="10"/>
        <v>1.2500000000000001E-2</v>
      </c>
      <c r="L40" s="65">
        <f t="shared" si="10"/>
        <v>0.05</v>
      </c>
      <c r="M40" s="65">
        <f t="shared" si="10"/>
        <v>0.05</v>
      </c>
      <c r="N40" s="65">
        <f t="shared" si="10"/>
        <v>562</v>
      </c>
      <c r="O40" s="65">
        <f t="shared" si="10"/>
        <v>18.55</v>
      </c>
      <c r="P40" s="65">
        <f t="shared" si="10"/>
        <v>3.75</v>
      </c>
      <c r="Q40" s="65">
        <f t="shared" si="11"/>
        <v>86.25</v>
      </c>
      <c r="R40" s="65">
        <f t="shared" si="12"/>
        <v>1.2500000000000001E-2</v>
      </c>
      <c r="S40" s="65">
        <f t="shared" si="12"/>
        <v>0.17</v>
      </c>
      <c r="T40" s="65">
        <f t="shared" si="12"/>
        <v>1.2500000000000001E-2</v>
      </c>
      <c r="U40" s="126">
        <f t="shared" si="12"/>
        <v>2.5</v>
      </c>
    </row>
    <row r="41" spans="1:21" s="48" customFormat="1" ht="13" x14ac:dyDescent="0.35">
      <c r="A41" s="125" t="str">
        <f>M8</f>
        <v>Court farm 41</v>
      </c>
      <c r="B41" s="11">
        <v>250</v>
      </c>
      <c r="C41" s="65">
        <f t="shared" si="6"/>
        <v>25</v>
      </c>
      <c r="D41" s="65">
        <f t="shared" si="7"/>
        <v>2.86375</v>
      </c>
      <c r="E41" s="65">
        <f t="shared" si="8"/>
        <v>3.0125000000000002</v>
      </c>
      <c r="F41" s="65">
        <f t="shared" si="9"/>
        <v>4.1449999999999996</v>
      </c>
      <c r="G41" s="65">
        <f t="shared" si="10"/>
        <v>0.11749999999999999</v>
      </c>
      <c r="H41" s="65">
        <f t="shared" si="10"/>
        <v>0.25</v>
      </c>
      <c r="I41" s="65">
        <f t="shared" si="10"/>
        <v>0.125</v>
      </c>
      <c r="J41" s="65">
        <f t="shared" si="10"/>
        <v>2.5000000000000001E-3</v>
      </c>
      <c r="K41" s="65">
        <f t="shared" si="10"/>
        <v>1.2500000000000001E-2</v>
      </c>
      <c r="L41" s="65">
        <f t="shared" si="10"/>
        <v>0.05</v>
      </c>
      <c r="M41" s="65">
        <f t="shared" si="10"/>
        <v>0.05</v>
      </c>
      <c r="N41" s="65">
        <f t="shared" si="10"/>
        <v>562</v>
      </c>
      <c r="O41" s="65">
        <f t="shared" si="10"/>
        <v>18.55</v>
      </c>
      <c r="P41" s="65">
        <f t="shared" si="10"/>
        <v>3.75</v>
      </c>
      <c r="Q41" s="65">
        <f t="shared" si="11"/>
        <v>86.25</v>
      </c>
      <c r="R41" s="65">
        <f t="shared" si="12"/>
        <v>1.2500000000000001E-2</v>
      </c>
      <c r="S41" s="65">
        <f t="shared" si="12"/>
        <v>0.17</v>
      </c>
      <c r="T41" s="65">
        <f t="shared" si="12"/>
        <v>1.2500000000000001E-2</v>
      </c>
      <c r="U41" s="126">
        <f t="shared" si="12"/>
        <v>2.5</v>
      </c>
    </row>
    <row r="42" spans="1:21" s="48" customFormat="1" ht="13" x14ac:dyDescent="0.35">
      <c r="A42" s="125" t="str">
        <f>N8</f>
        <v>Court farm 42</v>
      </c>
      <c r="B42" s="11">
        <v>250</v>
      </c>
      <c r="C42" s="65">
        <f t="shared" si="6"/>
        <v>25</v>
      </c>
      <c r="D42" s="65">
        <f t="shared" si="7"/>
        <v>2.86375</v>
      </c>
      <c r="E42" s="65">
        <f t="shared" si="8"/>
        <v>3.0125000000000002</v>
      </c>
      <c r="F42" s="65">
        <f t="shared" si="9"/>
        <v>4.1449999999999996</v>
      </c>
      <c r="G42" s="65">
        <f t="shared" si="10"/>
        <v>0.11749999999999999</v>
      </c>
      <c r="H42" s="65">
        <f t="shared" si="10"/>
        <v>0.25</v>
      </c>
      <c r="I42" s="65">
        <f t="shared" si="10"/>
        <v>0.125</v>
      </c>
      <c r="J42" s="65">
        <f t="shared" si="10"/>
        <v>2.5000000000000001E-3</v>
      </c>
      <c r="K42" s="65">
        <f t="shared" si="10"/>
        <v>1.2500000000000001E-2</v>
      </c>
      <c r="L42" s="65">
        <f t="shared" si="10"/>
        <v>0.05</v>
      </c>
      <c r="M42" s="65">
        <f t="shared" si="10"/>
        <v>0.05</v>
      </c>
      <c r="N42" s="65">
        <f t="shared" si="10"/>
        <v>562</v>
      </c>
      <c r="O42" s="65">
        <f t="shared" si="10"/>
        <v>18.55</v>
      </c>
      <c r="P42" s="65">
        <f t="shared" si="10"/>
        <v>3.75</v>
      </c>
      <c r="Q42" s="65">
        <f t="shared" si="11"/>
        <v>86.25</v>
      </c>
      <c r="R42" s="65">
        <f t="shared" si="12"/>
        <v>1.2500000000000001E-2</v>
      </c>
      <c r="S42" s="65">
        <f t="shared" si="12"/>
        <v>0.17</v>
      </c>
      <c r="T42" s="65">
        <f t="shared" si="12"/>
        <v>1.2500000000000001E-2</v>
      </c>
      <c r="U42" s="126">
        <f t="shared" si="12"/>
        <v>2.5</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Court farm 26</v>
      </c>
      <c r="C57" s="8" t="str">
        <f t="shared" ref="C57:U57" si="13">D8</f>
        <v>Court farm 27</v>
      </c>
      <c r="D57" s="8" t="str">
        <f t="shared" si="13"/>
        <v>Court farm 28</v>
      </c>
      <c r="E57" s="8" t="str">
        <f t="shared" si="13"/>
        <v>Court farm 29</v>
      </c>
      <c r="F57" s="8" t="str">
        <f t="shared" si="13"/>
        <v>Court farm 30</v>
      </c>
      <c r="G57" s="8" t="str">
        <f t="shared" si="13"/>
        <v>Court farm 31</v>
      </c>
      <c r="H57" s="8" t="str">
        <f t="shared" si="13"/>
        <v>Court farm 32</v>
      </c>
      <c r="I57" s="8" t="str">
        <f t="shared" si="13"/>
        <v>Court farm 35</v>
      </c>
      <c r="J57" s="8" t="str">
        <f t="shared" si="13"/>
        <v>Court farm 36</v>
      </c>
      <c r="K57" s="8" t="str">
        <f t="shared" si="13"/>
        <v>Court farm 37</v>
      </c>
      <c r="L57" s="8" t="str">
        <f t="shared" si="13"/>
        <v>Court farm 41</v>
      </c>
      <c r="M57" s="8" t="str">
        <f t="shared" si="13"/>
        <v>Court farm 42</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6.1</v>
      </c>
      <c r="C60" s="64">
        <f t="shared" ref="C60:U60" si="14">D10</f>
        <v>7.3</v>
      </c>
      <c r="D60" s="64">
        <f t="shared" si="14"/>
        <v>7.2</v>
      </c>
      <c r="E60" s="64">
        <f t="shared" si="14"/>
        <v>6.1</v>
      </c>
      <c r="F60" s="64">
        <f t="shared" si="14"/>
        <v>6.2</v>
      </c>
      <c r="G60" s="64">
        <f t="shared" si="14"/>
        <v>6.3</v>
      </c>
      <c r="H60" s="64">
        <f t="shared" si="14"/>
        <v>6.3</v>
      </c>
      <c r="I60" s="64">
        <f t="shared" si="14"/>
        <v>6.6</v>
      </c>
      <c r="J60" s="64">
        <f t="shared" si="14"/>
        <v>6.2</v>
      </c>
      <c r="K60" s="64">
        <f t="shared" si="14"/>
        <v>6</v>
      </c>
      <c r="L60" s="64">
        <f t="shared" si="14"/>
        <v>7.2</v>
      </c>
      <c r="M60" s="64">
        <f t="shared" si="14"/>
        <v>7.2</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-6.5999999999999979</v>
      </c>
      <c r="D64" s="65">
        <f t="shared" si="17"/>
        <v>-6</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-6</v>
      </c>
      <c r="M64" s="65">
        <f t="shared" si="17"/>
        <v>-6</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6.5999999999999979</v>
      </c>
      <c r="D65" s="65">
        <f t="shared" si="18"/>
        <v>6</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6</v>
      </c>
      <c r="M65" s="65">
        <f t="shared" si="18"/>
        <v>6</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Woodstock'!C1:D1</f>
        <v>PAN-031547</v>
      </c>
      <c r="D1" s="173"/>
      <c r="E1" s="106" t="s">
        <v>45</v>
      </c>
      <c r="F1" s="113">
        <f>'Field data and Woodstock'!F1</f>
        <v>49.65</v>
      </c>
      <c r="G1" s="162" t="s">
        <v>43</v>
      </c>
      <c r="H1" s="163"/>
      <c r="I1" s="109">
        <v>6.6</v>
      </c>
      <c r="J1" s="130" t="s">
        <v>153</v>
      </c>
      <c r="K1" s="131"/>
      <c r="L1" s="109">
        <v>183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Woodstock'!C2:D2</f>
        <v>EPR/AB3891CX</v>
      </c>
      <c r="D2" s="169"/>
      <c r="E2" s="96" t="s">
        <v>109</v>
      </c>
      <c r="F2" s="110">
        <v>190902</v>
      </c>
      <c r="G2" s="164" t="s">
        <v>110</v>
      </c>
      <c r="H2" s="165"/>
      <c r="I2" s="110"/>
      <c r="J2" s="132" t="s">
        <v>158</v>
      </c>
      <c r="K2" s="133"/>
      <c r="L2" s="110">
        <v>1.21</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Woodstock'!C3:D3</f>
        <v>Mr Daniel James and Mrs Carys James</v>
      </c>
      <c r="D3" s="169"/>
      <c r="E3" s="96" t="s">
        <v>108</v>
      </c>
      <c r="F3" s="111" t="s">
        <v>78</v>
      </c>
      <c r="G3" s="132" t="s">
        <v>159</v>
      </c>
      <c r="H3" s="133"/>
      <c r="I3" s="110"/>
      <c r="J3" s="134" t="s">
        <v>154</v>
      </c>
      <c r="K3" s="135"/>
      <c r="L3" s="110">
        <f>(L1/(L2*10000))*100</f>
        <v>1.5123966942148761</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Woodstock'!C4:D4</f>
        <v>Middle Woodstock Farm
Clarbeston Road, Woodstock, Pembrokeshire SA63</v>
      </c>
      <c r="D4" s="171"/>
      <c r="E4" s="99" t="s">
        <v>1</v>
      </c>
      <c r="F4" s="110" t="s">
        <v>178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Woodstock'!C5:D5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Woodstock'!C8</f>
        <v>Court farm 26</v>
      </c>
      <c r="D8" s="49" t="str">
        <f>'Field data and Woodstock'!D8</f>
        <v>Court farm 27</v>
      </c>
      <c r="E8" s="49" t="str">
        <f>'Field data and Woodstock'!E8</f>
        <v>Court farm 28</v>
      </c>
      <c r="F8" s="49" t="str">
        <f>'Field data and Woodstock'!F8</f>
        <v>Court farm 29</v>
      </c>
      <c r="G8" s="49" t="str">
        <f>'Field data and Woodstock'!G8</f>
        <v>Court farm 30</v>
      </c>
      <c r="H8" s="49" t="str">
        <f>'Field data and Woodstock'!H8</f>
        <v>Court farm 31</v>
      </c>
      <c r="I8" s="49" t="str">
        <f>'Field data and Woodstock'!I8</f>
        <v>Court farm 32</v>
      </c>
      <c r="J8" s="49" t="str">
        <f>'Field data and Woodstock'!J8</f>
        <v>Court farm 35</v>
      </c>
      <c r="K8" s="49" t="str">
        <f>'Field data and Woodstock'!K8</f>
        <v>Court farm 36</v>
      </c>
      <c r="L8" s="49" t="str">
        <f>'Field data and Woodstock'!L8</f>
        <v>Court farm 37</v>
      </c>
      <c r="M8" s="49" t="str">
        <f>'Field data and Woodstock'!M8</f>
        <v>Court farm 41</v>
      </c>
      <c r="N8" s="49" t="str">
        <f>'Field data and Woodstock'!N8</f>
        <v>Court farm 42</v>
      </c>
      <c r="O8" s="49">
        <f>'Field data and Woodstock'!O8</f>
        <v>0</v>
      </c>
      <c r="P8" s="49">
        <f>'Field data and Woodstock'!P8</f>
        <v>0</v>
      </c>
      <c r="Q8" s="49">
        <f>'Field data and Woodstock'!Q8</f>
        <v>0</v>
      </c>
      <c r="R8" s="49">
        <f>'Field data and Woodstock'!R8</f>
        <v>0</v>
      </c>
      <c r="S8" s="49">
        <f>'Field data and Woodstock'!S8</f>
        <v>0</v>
      </c>
      <c r="T8" s="49">
        <f>'Field data and Woodstock'!T8</f>
        <v>0</v>
      </c>
      <c r="U8" s="49">
        <f>'Field data and Woodstock'!U8</f>
        <v>0</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f>'Field data and Woodstock'!O9</f>
        <v>0</v>
      </c>
      <c r="P9" s="49">
        <f>'Field data and Woodstock'!P9</f>
        <v>0</v>
      </c>
      <c r="Q9" s="49">
        <f>'Field data and Woodstock'!Q9</f>
        <v>0</v>
      </c>
      <c r="R9" s="49">
        <f>'Field data and Woodstock'!R9</f>
        <v>0</v>
      </c>
      <c r="S9" s="49">
        <f>'Field data and Woodstock'!S9</f>
        <v>0</v>
      </c>
      <c r="T9" s="49">
        <f>'Field data and Woodstock'!T9</f>
        <v>0</v>
      </c>
      <c r="U9" s="49">
        <f>'Field data and Woodstock'!U9</f>
        <v>0</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Woodstock'!C10</f>
        <v>6.1</v>
      </c>
      <c r="D10" s="49">
        <f>'Field data and Woodstock'!D10</f>
        <v>7.3</v>
      </c>
      <c r="E10" s="49">
        <f>'Field data and Woodstock'!E10</f>
        <v>7.2</v>
      </c>
      <c r="F10" s="49">
        <f>'Field data and Woodstock'!F10</f>
        <v>6.1</v>
      </c>
      <c r="G10" s="49">
        <f>'Field data and Woodstock'!G10</f>
        <v>6.2</v>
      </c>
      <c r="H10" s="49">
        <f>'Field data and Woodstock'!H10</f>
        <v>6.3</v>
      </c>
      <c r="I10" s="49">
        <f>'Field data and Woodstock'!I10</f>
        <v>6.3</v>
      </c>
      <c r="J10" s="49">
        <f>'Field data and Woodstock'!J10</f>
        <v>6.6</v>
      </c>
      <c r="K10" s="49">
        <f>'Field data and Woodstock'!K10</f>
        <v>6.2</v>
      </c>
      <c r="L10" s="49">
        <f>'Field data and Woodstock'!L10</f>
        <v>6</v>
      </c>
      <c r="M10" s="49">
        <f>'Field data and Woodstock'!M10</f>
        <v>7.2</v>
      </c>
      <c r="N10" s="49">
        <f>'Field data and Woodstock'!N10</f>
        <v>7.2</v>
      </c>
      <c r="O10" s="49">
        <f>'Field data and Woodstock'!O10</f>
        <v>0</v>
      </c>
      <c r="P10" s="49">
        <f>'Field data and Woodstock'!P10</f>
        <v>0</v>
      </c>
      <c r="Q10" s="49">
        <f>'Field data and Woodstock'!Q10</f>
        <v>0</v>
      </c>
      <c r="R10" s="49">
        <f>'Field data and Woodstock'!R10</f>
        <v>0</v>
      </c>
      <c r="S10" s="49">
        <f>'Field data and Woodstock'!S10</f>
        <v>0</v>
      </c>
      <c r="T10" s="49">
        <f>'Field data and Woodstock'!T10</f>
        <v>0</v>
      </c>
      <c r="U10" s="49">
        <f>'Field data and Woodstock'!U10</f>
        <v>0</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Woodstock'!C11</f>
        <v>2</v>
      </c>
      <c r="D11" s="49">
        <f>'Field data and Woodstock'!D11</f>
        <v>3</v>
      </c>
      <c r="E11" s="49">
        <f>'Field data and Woodstock'!E11</f>
        <v>3</v>
      </c>
      <c r="F11" s="49">
        <f>'Field data and Woodstock'!F11</f>
        <v>2</v>
      </c>
      <c r="G11" s="49">
        <f>'Field data and Woodstock'!G11</f>
        <v>2</v>
      </c>
      <c r="H11" s="49">
        <f>'Field data and Woodstock'!H11</f>
        <v>2</v>
      </c>
      <c r="I11" s="49">
        <f>'Field data and Woodstock'!I11</f>
        <v>2</v>
      </c>
      <c r="J11" s="49">
        <f>'Field data and Woodstock'!J11</f>
        <v>3</v>
      </c>
      <c r="K11" s="49">
        <f>'Field data and Woodstock'!K11</f>
        <v>3</v>
      </c>
      <c r="L11" s="49">
        <f>'Field data and Woodstock'!L11</f>
        <v>2</v>
      </c>
      <c r="M11" s="49">
        <f>'Field data and Woodstock'!M11</f>
        <v>2</v>
      </c>
      <c r="N11" s="49">
        <f>'Field data and Woodstock'!N11</f>
        <v>2</v>
      </c>
      <c r="O11" s="49">
        <f>'Field data and Woodstock'!O11</f>
        <v>0</v>
      </c>
      <c r="P11" s="49">
        <f>'Field data and Woodstock'!P11</f>
        <v>0</v>
      </c>
      <c r="Q11" s="49">
        <f>'Field data and Woodstock'!Q11</f>
        <v>0</v>
      </c>
      <c r="R11" s="49">
        <f>'Field data and Woodstock'!R11</f>
        <v>0</v>
      </c>
      <c r="S11" s="49">
        <f>'Field data and Woodstock'!S11</f>
        <v>0</v>
      </c>
      <c r="T11" s="49">
        <f>'Field data and Woodstock'!T11</f>
        <v>0</v>
      </c>
      <c r="U11" s="49">
        <f>'Field data and Woodstock'!U11</f>
        <v>0</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Woodstock'!C12</f>
        <v>2</v>
      </c>
      <c r="D12" s="49">
        <f>'Field data and Woodstock'!D12</f>
        <v>1</v>
      </c>
      <c r="E12" s="49">
        <f>'Field data and Woodstock'!E12</f>
        <v>1</v>
      </c>
      <c r="F12" s="49">
        <f>'Field data and Woodstock'!F12</f>
        <v>1</v>
      </c>
      <c r="G12" s="49">
        <f>'Field data and Woodstock'!G12</f>
        <v>1</v>
      </c>
      <c r="H12" s="49">
        <f>'Field data and Woodstock'!H12</f>
        <v>1</v>
      </c>
      <c r="I12" s="49">
        <f>'Field data and Woodstock'!I12</f>
        <v>0</v>
      </c>
      <c r="J12" s="49">
        <f>'Field data and Woodstock'!J12</f>
        <v>1</v>
      </c>
      <c r="K12" s="49">
        <f>'Field data and Woodstock'!K12</f>
        <v>1</v>
      </c>
      <c r="L12" s="49">
        <f>'Field data and Woodstock'!L12</f>
        <v>1</v>
      </c>
      <c r="M12" s="49">
        <f>'Field data and Woodstock'!M12</f>
        <v>2</v>
      </c>
      <c r="N12" s="49">
        <f>'Field data and Woodstock'!N12</f>
        <v>1</v>
      </c>
      <c r="O12" s="49">
        <f>'Field data and Woodstock'!O12</f>
        <v>0</v>
      </c>
      <c r="P12" s="49">
        <f>'Field data and Woodstock'!P12</f>
        <v>0</v>
      </c>
      <c r="Q12" s="49">
        <f>'Field data and Woodstock'!Q12</f>
        <v>0</v>
      </c>
      <c r="R12" s="49">
        <f>'Field data and Woodstock'!R12</f>
        <v>0</v>
      </c>
      <c r="S12" s="49">
        <f>'Field data and Woodstock'!S12</f>
        <v>0</v>
      </c>
      <c r="T12" s="49">
        <f>'Field data and Woodstock'!T12</f>
        <v>0</v>
      </c>
      <c r="U12" s="49">
        <f>'Field data and Woodstock'!U12</f>
        <v>0</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Woodstock'!C13</f>
        <v>2</v>
      </c>
      <c r="D13" s="49">
        <f>'Field data and Woodstock'!D13</f>
        <v>2</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0</v>
      </c>
      <c r="P13" s="49">
        <f>'Field data and Woodstock'!P13</f>
        <v>0</v>
      </c>
      <c r="Q13" s="49">
        <f>'Field data and Woodstock'!Q13</f>
        <v>0</v>
      </c>
      <c r="R13" s="49">
        <f>'Field data and Woodstock'!R13</f>
        <v>0</v>
      </c>
      <c r="S13" s="49">
        <f>'Field data and Woodstock'!S13</f>
        <v>0</v>
      </c>
      <c r="T13" s="49">
        <f>'Field data and Woodstock'!T13</f>
        <v>0</v>
      </c>
      <c r="U13" s="49">
        <f>'Field data and Woodstock'!U13</f>
        <v>0</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f>'Field data and Woodstock'!O14</f>
        <v>0</v>
      </c>
      <c r="P14" s="83">
        <f>'Field data and Woodstock'!P14</f>
        <v>0</v>
      </c>
      <c r="Q14" s="83">
        <f>'Field data and Woodstock'!Q14</f>
        <v>0</v>
      </c>
      <c r="R14" s="83">
        <f>'Field data and Woodstock'!R14</f>
        <v>0</v>
      </c>
      <c r="S14" s="83">
        <f>'Field data and Woodstock'!S14</f>
        <v>0</v>
      </c>
      <c r="T14" s="83">
        <f>'Field data and Woodstock'!T14</f>
        <v>0</v>
      </c>
      <c r="U14" s="83">
        <f>'Field data and Woodstock'!U14</f>
        <v>0</v>
      </c>
      <c r="V14" s="103">
        <f>'Field data and Woodstock'!V14</f>
        <v>0</v>
      </c>
      <c r="AD14" s="22" t="s">
        <v>138</v>
      </c>
      <c r="AE14" s="22">
        <v>6</v>
      </c>
      <c r="AI14" s="43" t="s">
        <v>119</v>
      </c>
      <c r="AJ14" s="44">
        <v>0.8</v>
      </c>
      <c r="AK14" s="45">
        <v>1.7</v>
      </c>
      <c r="AL14" s="9">
        <v>12</v>
      </c>
      <c r="AM14" s="9">
        <v>6.7</v>
      </c>
      <c r="AN14" s="9" t="s">
        <v>135</v>
      </c>
    </row>
    <row r="15" spans="1:41" ht="13" x14ac:dyDescent="0.25">
      <c r="A15" s="148" t="s">
        <v>9</v>
      </c>
      <c r="B15" s="149"/>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0</v>
      </c>
      <c r="P15" s="49">
        <f>'Field data and Woodstock'!P15</f>
        <v>0</v>
      </c>
      <c r="Q15" s="49">
        <f>'Field data and Woodstock'!Q15</f>
        <v>0</v>
      </c>
      <c r="R15" s="49">
        <f>'Field data and Woodstock'!R15</f>
        <v>0</v>
      </c>
      <c r="S15" s="49">
        <f>'Field data and Woodstock'!S15</f>
        <v>0</v>
      </c>
      <c r="T15" s="49">
        <f>'Field data and Woodstock'!T15</f>
        <v>0</v>
      </c>
      <c r="U15" s="49">
        <f>'Field data and Woodstock'!U15</f>
        <v>0</v>
      </c>
      <c r="V15" s="102">
        <f>'Field data and Woodstock'!V15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f>'Field data and Woodstock'!O16</f>
        <v>0</v>
      </c>
      <c r="P16" s="104">
        <f>'Field data and Woodstock'!P16</f>
        <v>0</v>
      </c>
      <c r="Q16" s="104">
        <f>'Field data and Woodstock'!Q16</f>
        <v>0</v>
      </c>
      <c r="R16" s="104">
        <f>'Field data and Woodstock'!R16</f>
        <v>0</v>
      </c>
      <c r="S16" s="104">
        <f>'Field data and Woodstock'!S16</f>
        <v>0</v>
      </c>
      <c r="T16" s="104">
        <f>'Field data and Woodstock'!T16</f>
        <v>0</v>
      </c>
      <c r="U16" s="104">
        <f>'Field data and Woodstock'!U16</f>
        <v>0</v>
      </c>
      <c r="V16" s="105">
        <f>'Field data and Woodstock'!V16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53.104463599999988</v>
      </c>
      <c r="D18" s="12">
        <f>$D32</f>
        <v>53.104463599999988</v>
      </c>
      <c r="E18" s="12">
        <f>$D33</f>
        <v>53.104463599999988</v>
      </c>
      <c r="F18" s="12">
        <f>$D34</f>
        <v>53.104463599999988</v>
      </c>
      <c r="G18" s="12">
        <f>$D35</f>
        <v>53.104463599999988</v>
      </c>
      <c r="H18" s="12">
        <f>$D36</f>
        <v>53.104463599999988</v>
      </c>
      <c r="I18" s="12">
        <f>$D37</f>
        <v>53.104463599999988</v>
      </c>
      <c r="J18" s="12">
        <f>$D38</f>
        <v>53.104463599999988</v>
      </c>
      <c r="K18" s="12">
        <f>$D39</f>
        <v>53.104463599999988</v>
      </c>
      <c r="L18" s="12">
        <f>$D40</f>
        <v>53.104463599999988</v>
      </c>
      <c r="M18" s="12">
        <f>$D41</f>
        <v>53.104463599999988</v>
      </c>
      <c r="N18" s="12">
        <f>$D42</f>
        <v>53.104463599999988</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-38.695536400000009</v>
      </c>
      <c r="D19" s="12">
        <f t="shared" ref="D19:V19" si="1">D18-D17</f>
        <v>-38.695536400000009</v>
      </c>
      <c r="E19" s="12">
        <f t="shared" si="1"/>
        <v>-38.695536400000009</v>
      </c>
      <c r="F19" s="12">
        <f t="shared" si="1"/>
        <v>-38.695536400000009</v>
      </c>
      <c r="G19" s="12">
        <f t="shared" si="1"/>
        <v>-38.695536400000009</v>
      </c>
      <c r="H19" s="12">
        <f t="shared" si="1"/>
        <v>-38.695536400000009</v>
      </c>
      <c r="I19" s="12">
        <f t="shared" si="1"/>
        <v>-38.695536400000009</v>
      </c>
      <c r="J19" s="12">
        <f t="shared" si="1"/>
        <v>-38.695536400000009</v>
      </c>
      <c r="K19" s="12">
        <f t="shared" si="1"/>
        <v>-38.695536400000009</v>
      </c>
      <c r="L19" s="12">
        <f t="shared" si="1"/>
        <v>-38.695536400000009</v>
      </c>
      <c r="M19" s="12">
        <f t="shared" si="1"/>
        <v>-38.695536400000009</v>
      </c>
      <c r="N19" s="12">
        <f t="shared" si="1"/>
        <v>-38.695536400000009</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6.9627310000000007</v>
      </c>
      <c r="D22" s="12">
        <f>$E32</f>
        <v>6.9627310000000007</v>
      </c>
      <c r="E22" s="12">
        <f>$E33</f>
        <v>6.9627310000000007</v>
      </c>
      <c r="F22" s="12">
        <f>$E34</f>
        <v>6.9627310000000007</v>
      </c>
      <c r="G22" s="12">
        <f>$E35</f>
        <v>6.9627310000000007</v>
      </c>
      <c r="H22" s="12">
        <f>$E36</f>
        <v>6.9627310000000007</v>
      </c>
      <c r="I22" s="12">
        <f>$E37</f>
        <v>6.9627310000000007</v>
      </c>
      <c r="J22" s="12">
        <f>$E38</f>
        <v>6.9627310000000007</v>
      </c>
      <c r="K22" s="12">
        <f>$E39</f>
        <v>6.9627310000000007</v>
      </c>
      <c r="L22" s="12">
        <f>$E40</f>
        <v>6.9627310000000007</v>
      </c>
      <c r="M22" s="12">
        <f>$E41</f>
        <v>6.9627310000000007</v>
      </c>
      <c r="N22" s="12">
        <f>$E42</f>
        <v>6.9627310000000007</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-317.03726899999998</v>
      </c>
      <c r="D23" s="12">
        <f t="shared" ref="D23:V23" si="3">D22-D21</f>
        <v>-317.03726899999998</v>
      </c>
      <c r="E23" s="12">
        <f t="shared" si="3"/>
        <v>-317.03726899999998</v>
      </c>
      <c r="F23" s="12">
        <f t="shared" si="3"/>
        <v>-317.03726899999998</v>
      </c>
      <c r="G23" s="12">
        <f t="shared" si="3"/>
        <v>-317.03726899999998</v>
      </c>
      <c r="H23" s="12">
        <f t="shared" si="3"/>
        <v>-317.03726899999998</v>
      </c>
      <c r="I23" s="12">
        <f t="shared" si="3"/>
        <v>-317.03726899999998</v>
      </c>
      <c r="J23" s="12">
        <f t="shared" si="3"/>
        <v>-317.03726899999998</v>
      </c>
      <c r="K23" s="12">
        <f t="shared" si="3"/>
        <v>-317.03726899999998</v>
      </c>
      <c r="L23" s="12">
        <f t="shared" si="3"/>
        <v>-317.03726899999998</v>
      </c>
      <c r="M23" s="12">
        <f t="shared" si="3"/>
        <v>-317.03726899999998</v>
      </c>
      <c r="N23" s="12">
        <f t="shared" si="3"/>
        <v>-317.03726899999998</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3.34</v>
      </c>
      <c r="C28" s="11">
        <v>1.21</v>
      </c>
      <c r="D28" s="11">
        <v>0.34699999999999998</v>
      </c>
      <c r="E28" s="11">
        <v>8.6499999999999994E-2</v>
      </c>
      <c r="F28" s="11">
        <v>1490</v>
      </c>
      <c r="G28" s="11">
        <v>60.8</v>
      </c>
      <c r="H28" s="11">
        <v>108</v>
      </c>
      <c r="I28" s="11">
        <v>36.799999999999997</v>
      </c>
      <c r="J28" s="11">
        <v>0.65</v>
      </c>
      <c r="K28" s="15">
        <v>0.59</v>
      </c>
      <c r="L28" s="11">
        <v>30.3</v>
      </c>
      <c r="M28" s="11">
        <v>25.5</v>
      </c>
      <c r="N28" s="11">
        <v>140000</v>
      </c>
      <c r="O28" s="11">
        <v>24000</v>
      </c>
      <c r="P28" s="11"/>
      <c r="Q28" s="11">
        <v>6120</v>
      </c>
      <c r="R28" s="11"/>
      <c r="S28" s="11">
        <v>16.399999999999999</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Court farm 26</v>
      </c>
      <c r="B31" s="11">
        <v>200</v>
      </c>
      <c r="C31" s="65">
        <f>IF(C$27="%w/w SAR",((C$28*10)*$B31),IF(C$27="%w/w DM",(((C$28*10)*($B$28/100))*$B31),IF(C$27="kg/t SAR",(C$28*$B31),IF(C$27="kg/t DM",((C$28*($B$28/100))*$B31),IF(C$27="mg/kg SAR",((C$28*0.001)*$B31),IF(C$27="mg/kg DM",(((C$28*0.001)*($B$28/100))*$B31),0))))))</f>
        <v>80.828000000000003</v>
      </c>
      <c r="D31" s="65">
        <f>(IF(D$27="%w/w SAR",((D$28*10)*$B31),IF(D$27="%w/w DM",(((D$28*10)*($B$28/100))*$B31),IF(D$27="kg/t SAR",(D$28*$B31),IF(D$27="kg/t DM",((D$28*($B$28/100))*$B31),IF(D$27="mg/kg SAR",((D$28*0.001)*$B31),IF(D$27="mg/kg DM",(((D$28*0.001)*($B$28/100))*$B31),"0")))))))*2.291</f>
        <v>53.104463599999988</v>
      </c>
      <c r="E31" s="65">
        <f>(IF(E$27="%w/w SAR",((E$28*10)*$B31),IF(E$27="%w/w DM",(((E$28*10)*($B$28/100))*$B31),IF(E$27="kg/t SAR",(E$28*$B31),IF(E$27="kg/t DM",((E$28*($B$28/100))*$B31),IF(E$27="mg/kg SAR",((E$28*0.001)*$B31),IF(E$27="mg/kg DM",(((E$28*0.001)*($B$28/100))*$B31),"0")))))))*1.205</f>
        <v>6.9627310000000007</v>
      </c>
      <c r="F31" s="65">
        <f>(IF(F$27="%w/w SAR",((F$28*10)*$B31),IF(F$27="%w/w DM",(((F$28*10)*($B$28/100))*$B31),IF(F$27="kg/t SAR",(F$28*$B31),IF(F$27="kg/t DM",((F$28*($B$28/100))*$B31),IF(F$27="mg/kg SAR",((F$28*0.001)*$B31),IF(F$27="mg/kg DM",(((F$28*0.001)*($B$28/100))*$B31),"0")))))))*1.658</f>
        <v>16.502405599999996</v>
      </c>
      <c r="G31" s="65">
        <f t="shared" ref="G31:P46" si="5">IF(G$27="%w/w SAR",((G$28*10)*$B31),IF(G$27="%w/w DM",(((G$28*10)*($B$28/100))*$B31),IF(G$27="kg/t SAR",(G$28*$B31),IF(G$27="kg/t DM",((G$28*($B$28/100))*$B31),IF(G$27="mg/kg SAR",((G$28*0.001)*$B31),IF(G$27="mg/kg DM",(((G$28*0.001)*($B$28/100))*$B31),0))))))</f>
        <v>0.40614399999999995</v>
      </c>
      <c r="H31" s="65">
        <f t="shared" si="5"/>
        <v>0.72143999999999997</v>
      </c>
      <c r="I31" s="65">
        <f t="shared" si="5"/>
        <v>0.24582399999999999</v>
      </c>
      <c r="J31" s="65">
        <f t="shared" si="5"/>
        <v>4.3420000000000004E-3</v>
      </c>
      <c r="K31" s="65">
        <f t="shared" si="5"/>
        <v>3.9411999999999997E-3</v>
      </c>
      <c r="L31" s="65">
        <f t="shared" si="5"/>
        <v>0.202404</v>
      </c>
      <c r="M31" s="65">
        <f t="shared" si="5"/>
        <v>0.17034000000000002</v>
      </c>
      <c r="N31" s="65">
        <f t="shared" si="5"/>
        <v>935.2</v>
      </c>
      <c r="O31" s="65">
        <f t="shared" si="5"/>
        <v>160.32</v>
      </c>
      <c r="P31" s="65">
        <f t="shared" si="5"/>
        <v>0</v>
      </c>
      <c r="Q31" s="65">
        <f>(IF(Q$27="%w/w SAR",((Q$28*10)*$B31),IF(Q$27="%w/w DM",(((Q$28*10)*($B$28/100))*$B31),IF(Q$27="kg/t SAR",(Q$28*$B31),IF(Q$27="kg/t DM",((Q$28*($B$28/100))*$B31),IF(Q$27="mg/kg SAR",((Q$28*0.001)*$B31),IF(Q$27="mg/kg DM",(((Q$28*0.001)*($B$28/100))*$B31),0)))))))*2.5</f>
        <v>102.20399999999999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0.10955199999999998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Court farm 27</v>
      </c>
      <c r="B32" s="11">
        <v>200</v>
      </c>
      <c r="C32" s="65">
        <f t="shared" ref="C32:C50" si="6">IF(C$27="%w/w SAR",((C$28*10)*$B32),IF(C$27="%w/w DM",(((C$28*10)*($B$28/100))*$B32),IF(C$27="kg/t SAR",(C$28*$B32),IF(C$27="kg/t DM",((C$28*($B$28/100))*$B32),IF(C$27="mg/kg SAR",((C$28*0.001)*$B32),IF(C$27="mg/kg DM",(((C$28*0.001)*($B$28/100))*$B32),0))))))</f>
        <v>80.828000000000003</v>
      </c>
      <c r="D32" s="65">
        <f t="shared" ref="D32:D50" si="7">(IF(D$27="%w/w SAR",((D$28*10)*$B32),IF(D$27="%w/w DM",(((D$28*10)*($B$28/100))*$B32),IF(D$27="kg/t SAR",(D$28*$B32),IF(D$27="kg/t DM",((D$28*($B$28/100))*$B32),IF(D$27="mg/kg SAR",((D$28*0.001)*$B32),IF(D$27="mg/kg DM",(((D$28*0.001)*($B$28/100))*$B32),"0")))))))*2.291</f>
        <v>53.104463599999988</v>
      </c>
      <c r="E32" s="65">
        <f t="shared" ref="E32:E50" si="8">(IF(E$27="%w/w SAR",((E$28*10)*$B32),IF(E$27="%w/w DM",(((E$28*10)*($B$28/100))*$B32),IF(E$27="kg/t SAR",(E$28*$B32),IF(E$27="kg/t DM",((E$28*($B$28/100))*$B32),IF(E$27="mg/kg SAR",((E$28*0.001)*$B32),IF(E$27="mg/kg DM",(((E$28*0.001)*($B$28/100))*$B32),"0")))))))*1.205</f>
        <v>6.9627310000000007</v>
      </c>
      <c r="F32" s="65">
        <f t="shared" ref="F32:F50" si="9">(IF(F$27="%w/w SAR",((F$28*10)*$B32),IF(F$27="%w/w DM",(((F$28*10)*($B$28/100))*$B32),IF(F$27="kg/t SAR",(F$28*$B32),IF(F$27="kg/t DM",((F$28*($B$28/100))*$B32),IF(F$27="mg/kg SAR",((F$28*0.001)*$B32),IF(F$27="mg/kg DM",(((F$28*0.001)*($B$28/100))*$B32),"0")))))))*1.658</f>
        <v>16.502405599999996</v>
      </c>
      <c r="G32" s="65">
        <f t="shared" si="5"/>
        <v>0.40614399999999995</v>
      </c>
      <c r="H32" s="65">
        <f t="shared" si="5"/>
        <v>0.72143999999999997</v>
      </c>
      <c r="I32" s="65">
        <f t="shared" si="5"/>
        <v>0.24582399999999999</v>
      </c>
      <c r="J32" s="65">
        <f t="shared" si="5"/>
        <v>4.3420000000000004E-3</v>
      </c>
      <c r="K32" s="65">
        <f t="shared" si="5"/>
        <v>3.9411999999999997E-3</v>
      </c>
      <c r="L32" s="65">
        <f t="shared" si="5"/>
        <v>0.202404</v>
      </c>
      <c r="M32" s="65">
        <f t="shared" si="5"/>
        <v>0.17034000000000002</v>
      </c>
      <c r="N32" s="65">
        <f t="shared" si="5"/>
        <v>935.2</v>
      </c>
      <c r="O32" s="65">
        <f t="shared" si="5"/>
        <v>160.32</v>
      </c>
      <c r="P32" s="65">
        <f t="shared" si="5"/>
        <v>0</v>
      </c>
      <c r="Q32" s="65">
        <f t="shared" ref="Q32:Q50" si="10">(IF(Q$27="%w/w SAR",((Q$28*10)*$B32),IF(Q$27="%w/w DM",(((Q$28*10)*($B$28/100))*$B32),IF(Q$27="kg/t SAR",(Q$28*$B32),IF(Q$27="kg/t DM",((Q$28*($B$28/100))*$B32),IF(Q$27="mg/kg SAR",((Q$28*0.001)*$B32),IF(Q$27="mg/kg DM",(((Q$28*0.001)*($B$28/100))*$B32),0)))))))*2.5</f>
        <v>102.20399999999999</v>
      </c>
      <c r="R32" s="65">
        <f t="shared" ref="R32:U50" si="11">IF(R$27="%w/w SAR",((R$28*10)*$B32),IF(R$27="%w/w DM",(((R$28*10)*($B$28/100))*$B32),IF(R$27="kg/t SAR",(R$28*$B32),IF(R$27="kg/t DM",((R$28*($B$28/100))*$B32),IF(R$27="mg/kg SAR",((R$28*0.001)*$B32),IF(R$27="mg/kg DM",(((R$28*0.001)*($B$28/100))*$B32),0))))))</f>
        <v>0</v>
      </c>
      <c r="S32" s="65">
        <f t="shared" si="11"/>
        <v>0.10955199999999998</v>
      </c>
      <c r="T32" s="65">
        <f t="shared" si="11"/>
        <v>0</v>
      </c>
      <c r="U32" s="126">
        <f t="shared" si="11"/>
        <v>0</v>
      </c>
    </row>
    <row r="33" spans="1:21" s="48" customFormat="1" ht="13" x14ac:dyDescent="0.35">
      <c r="A33" s="125" t="str">
        <f>E8</f>
        <v>Court farm 28</v>
      </c>
      <c r="B33" s="11">
        <v>200</v>
      </c>
      <c r="C33" s="65">
        <f t="shared" si="6"/>
        <v>80.828000000000003</v>
      </c>
      <c r="D33" s="65">
        <f t="shared" si="7"/>
        <v>53.104463599999988</v>
      </c>
      <c r="E33" s="65">
        <f t="shared" si="8"/>
        <v>6.9627310000000007</v>
      </c>
      <c r="F33" s="65">
        <f t="shared" si="9"/>
        <v>16.502405599999996</v>
      </c>
      <c r="G33" s="65">
        <f t="shared" si="5"/>
        <v>0.40614399999999995</v>
      </c>
      <c r="H33" s="65">
        <f t="shared" si="5"/>
        <v>0.72143999999999997</v>
      </c>
      <c r="I33" s="65">
        <f t="shared" si="5"/>
        <v>0.24582399999999999</v>
      </c>
      <c r="J33" s="65">
        <f t="shared" si="5"/>
        <v>4.3420000000000004E-3</v>
      </c>
      <c r="K33" s="65">
        <f t="shared" si="5"/>
        <v>3.9411999999999997E-3</v>
      </c>
      <c r="L33" s="65">
        <f t="shared" si="5"/>
        <v>0.202404</v>
      </c>
      <c r="M33" s="65">
        <f t="shared" si="5"/>
        <v>0.17034000000000002</v>
      </c>
      <c r="N33" s="65">
        <f t="shared" si="5"/>
        <v>935.2</v>
      </c>
      <c r="O33" s="65">
        <f t="shared" si="5"/>
        <v>160.32</v>
      </c>
      <c r="P33" s="65">
        <f t="shared" si="5"/>
        <v>0</v>
      </c>
      <c r="Q33" s="65">
        <f t="shared" si="10"/>
        <v>102.20399999999999</v>
      </c>
      <c r="R33" s="65">
        <f t="shared" si="11"/>
        <v>0</v>
      </c>
      <c r="S33" s="65">
        <f t="shared" si="11"/>
        <v>0.10955199999999998</v>
      </c>
      <c r="T33" s="65">
        <f t="shared" si="11"/>
        <v>0</v>
      </c>
      <c r="U33" s="126">
        <f t="shared" si="11"/>
        <v>0</v>
      </c>
    </row>
    <row r="34" spans="1:21" s="48" customFormat="1" ht="13" x14ac:dyDescent="0.35">
      <c r="A34" s="125" t="str">
        <f>F8</f>
        <v>Court farm 29</v>
      </c>
      <c r="B34" s="11">
        <v>200</v>
      </c>
      <c r="C34" s="65">
        <f t="shared" si="6"/>
        <v>80.828000000000003</v>
      </c>
      <c r="D34" s="65">
        <f t="shared" si="7"/>
        <v>53.104463599999988</v>
      </c>
      <c r="E34" s="65">
        <f t="shared" si="8"/>
        <v>6.9627310000000007</v>
      </c>
      <c r="F34" s="65">
        <f t="shared" si="9"/>
        <v>16.502405599999996</v>
      </c>
      <c r="G34" s="65">
        <f t="shared" si="5"/>
        <v>0.40614399999999995</v>
      </c>
      <c r="H34" s="65">
        <f t="shared" si="5"/>
        <v>0.72143999999999997</v>
      </c>
      <c r="I34" s="65">
        <f t="shared" si="5"/>
        <v>0.24582399999999999</v>
      </c>
      <c r="J34" s="65">
        <f t="shared" si="5"/>
        <v>4.3420000000000004E-3</v>
      </c>
      <c r="K34" s="65">
        <f t="shared" si="5"/>
        <v>3.9411999999999997E-3</v>
      </c>
      <c r="L34" s="65">
        <f t="shared" si="5"/>
        <v>0.202404</v>
      </c>
      <c r="M34" s="65">
        <f t="shared" si="5"/>
        <v>0.17034000000000002</v>
      </c>
      <c r="N34" s="65">
        <f t="shared" si="5"/>
        <v>935.2</v>
      </c>
      <c r="O34" s="65">
        <f t="shared" si="5"/>
        <v>160.32</v>
      </c>
      <c r="P34" s="65">
        <f t="shared" si="5"/>
        <v>0</v>
      </c>
      <c r="Q34" s="65">
        <f t="shared" si="10"/>
        <v>102.20399999999999</v>
      </c>
      <c r="R34" s="65">
        <f t="shared" si="11"/>
        <v>0</v>
      </c>
      <c r="S34" s="65">
        <f t="shared" si="11"/>
        <v>0.10955199999999998</v>
      </c>
      <c r="T34" s="65">
        <f t="shared" si="11"/>
        <v>0</v>
      </c>
      <c r="U34" s="126">
        <f t="shared" si="11"/>
        <v>0</v>
      </c>
    </row>
    <row r="35" spans="1:21" s="48" customFormat="1" ht="13" x14ac:dyDescent="0.35">
      <c r="A35" s="125" t="str">
        <f>G8</f>
        <v>Court farm 30</v>
      </c>
      <c r="B35" s="11">
        <v>200</v>
      </c>
      <c r="C35" s="65">
        <f t="shared" si="6"/>
        <v>80.828000000000003</v>
      </c>
      <c r="D35" s="65">
        <f t="shared" si="7"/>
        <v>53.104463599999988</v>
      </c>
      <c r="E35" s="65">
        <f t="shared" si="8"/>
        <v>6.9627310000000007</v>
      </c>
      <c r="F35" s="65">
        <f t="shared" si="9"/>
        <v>16.502405599999996</v>
      </c>
      <c r="G35" s="65">
        <f t="shared" si="5"/>
        <v>0.40614399999999995</v>
      </c>
      <c r="H35" s="65">
        <f t="shared" si="5"/>
        <v>0.72143999999999997</v>
      </c>
      <c r="I35" s="65">
        <f t="shared" si="5"/>
        <v>0.24582399999999999</v>
      </c>
      <c r="J35" s="65">
        <f t="shared" si="5"/>
        <v>4.3420000000000004E-3</v>
      </c>
      <c r="K35" s="65">
        <f t="shared" si="5"/>
        <v>3.9411999999999997E-3</v>
      </c>
      <c r="L35" s="65">
        <f t="shared" si="5"/>
        <v>0.202404</v>
      </c>
      <c r="M35" s="65">
        <f t="shared" si="5"/>
        <v>0.17034000000000002</v>
      </c>
      <c r="N35" s="65">
        <f t="shared" si="5"/>
        <v>935.2</v>
      </c>
      <c r="O35" s="65">
        <f t="shared" si="5"/>
        <v>160.32</v>
      </c>
      <c r="P35" s="65">
        <f t="shared" si="5"/>
        <v>0</v>
      </c>
      <c r="Q35" s="65">
        <f t="shared" si="10"/>
        <v>102.20399999999999</v>
      </c>
      <c r="R35" s="65">
        <f t="shared" si="11"/>
        <v>0</v>
      </c>
      <c r="S35" s="65">
        <f t="shared" si="11"/>
        <v>0.10955199999999998</v>
      </c>
      <c r="T35" s="65">
        <f t="shared" si="11"/>
        <v>0</v>
      </c>
      <c r="U35" s="126">
        <f t="shared" si="11"/>
        <v>0</v>
      </c>
    </row>
    <row r="36" spans="1:21" s="48" customFormat="1" ht="13" x14ac:dyDescent="0.35">
      <c r="A36" s="125" t="str">
        <f>H8</f>
        <v>Court farm 31</v>
      </c>
      <c r="B36" s="11">
        <v>200</v>
      </c>
      <c r="C36" s="65">
        <f t="shared" si="6"/>
        <v>80.828000000000003</v>
      </c>
      <c r="D36" s="65">
        <f t="shared" si="7"/>
        <v>53.104463599999988</v>
      </c>
      <c r="E36" s="65">
        <f t="shared" si="8"/>
        <v>6.9627310000000007</v>
      </c>
      <c r="F36" s="65">
        <f t="shared" si="9"/>
        <v>16.502405599999996</v>
      </c>
      <c r="G36" s="65">
        <f t="shared" si="5"/>
        <v>0.40614399999999995</v>
      </c>
      <c r="H36" s="65">
        <f t="shared" si="5"/>
        <v>0.72143999999999997</v>
      </c>
      <c r="I36" s="65">
        <f t="shared" si="5"/>
        <v>0.24582399999999999</v>
      </c>
      <c r="J36" s="65">
        <f t="shared" si="5"/>
        <v>4.3420000000000004E-3</v>
      </c>
      <c r="K36" s="65">
        <f t="shared" si="5"/>
        <v>3.9411999999999997E-3</v>
      </c>
      <c r="L36" s="65">
        <f t="shared" si="5"/>
        <v>0.202404</v>
      </c>
      <c r="M36" s="65">
        <f t="shared" si="5"/>
        <v>0.17034000000000002</v>
      </c>
      <c r="N36" s="65">
        <f t="shared" si="5"/>
        <v>935.2</v>
      </c>
      <c r="O36" s="65">
        <f t="shared" si="5"/>
        <v>160.32</v>
      </c>
      <c r="P36" s="65">
        <f t="shared" si="5"/>
        <v>0</v>
      </c>
      <c r="Q36" s="65">
        <f t="shared" si="10"/>
        <v>102.20399999999999</v>
      </c>
      <c r="R36" s="65">
        <f t="shared" si="11"/>
        <v>0</v>
      </c>
      <c r="S36" s="65">
        <f t="shared" si="11"/>
        <v>0.10955199999999998</v>
      </c>
      <c r="T36" s="65">
        <f t="shared" si="11"/>
        <v>0</v>
      </c>
      <c r="U36" s="126">
        <f t="shared" si="11"/>
        <v>0</v>
      </c>
    </row>
    <row r="37" spans="1:21" s="48" customFormat="1" ht="13" x14ac:dyDescent="0.35">
      <c r="A37" s="125" t="str">
        <f>I8</f>
        <v>Court farm 32</v>
      </c>
      <c r="B37" s="11">
        <v>200</v>
      </c>
      <c r="C37" s="65">
        <f t="shared" si="6"/>
        <v>80.828000000000003</v>
      </c>
      <c r="D37" s="65">
        <f t="shared" si="7"/>
        <v>53.104463599999988</v>
      </c>
      <c r="E37" s="65">
        <f t="shared" si="8"/>
        <v>6.9627310000000007</v>
      </c>
      <c r="F37" s="65">
        <f t="shared" si="9"/>
        <v>16.502405599999996</v>
      </c>
      <c r="G37" s="65">
        <f t="shared" si="5"/>
        <v>0.40614399999999995</v>
      </c>
      <c r="H37" s="65">
        <f t="shared" si="5"/>
        <v>0.72143999999999997</v>
      </c>
      <c r="I37" s="65">
        <f t="shared" si="5"/>
        <v>0.24582399999999999</v>
      </c>
      <c r="J37" s="65">
        <f t="shared" si="5"/>
        <v>4.3420000000000004E-3</v>
      </c>
      <c r="K37" s="65">
        <f t="shared" si="5"/>
        <v>3.9411999999999997E-3</v>
      </c>
      <c r="L37" s="65">
        <f t="shared" si="5"/>
        <v>0.202404</v>
      </c>
      <c r="M37" s="65">
        <f t="shared" si="5"/>
        <v>0.17034000000000002</v>
      </c>
      <c r="N37" s="65">
        <f t="shared" si="5"/>
        <v>935.2</v>
      </c>
      <c r="O37" s="65">
        <f t="shared" si="5"/>
        <v>160.32</v>
      </c>
      <c r="P37" s="65">
        <f t="shared" si="5"/>
        <v>0</v>
      </c>
      <c r="Q37" s="65">
        <f t="shared" si="10"/>
        <v>102.20399999999999</v>
      </c>
      <c r="R37" s="65">
        <f t="shared" si="11"/>
        <v>0</v>
      </c>
      <c r="S37" s="65">
        <f t="shared" si="11"/>
        <v>0.10955199999999998</v>
      </c>
      <c r="T37" s="65">
        <f t="shared" si="11"/>
        <v>0</v>
      </c>
      <c r="U37" s="126">
        <f t="shared" si="11"/>
        <v>0</v>
      </c>
    </row>
    <row r="38" spans="1:21" s="48" customFormat="1" ht="13" x14ac:dyDescent="0.35">
      <c r="A38" s="125" t="str">
        <f>J8</f>
        <v>Court farm 35</v>
      </c>
      <c r="B38" s="11">
        <v>200</v>
      </c>
      <c r="C38" s="65">
        <f t="shared" si="6"/>
        <v>80.828000000000003</v>
      </c>
      <c r="D38" s="65">
        <f t="shared" si="7"/>
        <v>53.104463599999988</v>
      </c>
      <c r="E38" s="65">
        <f t="shared" si="8"/>
        <v>6.9627310000000007</v>
      </c>
      <c r="F38" s="65">
        <f t="shared" si="9"/>
        <v>16.502405599999996</v>
      </c>
      <c r="G38" s="65">
        <f t="shared" si="5"/>
        <v>0.40614399999999995</v>
      </c>
      <c r="H38" s="65">
        <f t="shared" si="5"/>
        <v>0.72143999999999997</v>
      </c>
      <c r="I38" s="65">
        <f t="shared" si="5"/>
        <v>0.24582399999999999</v>
      </c>
      <c r="J38" s="65">
        <f t="shared" si="5"/>
        <v>4.3420000000000004E-3</v>
      </c>
      <c r="K38" s="65">
        <f t="shared" si="5"/>
        <v>3.9411999999999997E-3</v>
      </c>
      <c r="L38" s="65">
        <f t="shared" si="5"/>
        <v>0.202404</v>
      </c>
      <c r="M38" s="65">
        <f t="shared" si="5"/>
        <v>0.17034000000000002</v>
      </c>
      <c r="N38" s="65">
        <f t="shared" si="5"/>
        <v>935.2</v>
      </c>
      <c r="O38" s="65">
        <f t="shared" si="5"/>
        <v>160.32</v>
      </c>
      <c r="P38" s="65">
        <f t="shared" si="5"/>
        <v>0</v>
      </c>
      <c r="Q38" s="65">
        <f t="shared" si="10"/>
        <v>102.20399999999999</v>
      </c>
      <c r="R38" s="65">
        <f t="shared" si="11"/>
        <v>0</v>
      </c>
      <c r="S38" s="65">
        <f t="shared" si="11"/>
        <v>0.10955199999999998</v>
      </c>
      <c r="T38" s="65">
        <f t="shared" si="11"/>
        <v>0</v>
      </c>
      <c r="U38" s="126">
        <f t="shared" si="11"/>
        <v>0</v>
      </c>
    </row>
    <row r="39" spans="1:21" s="48" customFormat="1" ht="13" x14ac:dyDescent="0.35">
      <c r="A39" s="125" t="str">
        <f>K8</f>
        <v>Court farm 36</v>
      </c>
      <c r="B39" s="11">
        <v>200</v>
      </c>
      <c r="C39" s="65">
        <f t="shared" si="6"/>
        <v>80.828000000000003</v>
      </c>
      <c r="D39" s="65">
        <f t="shared" si="7"/>
        <v>53.104463599999988</v>
      </c>
      <c r="E39" s="65">
        <f t="shared" si="8"/>
        <v>6.9627310000000007</v>
      </c>
      <c r="F39" s="65">
        <f t="shared" si="9"/>
        <v>16.502405599999996</v>
      </c>
      <c r="G39" s="65">
        <f t="shared" si="5"/>
        <v>0.40614399999999995</v>
      </c>
      <c r="H39" s="65">
        <f t="shared" si="5"/>
        <v>0.72143999999999997</v>
      </c>
      <c r="I39" s="65">
        <f t="shared" si="5"/>
        <v>0.24582399999999999</v>
      </c>
      <c r="J39" s="65">
        <f t="shared" si="5"/>
        <v>4.3420000000000004E-3</v>
      </c>
      <c r="K39" s="65">
        <f t="shared" si="5"/>
        <v>3.9411999999999997E-3</v>
      </c>
      <c r="L39" s="65">
        <f t="shared" si="5"/>
        <v>0.202404</v>
      </c>
      <c r="M39" s="65">
        <f t="shared" si="5"/>
        <v>0.17034000000000002</v>
      </c>
      <c r="N39" s="65">
        <f t="shared" si="5"/>
        <v>935.2</v>
      </c>
      <c r="O39" s="65">
        <f t="shared" si="5"/>
        <v>160.32</v>
      </c>
      <c r="P39" s="65">
        <f t="shared" si="5"/>
        <v>0</v>
      </c>
      <c r="Q39" s="65">
        <f t="shared" si="10"/>
        <v>102.20399999999999</v>
      </c>
      <c r="R39" s="65">
        <f t="shared" si="11"/>
        <v>0</v>
      </c>
      <c r="S39" s="65">
        <f t="shared" si="11"/>
        <v>0.10955199999999998</v>
      </c>
      <c r="T39" s="65">
        <f t="shared" si="11"/>
        <v>0</v>
      </c>
      <c r="U39" s="126">
        <f t="shared" si="11"/>
        <v>0</v>
      </c>
    </row>
    <row r="40" spans="1:21" s="48" customFormat="1" ht="13" x14ac:dyDescent="0.35">
      <c r="A40" s="125" t="str">
        <f>L8</f>
        <v>Court farm 37</v>
      </c>
      <c r="B40" s="11">
        <v>200</v>
      </c>
      <c r="C40" s="65">
        <f t="shared" si="6"/>
        <v>80.828000000000003</v>
      </c>
      <c r="D40" s="65">
        <f t="shared" si="7"/>
        <v>53.104463599999988</v>
      </c>
      <c r="E40" s="65">
        <f t="shared" si="8"/>
        <v>6.9627310000000007</v>
      </c>
      <c r="F40" s="65">
        <f t="shared" si="9"/>
        <v>16.502405599999996</v>
      </c>
      <c r="G40" s="65">
        <f t="shared" si="5"/>
        <v>0.40614399999999995</v>
      </c>
      <c r="H40" s="65">
        <f t="shared" si="5"/>
        <v>0.72143999999999997</v>
      </c>
      <c r="I40" s="65">
        <f t="shared" si="5"/>
        <v>0.24582399999999999</v>
      </c>
      <c r="J40" s="65">
        <f t="shared" si="5"/>
        <v>4.3420000000000004E-3</v>
      </c>
      <c r="K40" s="65">
        <f t="shared" si="5"/>
        <v>3.9411999999999997E-3</v>
      </c>
      <c r="L40" s="65">
        <f t="shared" si="5"/>
        <v>0.202404</v>
      </c>
      <c r="M40" s="65">
        <f t="shared" si="5"/>
        <v>0.17034000000000002</v>
      </c>
      <c r="N40" s="65">
        <f t="shared" si="5"/>
        <v>935.2</v>
      </c>
      <c r="O40" s="65">
        <f t="shared" si="5"/>
        <v>160.32</v>
      </c>
      <c r="P40" s="65">
        <f t="shared" si="5"/>
        <v>0</v>
      </c>
      <c r="Q40" s="65">
        <f t="shared" si="10"/>
        <v>102.20399999999999</v>
      </c>
      <c r="R40" s="65">
        <f t="shared" si="11"/>
        <v>0</v>
      </c>
      <c r="S40" s="65">
        <f t="shared" si="11"/>
        <v>0.10955199999999998</v>
      </c>
      <c r="T40" s="65">
        <f t="shared" si="11"/>
        <v>0</v>
      </c>
      <c r="U40" s="126">
        <f t="shared" si="11"/>
        <v>0</v>
      </c>
    </row>
    <row r="41" spans="1:21" s="48" customFormat="1" ht="13" x14ac:dyDescent="0.35">
      <c r="A41" s="125" t="str">
        <f>M8</f>
        <v>Court farm 41</v>
      </c>
      <c r="B41" s="11">
        <v>200</v>
      </c>
      <c r="C41" s="65">
        <f t="shared" si="6"/>
        <v>80.828000000000003</v>
      </c>
      <c r="D41" s="65">
        <f t="shared" si="7"/>
        <v>53.104463599999988</v>
      </c>
      <c r="E41" s="65">
        <f t="shared" si="8"/>
        <v>6.9627310000000007</v>
      </c>
      <c r="F41" s="65">
        <f t="shared" si="9"/>
        <v>16.502405599999996</v>
      </c>
      <c r="G41" s="65">
        <f t="shared" si="5"/>
        <v>0.40614399999999995</v>
      </c>
      <c r="H41" s="65">
        <f t="shared" si="5"/>
        <v>0.72143999999999997</v>
      </c>
      <c r="I41" s="65">
        <f t="shared" si="5"/>
        <v>0.24582399999999999</v>
      </c>
      <c r="J41" s="65">
        <f t="shared" si="5"/>
        <v>4.3420000000000004E-3</v>
      </c>
      <c r="K41" s="65">
        <f t="shared" si="5"/>
        <v>3.9411999999999997E-3</v>
      </c>
      <c r="L41" s="65">
        <f t="shared" si="5"/>
        <v>0.202404</v>
      </c>
      <c r="M41" s="65">
        <f t="shared" si="5"/>
        <v>0.17034000000000002</v>
      </c>
      <c r="N41" s="65">
        <f t="shared" si="5"/>
        <v>935.2</v>
      </c>
      <c r="O41" s="65">
        <f t="shared" si="5"/>
        <v>160.32</v>
      </c>
      <c r="P41" s="65">
        <f t="shared" si="5"/>
        <v>0</v>
      </c>
      <c r="Q41" s="65">
        <f t="shared" si="10"/>
        <v>102.20399999999999</v>
      </c>
      <c r="R41" s="65">
        <f t="shared" si="11"/>
        <v>0</v>
      </c>
      <c r="S41" s="65">
        <f t="shared" si="11"/>
        <v>0.10955199999999998</v>
      </c>
      <c r="T41" s="65">
        <f t="shared" si="11"/>
        <v>0</v>
      </c>
      <c r="U41" s="126">
        <f t="shared" si="11"/>
        <v>0</v>
      </c>
    </row>
    <row r="42" spans="1:21" s="48" customFormat="1" ht="13" x14ac:dyDescent="0.35">
      <c r="A42" s="125" t="str">
        <f>N8</f>
        <v>Court farm 42</v>
      </c>
      <c r="B42" s="11">
        <v>200</v>
      </c>
      <c r="C42" s="65">
        <f t="shared" si="6"/>
        <v>80.828000000000003</v>
      </c>
      <c r="D42" s="65">
        <f t="shared" si="7"/>
        <v>53.104463599999988</v>
      </c>
      <c r="E42" s="65">
        <f t="shared" si="8"/>
        <v>6.9627310000000007</v>
      </c>
      <c r="F42" s="65">
        <f t="shared" si="9"/>
        <v>16.502405599999996</v>
      </c>
      <c r="G42" s="65">
        <f t="shared" si="5"/>
        <v>0.40614399999999995</v>
      </c>
      <c r="H42" s="65">
        <f t="shared" si="5"/>
        <v>0.72143999999999997</v>
      </c>
      <c r="I42" s="65">
        <f t="shared" si="5"/>
        <v>0.24582399999999999</v>
      </c>
      <c r="J42" s="65">
        <f t="shared" si="5"/>
        <v>4.3420000000000004E-3</v>
      </c>
      <c r="K42" s="65">
        <f t="shared" si="5"/>
        <v>3.9411999999999997E-3</v>
      </c>
      <c r="L42" s="65">
        <f t="shared" si="5"/>
        <v>0.202404</v>
      </c>
      <c r="M42" s="65">
        <f t="shared" si="5"/>
        <v>0.17034000000000002</v>
      </c>
      <c r="N42" s="65">
        <f t="shared" si="5"/>
        <v>935.2</v>
      </c>
      <c r="O42" s="65">
        <f t="shared" si="5"/>
        <v>160.32</v>
      </c>
      <c r="P42" s="65">
        <f t="shared" si="5"/>
        <v>0</v>
      </c>
      <c r="Q42" s="65">
        <f t="shared" si="10"/>
        <v>102.20399999999999</v>
      </c>
      <c r="R42" s="65">
        <f t="shared" si="11"/>
        <v>0</v>
      </c>
      <c r="S42" s="65">
        <f t="shared" si="11"/>
        <v>0.10955199999999998</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Court farm 26</v>
      </c>
      <c r="C57" s="8" t="str">
        <f t="shared" ref="C57:U57" si="13">D8</f>
        <v>Court farm 27</v>
      </c>
      <c r="D57" s="8" t="str">
        <f t="shared" si="13"/>
        <v>Court farm 28</v>
      </c>
      <c r="E57" s="8" t="str">
        <f t="shared" si="13"/>
        <v>Court farm 29</v>
      </c>
      <c r="F57" s="8" t="str">
        <f t="shared" si="13"/>
        <v>Court farm 30</v>
      </c>
      <c r="G57" s="8" t="str">
        <f t="shared" si="13"/>
        <v>Court farm 31</v>
      </c>
      <c r="H57" s="8" t="str">
        <f t="shared" si="13"/>
        <v>Court farm 32</v>
      </c>
      <c r="I57" s="8" t="str">
        <f t="shared" si="13"/>
        <v>Court farm 35</v>
      </c>
      <c r="J57" s="8" t="str">
        <f t="shared" si="13"/>
        <v>Court farm 36</v>
      </c>
      <c r="K57" s="8" t="str">
        <f t="shared" si="13"/>
        <v>Court farm 37</v>
      </c>
      <c r="L57" s="8" t="str">
        <f t="shared" si="13"/>
        <v>Court farm 41</v>
      </c>
      <c r="M57" s="8" t="str">
        <f t="shared" si="13"/>
        <v>Court farm 42</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6.1</v>
      </c>
      <c r="C60" s="64">
        <f t="shared" ref="C60:U60" si="14">D10</f>
        <v>7.3</v>
      </c>
      <c r="D60" s="64">
        <f t="shared" si="14"/>
        <v>7.2</v>
      </c>
      <c r="E60" s="64">
        <f t="shared" si="14"/>
        <v>6.1</v>
      </c>
      <c r="F60" s="64">
        <f t="shared" si="14"/>
        <v>6.2</v>
      </c>
      <c r="G60" s="64">
        <f t="shared" si="14"/>
        <v>6.3</v>
      </c>
      <c r="H60" s="64">
        <f t="shared" si="14"/>
        <v>6.3</v>
      </c>
      <c r="I60" s="64">
        <f t="shared" si="14"/>
        <v>6.6</v>
      </c>
      <c r="J60" s="64">
        <f t="shared" si="14"/>
        <v>6.2</v>
      </c>
      <c r="K60" s="64">
        <f t="shared" si="14"/>
        <v>6</v>
      </c>
      <c r="L60" s="64">
        <f t="shared" si="14"/>
        <v>7.2</v>
      </c>
      <c r="M60" s="64">
        <f t="shared" si="14"/>
        <v>7.2</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v>
      </c>
      <c r="C62" s="65">
        <f>B32</f>
        <v>200</v>
      </c>
      <c r="D62" s="65">
        <f>B33</f>
        <v>200</v>
      </c>
      <c r="E62" s="65">
        <f>B34</f>
        <v>200</v>
      </c>
      <c r="F62" s="65">
        <f>B35</f>
        <v>200</v>
      </c>
      <c r="G62" s="65">
        <f>B36</f>
        <v>200</v>
      </c>
      <c r="H62" s="65">
        <f>B37</f>
        <v>200</v>
      </c>
      <c r="I62" s="65">
        <f>B38</f>
        <v>200</v>
      </c>
      <c r="J62" s="65">
        <f>B39</f>
        <v>200</v>
      </c>
      <c r="K62" s="65">
        <f>B40</f>
        <v>200</v>
      </c>
      <c r="L62" s="65">
        <f>B41</f>
        <v>200</v>
      </c>
      <c r="M62" s="65">
        <f>B42</f>
        <v>200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-6.5999999999999979</v>
      </c>
      <c r="D64" s="65">
        <f t="shared" si="17"/>
        <v>-6</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-6</v>
      </c>
      <c r="M64" s="65">
        <f t="shared" si="17"/>
        <v>-6</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6.5999999999999979</v>
      </c>
      <c r="D65" s="65">
        <f t="shared" si="18"/>
        <v>6</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6</v>
      </c>
      <c r="M65" s="65">
        <f t="shared" si="18"/>
        <v>6</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Woodstock'!C1:D1</f>
        <v>PAN-031547</v>
      </c>
      <c r="D1" s="173"/>
      <c r="E1" s="106" t="s">
        <v>45</v>
      </c>
      <c r="F1" s="113">
        <f>'Field data and Woodstock'!F1</f>
        <v>49.65</v>
      </c>
      <c r="G1" s="162" t="s">
        <v>43</v>
      </c>
      <c r="H1" s="163"/>
      <c r="I1" s="109">
        <v>6.6</v>
      </c>
      <c r="J1" s="130" t="s">
        <v>153</v>
      </c>
      <c r="K1" s="131"/>
      <c r="L1" s="109">
        <v>245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Woodstock'!C2:D2</f>
        <v>EPR/AB3891CX</v>
      </c>
      <c r="D2" s="169"/>
      <c r="E2" s="96" t="s">
        <v>109</v>
      </c>
      <c r="F2" s="110">
        <v>190902</v>
      </c>
      <c r="G2" s="164" t="s">
        <v>110</v>
      </c>
      <c r="H2" s="165"/>
      <c r="I2" s="110"/>
      <c r="J2" s="132" t="s">
        <v>158</v>
      </c>
      <c r="K2" s="133"/>
      <c r="L2" s="110">
        <v>1.1100000000000001</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Woodstock'!C3:D3</f>
        <v>Mr Daniel James and Mrs Carys James</v>
      </c>
      <c r="D3" s="169"/>
      <c r="E3" s="96" t="s">
        <v>108</v>
      </c>
      <c r="F3" s="111" t="s">
        <v>78</v>
      </c>
      <c r="G3" s="132" t="s">
        <v>159</v>
      </c>
      <c r="H3" s="133"/>
      <c r="I3" s="110"/>
      <c r="J3" s="134" t="s">
        <v>154</v>
      </c>
      <c r="K3" s="135"/>
      <c r="L3" s="110">
        <f>(L1/(L2*10000))*100</f>
        <v>2.2072072072072069</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Woodstock'!C4:D4</f>
        <v>Middle Woodstock Farm
Clarbeston Road, Woodstock, Pembrokeshire SA63</v>
      </c>
      <c r="D4" s="171"/>
      <c r="E4" s="99" t="s">
        <v>1</v>
      </c>
      <c r="F4" s="110" t="s">
        <v>179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Woodstock'!C5:D5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Woodstock'!C8</f>
        <v>Court farm 26</v>
      </c>
      <c r="D8" s="49" t="str">
        <f>'Field data and Woodstock'!D8</f>
        <v>Court farm 27</v>
      </c>
      <c r="E8" s="49" t="str">
        <f>'Field data and Woodstock'!E8</f>
        <v>Court farm 28</v>
      </c>
      <c r="F8" s="49" t="str">
        <f>'Field data and Woodstock'!F8</f>
        <v>Court farm 29</v>
      </c>
      <c r="G8" s="49" t="str">
        <f>'Field data and Woodstock'!G8</f>
        <v>Court farm 30</v>
      </c>
      <c r="H8" s="49" t="str">
        <f>'Field data and Woodstock'!H8</f>
        <v>Court farm 31</v>
      </c>
      <c r="I8" s="49" t="str">
        <f>'Field data and Woodstock'!I8</f>
        <v>Court farm 32</v>
      </c>
      <c r="J8" s="49" t="str">
        <f>'Field data and Woodstock'!J8</f>
        <v>Court farm 35</v>
      </c>
      <c r="K8" s="49" t="str">
        <f>'Field data and Woodstock'!K8</f>
        <v>Court farm 36</v>
      </c>
      <c r="L8" s="49" t="str">
        <f>'Field data and Woodstock'!L8</f>
        <v>Court farm 37</v>
      </c>
      <c r="M8" s="49" t="str">
        <f>'Field data and Woodstock'!M8</f>
        <v>Court farm 41</v>
      </c>
      <c r="N8" s="49" t="str">
        <f>'Field data and Woodstock'!N8</f>
        <v>Court farm 42</v>
      </c>
      <c r="O8" s="49">
        <f>'Field data and Woodstock'!O8</f>
        <v>0</v>
      </c>
      <c r="P8" s="49">
        <f>'Field data and Woodstock'!P8</f>
        <v>0</v>
      </c>
      <c r="Q8" s="49">
        <f>'Field data and Woodstock'!Q8</f>
        <v>0</v>
      </c>
      <c r="R8" s="49">
        <f>'Field data and Woodstock'!R8</f>
        <v>0</v>
      </c>
      <c r="S8" s="49">
        <f>'Field data and Woodstock'!S8</f>
        <v>0</v>
      </c>
      <c r="T8" s="49">
        <f>'Field data and Woodstock'!T8</f>
        <v>0</v>
      </c>
      <c r="U8" s="49">
        <f>'Field data and Woodstock'!U8</f>
        <v>0</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f>'Field data and Woodstock'!O9</f>
        <v>0</v>
      </c>
      <c r="P9" s="49">
        <f>'Field data and Woodstock'!P9</f>
        <v>0</v>
      </c>
      <c r="Q9" s="49">
        <f>'Field data and Woodstock'!Q9</f>
        <v>0</v>
      </c>
      <c r="R9" s="49">
        <f>'Field data and Woodstock'!R9</f>
        <v>0</v>
      </c>
      <c r="S9" s="49">
        <f>'Field data and Woodstock'!S9</f>
        <v>0</v>
      </c>
      <c r="T9" s="49">
        <f>'Field data and Woodstock'!T9</f>
        <v>0</v>
      </c>
      <c r="U9" s="49">
        <f>'Field data and Woodstock'!U9</f>
        <v>0</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Woodstock'!C10</f>
        <v>6.1</v>
      </c>
      <c r="D10" s="49">
        <f>'Field data and Woodstock'!D10</f>
        <v>7.3</v>
      </c>
      <c r="E10" s="49">
        <f>'Field data and Woodstock'!E10</f>
        <v>7.2</v>
      </c>
      <c r="F10" s="49">
        <f>'Field data and Woodstock'!F10</f>
        <v>6.1</v>
      </c>
      <c r="G10" s="49">
        <f>'Field data and Woodstock'!G10</f>
        <v>6.2</v>
      </c>
      <c r="H10" s="49">
        <f>'Field data and Woodstock'!H10</f>
        <v>6.3</v>
      </c>
      <c r="I10" s="49">
        <f>'Field data and Woodstock'!I10</f>
        <v>6.3</v>
      </c>
      <c r="J10" s="49">
        <f>'Field data and Woodstock'!J10</f>
        <v>6.6</v>
      </c>
      <c r="K10" s="49">
        <f>'Field data and Woodstock'!K10</f>
        <v>6.2</v>
      </c>
      <c r="L10" s="49">
        <f>'Field data and Woodstock'!L10</f>
        <v>6</v>
      </c>
      <c r="M10" s="49">
        <f>'Field data and Woodstock'!M10</f>
        <v>7.2</v>
      </c>
      <c r="N10" s="49">
        <f>'Field data and Woodstock'!N10</f>
        <v>7.2</v>
      </c>
      <c r="O10" s="49">
        <f>'Field data and Woodstock'!O10</f>
        <v>0</v>
      </c>
      <c r="P10" s="49">
        <f>'Field data and Woodstock'!P10</f>
        <v>0</v>
      </c>
      <c r="Q10" s="49">
        <f>'Field data and Woodstock'!Q10</f>
        <v>0</v>
      </c>
      <c r="R10" s="49">
        <f>'Field data and Woodstock'!R10</f>
        <v>0</v>
      </c>
      <c r="S10" s="49">
        <f>'Field data and Woodstock'!S10</f>
        <v>0</v>
      </c>
      <c r="T10" s="49">
        <f>'Field data and Woodstock'!T10</f>
        <v>0</v>
      </c>
      <c r="U10" s="49">
        <f>'Field data and Woodstock'!U10</f>
        <v>0</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Woodstock'!C11</f>
        <v>2</v>
      </c>
      <c r="D11" s="49">
        <f>'Field data and Woodstock'!D11</f>
        <v>3</v>
      </c>
      <c r="E11" s="49">
        <f>'Field data and Woodstock'!E11</f>
        <v>3</v>
      </c>
      <c r="F11" s="49">
        <f>'Field data and Woodstock'!F11</f>
        <v>2</v>
      </c>
      <c r="G11" s="49">
        <f>'Field data and Woodstock'!G11</f>
        <v>2</v>
      </c>
      <c r="H11" s="49">
        <f>'Field data and Woodstock'!H11</f>
        <v>2</v>
      </c>
      <c r="I11" s="49">
        <f>'Field data and Woodstock'!I11</f>
        <v>2</v>
      </c>
      <c r="J11" s="49">
        <f>'Field data and Woodstock'!J11</f>
        <v>3</v>
      </c>
      <c r="K11" s="49">
        <f>'Field data and Woodstock'!K11</f>
        <v>3</v>
      </c>
      <c r="L11" s="49">
        <f>'Field data and Woodstock'!L11</f>
        <v>2</v>
      </c>
      <c r="M11" s="49">
        <f>'Field data and Woodstock'!M11</f>
        <v>2</v>
      </c>
      <c r="N11" s="49">
        <f>'Field data and Woodstock'!N11</f>
        <v>2</v>
      </c>
      <c r="O11" s="49">
        <f>'Field data and Woodstock'!O11</f>
        <v>0</v>
      </c>
      <c r="P11" s="49">
        <f>'Field data and Woodstock'!P11</f>
        <v>0</v>
      </c>
      <c r="Q11" s="49">
        <f>'Field data and Woodstock'!Q11</f>
        <v>0</v>
      </c>
      <c r="R11" s="49">
        <f>'Field data and Woodstock'!R11</f>
        <v>0</v>
      </c>
      <c r="S11" s="49">
        <f>'Field data and Woodstock'!S11</f>
        <v>0</v>
      </c>
      <c r="T11" s="49">
        <f>'Field data and Woodstock'!T11</f>
        <v>0</v>
      </c>
      <c r="U11" s="49">
        <f>'Field data and Woodstock'!U11</f>
        <v>0</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Woodstock'!C12</f>
        <v>2</v>
      </c>
      <c r="D12" s="49">
        <f>'Field data and Woodstock'!D12</f>
        <v>1</v>
      </c>
      <c r="E12" s="49">
        <f>'Field data and Woodstock'!E12</f>
        <v>1</v>
      </c>
      <c r="F12" s="49">
        <f>'Field data and Woodstock'!F12</f>
        <v>1</v>
      </c>
      <c r="G12" s="49">
        <f>'Field data and Woodstock'!G12</f>
        <v>1</v>
      </c>
      <c r="H12" s="49">
        <f>'Field data and Woodstock'!H12</f>
        <v>1</v>
      </c>
      <c r="I12" s="49">
        <f>'Field data and Woodstock'!I12</f>
        <v>0</v>
      </c>
      <c r="J12" s="49">
        <f>'Field data and Woodstock'!J12</f>
        <v>1</v>
      </c>
      <c r="K12" s="49">
        <f>'Field data and Woodstock'!K12</f>
        <v>1</v>
      </c>
      <c r="L12" s="49">
        <f>'Field data and Woodstock'!L12</f>
        <v>1</v>
      </c>
      <c r="M12" s="49">
        <f>'Field data and Woodstock'!M12</f>
        <v>2</v>
      </c>
      <c r="N12" s="49">
        <f>'Field data and Woodstock'!N12</f>
        <v>1</v>
      </c>
      <c r="O12" s="49">
        <f>'Field data and Woodstock'!O12</f>
        <v>0</v>
      </c>
      <c r="P12" s="49">
        <f>'Field data and Woodstock'!P12</f>
        <v>0</v>
      </c>
      <c r="Q12" s="49">
        <f>'Field data and Woodstock'!Q12</f>
        <v>0</v>
      </c>
      <c r="R12" s="49">
        <f>'Field data and Woodstock'!R12</f>
        <v>0</v>
      </c>
      <c r="S12" s="49">
        <f>'Field data and Woodstock'!S12</f>
        <v>0</v>
      </c>
      <c r="T12" s="49">
        <f>'Field data and Woodstock'!T12</f>
        <v>0</v>
      </c>
      <c r="U12" s="49">
        <f>'Field data and Woodstock'!U12</f>
        <v>0</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Woodstock'!C13</f>
        <v>2</v>
      </c>
      <c r="D13" s="49">
        <f>'Field data and Woodstock'!D13</f>
        <v>2</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0</v>
      </c>
      <c r="P13" s="49">
        <f>'Field data and Woodstock'!P13</f>
        <v>0</v>
      </c>
      <c r="Q13" s="49">
        <f>'Field data and Woodstock'!Q13</f>
        <v>0</v>
      </c>
      <c r="R13" s="49">
        <f>'Field data and Woodstock'!R13</f>
        <v>0</v>
      </c>
      <c r="S13" s="49">
        <f>'Field data and Woodstock'!S13</f>
        <v>0</v>
      </c>
      <c r="T13" s="49">
        <f>'Field data and Woodstock'!T13</f>
        <v>0</v>
      </c>
      <c r="U13" s="49">
        <f>'Field data and Woodstock'!U13</f>
        <v>0</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f>'Field data and Woodstock'!O14</f>
        <v>0</v>
      </c>
      <c r="P14" s="83">
        <f>'Field data and Woodstock'!P14</f>
        <v>0</v>
      </c>
      <c r="Q14" s="83">
        <f>'Field data and Woodstock'!Q14</f>
        <v>0</v>
      </c>
      <c r="R14" s="83">
        <f>'Field data and Woodstock'!R14</f>
        <v>0</v>
      </c>
      <c r="S14" s="83">
        <f>'Field data and Woodstock'!S14</f>
        <v>0</v>
      </c>
      <c r="T14" s="83">
        <f>'Field data and Woodstock'!T14</f>
        <v>0</v>
      </c>
      <c r="U14" s="83">
        <f>'Field data and Woodstock'!U14</f>
        <v>0</v>
      </c>
      <c r="V14" s="103">
        <f>'Field data and Woodstock'!V14</f>
        <v>0</v>
      </c>
      <c r="AD14" s="22" t="s">
        <v>138</v>
      </c>
      <c r="AE14" s="22">
        <v>6</v>
      </c>
      <c r="AI14" s="43" t="s">
        <v>119</v>
      </c>
      <c r="AJ14" s="44">
        <v>0.8</v>
      </c>
      <c r="AK14" s="45">
        <v>1.7</v>
      </c>
      <c r="AL14" s="9">
        <v>12</v>
      </c>
      <c r="AM14" s="9">
        <v>6.7</v>
      </c>
      <c r="AN14" s="9" t="s">
        <v>135</v>
      </c>
    </row>
    <row r="15" spans="1:41" ht="13" x14ac:dyDescent="0.25">
      <c r="A15" s="148" t="s">
        <v>9</v>
      </c>
      <c r="B15" s="149"/>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0</v>
      </c>
      <c r="P15" s="49">
        <f>'Field data and Woodstock'!P15</f>
        <v>0</v>
      </c>
      <c r="Q15" s="49">
        <f>'Field data and Woodstock'!Q15</f>
        <v>0</v>
      </c>
      <c r="R15" s="49">
        <f>'Field data and Woodstock'!R15</f>
        <v>0</v>
      </c>
      <c r="S15" s="49">
        <f>'Field data and Woodstock'!S15</f>
        <v>0</v>
      </c>
      <c r="T15" s="49">
        <f>'Field data and Woodstock'!T15</f>
        <v>0</v>
      </c>
      <c r="U15" s="49">
        <f>'Field data and Woodstock'!U15</f>
        <v>0</v>
      </c>
      <c r="V15" s="102">
        <f>'Field data and Woodstock'!V15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f>'Field data and Woodstock'!O16</f>
        <v>0</v>
      </c>
      <c r="P16" s="104">
        <f>'Field data and Woodstock'!P16</f>
        <v>0</v>
      </c>
      <c r="Q16" s="104">
        <f>'Field data and Woodstock'!Q16</f>
        <v>0</v>
      </c>
      <c r="R16" s="104">
        <f>'Field data and Woodstock'!R16</f>
        <v>0</v>
      </c>
      <c r="S16" s="104">
        <f>'Field data and Woodstock'!S16</f>
        <v>0</v>
      </c>
      <c r="T16" s="104">
        <f>'Field data and Woodstock'!T16</f>
        <v>0</v>
      </c>
      <c r="U16" s="104">
        <f>'Field data and Woodstock'!U16</f>
        <v>0</v>
      </c>
      <c r="V16" s="105">
        <f>'Field data and Woodstock'!V16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53.838499999999996</v>
      </c>
      <c r="D18" s="12">
        <f>$D32</f>
        <v>53.838499999999996</v>
      </c>
      <c r="E18" s="12">
        <f>$D33</f>
        <v>53.838499999999996</v>
      </c>
      <c r="F18" s="12">
        <f>$D34</f>
        <v>53.838499999999996</v>
      </c>
      <c r="G18" s="12">
        <f>$D35</f>
        <v>53.838499999999996</v>
      </c>
      <c r="H18" s="12">
        <f>$D36</f>
        <v>53.838499999999996</v>
      </c>
      <c r="I18" s="12">
        <f>$D37</f>
        <v>53.838499999999996</v>
      </c>
      <c r="J18" s="12">
        <f>$D38</f>
        <v>53.838499999999996</v>
      </c>
      <c r="K18" s="12">
        <f>$D39</f>
        <v>53.838499999999996</v>
      </c>
      <c r="L18" s="12">
        <f>$D40</f>
        <v>53.838499999999996</v>
      </c>
      <c r="M18" s="12">
        <f>$D41</f>
        <v>53.838499999999996</v>
      </c>
      <c r="N18" s="12">
        <f>$D42</f>
        <v>53.838499999999996</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-37.961500000000001</v>
      </c>
      <c r="D19" s="12">
        <f t="shared" ref="D19:V19" si="1">D18-D17</f>
        <v>-37.961500000000001</v>
      </c>
      <c r="E19" s="12">
        <f t="shared" si="1"/>
        <v>-37.961500000000001</v>
      </c>
      <c r="F19" s="12">
        <f t="shared" si="1"/>
        <v>-37.961500000000001</v>
      </c>
      <c r="G19" s="12">
        <f t="shared" si="1"/>
        <v>-37.961500000000001</v>
      </c>
      <c r="H19" s="12">
        <f t="shared" si="1"/>
        <v>-37.961500000000001</v>
      </c>
      <c r="I19" s="12">
        <f t="shared" si="1"/>
        <v>-37.961500000000001</v>
      </c>
      <c r="J19" s="12">
        <f t="shared" si="1"/>
        <v>-37.961500000000001</v>
      </c>
      <c r="K19" s="12">
        <f t="shared" si="1"/>
        <v>-37.961500000000001</v>
      </c>
      <c r="L19" s="12">
        <f t="shared" si="1"/>
        <v>-37.961500000000001</v>
      </c>
      <c r="M19" s="12">
        <f t="shared" si="1"/>
        <v>-37.961500000000001</v>
      </c>
      <c r="N19" s="12">
        <f t="shared" si="1"/>
        <v>-37.961500000000001</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324</v>
      </c>
      <c r="D21" s="20">
        <f t="shared" ref="D21:V21" si="2">(VLOOKUP(D$14,$AI2:$AK24,3,FALSE))*D$15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4.6211750000000009</v>
      </c>
      <c r="D22" s="12">
        <f>$E32</f>
        <v>4.6211750000000009</v>
      </c>
      <c r="E22" s="12">
        <f>$E33</f>
        <v>4.6211750000000009</v>
      </c>
      <c r="F22" s="12">
        <f>$E34</f>
        <v>4.6211750000000009</v>
      </c>
      <c r="G22" s="12">
        <f>$E35</f>
        <v>4.6211750000000009</v>
      </c>
      <c r="H22" s="12">
        <f>$E36</f>
        <v>4.6211750000000009</v>
      </c>
      <c r="I22" s="12">
        <f>$E37</f>
        <v>4.6211750000000009</v>
      </c>
      <c r="J22" s="12">
        <f>$E38</f>
        <v>4.6211750000000009</v>
      </c>
      <c r="K22" s="12">
        <f>$E39</f>
        <v>4.6211750000000009</v>
      </c>
      <c r="L22" s="12">
        <f>$E40</f>
        <v>4.6211750000000009</v>
      </c>
      <c r="M22" s="12">
        <f>$E41</f>
        <v>4.6211750000000009</v>
      </c>
      <c r="N22" s="12">
        <f>$E42</f>
        <v>4.6211750000000009</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-319.37882500000001</v>
      </c>
      <c r="D23" s="12">
        <f t="shared" ref="D23:V23" si="3">D22-D21</f>
        <v>-319.37882500000001</v>
      </c>
      <c r="E23" s="12">
        <f t="shared" si="3"/>
        <v>-319.37882500000001</v>
      </c>
      <c r="F23" s="12">
        <f t="shared" si="3"/>
        <v>-319.37882500000001</v>
      </c>
      <c r="G23" s="12">
        <f t="shared" si="3"/>
        <v>-319.37882500000001</v>
      </c>
      <c r="H23" s="12">
        <f t="shared" si="3"/>
        <v>-319.37882500000001</v>
      </c>
      <c r="I23" s="12">
        <f t="shared" si="3"/>
        <v>-319.37882500000001</v>
      </c>
      <c r="J23" s="12">
        <f t="shared" si="3"/>
        <v>-319.37882500000001</v>
      </c>
      <c r="K23" s="12">
        <f t="shared" si="3"/>
        <v>-319.37882500000001</v>
      </c>
      <c r="L23" s="12">
        <f t="shared" si="3"/>
        <v>-319.37882500000001</v>
      </c>
      <c r="M23" s="12">
        <f t="shared" si="3"/>
        <v>-319.37882500000001</v>
      </c>
      <c r="N23" s="12">
        <f t="shared" si="3"/>
        <v>-319.37882500000001</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2.5</v>
      </c>
      <c r="C28" s="11">
        <v>1.1100000000000001</v>
      </c>
      <c r="D28" s="11">
        <v>0.47</v>
      </c>
      <c r="E28" s="11">
        <v>7.6700000000000004E-2</v>
      </c>
      <c r="F28" s="11">
        <v>1040</v>
      </c>
      <c r="G28" s="11">
        <v>63.4</v>
      </c>
      <c r="H28" s="11">
        <v>119</v>
      </c>
      <c r="I28" s="11">
        <v>49.9</v>
      </c>
      <c r="J28" s="11">
        <v>0.88</v>
      </c>
      <c r="K28" s="15">
        <v>0.8</v>
      </c>
      <c r="L28" s="11">
        <v>41</v>
      </c>
      <c r="M28" s="11">
        <v>34.6</v>
      </c>
      <c r="N28" s="11">
        <v>158000</v>
      </c>
      <c r="O28" s="11">
        <v>15400</v>
      </c>
      <c r="P28" s="11"/>
      <c r="Q28" s="11">
        <v>6590</v>
      </c>
      <c r="R28" s="11"/>
      <c r="S28" s="11">
        <v>34.5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Court farm 26</v>
      </c>
      <c r="B31" s="11">
        <v>200</v>
      </c>
      <c r="C31" s="65">
        <f>IF(C$27="%w/w SAR",((C$28*10)*$B31),IF(C$27="%w/w DM",(((C$28*10)*($B$28/100))*$B31),IF(C$27="kg/t SAR",(C$28*$B31),IF(C$27="kg/t DM",((C$28*($B$28/100))*$B31),IF(C$27="mg/kg SAR",((C$28*0.001)*$B31),IF(C$27="mg/kg DM",(((C$28*0.001)*($B$28/100))*$B31),0))))))</f>
        <v>55.500000000000007</v>
      </c>
      <c r="D31" s="65">
        <f>(IF(D$27="%w/w SAR",((D$28*10)*$B31),IF(D$27="%w/w DM",(((D$28*10)*($B$28/100))*$B31),IF(D$27="kg/t SAR",(D$28*$B31),IF(D$27="kg/t DM",((D$28*($B$28/100))*$B31),IF(D$27="mg/kg SAR",((D$28*0.001)*$B31),IF(D$27="mg/kg DM",(((D$28*0.001)*($B$28/100))*$B31),"0")))))))*2.291</f>
        <v>53.838499999999996</v>
      </c>
      <c r="E31" s="65">
        <f>(IF(E$27="%w/w SAR",((E$28*10)*$B31),IF(E$27="%w/w DM",(((E$28*10)*($B$28/100))*$B31),IF(E$27="kg/t SAR",(E$28*$B31),IF(E$27="kg/t DM",((E$28*($B$28/100))*$B31),IF(E$27="mg/kg SAR",((E$28*0.001)*$B31),IF(E$27="mg/kg DM",(((E$28*0.001)*($B$28/100))*$B31),"0")))))))*1.205</f>
        <v>4.6211750000000009</v>
      </c>
      <c r="F31" s="65">
        <f>(IF(F$27="%w/w SAR",((F$28*10)*$B31),IF(F$27="%w/w DM",(((F$28*10)*($B$28/100))*$B31),IF(F$27="kg/t SAR",(F$28*$B31),IF(F$27="kg/t DM",((F$28*($B$28/100))*$B31),IF(F$27="mg/kg SAR",((F$28*0.001)*$B31),IF(F$27="mg/kg DM",(((F$28*0.001)*($B$28/100))*$B31),"0")))))))*1.658</f>
        <v>8.621599999999999</v>
      </c>
      <c r="G31" s="65">
        <f t="shared" ref="G31:P46" si="5">IF(G$27="%w/w SAR",((G$28*10)*$B31),IF(G$27="%w/w DM",(((G$28*10)*($B$28/100))*$B31),IF(G$27="kg/t SAR",(G$28*$B31),IF(G$27="kg/t DM",((G$28*($B$28/100))*$B31),IF(G$27="mg/kg SAR",((G$28*0.001)*$B31),IF(G$27="mg/kg DM",(((G$28*0.001)*($B$28/100))*$B31),0))))))</f>
        <v>0.317</v>
      </c>
      <c r="H31" s="65">
        <f t="shared" si="5"/>
        <v>0.59500000000000008</v>
      </c>
      <c r="I31" s="65">
        <f t="shared" si="5"/>
        <v>0.24950000000000003</v>
      </c>
      <c r="J31" s="65">
        <f t="shared" si="5"/>
        <v>4.4000000000000003E-3</v>
      </c>
      <c r="K31" s="65">
        <f t="shared" si="5"/>
        <v>4.0000000000000001E-3</v>
      </c>
      <c r="L31" s="65">
        <f t="shared" si="5"/>
        <v>0.20500000000000002</v>
      </c>
      <c r="M31" s="65">
        <f t="shared" si="5"/>
        <v>0.17299999999999999</v>
      </c>
      <c r="N31" s="65">
        <f t="shared" si="5"/>
        <v>790</v>
      </c>
      <c r="O31" s="65">
        <f t="shared" si="5"/>
        <v>77</v>
      </c>
      <c r="P31" s="65">
        <f t="shared" si="5"/>
        <v>0</v>
      </c>
      <c r="Q31" s="65">
        <f>(IF(Q$27="%w/w SAR",((Q$28*10)*$B31),IF(Q$27="%w/w DM",(((Q$28*10)*($B$28/100))*$B31),IF(Q$27="kg/t SAR",(Q$28*$B31),IF(Q$27="kg/t DM",((Q$28*($B$28/100))*$B31),IF(Q$27="mg/kg SAR",((Q$28*0.001)*$B31),IF(Q$27="mg/kg DM",(((Q$28*0.001)*($B$28/100))*$B31),0)))))))*2.5</f>
        <v>82.375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0.17250000000000001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Court farm 27</v>
      </c>
      <c r="B32" s="11">
        <v>200</v>
      </c>
      <c r="C32" s="65">
        <f t="shared" ref="C32:C50" si="6">IF(C$27="%w/w SAR",((C$28*10)*$B32),IF(C$27="%w/w DM",(((C$28*10)*($B$28/100))*$B32),IF(C$27="kg/t SAR",(C$28*$B32),IF(C$27="kg/t DM",((C$28*($B$28/100))*$B32),IF(C$27="mg/kg SAR",((C$28*0.001)*$B32),IF(C$27="mg/kg DM",(((C$28*0.001)*($B$28/100))*$B32),0))))))</f>
        <v>55.500000000000007</v>
      </c>
      <c r="D32" s="65">
        <f t="shared" ref="D32:D50" si="7">(IF(D$27="%w/w SAR",((D$28*10)*$B32),IF(D$27="%w/w DM",(((D$28*10)*($B$28/100))*$B32),IF(D$27="kg/t SAR",(D$28*$B32),IF(D$27="kg/t DM",((D$28*($B$28/100))*$B32),IF(D$27="mg/kg SAR",((D$28*0.001)*$B32),IF(D$27="mg/kg DM",(((D$28*0.001)*($B$28/100))*$B32),"0")))))))*2.291</f>
        <v>53.838499999999996</v>
      </c>
      <c r="E32" s="65">
        <f t="shared" ref="E32:E50" si="8">(IF(E$27="%w/w SAR",((E$28*10)*$B32),IF(E$27="%w/w DM",(((E$28*10)*($B$28/100))*$B32),IF(E$27="kg/t SAR",(E$28*$B32),IF(E$27="kg/t DM",((E$28*($B$28/100))*$B32),IF(E$27="mg/kg SAR",((E$28*0.001)*$B32),IF(E$27="mg/kg DM",(((E$28*0.001)*($B$28/100))*$B32),"0")))))))*1.205</f>
        <v>4.6211750000000009</v>
      </c>
      <c r="F32" s="65">
        <f t="shared" ref="F32:F50" si="9">(IF(F$27="%w/w SAR",((F$28*10)*$B32),IF(F$27="%w/w DM",(((F$28*10)*($B$28/100))*$B32),IF(F$27="kg/t SAR",(F$28*$B32),IF(F$27="kg/t DM",((F$28*($B$28/100))*$B32),IF(F$27="mg/kg SAR",((F$28*0.001)*$B32),IF(F$27="mg/kg DM",(((F$28*0.001)*($B$28/100))*$B32),"0")))))))*1.658</f>
        <v>8.621599999999999</v>
      </c>
      <c r="G32" s="65">
        <f t="shared" si="5"/>
        <v>0.317</v>
      </c>
      <c r="H32" s="65">
        <f t="shared" si="5"/>
        <v>0.59500000000000008</v>
      </c>
      <c r="I32" s="65">
        <f t="shared" si="5"/>
        <v>0.24950000000000003</v>
      </c>
      <c r="J32" s="65">
        <f t="shared" si="5"/>
        <v>4.4000000000000003E-3</v>
      </c>
      <c r="K32" s="65">
        <f t="shared" si="5"/>
        <v>4.0000000000000001E-3</v>
      </c>
      <c r="L32" s="65">
        <f t="shared" si="5"/>
        <v>0.20500000000000002</v>
      </c>
      <c r="M32" s="65">
        <f t="shared" si="5"/>
        <v>0.17299999999999999</v>
      </c>
      <c r="N32" s="65">
        <f t="shared" si="5"/>
        <v>790</v>
      </c>
      <c r="O32" s="65">
        <f t="shared" si="5"/>
        <v>77</v>
      </c>
      <c r="P32" s="65">
        <f t="shared" si="5"/>
        <v>0</v>
      </c>
      <c r="Q32" s="65">
        <f t="shared" ref="Q32:Q50" si="10">(IF(Q$27="%w/w SAR",((Q$28*10)*$B32),IF(Q$27="%w/w DM",(((Q$28*10)*($B$28/100))*$B32),IF(Q$27="kg/t SAR",(Q$28*$B32),IF(Q$27="kg/t DM",((Q$28*($B$28/100))*$B32),IF(Q$27="mg/kg SAR",((Q$28*0.001)*$B32),IF(Q$27="mg/kg DM",(((Q$28*0.001)*($B$28/100))*$B32),0)))))))*2.5</f>
        <v>82.375</v>
      </c>
      <c r="R32" s="65">
        <f t="shared" ref="R32:U50" si="11">IF(R$27="%w/w SAR",((R$28*10)*$B32),IF(R$27="%w/w DM",(((R$28*10)*($B$28/100))*$B32),IF(R$27="kg/t SAR",(R$28*$B32),IF(R$27="kg/t DM",((R$28*($B$28/100))*$B32),IF(R$27="mg/kg SAR",((R$28*0.001)*$B32),IF(R$27="mg/kg DM",(((R$28*0.001)*($B$28/100))*$B32),0))))))</f>
        <v>0</v>
      </c>
      <c r="S32" s="65">
        <f t="shared" si="11"/>
        <v>0.17250000000000001</v>
      </c>
      <c r="T32" s="65">
        <f t="shared" si="11"/>
        <v>0</v>
      </c>
      <c r="U32" s="126">
        <f t="shared" si="11"/>
        <v>0</v>
      </c>
    </row>
    <row r="33" spans="1:21" s="48" customFormat="1" ht="13" x14ac:dyDescent="0.35">
      <c r="A33" s="125" t="str">
        <f>E8</f>
        <v>Court farm 28</v>
      </c>
      <c r="B33" s="11">
        <v>200</v>
      </c>
      <c r="C33" s="65">
        <f t="shared" si="6"/>
        <v>55.500000000000007</v>
      </c>
      <c r="D33" s="65">
        <f t="shared" si="7"/>
        <v>53.838499999999996</v>
      </c>
      <c r="E33" s="65">
        <f t="shared" si="8"/>
        <v>4.6211750000000009</v>
      </c>
      <c r="F33" s="65">
        <f t="shared" si="9"/>
        <v>8.621599999999999</v>
      </c>
      <c r="G33" s="65">
        <f t="shared" si="5"/>
        <v>0.317</v>
      </c>
      <c r="H33" s="65">
        <f t="shared" si="5"/>
        <v>0.59500000000000008</v>
      </c>
      <c r="I33" s="65">
        <f t="shared" si="5"/>
        <v>0.24950000000000003</v>
      </c>
      <c r="J33" s="65">
        <f t="shared" si="5"/>
        <v>4.4000000000000003E-3</v>
      </c>
      <c r="K33" s="65">
        <f t="shared" si="5"/>
        <v>4.0000000000000001E-3</v>
      </c>
      <c r="L33" s="65">
        <f t="shared" si="5"/>
        <v>0.20500000000000002</v>
      </c>
      <c r="M33" s="65">
        <f t="shared" si="5"/>
        <v>0.17299999999999999</v>
      </c>
      <c r="N33" s="65">
        <f t="shared" si="5"/>
        <v>790</v>
      </c>
      <c r="O33" s="65">
        <f t="shared" si="5"/>
        <v>77</v>
      </c>
      <c r="P33" s="65">
        <f t="shared" si="5"/>
        <v>0</v>
      </c>
      <c r="Q33" s="65">
        <f t="shared" si="10"/>
        <v>82.375</v>
      </c>
      <c r="R33" s="65">
        <f t="shared" si="11"/>
        <v>0</v>
      </c>
      <c r="S33" s="65">
        <f t="shared" si="11"/>
        <v>0.17250000000000001</v>
      </c>
      <c r="T33" s="65">
        <f t="shared" si="11"/>
        <v>0</v>
      </c>
      <c r="U33" s="126">
        <f t="shared" si="11"/>
        <v>0</v>
      </c>
    </row>
    <row r="34" spans="1:21" s="48" customFormat="1" ht="13" x14ac:dyDescent="0.35">
      <c r="A34" s="125" t="str">
        <f>F8</f>
        <v>Court farm 29</v>
      </c>
      <c r="B34" s="11">
        <v>200</v>
      </c>
      <c r="C34" s="65">
        <f t="shared" si="6"/>
        <v>55.500000000000007</v>
      </c>
      <c r="D34" s="65">
        <f t="shared" si="7"/>
        <v>53.838499999999996</v>
      </c>
      <c r="E34" s="65">
        <f t="shared" si="8"/>
        <v>4.6211750000000009</v>
      </c>
      <c r="F34" s="65">
        <f t="shared" si="9"/>
        <v>8.621599999999999</v>
      </c>
      <c r="G34" s="65">
        <f t="shared" si="5"/>
        <v>0.317</v>
      </c>
      <c r="H34" s="65">
        <f t="shared" si="5"/>
        <v>0.59500000000000008</v>
      </c>
      <c r="I34" s="65">
        <f t="shared" si="5"/>
        <v>0.24950000000000003</v>
      </c>
      <c r="J34" s="65">
        <f t="shared" si="5"/>
        <v>4.4000000000000003E-3</v>
      </c>
      <c r="K34" s="65">
        <f t="shared" si="5"/>
        <v>4.0000000000000001E-3</v>
      </c>
      <c r="L34" s="65">
        <f t="shared" si="5"/>
        <v>0.20500000000000002</v>
      </c>
      <c r="M34" s="65">
        <f t="shared" si="5"/>
        <v>0.17299999999999999</v>
      </c>
      <c r="N34" s="65">
        <f t="shared" si="5"/>
        <v>790</v>
      </c>
      <c r="O34" s="65">
        <f t="shared" si="5"/>
        <v>77</v>
      </c>
      <c r="P34" s="65">
        <f t="shared" si="5"/>
        <v>0</v>
      </c>
      <c r="Q34" s="65">
        <f t="shared" si="10"/>
        <v>82.375</v>
      </c>
      <c r="R34" s="65">
        <f t="shared" si="11"/>
        <v>0</v>
      </c>
      <c r="S34" s="65">
        <f t="shared" si="11"/>
        <v>0.17250000000000001</v>
      </c>
      <c r="T34" s="65">
        <f t="shared" si="11"/>
        <v>0</v>
      </c>
      <c r="U34" s="126">
        <f t="shared" si="11"/>
        <v>0</v>
      </c>
    </row>
    <row r="35" spans="1:21" s="48" customFormat="1" ht="13" x14ac:dyDescent="0.35">
      <c r="A35" s="125" t="str">
        <f>G8</f>
        <v>Court farm 30</v>
      </c>
      <c r="B35" s="11">
        <v>200</v>
      </c>
      <c r="C35" s="65">
        <f t="shared" si="6"/>
        <v>55.500000000000007</v>
      </c>
      <c r="D35" s="65">
        <f t="shared" si="7"/>
        <v>53.838499999999996</v>
      </c>
      <c r="E35" s="65">
        <f t="shared" si="8"/>
        <v>4.6211750000000009</v>
      </c>
      <c r="F35" s="65">
        <f t="shared" si="9"/>
        <v>8.621599999999999</v>
      </c>
      <c r="G35" s="65">
        <f t="shared" si="5"/>
        <v>0.317</v>
      </c>
      <c r="H35" s="65">
        <f t="shared" si="5"/>
        <v>0.59500000000000008</v>
      </c>
      <c r="I35" s="65">
        <f t="shared" si="5"/>
        <v>0.24950000000000003</v>
      </c>
      <c r="J35" s="65">
        <f t="shared" si="5"/>
        <v>4.4000000000000003E-3</v>
      </c>
      <c r="K35" s="65">
        <f t="shared" si="5"/>
        <v>4.0000000000000001E-3</v>
      </c>
      <c r="L35" s="65">
        <f t="shared" si="5"/>
        <v>0.20500000000000002</v>
      </c>
      <c r="M35" s="65">
        <f t="shared" si="5"/>
        <v>0.17299999999999999</v>
      </c>
      <c r="N35" s="65">
        <f t="shared" si="5"/>
        <v>790</v>
      </c>
      <c r="O35" s="65">
        <f t="shared" si="5"/>
        <v>77</v>
      </c>
      <c r="P35" s="65">
        <f t="shared" si="5"/>
        <v>0</v>
      </c>
      <c r="Q35" s="65">
        <f t="shared" si="10"/>
        <v>82.375</v>
      </c>
      <c r="R35" s="65">
        <f t="shared" si="11"/>
        <v>0</v>
      </c>
      <c r="S35" s="65">
        <f t="shared" si="11"/>
        <v>0.17250000000000001</v>
      </c>
      <c r="T35" s="65">
        <f t="shared" si="11"/>
        <v>0</v>
      </c>
      <c r="U35" s="126">
        <f t="shared" si="11"/>
        <v>0</v>
      </c>
    </row>
    <row r="36" spans="1:21" s="48" customFormat="1" ht="13" x14ac:dyDescent="0.35">
      <c r="A36" s="125" t="str">
        <f>H8</f>
        <v>Court farm 31</v>
      </c>
      <c r="B36" s="11">
        <v>200</v>
      </c>
      <c r="C36" s="65">
        <f t="shared" si="6"/>
        <v>55.500000000000007</v>
      </c>
      <c r="D36" s="65">
        <f t="shared" si="7"/>
        <v>53.838499999999996</v>
      </c>
      <c r="E36" s="65">
        <f t="shared" si="8"/>
        <v>4.6211750000000009</v>
      </c>
      <c r="F36" s="65">
        <f t="shared" si="9"/>
        <v>8.621599999999999</v>
      </c>
      <c r="G36" s="65">
        <f t="shared" si="5"/>
        <v>0.317</v>
      </c>
      <c r="H36" s="65">
        <f t="shared" si="5"/>
        <v>0.59500000000000008</v>
      </c>
      <c r="I36" s="65">
        <f t="shared" si="5"/>
        <v>0.24950000000000003</v>
      </c>
      <c r="J36" s="65">
        <f t="shared" si="5"/>
        <v>4.4000000000000003E-3</v>
      </c>
      <c r="K36" s="65">
        <f t="shared" si="5"/>
        <v>4.0000000000000001E-3</v>
      </c>
      <c r="L36" s="65">
        <f t="shared" si="5"/>
        <v>0.20500000000000002</v>
      </c>
      <c r="M36" s="65">
        <f t="shared" si="5"/>
        <v>0.17299999999999999</v>
      </c>
      <c r="N36" s="65">
        <f t="shared" si="5"/>
        <v>790</v>
      </c>
      <c r="O36" s="65">
        <f t="shared" si="5"/>
        <v>77</v>
      </c>
      <c r="P36" s="65">
        <f t="shared" si="5"/>
        <v>0</v>
      </c>
      <c r="Q36" s="65">
        <f t="shared" si="10"/>
        <v>82.375</v>
      </c>
      <c r="R36" s="65">
        <f t="shared" si="11"/>
        <v>0</v>
      </c>
      <c r="S36" s="65">
        <f t="shared" si="11"/>
        <v>0.17250000000000001</v>
      </c>
      <c r="T36" s="65">
        <f t="shared" si="11"/>
        <v>0</v>
      </c>
      <c r="U36" s="126">
        <f t="shared" si="11"/>
        <v>0</v>
      </c>
    </row>
    <row r="37" spans="1:21" s="48" customFormat="1" ht="13" x14ac:dyDescent="0.35">
      <c r="A37" s="125" t="str">
        <f>I8</f>
        <v>Court farm 32</v>
      </c>
      <c r="B37" s="11">
        <v>200</v>
      </c>
      <c r="C37" s="65">
        <f t="shared" si="6"/>
        <v>55.500000000000007</v>
      </c>
      <c r="D37" s="65">
        <f t="shared" si="7"/>
        <v>53.838499999999996</v>
      </c>
      <c r="E37" s="65">
        <f t="shared" si="8"/>
        <v>4.6211750000000009</v>
      </c>
      <c r="F37" s="65">
        <f t="shared" si="9"/>
        <v>8.621599999999999</v>
      </c>
      <c r="G37" s="65">
        <f t="shared" si="5"/>
        <v>0.317</v>
      </c>
      <c r="H37" s="65">
        <f t="shared" si="5"/>
        <v>0.59500000000000008</v>
      </c>
      <c r="I37" s="65">
        <f t="shared" si="5"/>
        <v>0.24950000000000003</v>
      </c>
      <c r="J37" s="65">
        <f t="shared" si="5"/>
        <v>4.4000000000000003E-3</v>
      </c>
      <c r="K37" s="65">
        <f t="shared" si="5"/>
        <v>4.0000000000000001E-3</v>
      </c>
      <c r="L37" s="65">
        <f t="shared" si="5"/>
        <v>0.20500000000000002</v>
      </c>
      <c r="M37" s="65">
        <f t="shared" si="5"/>
        <v>0.17299999999999999</v>
      </c>
      <c r="N37" s="65">
        <f t="shared" si="5"/>
        <v>790</v>
      </c>
      <c r="O37" s="65">
        <f t="shared" si="5"/>
        <v>77</v>
      </c>
      <c r="P37" s="65">
        <f t="shared" si="5"/>
        <v>0</v>
      </c>
      <c r="Q37" s="65">
        <f t="shared" si="10"/>
        <v>82.375</v>
      </c>
      <c r="R37" s="65">
        <f t="shared" si="11"/>
        <v>0</v>
      </c>
      <c r="S37" s="65">
        <f t="shared" si="11"/>
        <v>0.17250000000000001</v>
      </c>
      <c r="T37" s="65">
        <f t="shared" si="11"/>
        <v>0</v>
      </c>
      <c r="U37" s="126">
        <f t="shared" si="11"/>
        <v>0</v>
      </c>
    </row>
    <row r="38" spans="1:21" s="48" customFormat="1" ht="13" x14ac:dyDescent="0.35">
      <c r="A38" s="125" t="str">
        <f>J8</f>
        <v>Court farm 35</v>
      </c>
      <c r="B38" s="11">
        <v>200</v>
      </c>
      <c r="C38" s="65">
        <f t="shared" si="6"/>
        <v>55.500000000000007</v>
      </c>
      <c r="D38" s="65">
        <f t="shared" si="7"/>
        <v>53.838499999999996</v>
      </c>
      <c r="E38" s="65">
        <f t="shared" si="8"/>
        <v>4.6211750000000009</v>
      </c>
      <c r="F38" s="65">
        <f t="shared" si="9"/>
        <v>8.621599999999999</v>
      </c>
      <c r="G38" s="65">
        <f t="shared" si="5"/>
        <v>0.317</v>
      </c>
      <c r="H38" s="65">
        <f t="shared" si="5"/>
        <v>0.59500000000000008</v>
      </c>
      <c r="I38" s="65">
        <f t="shared" si="5"/>
        <v>0.24950000000000003</v>
      </c>
      <c r="J38" s="65">
        <f t="shared" si="5"/>
        <v>4.4000000000000003E-3</v>
      </c>
      <c r="K38" s="65">
        <f t="shared" si="5"/>
        <v>4.0000000000000001E-3</v>
      </c>
      <c r="L38" s="65">
        <f t="shared" si="5"/>
        <v>0.20500000000000002</v>
      </c>
      <c r="M38" s="65">
        <f t="shared" si="5"/>
        <v>0.17299999999999999</v>
      </c>
      <c r="N38" s="65">
        <f t="shared" si="5"/>
        <v>790</v>
      </c>
      <c r="O38" s="65">
        <f t="shared" si="5"/>
        <v>77</v>
      </c>
      <c r="P38" s="65">
        <f t="shared" si="5"/>
        <v>0</v>
      </c>
      <c r="Q38" s="65">
        <f t="shared" si="10"/>
        <v>82.375</v>
      </c>
      <c r="R38" s="65">
        <f t="shared" si="11"/>
        <v>0</v>
      </c>
      <c r="S38" s="65">
        <f t="shared" si="11"/>
        <v>0.17250000000000001</v>
      </c>
      <c r="T38" s="65">
        <f t="shared" si="11"/>
        <v>0</v>
      </c>
      <c r="U38" s="126">
        <f t="shared" si="11"/>
        <v>0</v>
      </c>
    </row>
    <row r="39" spans="1:21" s="48" customFormat="1" ht="13" x14ac:dyDescent="0.35">
      <c r="A39" s="125" t="str">
        <f>K8</f>
        <v>Court farm 36</v>
      </c>
      <c r="B39" s="11">
        <v>200</v>
      </c>
      <c r="C39" s="65">
        <f t="shared" si="6"/>
        <v>55.500000000000007</v>
      </c>
      <c r="D39" s="65">
        <f t="shared" si="7"/>
        <v>53.838499999999996</v>
      </c>
      <c r="E39" s="65">
        <f t="shared" si="8"/>
        <v>4.6211750000000009</v>
      </c>
      <c r="F39" s="65">
        <f t="shared" si="9"/>
        <v>8.621599999999999</v>
      </c>
      <c r="G39" s="65">
        <f t="shared" si="5"/>
        <v>0.317</v>
      </c>
      <c r="H39" s="65">
        <f t="shared" si="5"/>
        <v>0.59500000000000008</v>
      </c>
      <c r="I39" s="65">
        <f t="shared" si="5"/>
        <v>0.24950000000000003</v>
      </c>
      <c r="J39" s="65">
        <f t="shared" si="5"/>
        <v>4.4000000000000003E-3</v>
      </c>
      <c r="K39" s="65">
        <f t="shared" si="5"/>
        <v>4.0000000000000001E-3</v>
      </c>
      <c r="L39" s="65">
        <f t="shared" si="5"/>
        <v>0.20500000000000002</v>
      </c>
      <c r="M39" s="65">
        <f t="shared" si="5"/>
        <v>0.17299999999999999</v>
      </c>
      <c r="N39" s="65">
        <f t="shared" si="5"/>
        <v>790</v>
      </c>
      <c r="O39" s="65">
        <f t="shared" si="5"/>
        <v>77</v>
      </c>
      <c r="P39" s="65">
        <f t="shared" si="5"/>
        <v>0</v>
      </c>
      <c r="Q39" s="65">
        <f t="shared" si="10"/>
        <v>82.375</v>
      </c>
      <c r="R39" s="65">
        <f t="shared" si="11"/>
        <v>0</v>
      </c>
      <c r="S39" s="65">
        <f t="shared" si="11"/>
        <v>0.17250000000000001</v>
      </c>
      <c r="T39" s="65">
        <f t="shared" si="11"/>
        <v>0</v>
      </c>
      <c r="U39" s="126">
        <f t="shared" si="11"/>
        <v>0</v>
      </c>
    </row>
    <row r="40" spans="1:21" s="48" customFormat="1" ht="13" x14ac:dyDescent="0.35">
      <c r="A40" s="125" t="str">
        <f>L8</f>
        <v>Court farm 37</v>
      </c>
      <c r="B40" s="11">
        <v>200</v>
      </c>
      <c r="C40" s="65">
        <f t="shared" si="6"/>
        <v>55.500000000000007</v>
      </c>
      <c r="D40" s="65">
        <f t="shared" si="7"/>
        <v>53.838499999999996</v>
      </c>
      <c r="E40" s="65">
        <f t="shared" si="8"/>
        <v>4.6211750000000009</v>
      </c>
      <c r="F40" s="65">
        <f t="shared" si="9"/>
        <v>8.621599999999999</v>
      </c>
      <c r="G40" s="65">
        <f t="shared" si="5"/>
        <v>0.317</v>
      </c>
      <c r="H40" s="65">
        <f t="shared" si="5"/>
        <v>0.59500000000000008</v>
      </c>
      <c r="I40" s="65">
        <f t="shared" si="5"/>
        <v>0.24950000000000003</v>
      </c>
      <c r="J40" s="65">
        <f t="shared" si="5"/>
        <v>4.4000000000000003E-3</v>
      </c>
      <c r="K40" s="65">
        <f t="shared" si="5"/>
        <v>4.0000000000000001E-3</v>
      </c>
      <c r="L40" s="65">
        <f t="shared" si="5"/>
        <v>0.20500000000000002</v>
      </c>
      <c r="M40" s="65">
        <f t="shared" si="5"/>
        <v>0.17299999999999999</v>
      </c>
      <c r="N40" s="65">
        <f t="shared" si="5"/>
        <v>790</v>
      </c>
      <c r="O40" s="65">
        <f t="shared" si="5"/>
        <v>77</v>
      </c>
      <c r="P40" s="65">
        <f t="shared" si="5"/>
        <v>0</v>
      </c>
      <c r="Q40" s="65">
        <f t="shared" si="10"/>
        <v>82.375</v>
      </c>
      <c r="R40" s="65">
        <f t="shared" si="11"/>
        <v>0</v>
      </c>
      <c r="S40" s="65">
        <f t="shared" si="11"/>
        <v>0.17250000000000001</v>
      </c>
      <c r="T40" s="65">
        <f t="shared" si="11"/>
        <v>0</v>
      </c>
      <c r="U40" s="126">
        <f t="shared" si="11"/>
        <v>0</v>
      </c>
    </row>
    <row r="41" spans="1:21" s="48" customFormat="1" ht="13" x14ac:dyDescent="0.35">
      <c r="A41" s="125" t="str">
        <f>M8</f>
        <v>Court farm 41</v>
      </c>
      <c r="B41" s="11">
        <v>200</v>
      </c>
      <c r="C41" s="65">
        <f t="shared" si="6"/>
        <v>55.500000000000007</v>
      </c>
      <c r="D41" s="65">
        <f t="shared" si="7"/>
        <v>53.838499999999996</v>
      </c>
      <c r="E41" s="65">
        <f t="shared" si="8"/>
        <v>4.6211750000000009</v>
      </c>
      <c r="F41" s="65">
        <f t="shared" si="9"/>
        <v>8.621599999999999</v>
      </c>
      <c r="G41" s="65">
        <f t="shared" si="5"/>
        <v>0.317</v>
      </c>
      <c r="H41" s="65">
        <f t="shared" si="5"/>
        <v>0.59500000000000008</v>
      </c>
      <c r="I41" s="65">
        <f t="shared" si="5"/>
        <v>0.24950000000000003</v>
      </c>
      <c r="J41" s="65">
        <f t="shared" si="5"/>
        <v>4.4000000000000003E-3</v>
      </c>
      <c r="K41" s="65">
        <f t="shared" si="5"/>
        <v>4.0000000000000001E-3</v>
      </c>
      <c r="L41" s="65">
        <f t="shared" si="5"/>
        <v>0.20500000000000002</v>
      </c>
      <c r="M41" s="65">
        <f t="shared" si="5"/>
        <v>0.17299999999999999</v>
      </c>
      <c r="N41" s="65">
        <f t="shared" si="5"/>
        <v>790</v>
      </c>
      <c r="O41" s="65">
        <f t="shared" si="5"/>
        <v>77</v>
      </c>
      <c r="P41" s="65">
        <f t="shared" si="5"/>
        <v>0</v>
      </c>
      <c r="Q41" s="65">
        <f t="shared" si="10"/>
        <v>82.375</v>
      </c>
      <c r="R41" s="65">
        <f t="shared" si="11"/>
        <v>0</v>
      </c>
      <c r="S41" s="65">
        <f t="shared" si="11"/>
        <v>0.17250000000000001</v>
      </c>
      <c r="T41" s="65">
        <f t="shared" si="11"/>
        <v>0</v>
      </c>
      <c r="U41" s="126">
        <f t="shared" si="11"/>
        <v>0</v>
      </c>
    </row>
    <row r="42" spans="1:21" s="48" customFormat="1" ht="13" x14ac:dyDescent="0.35">
      <c r="A42" s="125" t="str">
        <f>N8</f>
        <v>Court farm 42</v>
      </c>
      <c r="B42" s="11">
        <v>200</v>
      </c>
      <c r="C42" s="65">
        <f t="shared" si="6"/>
        <v>55.500000000000007</v>
      </c>
      <c r="D42" s="65">
        <f t="shared" si="7"/>
        <v>53.838499999999996</v>
      </c>
      <c r="E42" s="65">
        <f t="shared" si="8"/>
        <v>4.6211750000000009</v>
      </c>
      <c r="F42" s="65">
        <f t="shared" si="9"/>
        <v>8.621599999999999</v>
      </c>
      <c r="G42" s="65">
        <f t="shared" si="5"/>
        <v>0.317</v>
      </c>
      <c r="H42" s="65">
        <f t="shared" si="5"/>
        <v>0.59500000000000008</v>
      </c>
      <c r="I42" s="65">
        <f t="shared" si="5"/>
        <v>0.24950000000000003</v>
      </c>
      <c r="J42" s="65">
        <f t="shared" si="5"/>
        <v>4.4000000000000003E-3</v>
      </c>
      <c r="K42" s="65">
        <f t="shared" si="5"/>
        <v>4.0000000000000001E-3</v>
      </c>
      <c r="L42" s="65">
        <f t="shared" si="5"/>
        <v>0.20500000000000002</v>
      </c>
      <c r="M42" s="65">
        <f t="shared" si="5"/>
        <v>0.17299999999999999</v>
      </c>
      <c r="N42" s="65">
        <f t="shared" si="5"/>
        <v>790</v>
      </c>
      <c r="O42" s="65">
        <f t="shared" si="5"/>
        <v>77</v>
      </c>
      <c r="P42" s="65">
        <f t="shared" si="5"/>
        <v>0</v>
      </c>
      <c r="Q42" s="65">
        <f t="shared" si="10"/>
        <v>82.375</v>
      </c>
      <c r="R42" s="65">
        <f t="shared" si="11"/>
        <v>0</v>
      </c>
      <c r="S42" s="65">
        <f t="shared" si="11"/>
        <v>0.17250000000000001</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Court farm 26</v>
      </c>
      <c r="C57" s="8" t="str">
        <f t="shared" ref="C57:U57" si="13">D8</f>
        <v>Court farm 27</v>
      </c>
      <c r="D57" s="8" t="str">
        <f t="shared" si="13"/>
        <v>Court farm 28</v>
      </c>
      <c r="E57" s="8" t="str">
        <f t="shared" si="13"/>
        <v>Court farm 29</v>
      </c>
      <c r="F57" s="8" t="str">
        <f t="shared" si="13"/>
        <v>Court farm 30</v>
      </c>
      <c r="G57" s="8" t="str">
        <f t="shared" si="13"/>
        <v>Court farm 31</v>
      </c>
      <c r="H57" s="8" t="str">
        <f t="shared" si="13"/>
        <v>Court farm 32</v>
      </c>
      <c r="I57" s="8" t="str">
        <f t="shared" si="13"/>
        <v>Court farm 35</v>
      </c>
      <c r="J57" s="8" t="str">
        <f t="shared" si="13"/>
        <v>Court farm 36</v>
      </c>
      <c r="K57" s="8" t="str">
        <f t="shared" si="13"/>
        <v>Court farm 37</v>
      </c>
      <c r="L57" s="8" t="str">
        <f t="shared" si="13"/>
        <v>Court farm 41</v>
      </c>
      <c r="M57" s="8" t="str">
        <f t="shared" si="13"/>
        <v>Court farm 42</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6.1</v>
      </c>
      <c r="C60" s="64">
        <f t="shared" ref="C60:U60" si="14">D10</f>
        <v>7.3</v>
      </c>
      <c r="D60" s="64">
        <f t="shared" si="14"/>
        <v>7.2</v>
      </c>
      <c r="E60" s="64">
        <f t="shared" si="14"/>
        <v>6.1</v>
      </c>
      <c r="F60" s="64">
        <f t="shared" si="14"/>
        <v>6.2</v>
      </c>
      <c r="G60" s="64">
        <f t="shared" si="14"/>
        <v>6.3</v>
      </c>
      <c r="H60" s="64">
        <f t="shared" si="14"/>
        <v>6.3</v>
      </c>
      <c r="I60" s="64">
        <f t="shared" si="14"/>
        <v>6.6</v>
      </c>
      <c r="J60" s="64">
        <f t="shared" si="14"/>
        <v>6.2</v>
      </c>
      <c r="K60" s="64">
        <f t="shared" si="14"/>
        <v>6</v>
      </c>
      <c r="L60" s="64">
        <f t="shared" si="14"/>
        <v>7.2</v>
      </c>
      <c r="M60" s="64">
        <f t="shared" si="14"/>
        <v>7.2</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v>
      </c>
      <c r="C62" s="65">
        <f>B32</f>
        <v>200</v>
      </c>
      <c r="D62" s="65">
        <f>B33</f>
        <v>200</v>
      </c>
      <c r="E62" s="65">
        <f>B34</f>
        <v>200</v>
      </c>
      <c r="F62" s="65">
        <f>B35</f>
        <v>200</v>
      </c>
      <c r="G62" s="65">
        <f>B36</f>
        <v>200</v>
      </c>
      <c r="H62" s="65">
        <f>B37</f>
        <v>200</v>
      </c>
      <c r="I62" s="65">
        <f>B38</f>
        <v>200</v>
      </c>
      <c r="J62" s="65">
        <f>B39</f>
        <v>200</v>
      </c>
      <c r="K62" s="65">
        <f>B40</f>
        <v>200</v>
      </c>
      <c r="L62" s="65">
        <f>B41</f>
        <v>200</v>
      </c>
      <c r="M62" s="65">
        <f>B42</f>
        <v>200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-6.5999999999999979</v>
      </c>
      <c r="D64" s="65">
        <f t="shared" si="17"/>
        <v>-6</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-6</v>
      </c>
      <c r="M64" s="65">
        <f t="shared" si="17"/>
        <v>-6</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6.5999999999999979</v>
      </c>
      <c r="D65" s="65">
        <f t="shared" si="18"/>
        <v>6</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6</v>
      </c>
      <c r="M65" s="65">
        <f t="shared" si="18"/>
        <v>6</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Woodstock'!C1:D1</f>
        <v>PAN-031547</v>
      </c>
      <c r="D1" s="173"/>
      <c r="E1" s="106" t="s">
        <v>45</v>
      </c>
      <c r="F1" s="113">
        <f>'Field data and Woodstock'!F1</f>
        <v>49.65</v>
      </c>
      <c r="G1" s="162" t="s">
        <v>43</v>
      </c>
      <c r="H1" s="163"/>
      <c r="I1" s="109">
        <v>6.5</v>
      </c>
      <c r="J1" s="130" t="s">
        <v>153</v>
      </c>
      <c r="K1" s="131"/>
      <c r="L1" s="109">
        <v>209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Woodstock'!C2:D2</f>
        <v>EPR/AB3891CX</v>
      </c>
      <c r="D2" s="169"/>
      <c r="E2" s="96" t="s">
        <v>109</v>
      </c>
      <c r="F2" s="110">
        <v>190902</v>
      </c>
      <c r="G2" s="164" t="s">
        <v>110</v>
      </c>
      <c r="H2" s="165"/>
      <c r="I2" s="110"/>
      <c r="J2" s="132" t="s">
        <v>158</v>
      </c>
      <c r="K2" s="133"/>
      <c r="L2" s="110">
        <v>0.56399999999999995</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Woodstock'!C3:D3</f>
        <v>Mr Daniel James and Mrs Carys James</v>
      </c>
      <c r="D3" s="169"/>
      <c r="E3" s="96" t="s">
        <v>108</v>
      </c>
      <c r="F3" s="111" t="s">
        <v>78</v>
      </c>
      <c r="G3" s="132" t="s">
        <v>159</v>
      </c>
      <c r="H3" s="133"/>
      <c r="I3" s="110"/>
      <c r="J3" s="134" t="s">
        <v>154</v>
      </c>
      <c r="K3" s="135"/>
      <c r="L3" s="110">
        <f>(L1/(L2*10000))*100</f>
        <v>3.7056737588652489</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Woodstock'!C4:D4</f>
        <v>Middle Woodstock Farm
Clarbeston Road, Woodstock, Pembrokeshire SA63</v>
      </c>
      <c r="D4" s="171"/>
      <c r="E4" s="99" t="s">
        <v>1</v>
      </c>
      <c r="F4" s="110" t="s">
        <v>180</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Woodstock'!C5:D5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Woodstock'!C8</f>
        <v>Court farm 26</v>
      </c>
      <c r="D8" s="49" t="str">
        <f>'Field data and Woodstock'!D8</f>
        <v>Court farm 27</v>
      </c>
      <c r="E8" s="49" t="str">
        <f>'Field data and Woodstock'!E8</f>
        <v>Court farm 28</v>
      </c>
      <c r="F8" s="49" t="str">
        <f>'Field data and Woodstock'!F8</f>
        <v>Court farm 29</v>
      </c>
      <c r="G8" s="49" t="str">
        <f>'Field data and Woodstock'!G8</f>
        <v>Court farm 30</v>
      </c>
      <c r="H8" s="49" t="str">
        <f>'Field data and Woodstock'!H8</f>
        <v>Court farm 31</v>
      </c>
      <c r="I8" s="49" t="str">
        <f>'Field data and Woodstock'!I8</f>
        <v>Court farm 32</v>
      </c>
      <c r="J8" s="49" t="str">
        <f>'Field data and Woodstock'!J8</f>
        <v>Court farm 35</v>
      </c>
      <c r="K8" s="49" t="str">
        <f>'Field data and Woodstock'!K8</f>
        <v>Court farm 36</v>
      </c>
      <c r="L8" s="49" t="str">
        <f>'Field data and Woodstock'!L8</f>
        <v>Court farm 37</v>
      </c>
      <c r="M8" s="49" t="str">
        <f>'Field data and Woodstock'!M8</f>
        <v>Court farm 41</v>
      </c>
      <c r="N8" s="49" t="str">
        <f>'Field data and Woodstock'!N8</f>
        <v>Court farm 42</v>
      </c>
      <c r="O8" s="49">
        <f>'Field data and Woodstock'!O8</f>
        <v>0</v>
      </c>
      <c r="P8" s="49">
        <f>'Field data and Woodstock'!P8</f>
        <v>0</v>
      </c>
      <c r="Q8" s="49">
        <f>'Field data and Woodstock'!Q8</f>
        <v>0</v>
      </c>
      <c r="R8" s="49">
        <f>'Field data and Woodstock'!R8</f>
        <v>0</v>
      </c>
      <c r="S8" s="49">
        <f>'Field data and Woodstock'!S8</f>
        <v>0</v>
      </c>
      <c r="T8" s="49">
        <f>'Field data and Woodstock'!T8</f>
        <v>0</v>
      </c>
      <c r="U8" s="49">
        <f>'Field data and Woodstock'!U8</f>
        <v>0</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f>'Field data and Woodstock'!O9</f>
        <v>0</v>
      </c>
      <c r="P9" s="49">
        <f>'Field data and Woodstock'!P9</f>
        <v>0</v>
      </c>
      <c r="Q9" s="49">
        <f>'Field data and Woodstock'!Q9</f>
        <v>0</v>
      </c>
      <c r="R9" s="49">
        <f>'Field data and Woodstock'!R9</f>
        <v>0</v>
      </c>
      <c r="S9" s="49">
        <f>'Field data and Woodstock'!S9</f>
        <v>0</v>
      </c>
      <c r="T9" s="49">
        <f>'Field data and Woodstock'!T9</f>
        <v>0</v>
      </c>
      <c r="U9" s="49">
        <f>'Field data and Woodstock'!U9</f>
        <v>0</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Woodstock'!C10</f>
        <v>6.1</v>
      </c>
      <c r="D10" s="49">
        <f>'Field data and Woodstock'!D10</f>
        <v>7.3</v>
      </c>
      <c r="E10" s="49">
        <f>'Field data and Woodstock'!E10</f>
        <v>7.2</v>
      </c>
      <c r="F10" s="49">
        <f>'Field data and Woodstock'!F10</f>
        <v>6.1</v>
      </c>
      <c r="G10" s="49">
        <f>'Field data and Woodstock'!G10</f>
        <v>6.2</v>
      </c>
      <c r="H10" s="49">
        <f>'Field data and Woodstock'!H10</f>
        <v>6.3</v>
      </c>
      <c r="I10" s="49">
        <f>'Field data and Woodstock'!I10</f>
        <v>6.3</v>
      </c>
      <c r="J10" s="49">
        <f>'Field data and Woodstock'!J10</f>
        <v>6.6</v>
      </c>
      <c r="K10" s="49">
        <f>'Field data and Woodstock'!K10</f>
        <v>6.2</v>
      </c>
      <c r="L10" s="49">
        <f>'Field data and Woodstock'!L10</f>
        <v>6</v>
      </c>
      <c r="M10" s="49">
        <f>'Field data and Woodstock'!M10</f>
        <v>7.2</v>
      </c>
      <c r="N10" s="49">
        <f>'Field data and Woodstock'!N10</f>
        <v>7.2</v>
      </c>
      <c r="O10" s="49">
        <f>'Field data and Woodstock'!O10</f>
        <v>0</v>
      </c>
      <c r="P10" s="49">
        <f>'Field data and Woodstock'!P10</f>
        <v>0</v>
      </c>
      <c r="Q10" s="49">
        <f>'Field data and Woodstock'!Q10</f>
        <v>0</v>
      </c>
      <c r="R10" s="49">
        <f>'Field data and Woodstock'!R10</f>
        <v>0</v>
      </c>
      <c r="S10" s="49">
        <f>'Field data and Woodstock'!S10</f>
        <v>0</v>
      </c>
      <c r="T10" s="49">
        <f>'Field data and Woodstock'!T10</f>
        <v>0</v>
      </c>
      <c r="U10" s="49">
        <f>'Field data and Woodstock'!U10</f>
        <v>0</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Woodstock'!C11</f>
        <v>2</v>
      </c>
      <c r="D11" s="49">
        <f>'Field data and Woodstock'!D11</f>
        <v>3</v>
      </c>
      <c r="E11" s="49">
        <f>'Field data and Woodstock'!E11</f>
        <v>3</v>
      </c>
      <c r="F11" s="49">
        <f>'Field data and Woodstock'!F11</f>
        <v>2</v>
      </c>
      <c r="G11" s="49">
        <f>'Field data and Woodstock'!G11</f>
        <v>2</v>
      </c>
      <c r="H11" s="49">
        <f>'Field data and Woodstock'!H11</f>
        <v>2</v>
      </c>
      <c r="I11" s="49">
        <f>'Field data and Woodstock'!I11</f>
        <v>2</v>
      </c>
      <c r="J11" s="49">
        <f>'Field data and Woodstock'!J11</f>
        <v>3</v>
      </c>
      <c r="K11" s="49">
        <f>'Field data and Woodstock'!K11</f>
        <v>3</v>
      </c>
      <c r="L11" s="49">
        <f>'Field data and Woodstock'!L11</f>
        <v>2</v>
      </c>
      <c r="M11" s="49">
        <f>'Field data and Woodstock'!M11</f>
        <v>2</v>
      </c>
      <c r="N11" s="49">
        <f>'Field data and Woodstock'!N11</f>
        <v>2</v>
      </c>
      <c r="O11" s="49">
        <f>'Field data and Woodstock'!O11</f>
        <v>0</v>
      </c>
      <c r="P11" s="49">
        <f>'Field data and Woodstock'!P11</f>
        <v>0</v>
      </c>
      <c r="Q11" s="49">
        <f>'Field data and Woodstock'!Q11</f>
        <v>0</v>
      </c>
      <c r="R11" s="49">
        <f>'Field data and Woodstock'!R11</f>
        <v>0</v>
      </c>
      <c r="S11" s="49">
        <f>'Field data and Woodstock'!S11</f>
        <v>0</v>
      </c>
      <c r="T11" s="49">
        <f>'Field data and Woodstock'!T11</f>
        <v>0</v>
      </c>
      <c r="U11" s="49">
        <f>'Field data and Woodstock'!U11</f>
        <v>0</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Woodstock'!C12</f>
        <v>2</v>
      </c>
      <c r="D12" s="49">
        <f>'Field data and Woodstock'!D12</f>
        <v>1</v>
      </c>
      <c r="E12" s="49">
        <f>'Field data and Woodstock'!E12</f>
        <v>1</v>
      </c>
      <c r="F12" s="49">
        <f>'Field data and Woodstock'!F12</f>
        <v>1</v>
      </c>
      <c r="G12" s="49">
        <f>'Field data and Woodstock'!G12</f>
        <v>1</v>
      </c>
      <c r="H12" s="49">
        <f>'Field data and Woodstock'!H12</f>
        <v>1</v>
      </c>
      <c r="I12" s="49">
        <f>'Field data and Woodstock'!I12</f>
        <v>0</v>
      </c>
      <c r="J12" s="49">
        <f>'Field data and Woodstock'!J12</f>
        <v>1</v>
      </c>
      <c r="K12" s="49">
        <f>'Field data and Woodstock'!K12</f>
        <v>1</v>
      </c>
      <c r="L12" s="49">
        <f>'Field data and Woodstock'!L12</f>
        <v>1</v>
      </c>
      <c r="M12" s="49">
        <f>'Field data and Woodstock'!M12</f>
        <v>2</v>
      </c>
      <c r="N12" s="49">
        <f>'Field data and Woodstock'!N12</f>
        <v>1</v>
      </c>
      <c r="O12" s="49">
        <f>'Field data and Woodstock'!O12</f>
        <v>0</v>
      </c>
      <c r="P12" s="49">
        <f>'Field data and Woodstock'!P12</f>
        <v>0</v>
      </c>
      <c r="Q12" s="49">
        <f>'Field data and Woodstock'!Q12</f>
        <v>0</v>
      </c>
      <c r="R12" s="49">
        <f>'Field data and Woodstock'!R12</f>
        <v>0</v>
      </c>
      <c r="S12" s="49">
        <f>'Field data and Woodstock'!S12</f>
        <v>0</v>
      </c>
      <c r="T12" s="49">
        <f>'Field data and Woodstock'!T12</f>
        <v>0</v>
      </c>
      <c r="U12" s="49">
        <f>'Field data and Woodstock'!U12</f>
        <v>0</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Woodstock'!C13</f>
        <v>2</v>
      </c>
      <c r="D13" s="49">
        <f>'Field data and Woodstock'!D13</f>
        <v>2</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0</v>
      </c>
      <c r="P13" s="49">
        <f>'Field data and Woodstock'!P13</f>
        <v>0</v>
      </c>
      <c r="Q13" s="49">
        <f>'Field data and Woodstock'!Q13</f>
        <v>0</v>
      </c>
      <c r="R13" s="49">
        <f>'Field data and Woodstock'!R13</f>
        <v>0</v>
      </c>
      <c r="S13" s="49">
        <f>'Field data and Woodstock'!S13</f>
        <v>0</v>
      </c>
      <c r="T13" s="49">
        <f>'Field data and Woodstock'!T13</f>
        <v>0</v>
      </c>
      <c r="U13" s="49">
        <f>'Field data and Woodstock'!U13</f>
        <v>0</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f>'Field data and Woodstock'!O14</f>
        <v>0</v>
      </c>
      <c r="P14" s="83">
        <f>'Field data and Woodstock'!P14</f>
        <v>0</v>
      </c>
      <c r="Q14" s="83">
        <f>'Field data and Woodstock'!Q14</f>
        <v>0</v>
      </c>
      <c r="R14" s="83">
        <f>'Field data and Woodstock'!R14</f>
        <v>0</v>
      </c>
      <c r="S14" s="83">
        <f>'Field data and Woodstock'!S14</f>
        <v>0</v>
      </c>
      <c r="T14" s="83">
        <f>'Field data and Woodstock'!T14</f>
        <v>0</v>
      </c>
      <c r="U14" s="83">
        <f>'Field data and Woodstock'!U14</f>
        <v>0</v>
      </c>
      <c r="V14" s="103">
        <f>'Field data and Woodstock'!V14</f>
        <v>0</v>
      </c>
      <c r="AD14" s="22" t="s">
        <v>138</v>
      </c>
      <c r="AE14" s="22">
        <v>6</v>
      </c>
      <c r="AI14" s="43" t="s">
        <v>119</v>
      </c>
      <c r="AJ14" s="44">
        <v>0.8</v>
      </c>
      <c r="AK14" s="45">
        <v>1.7</v>
      </c>
      <c r="AL14" s="9">
        <v>12</v>
      </c>
      <c r="AM14" s="9">
        <v>6.7</v>
      </c>
      <c r="AN14" s="9" t="s">
        <v>135</v>
      </c>
    </row>
    <row r="15" spans="1:41" ht="13" x14ac:dyDescent="0.25">
      <c r="A15" s="148" t="s">
        <v>9</v>
      </c>
      <c r="B15" s="149"/>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0</v>
      </c>
      <c r="P15" s="49">
        <f>'Field data and Woodstock'!P15</f>
        <v>0</v>
      </c>
      <c r="Q15" s="49">
        <f>'Field data and Woodstock'!Q15</f>
        <v>0</v>
      </c>
      <c r="R15" s="49">
        <f>'Field data and Woodstock'!R15</f>
        <v>0</v>
      </c>
      <c r="S15" s="49">
        <f>'Field data and Woodstock'!S15</f>
        <v>0</v>
      </c>
      <c r="T15" s="49">
        <f>'Field data and Woodstock'!T15</f>
        <v>0</v>
      </c>
      <c r="U15" s="49">
        <f>'Field data and Woodstock'!U15</f>
        <v>0</v>
      </c>
      <c r="V15" s="102">
        <f>'Field data and Woodstock'!V15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f>'Field data and Woodstock'!O16</f>
        <v>0</v>
      </c>
      <c r="P16" s="104">
        <f>'Field data and Woodstock'!P16</f>
        <v>0</v>
      </c>
      <c r="Q16" s="104">
        <f>'Field data and Woodstock'!Q16</f>
        <v>0</v>
      </c>
      <c r="R16" s="104">
        <f>'Field data and Woodstock'!R16</f>
        <v>0</v>
      </c>
      <c r="S16" s="104">
        <f>'Field data and Woodstock'!S16</f>
        <v>0</v>
      </c>
      <c r="T16" s="104">
        <f>'Field data and Woodstock'!T16</f>
        <v>0</v>
      </c>
      <c r="U16" s="104">
        <f>'Field data and Woodstock'!U16</f>
        <v>0</v>
      </c>
      <c r="V16" s="105">
        <f>'Field data and Woodstock'!V16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21.072617999999999</v>
      </c>
      <c r="D18" s="12">
        <f>$D32</f>
        <v>21.072617999999999</v>
      </c>
      <c r="E18" s="12">
        <f>$D33</f>
        <v>21.072617999999999</v>
      </c>
      <c r="F18" s="12">
        <f>$D34</f>
        <v>21.072617999999999</v>
      </c>
      <c r="G18" s="12">
        <f>$D35</f>
        <v>21.072617999999999</v>
      </c>
      <c r="H18" s="12">
        <f>$D36</f>
        <v>21.072617999999999</v>
      </c>
      <c r="I18" s="12">
        <f>$D37</f>
        <v>21.072617999999999</v>
      </c>
      <c r="J18" s="12">
        <f>$D38</f>
        <v>21.072617999999999</v>
      </c>
      <c r="K18" s="12">
        <f>$D39</f>
        <v>21.072617999999999</v>
      </c>
      <c r="L18" s="12">
        <f>$D40</f>
        <v>21.072617999999999</v>
      </c>
      <c r="M18" s="12">
        <f>$D41</f>
        <v>21.072617999999999</v>
      </c>
      <c r="N18" s="12">
        <f>$D42</f>
        <v>21.072617999999999</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-70.727382000000006</v>
      </c>
      <c r="D19" s="12">
        <f t="shared" ref="D19:V19" si="1">D18-D17</f>
        <v>-70.727382000000006</v>
      </c>
      <c r="E19" s="12">
        <f t="shared" si="1"/>
        <v>-70.727382000000006</v>
      </c>
      <c r="F19" s="12">
        <f t="shared" si="1"/>
        <v>-70.727382000000006</v>
      </c>
      <c r="G19" s="12">
        <f t="shared" si="1"/>
        <v>-70.727382000000006</v>
      </c>
      <c r="H19" s="12">
        <f t="shared" si="1"/>
        <v>-70.727382000000006</v>
      </c>
      <c r="I19" s="12">
        <f t="shared" si="1"/>
        <v>-70.727382000000006</v>
      </c>
      <c r="J19" s="12">
        <f t="shared" si="1"/>
        <v>-70.727382000000006</v>
      </c>
      <c r="K19" s="12">
        <f t="shared" si="1"/>
        <v>-70.727382000000006</v>
      </c>
      <c r="L19" s="12">
        <f t="shared" si="1"/>
        <v>-70.727382000000006</v>
      </c>
      <c r="M19" s="12">
        <f t="shared" si="1"/>
        <v>-70.727382000000006</v>
      </c>
      <c r="N19" s="12">
        <f t="shared" si="1"/>
        <v>-70.727382000000006</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4.4774185000000006</v>
      </c>
      <c r="D22" s="12">
        <f>$E32</f>
        <v>4.4774185000000006</v>
      </c>
      <c r="E22" s="12">
        <f>$E33</f>
        <v>4.4774185000000006</v>
      </c>
      <c r="F22" s="12">
        <f>$E34</f>
        <v>4.4774185000000006</v>
      </c>
      <c r="G22" s="12">
        <f>$E35</f>
        <v>4.4774185000000006</v>
      </c>
      <c r="H22" s="12">
        <f>$E36</f>
        <v>4.4774185000000006</v>
      </c>
      <c r="I22" s="12">
        <f>$E37</f>
        <v>4.4774185000000006</v>
      </c>
      <c r="J22" s="12">
        <f>$E38</f>
        <v>4.4774185000000006</v>
      </c>
      <c r="K22" s="12">
        <f>$E39</f>
        <v>4.4774185000000006</v>
      </c>
      <c r="L22" s="12">
        <f>$E40</f>
        <v>4.4774185000000006</v>
      </c>
      <c r="M22" s="12">
        <f>$E41</f>
        <v>4.4774185000000006</v>
      </c>
      <c r="N22" s="12">
        <f>$E42</f>
        <v>4.4774185000000006</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-319.5225815</v>
      </c>
      <c r="D23" s="12">
        <f t="shared" ref="D23:V23" si="3">D22-D21</f>
        <v>-319.5225815</v>
      </c>
      <c r="E23" s="12">
        <f t="shared" si="3"/>
        <v>-319.5225815</v>
      </c>
      <c r="F23" s="12">
        <f t="shared" si="3"/>
        <v>-319.5225815</v>
      </c>
      <c r="G23" s="12">
        <f t="shared" si="3"/>
        <v>-319.5225815</v>
      </c>
      <c r="H23" s="12">
        <f t="shared" si="3"/>
        <v>-319.5225815</v>
      </c>
      <c r="I23" s="12">
        <f t="shared" si="3"/>
        <v>-319.5225815</v>
      </c>
      <c r="J23" s="12">
        <f t="shared" si="3"/>
        <v>-319.5225815</v>
      </c>
      <c r="K23" s="12">
        <f t="shared" si="3"/>
        <v>-319.5225815</v>
      </c>
      <c r="L23" s="12">
        <f t="shared" si="3"/>
        <v>-319.5225815</v>
      </c>
      <c r="M23" s="12">
        <f t="shared" si="3"/>
        <v>-319.5225815</v>
      </c>
      <c r="N23" s="12">
        <f t="shared" si="3"/>
        <v>-319.5225815</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2.92</v>
      </c>
      <c r="C28" s="11">
        <v>0.56399999999999995</v>
      </c>
      <c r="D28" s="11">
        <v>0.126</v>
      </c>
      <c r="E28" s="11">
        <v>5.0900000000000001E-2</v>
      </c>
      <c r="F28" s="11">
        <v>1460</v>
      </c>
      <c r="G28" s="11">
        <v>12.6</v>
      </c>
      <c r="H28" s="11">
        <v>200</v>
      </c>
      <c r="I28" s="11">
        <v>38</v>
      </c>
      <c r="J28" s="11">
        <v>0.32</v>
      </c>
      <c r="K28" s="15">
        <v>1.38</v>
      </c>
      <c r="L28" s="11">
        <v>17.7</v>
      </c>
      <c r="M28" s="11">
        <v>12.5</v>
      </c>
      <c r="N28" s="11">
        <v>6150</v>
      </c>
      <c r="O28" s="11">
        <v>367000</v>
      </c>
      <c r="P28" s="11"/>
      <c r="Q28" s="11">
        <v>3010</v>
      </c>
      <c r="R28" s="11"/>
      <c r="S28" s="11">
        <v>19.399999999999999</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Court farm 26</v>
      </c>
      <c r="B31" s="11">
        <v>250</v>
      </c>
      <c r="C31" s="65">
        <f>IF(C$27="%w/w SAR",((C$28*10)*$B31),IF(C$27="%w/w DM",(((C$28*10)*($B$28/100))*$B31),IF(C$27="kg/t SAR",(C$28*$B31),IF(C$27="kg/t DM",((C$28*($B$28/100))*$B31),IF(C$27="mg/kg SAR",((C$28*0.001)*$B31),IF(C$27="mg/kg DM",(((C$28*0.001)*($B$28/100))*$B31),0))))))</f>
        <v>41.171999999999997</v>
      </c>
      <c r="D31" s="65">
        <f>(IF(D$27="%w/w SAR",((D$28*10)*$B31),IF(D$27="%w/w DM",(((D$28*10)*($B$28/100))*$B31),IF(D$27="kg/t SAR",(D$28*$B31),IF(D$27="kg/t DM",((D$28*($B$28/100))*$B31),IF(D$27="mg/kg SAR",((D$28*0.001)*$B31),IF(D$27="mg/kg DM",(((D$28*0.001)*($B$28/100))*$B31),"0")))))))*2.291</f>
        <v>21.072617999999999</v>
      </c>
      <c r="E31" s="65">
        <f>(IF(E$27="%w/w SAR",((E$28*10)*$B31),IF(E$27="%w/w DM",(((E$28*10)*($B$28/100))*$B31),IF(E$27="kg/t SAR",(E$28*$B31),IF(E$27="kg/t DM",((E$28*($B$28/100))*$B31),IF(E$27="mg/kg SAR",((E$28*0.001)*$B31),IF(E$27="mg/kg DM",(((E$28*0.001)*($B$28/100))*$B31),"0")))))))*1.205</f>
        <v>4.4774185000000006</v>
      </c>
      <c r="F31" s="65">
        <f>(IF(F$27="%w/w SAR",((F$28*10)*$B31),IF(F$27="%w/w DM",(((F$28*10)*($B$28/100))*$B31),IF(F$27="kg/t SAR",(F$28*$B31),IF(F$27="kg/t DM",((F$28*($B$28/100))*$B31),IF(F$27="mg/kg SAR",((F$28*0.001)*$B31),IF(F$27="mg/kg DM",(((F$28*0.001)*($B$28/100))*$B31),"0")))))))*1.658</f>
        <v>17.670963999999998</v>
      </c>
      <c r="G31" s="65">
        <f t="shared" ref="G31:P46" si="5">IF(G$27="%w/w SAR",((G$28*10)*$B31),IF(G$27="%w/w DM",(((G$28*10)*($B$28/100))*$B31),IF(G$27="kg/t SAR",(G$28*$B31),IF(G$27="kg/t DM",((G$28*($B$28/100))*$B31),IF(G$27="mg/kg SAR",((G$28*0.001)*$B31),IF(G$27="mg/kg DM",(((G$28*0.001)*($B$28/100))*$B31),0))))))</f>
        <v>9.1979999999999992E-2</v>
      </c>
      <c r="H31" s="65">
        <f t="shared" si="5"/>
        <v>1.4600000000000002</v>
      </c>
      <c r="I31" s="65">
        <f t="shared" si="5"/>
        <v>0.27740000000000004</v>
      </c>
      <c r="J31" s="65">
        <f t="shared" si="5"/>
        <v>2.336E-3</v>
      </c>
      <c r="K31" s="65">
        <f t="shared" si="5"/>
        <v>1.0074E-2</v>
      </c>
      <c r="L31" s="65">
        <f t="shared" si="5"/>
        <v>0.12920999999999999</v>
      </c>
      <c r="M31" s="65">
        <f t="shared" si="5"/>
        <v>9.1250000000000012E-2</v>
      </c>
      <c r="N31" s="65">
        <f t="shared" si="5"/>
        <v>44.895000000000003</v>
      </c>
      <c r="O31" s="65">
        <f t="shared" si="5"/>
        <v>2679.1</v>
      </c>
      <c r="P31" s="65">
        <f t="shared" si="5"/>
        <v>0</v>
      </c>
      <c r="Q31" s="65">
        <f>(IF(Q$27="%w/w SAR",((Q$28*10)*$B31),IF(Q$27="%w/w DM",(((Q$28*10)*($B$28/100))*$B31),IF(Q$27="kg/t SAR",(Q$28*$B31),IF(Q$27="kg/t DM",((Q$28*($B$28/100))*$B31),IF(Q$27="mg/kg SAR",((Q$28*0.001)*$B31),IF(Q$27="mg/kg DM",(((Q$28*0.001)*($B$28/100))*$B31),0)))))))*2.5</f>
        <v>54.932500000000005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0.14162000000000002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Court farm 27</v>
      </c>
      <c r="B32" s="11">
        <v>250</v>
      </c>
      <c r="C32" s="65">
        <f t="shared" ref="C32:C50" si="6">IF(C$27="%w/w SAR",((C$28*10)*$B32),IF(C$27="%w/w DM",(((C$28*10)*($B$28/100))*$B32),IF(C$27="kg/t SAR",(C$28*$B32),IF(C$27="kg/t DM",((C$28*($B$28/100))*$B32),IF(C$27="mg/kg SAR",((C$28*0.001)*$B32),IF(C$27="mg/kg DM",(((C$28*0.001)*($B$28/100))*$B32),0))))))</f>
        <v>41.171999999999997</v>
      </c>
      <c r="D32" s="65">
        <f t="shared" ref="D32:D50" si="7">(IF(D$27="%w/w SAR",((D$28*10)*$B32),IF(D$27="%w/w DM",(((D$28*10)*($B$28/100))*$B32),IF(D$27="kg/t SAR",(D$28*$B32),IF(D$27="kg/t DM",((D$28*($B$28/100))*$B32),IF(D$27="mg/kg SAR",((D$28*0.001)*$B32),IF(D$27="mg/kg DM",(((D$28*0.001)*($B$28/100))*$B32),"0")))))))*2.291</f>
        <v>21.072617999999999</v>
      </c>
      <c r="E32" s="65">
        <f t="shared" ref="E32:E50" si="8">(IF(E$27="%w/w SAR",((E$28*10)*$B32),IF(E$27="%w/w DM",(((E$28*10)*($B$28/100))*$B32),IF(E$27="kg/t SAR",(E$28*$B32),IF(E$27="kg/t DM",((E$28*($B$28/100))*$B32),IF(E$27="mg/kg SAR",((E$28*0.001)*$B32),IF(E$27="mg/kg DM",(((E$28*0.001)*($B$28/100))*$B32),"0")))))))*1.205</f>
        <v>4.4774185000000006</v>
      </c>
      <c r="F32" s="65">
        <f t="shared" ref="F32:F50" si="9">(IF(F$27="%w/w SAR",((F$28*10)*$B32),IF(F$27="%w/w DM",(((F$28*10)*($B$28/100))*$B32),IF(F$27="kg/t SAR",(F$28*$B32),IF(F$27="kg/t DM",((F$28*($B$28/100))*$B32),IF(F$27="mg/kg SAR",((F$28*0.001)*$B32),IF(F$27="mg/kg DM",(((F$28*0.001)*($B$28/100))*$B32),"0")))))))*1.658</f>
        <v>17.670963999999998</v>
      </c>
      <c r="G32" s="65">
        <f t="shared" si="5"/>
        <v>9.1979999999999992E-2</v>
      </c>
      <c r="H32" s="65">
        <f t="shared" si="5"/>
        <v>1.4600000000000002</v>
      </c>
      <c r="I32" s="65">
        <f t="shared" si="5"/>
        <v>0.27740000000000004</v>
      </c>
      <c r="J32" s="65">
        <f t="shared" si="5"/>
        <v>2.336E-3</v>
      </c>
      <c r="K32" s="65">
        <f t="shared" si="5"/>
        <v>1.0074E-2</v>
      </c>
      <c r="L32" s="65">
        <f t="shared" si="5"/>
        <v>0.12920999999999999</v>
      </c>
      <c r="M32" s="65">
        <f t="shared" si="5"/>
        <v>9.1250000000000012E-2</v>
      </c>
      <c r="N32" s="65">
        <f t="shared" si="5"/>
        <v>44.895000000000003</v>
      </c>
      <c r="O32" s="65">
        <f t="shared" si="5"/>
        <v>2679.1</v>
      </c>
      <c r="P32" s="65">
        <f t="shared" si="5"/>
        <v>0</v>
      </c>
      <c r="Q32" s="65">
        <f t="shared" ref="Q32:Q50" si="10">(IF(Q$27="%w/w SAR",((Q$28*10)*$B32),IF(Q$27="%w/w DM",(((Q$28*10)*($B$28/100))*$B32),IF(Q$27="kg/t SAR",(Q$28*$B32),IF(Q$27="kg/t DM",((Q$28*($B$28/100))*$B32),IF(Q$27="mg/kg SAR",((Q$28*0.001)*$B32),IF(Q$27="mg/kg DM",(((Q$28*0.001)*($B$28/100))*$B32),0)))))))*2.5</f>
        <v>54.932500000000005</v>
      </c>
      <c r="R32" s="65">
        <f t="shared" ref="R32:U50" si="11">IF(R$27="%w/w SAR",((R$28*10)*$B32),IF(R$27="%w/w DM",(((R$28*10)*($B$28/100))*$B32),IF(R$27="kg/t SAR",(R$28*$B32),IF(R$27="kg/t DM",((R$28*($B$28/100))*$B32),IF(R$27="mg/kg SAR",((R$28*0.001)*$B32),IF(R$27="mg/kg DM",(((R$28*0.001)*($B$28/100))*$B32),0))))))</f>
        <v>0</v>
      </c>
      <c r="S32" s="65">
        <f t="shared" si="11"/>
        <v>0.14162000000000002</v>
      </c>
      <c r="T32" s="65">
        <f t="shared" si="11"/>
        <v>0</v>
      </c>
      <c r="U32" s="126">
        <f t="shared" si="11"/>
        <v>0</v>
      </c>
    </row>
    <row r="33" spans="1:21" s="48" customFormat="1" ht="13" x14ac:dyDescent="0.35">
      <c r="A33" s="125" t="str">
        <f>E8</f>
        <v>Court farm 28</v>
      </c>
      <c r="B33" s="11">
        <v>250</v>
      </c>
      <c r="C33" s="65">
        <f t="shared" si="6"/>
        <v>41.171999999999997</v>
      </c>
      <c r="D33" s="65">
        <f t="shared" si="7"/>
        <v>21.072617999999999</v>
      </c>
      <c r="E33" s="65">
        <f t="shared" si="8"/>
        <v>4.4774185000000006</v>
      </c>
      <c r="F33" s="65">
        <f t="shared" si="9"/>
        <v>17.670963999999998</v>
      </c>
      <c r="G33" s="65">
        <f t="shared" si="5"/>
        <v>9.1979999999999992E-2</v>
      </c>
      <c r="H33" s="65">
        <f t="shared" si="5"/>
        <v>1.4600000000000002</v>
      </c>
      <c r="I33" s="65">
        <f t="shared" si="5"/>
        <v>0.27740000000000004</v>
      </c>
      <c r="J33" s="65">
        <f t="shared" si="5"/>
        <v>2.336E-3</v>
      </c>
      <c r="K33" s="65">
        <f t="shared" si="5"/>
        <v>1.0074E-2</v>
      </c>
      <c r="L33" s="65">
        <f t="shared" si="5"/>
        <v>0.12920999999999999</v>
      </c>
      <c r="M33" s="65">
        <f t="shared" si="5"/>
        <v>9.1250000000000012E-2</v>
      </c>
      <c r="N33" s="65">
        <f t="shared" si="5"/>
        <v>44.895000000000003</v>
      </c>
      <c r="O33" s="65">
        <f t="shared" si="5"/>
        <v>2679.1</v>
      </c>
      <c r="P33" s="65">
        <f t="shared" si="5"/>
        <v>0</v>
      </c>
      <c r="Q33" s="65">
        <f t="shared" si="10"/>
        <v>54.932500000000005</v>
      </c>
      <c r="R33" s="65">
        <f t="shared" si="11"/>
        <v>0</v>
      </c>
      <c r="S33" s="65">
        <f t="shared" si="11"/>
        <v>0.14162000000000002</v>
      </c>
      <c r="T33" s="65">
        <f t="shared" si="11"/>
        <v>0</v>
      </c>
      <c r="U33" s="126">
        <f t="shared" si="11"/>
        <v>0</v>
      </c>
    </row>
    <row r="34" spans="1:21" s="48" customFormat="1" ht="13" x14ac:dyDescent="0.35">
      <c r="A34" s="125" t="str">
        <f>F8</f>
        <v>Court farm 29</v>
      </c>
      <c r="B34" s="11">
        <v>250</v>
      </c>
      <c r="C34" s="65">
        <f t="shared" si="6"/>
        <v>41.171999999999997</v>
      </c>
      <c r="D34" s="65">
        <f t="shared" si="7"/>
        <v>21.072617999999999</v>
      </c>
      <c r="E34" s="65">
        <f t="shared" si="8"/>
        <v>4.4774185000000006</v>
      </c>
      <c r="F34" s="65">
        <f t="shared" si="9"/>
        <v>17.670963999999998</v>
      </c>
      <c r="G34" s="65">
        <f t="shared" si="5"/>
        <v>9.1979999999999992E-2</v>
      </c>
      <c r="H34" s="65">
        <f t="shared" si="5"/>
        <v>1.4600000000000002</v>
      </c>
      <c r="I34" s="65">
        <f t="shared" si="5"/>
        <v>0.27740000000000004</v>
      </c>
      <c r="J34" s="65">
        <f t="shared" si="5"/>
        <v>2.336E-3</v>
      </c>
      <c r="K34" s="65">
        <f t="shared" si="5"/>
        <v>1.0074E-2</v>
      </c>
      <c r="L34" s="65">
        <f t="shared" si="5"/>
        <v>0.12920999999999999</v>
      </c>
      <c r="M34" s="65">
        <f t="shared" si="5"/>
        <v>9.1250000000000012E-2</v>
      </c>
      <c r="N34" s="65">
        <f t="shared" si="5"/>
        <v>44.895000000000003</v>
      </c>
      <c r="O34" s="65">
        <f t="shared" si="5"/>
        <v>2679.1</v>
      </c>
      <c r="P34" s="65">
        <f t="shared" si="5"/>
        <v>0</v>
      </c>
      <c r="Q34" s="65">
        <f t="shared" si="10"/>
        <v>54.932500000000005</v>
      </c>
      <c r="R34" s="65">
        <f t="shared" si="11"/>
        <v>0</v>
      </c>
      <c r="S34" s="65">
        <f t="shared" si="11"/>
        <v>0.14162000000000002</v>
      </c>
      <c r="T34" s="65">
        <f t="shared" si="11"/>
        <v>0</v>
      </c>
      <c r="U34" s="126">
        <f t="shared" si="11"/>
        <v>0</v>
      </c>
    </row>
    <row r="35" spans="1:21" s="48" customFormat="1" ht="13" x14ac:dyDescent="0.35">
      <c r="A35" s="125" t="str">
        <f>G8</f>
        <v>Court farm 30</v>
      </c>
      <c r="B35" s="11">
        <v>250</v>
      </c>
      <c r="C35" s="65">
        <f t="shared" si="6"/>
        <v>41.171999999999997</v>
      </c>
      <c r="D35" s="65">
        <f t="shared" si="7"/>
        <v>21.072617999999999</v>
      </c>
      <c r="E35" s="65">
        <f t="shared" si="8"/>
        <v>4.4774185000000006</v>
      </c>
      <c r="F35" s="65">
        <f t="shared" si="9"/>
        <v>17.670963999999998</v>
      </c>
      <c r="G35" s="65">
        <f t="shared" si="5"/>
        <v>9.1979999999999992E-2</v>
      </c>
      <c r="H35" s="65">
        <f t="shared" si="5"/>
        <v>1.4600000000000002</v>
      </c>
      <c r="I35" s="65">
        <f t="shared" si="5"/>
        <v>0.27740000000000004</v>
      </c>
      <c r="J35" s="65">
        <f t="shared" si="5"/>
        <v>2.336E-3</v>
      </c>
      <c r="K35" s="65">
        <f t="shared" si="5"/>
        <v>1.0074E-2</v>
      </c>
      <c r="L35" s="65">
        <f t="shared" si="5"/>
        <v>0.12920999999999999</v>
      </c>
      <c r="M35" s="65">
        <f t="shared" si="5"/>
        <v>9.1250000000000012E-2</v>
      </c>
      <c r="N35" s="65">
        <f t="shared" si="5"/>
        <v>44.895000000000003</v>
      </c>
      <c r="O35" s="65">
        <f t="shared" si="5"/>
        <v>2679.1</v>
      </c>
      <c r="P35" s="65">
        <f t="shared" si="5"/>
        <v>0</v>
      </c>
      <c r="Q35" s="65">
        <f t="shared" si="10"/>
        <v>54.932500000000005</v>
      </c>
      <c r="R35" s="65">
        <f t="shared" si="11"/>
        <v>0</v>
      </c>
      <c r="S35" s="65">
        <f t="shared" si="11"/>
        <v>0.14162000000000002</v>
      </c>
      <c r="T35" s="65">
        <f t="shared" si="11"/>
        <v>0</v>
      </c>
      <c r="U35" s="126">
        <f t="shared" si="11"/>
        <v>0</v>
      </c>
    </row>
    <row r="36" spans="1:21" s="48" customFormat="1" ht="13" x14ac:dyDescent="0.35">
      <c r="A36" s="125" t="str">
        <f>H8</f>
        <v>Court farm 31</v>
      </c>
      <c r="B36" s="11">
        <v>250</v>
      </c>
      <c r="C36" s="65">
        <f t="shared" si="6"/>
        <v>41.171999999999997</v>
      </c>
      <c r="D36" s="65">
        <f t="shared" si="7"/>
        <v>21.072617999999999</v>
      </c>
      <c r="E36" s="65">
        <f t="shared" si="8"/>
        <v>4.4774185000000006</v>
      </c>
      <c r="F36" s="65">
        <f t="shared" si="9"/>
        <v>17.670963999999998</v>
      </c>
      <c r="G36" s="65">
        <f t="shared" si="5"/>
        <v>9.1979999999999992E-2</v>
      </c>
      <c r="H36" s="65">
        <f t="shared" si="5"/>
        <v>1.4600000000000002</v>
      </c>
      <c r="I36" s="65">
        <f t="shared" si="5"/>
        <v>0.27740000000000004</v>
      </c>
      <c r="J36" s="65">
        <f t="shared" si="5"/>
        <v>2.336E-3</v>
      </c>
      <c r="K36" s="65">
        <f t="shared" si="5"/>
        <v>1.0074E-2</v>
      </c>
      <c r="L36" s="65">
        <f t="shared" si="5"/>
        <v>0.12920999999999999</v>
      </c>
      <c r="M36" s="65">
        <f t="shared" si="5"/>
        <v>9.1250000000000012E-2</v>
      </c>
      <c r="N36" s="65">
        <f t="shared" si="5"/>
        <v>44.895000000000003</v>
      </c>
      <c r="O36" s="65">
        <f t="shared" si="5"/>
        <v>2679.1</v>
      </c>
      <c r="P36" s="65">
        <f t="shared" si="5"/>
        <v>0</v>
      </c>
      <c r="Q36" s="65">
        <f t="shared" si="10"/>
        <v>54.932500000000005</v>
      </c>
      <c r="R36" s="65">
        <f t="shared" si="11"/>
        <v>0</v>
      </c>
      <c r="S36" s="65">
        <f t="shared" si="11"/>
        <v>0.14162000000000002</v>
      </c>
      <c r="T36" s="65">
        <f t="shared" si="11"/>
        <v>0</v>
      </c>
      <c r="U36" s="126">
        <f t="shared" si="11"/>
        <v>0</v>
      </c>
    </row>
    <row r="37" spans="1:21" s="48" customFormat="1" ht="13" x14ac:dyDescent="0.35">
      <c r="A37" s="125" t="str">
        <f>I8</f>
        <v>Court farm 32</v>
      </c>
      <c r="B37" s="11">
        <v>250</v>
      </c>
      <c r="C37" s="65">
        <f t="shared" si="6"/>
        <v>41.171999999999997</v>
      </c>
      <c r="D37" s="65">
        <f t="shared" si="7"/>
        <v>21.072617999999999</v>
      </c>
      <c r="E37" s="65">
        <f t="shared" si="8"/>
        <v>4.4774185000000006</v>
      </c>
      <c r="F37" s="65">
        <f t="shared" si="9"/>
        <v>17.670963999999998</v>
      </c>
      <c r="G37" s="65">
        <f t="shared" si="5"/>
        <v>9.1979999999999992E-2</v>
      </c>
      <c r="H37" s="65">
        <f t="shared" si="5"/>
        <v>1.4600000000000002</v>
      </c>
      <c r="I37" s="65">
        <f t="shared" si="5"/>
        <v>0.27740000000000004</v>
      </c>
      <c r="J37" s="65">
        <f t="shared" si="5"/>
        <v>2.336E-3</v>
      </c>
      <c r="K37" s="65">
        <f t="shared" si="5"/>
        <v>1.0074E-2</v>
      </c>
      <c r="L37" s="65">
        <f t="shared" si="5"/>
        <v>0.12920999999999999</v>
      </c>
      <c r="M37" s="65">
        <f t="shared" si="5"/>
        <v>9.1250000000000012E-2</v>
      </c>
      <c r="N37" s="65">
        <f t="shared" si="5"/>
        <v>44.895000000000003</v>
      </c>
      <c r="O37" s="65">
        <f t="shared" si="5"/>
        <v>2679.1</v>
      </c>
      <c r="P37" s="65">
        <f t="shared" si="5"/>
        <v>0</v>
      </c>
      <c r="Q37" s="65">
        <f t="shared" si="10"/>
        <v>54.932500000000005</v>
      </c>
      <c r="R37" s="65">
        <f t="shared" si="11"/>
        <v>0</v>
      </c>
      <c r="S37" s="65">
        <f t="shared" si="11"/>
        <v>0.14162000000000002</v>
      </c>
      <c r="T37" s="65">
        <f t="shared" si="11"/>
        <v>0</v>
      </c>
      <c r="U37" s="126">
        <f t="shared" si="11"/>
        <v>0</v>
      </c>
    </row>
    <row r="38" spans="1:21" s="48" customFormat="1" ht="13" x14ac:dyDescent="0.35">
      <c r="A38" s="125" t="str">
        <f>J8</f>
        <v>Court farm 35</v>
      </c>
      <c r="B38" s="11">
        <v>250</v>
      </c>
      <c r="C38" s="65">
        <f t="shared" si="6"/>
        <v>41.171999999999997</v>
      </c>
      <c r="D38" s="65">
        <f t="shared" si="7"/>
        <v>21.072617999999999</v>
      </c>
      <c r="E38" s="65">
        <f t="shared" si="8"/>
        <v>4.4774185000000006</v>
      </c>
      <c r="F38" s="65">
        <f t="shared" si="9"/>
        <v>17.670963999999998</v>
      </c>
      <c r="G38" s="65">
        <f t="shared" si="5"/>
        <v>9.1979999999999992E-2</v>
      </c>
      <c r="H38" s="65">
        <f t="shared" si="5"/>
        <v>1.4600000000000002</v>
      </c>
      <c r="I38" s="65">
        <f t="shared" si="5"/>
        <v>0.27740000000000004</v>
      </c>
      <c r="J38" s="65">
        <f t="shared" si="5"/>
        <v>2.336E-3</v>
      </c>
      <c r="K38" s="65">
        <f t="shared" si="5"/>
        <v>1.0074E-2</v>
      </c>
      <c r="L38" s="65">
        <f t="shared" si="5"/>
        <v>0.12920999999999999</v>
      </c>
      <c r="M38" s="65">
        <f t="shared" si="5"/>
        <v>9.1250000000000012E-2</v>
      </c>
      <c r="N38" s="65">
        <f t="shared" si="5"/>
        <v>44.895000000000003</v>
      </c>
      <c r="O38" s="65">
        <f t="shared" si="5"/>
        <v>2679.1</v>
      </c>
      <c r="P38" s="65">
        <f t="shared" si="5"/>
        <v>0</v>
      </c>
      <c r="Q38" s="65">
        <f t="shared" si="10"/>
        <v>54.932500000000005</v>
      </c>
      <c r="R38" s="65">
        <f t="shared" si="11"/>
        <v>0</v>
      </c>
      <c r="S38" s="65">
        <f t="shared" si="11"/>
        <v>0.14162000000000002</v>
      </c>
      <c r="T38" s="65">
        <f t="shared" si="11"/>
        <v>0</v>
      </c>
      <c r="U38" s="126">
        <f t="shared" si="11"/>
        <v>0</v>
      </c>
    </row>
    <row r="39" spans="1:21" s="48" customFormat="1" ht="13" x14ac:dyDescent="0.35">
      <c r="A39" s="125" t="str">
        <f>K8</f>
        <v>Court farm 36</v>
      </c>
      <c r="B39" s="11">
        <v>250</v>
      </c>
      <c r="C39" s="65">
        <f t="shared" si="6"/>
        <v>41.171999999999997</v>
      </c>
      <c r="D39" s="65">
        <f t="shared" si="7"/>
        <v>21.072617999999999</v>
      </c>
      <c r="E39" s="65">
        <f t="shared" si="8"/>
        <v>4.4774185000000006</v>
      </c>
      <c r="F39" s="65">
        <f t="shared" si="9"/>
        <v>17.670963999999998</v>
      </c>
      <c r="G39" s="65">
        <f t="shared" si="5"/>
        <v>9.1979999999999992E-2</v>
      </c>
      <c r="H39" s="65">
        <f t="shared" si="5"/>
        <v>1.4600000000000002</v>
      </c>
      <c r="I39" s="65">
        <f t="shared" si="5"/>
        <v>0.27740000000000004</v>
      </c>
      <c r="J39" s="65">
        <f t="shared" si="5"/>
        <v>2.336E-3</v>
      </c>
      <c r="K39" s="65">
        <f t="shared" si="5"/>
        <v>1.0074E-2</v>
      </c>
      <c r="L39" s="65">
        <f t="shared" si="5"/>
        <v>0.12920999999999999</v>
      </c>
      <c r="M39" s="65">
        <f t="shared" si="5"/>
        <v>9.1250000000000012E-2</v>
      </c>
      <c r="N39" s="65">
        <f t="shared" si="5"/>
        <v>44.895000000000003</v>
      </c>
      <c r="O39" s="65">
        <f t="shared" si="5"/>
        <v>2679.1</v>
      </c>
      <c r="P39" s="65">
        <f t="shared" si="5"/>
        <v>0</v>
      </c>
      <c r="Q39" s="65">
        <f t="shared" si="10"/>
        <v>54.932500000000005</v>
      </c>
      <c r="R39" s="65">
        <f t="shared" si="11"/>
        <v>0</v>
      </c>
      <c r="S39" s="65">
        <f t="shared" si="11"/>
        <v>0.14162000000000002</v>
      </c>
      <c r="T39" s="65">
        <f t="shared" si="11"/>
        <v>0</v>
      </c>
      <c r="U39" s="126">
        <f t="shared" si="11"/>
        <v>0</v>
      </c>
    </row>
    <row r="40" spans="1:21" s="48" customFormat="1" ht="13" x14ac:dyDescent="0.35">
      <c r="A40" s="125" t="str">
        <f>L8</f>
        <v>Court farm 37</v>
      </c>
      <c r="B40" s="11">
        <v>250</v>
      </c>
      <c r="C40" s="65">
        <f t="shared" si="6"/>
        <v>41.171999999999997</v>
      </c>
      <c r="D40" s="65">
        <f t="shared" si="7"/>
        <v>21.072617999999999</v>
      </c>
      <c r="E40" s="65">
        <f t="shared" si="8"/>
        <v>4.4774185000000006</v>
      </c>
      <c r="F40" s="65">
        <f t="shared" si="9"/>
        <v>17.670963999999998</v>
      </c>
      <c r="G40" s="65">
        <f t="shared" si="5"/>
        <v>9.1979999999999992E-2</v>
      </c>
      <c r="H40" s="65">
        <f t="shared" si="5"/>
        <v>1.4600000000000002</v>
      </c>
      <c r="I40" s="65">
        <f t="shared" si="5"/>
        <v>0.27740000000000004</v>
      </c>
      <c r="J40" s="65">
        <f t="shared" si="5"/>
        <v>2.336E-3</v>
      </c>
      <c r="K40" s="65">
        <f t="shared" si="5"/>
        <v>1.0074E-2</v>
      </c>
      <c r="L40" s="65">
        <f t="shared" si="5"/>
        <v>0.12920999999999999</v>
      </c>
      <c r="M40" s="65">
        <f t="shared" si="5"/>
        <v>9.1250000000000012E-2</v>
      </c>
      <c r="N40" s="65">
        <f t="shared" si="5"/>
        <v>44.895000000000003</v>
      </c>
      <c r="O40" s="65">
        <f t="shared" si="5"/>
        <v>2679.1</v>
      </c>
      <c r="P40" s="65">
        <f t="shared" si="5"/>
        <v>0</v>
      </c>
      <c r="Q40" s="65">
        <f t="shared" si="10"/>
        <v>54.932500000000005</v>
      </c>
      <c r="R40" s="65">
        <f t="shared" si="11"/>
        <v>0</v>
      </c>
      <c r="S40" s="65">
        <f t="shared" si="11"/>
        <v>0.14162000000000002</v>
      </c>
      <c r="T40" s="65">
        <f t="shared" si="11"/>
        <v>0</v>
      </c>
      <c r="U40" s="126">
        <f t="shared" si="11"/>
        <v>0</v>
      </c>
    </row>
    <row r="41" spans="1:21" s="48" customFormat="1" ht="13" x14ac:dyDescent="0.35">
      <c r="A41" s="125" t="str">
        <f>M8</f>
        <v>Court farm 41</v>
      </c>
      <c r="B41" s="11">
        <v>250</v>
      </c>
      <c r="C41" s="65">
        <f t="shared" si="6"/>
        <v>41.171999999999997</v>
      </c>
      <c r="D41" s="65">
        <f t="shared" si="7"/>
        <v>21.072617999999999</v>
      </c>
      <c r="E41" s="65">
        <f t="shared" si="8"/>
        <v>4.4774185000000006</v>
      </c>
      <c r="F41" s="65">
        <f t="shared" si="9"/>
        <v>17.670963999999998</v>
      </c>
      <c r="G41" s="65">
        <f t="shared" si="5"/>
        <v>9.1979999999999992E-2</v>
      </c>
      <c r="H41" s="65">
        <f t="shared" si="5"/>
        <v>1.4600000000000002</v>
      </c>
      <c r="I41" s="65">
        <f t="shared" si="5"/>
        <v>0.27740000000000004</v>
      </c>
      <c r="J41" s="65">
        <f t="shared" si="5"/>
        <v>2.336E-3</v>
      </c>
      <c r="K41" s="65">
        <f t="shared" si="5"/>
        <v>1.0074E-2</v>
      </c>
      <c r="L41" s="65">
        <f t="shared" si="5"/>
        <v>0.12920999999999999</v>
      </c>
      <c r="M41" s="65">
        <f t="shared" si="5"/>
        <v>9.1250000000000012E-2</v>
      </c>
      <c r="N41" s="65">
        <f t="shared" si="5"/>
        <v>44.895000000000003</v>
      </c>
      <c r="O41" s="65">
        <f t="shared" si="5"/>
        <v>2679.1</v>
      </c>
      <c r="P41" s="65">
        <f t="shared" si="5"/>
        <v>0</v>
      </c>
      <c r="Q41" s="65">
        <f t="shared" si="10"/>
        <v>54.932500000000005</v>
      </c>
      <c r="R41" s="65">
        <f t="shared" si="11"/>
        <v>0</v>
      </c>
      <c r="S41" s="65">
        <f t="shared" si="11"/>
        <v>0.14162000000000002</v>
      </c>
      <c r="T41" s="65">
        <f t="shared" si="11"/>
        <v>0</v>
      </c>
      <c r="U41" s="126">
        <f t="shared" si="11"/>
        <v>0</v>
      </c>
    </row>
    <row r="42" spans="1:21" s="48" customFormat="1" ht="13" x14ac:dyDescent="0.35">
      <c r="A42" s="125" t="str">
        <f>N8</f>
        <v>Court farm 42</v>
      </c>
      <c r="B42" s="11">
        <v>250</v>
      </c>
      <c r="C42" s="65">
        <f t="shared" si="6"/>
        <v>41.171999999999997</v>
      </c>
      <c r="D42" s="65">
        <f t="shared" si="7"/>
        <v>21.072617999999999</v>
      </c>
      <c r="E42" s="65">
        <f t="shared" si="8"/>
        <v>4.4774185000000006</v>
      </c>
      <c r="F42" s="65">
        <f t="shared" si="9"/>
        <v>17.670963999999998</v>
      </c>
      <c r="G42" s="65">
        <f t="shared" si="5"/>
        <v>9.1979999999999992E-2</v>
      </c>
      <c r="H42" s="65">
        <f t="shared" si="5"/>
        <v>1.4600000000000002</v>
      </c>
      <c r="I42" s="65">
        <f t="shared" si="5"/>
        <v>0.27740000000000004</v>
      </c>
      <c r="J42" s="65">
        <f t="shared" si="5"/>
        <v>2.336E-3</v>
      </c>
      <c r="K42" s="65">
        <f t="shared" si="5"/>
        <v>1.0074E-2</v>
      </c>
      <c r="L42" s="65">
        <f t="shared" si="5"/>
        <v>0.12920999999999999</v>
      </c>
      <c r="M42" s="65">
        <f t="shared" si="5"/>
        <v>9.1250000000000012E-2</v>
      </c>
      <c r="N42" s="65">
        <f t="shared" si="5"/>
        <v>44.895000000000003</v>
      </c>
      <c r="O42" s="65">
        <f t="shared" si="5"/>
        <v>2679.1</v>
      </c>
      <c r="P42" s="65">
        <f t="shared" si="5"/>
        <v>0</v>
      </c>
      <c r="Q42" s="65">
        <f t="shared" si="10"/>
        <v>54.932500000000005</v>
      </c>
      <c r="R42" s="65">
        <f t="shared" si="11"/>
        <v>0</v>
      </c>
      <c r="S42" s="65">
        <f t="shared" si="11"/>
        <v>0.14162000000000002</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Court farm 26</v>
      </c>
      <c r="C57" s="8" t="str">
        <f t="shared" ref="C57:U57" si="13">D8</f>
        <v>Court farm 27</v>
      </c>
      <c r="D57" s="8" t="str">
        <f t="shared" si="13"/>
        <v>Court farm 28</v>
      </c>
      <c r="E57" s="8" t="str">
        <f t="shared" si="13"/>
        <v>Court farm 29</v>
      </c>
      <c r="F57" s="8" t="str">
        <f t="shared" si="13"/>
        <v>Court farm 30</v>
      </c>
      <c r="G57" s="8" t="str">
        <f t="shared" si="13"/>
        <v>Court farm 31</v>
      </c>
      <c r="H57" s="8" t="str">
        <f t="shared" si="13"/>
        <v>Court farm 32</v>
      </c>
      <c r="I57" s="8" t="str">
        <f t="shared" si="13"/>
        <v>Court farm 35</v>
      </c>
      <c r="J57" s="8" t="str">
        <f t="shared" si="13"/>
        <v>Court farm 36</v>
      </c>
      <c r="K57" s="8" t="str">
        <f t="shared" si="13"/>
        <v>Court farm 37</v>
      </c>
      <c r="L57" s="8" t="str">
        <f t="shared" si="13"/>
        <v>Court farm 41</v>
      </c>
      <c r="M57" s="8" t="str">
        <f t="shared" si="13"/>
        <v>Court farm 42</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6.1</v>
      </c>
      <c r="C60" s="64">
        <f t="shared" ref="C60:U60" si="14">D10</f>
        <v>7.3</v>
      </c>
      <c r="D60" s="64">
        <f t="shared" si="14"/>
        <v>7.2</v>
      </c>
      <c r="E60" s="64">
        <f t="shared" si="14"/>
        <v>6.1</v>
      </c>
      <c r="F60" s="64">
        <f t="shared" si="14"/>
        <v>6.2</v>
      </c>
      <c r="G60" s="64">
        <f t="shared" si="14"/>
        <v>6.3</v>
      </c>
      <c r="H60" s="64">
        <f t="shared" si="14"/>
        <v>6.3</v>
      </c>
      <c r="I60" s="64">
        <f t="shared" si="14"/>
        <v>6.6</v>
      </c>
      <c r="J60" s="64">
        <f t="shared" si="14"/>
        <v>6.2</v>
      </c>
      <c r="K60" s="64">
        <f t="shared" si="14"/>
        <v>6</v>
      </c>
      <c r="L60" s="64">
        <f t="shared" si="14"/>
        <v>7.2</v>
      </c>
      <c r="M60" s="64">
        <f t="shared" si="14"/>
        <v>7.2</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-6.5999999999999979</v>
      </c>
      <c r="D64" s="65">
        <f t="shared" si="17"/>
        <v>-6</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-6</v>
      </c>
      <c r="M64" s="65">
        <f t="shared" si="17"/>
        <v>-6</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6.5999999999999979</v>
      </c>
      <c r="D65" s="65">
        <f t="shared" si="18"/>
        <v>6</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6</v>
      </c>
      <c r="M65" s="65">
        <f t="shared" si="18"/>
        <v>6</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Woodstock'!C1:D1</f>
        <v>PAN-031547</v>
      </c>
      <c r="D1" s="173"/>
      <c r="E1" s="106" t="s">
        <v>45</v>
      </c>
      <c r="F1" s="113">
        <f>'Field data and Woodstock'!F1</f>
        <v>49.65</v>
      </c>
      <c r="G1" s="162" t="s">
        <v>43</v>
      </c>
      <c r="H1" s="163"/>
      <c r="I1" s="109">
        <v>6.2</v>
      </c>
      <c r="J1" s="130" t="s">
        <v>153</v>
      </c>
      <c r="K1" s="131"/>
      <c r="L1" s="109">
        <v>131</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Woodstock'!C2:D2</f>
        <v>EPR/AB3891CX</v>
      </c>
      <c r="D2" s="169"/>
      <c r="E2" s="96" t="s">
        <v>109</v>
      </c>
      <c r="F2" s="110">
        <v>190902</v>
      </c>
      <c r="G2" s="164" t="s">
        <v>110</v>
      </c>
      <c r="H2" s="165"/>
      <c r="I2" s="110"/>
      <c r="J2" s="132" t="s">
        <v>158</v>
      </c>
      <c r="K2" s="133"/>
      <c r="L2" s="110">
        <v>0.55300000000000005</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Woodstock'!C3:D3</f>
        <v>Mr Daniel James and Mrs Carys James</v>
      </c>
      <c r="D3" s="169"/>
      <c r="E3" s="96" t="s">
        <v>108</v>
      </c>
      <c r="F3" s="111" t="s">
        <v>78</v>
      </c>
      <c r="G3" s="132" t="s">
        <v>159</v>
      </c>
      <c r="H3" s="133"/>
      <c r="I3" s="110"/>
      <c r="J3" s="134" t="s">
        <v>154</v>
      </c>
      <c r="K3" s="135"/>
      <c r="L3" s="110">
        <f>(L1/(L2*10000))*100</f>
        <v>2.3688969258589507</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Woodstock'!C4:D4</f>
        <v>Middle Woodstock Farm
Clarbeston Road, Woodstock, Pembrokeshire SA63</v>
      </c>
      <c r="D4" s="171"/>
      <c r="E4" s="99" t="s">
        <v>1</v>
      </c>
      <c r="F4" s="110" t="s">
        <v>181</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Woodstock'!C5:D5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Woodstock'!C8</f>
        <v>Court farm 26</v>
      </c>
      <c r="D8" s="49" t="str">
        <f>'Field data and Woodstock'!D8</f>
        <v>Court farm 27</v>
      </c>
      <c r="E8" s="49" t="str">
        <f>'Field data and Woodstock'!E8</f>
        <v>Court farm 28</v>
      </c>
      <c r="F8" s="49" t="str">
        <f>'Field data and Woodstock'!F8</f>
        <v>Court farm 29</v>
      </c>
      <c r="G8" s="49" t="str">
        <f>'Field data and Woodstock'!G8</f>
        <v>Court farm 30</v>
      </c>
      <c r="H8" s="49" t="str">
        <f>'Field data and Woodstock'!H8</f>
        <v>Court farm 31</v>
      </c>
      <c r="I8" s="49" t="str">
        <f>'Field data and Woodstock'!I8</f>
        <v>Court farm 32</v>
      </c>
      <c r="J8" s="49" t="str">
        <f>'Field data and Woodstock'!J8</f>
        <v>Court farm 35</v>
      </c>
      <c r="K8" s="49" t="str">
        <f>'Field data and Woodstock'!K8</f>
        <v>Court farm 36</v>
      </c>
      <c r="L8" s="49" t="str">
        <f>'Field data and Woodstock'!L8</f>
        <v>Court farm 37</v>
      </c>
      <c r="M8" s="49" t="str">
        <f>'Field data and Woodstock'!M8</f>
        <v>Court farm 41</v>
      </c>
      <c r="N8" s="49" t="str">
        <f>'Field data and Woodstock'!N8</f>
        <v>Court farm 42</v>
      </c>
      <c r="O8" s="49">
        <f>'Field data and Woodstock'!O8</f>
        <v>0</v>
      </c>
      <c r="P8" s="49">
        <f>'Field data and Woodstock'!P8</f>
        <v>0</v>
      </c>
      <c r="Q8" s="49">
        <f>'Field data and Woodstock'!Q8</f>
        <v>0</v>
      </c>
      <c r="R8" s="49">
        <f>'Field data and Woodstock'!R8</f>
        <v>0</v>
      </c>
      <c r="S8" s="49">
        <f>'Field data and Woodstock'!S8</f>
        <v>0</v>
      </c>
      <c r="T8" s="49">
        <f>'Field data and Woodstock'!T8</f>
        <v>0</v>
      </c>
      <c r="U8" s="49">
        <f>'Field data and Woodstock'!U8</f>
        <v>0</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f>'Field data and Woodstock'!O9</f>
        <v>0</v>
      </c>
      <c r="P9" s="49">
        <f>'Field data and Woodstock'!P9</f>
        <v>0</v>
      </c>
      <c r="Q9" s="49">
        <f>'Field data and Woodstock'!Q9</f>
        <v>0</v>
      </c>
      <c r="R9" s="49">
        <f>'Field data and Woodstock'!R9</f>
        <v>0</v>
      </c>
      <c r="S9" s="49">
        <f>'Field data and Woodstock'!S9</f>
        <v>0</v>
      </c>
      <c r="T9" s="49">
        <f>'Field data and Woodstock'!T9</f>
        <v>0</v>
      </c>
      <c r="U9" s="49">
        <f>'Field data and Woodstock'!U9</f>
        <v>0</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Woodstock'!C10</f>
        <v>6.1</v>
      </c>
      <c r="D10" s="49">
        <f>'Field data and Woodstock'!D10</f>
        <v>7.3</v>
      </c>
      <c r="E10" s="49">
        <f>'Field data and Woodstock'!E10</f>
        <v>7.2</v>
      </c>
      <c r="F10" s="49">
        <f>'Field data and Woodstock'!F10</f>
        <v>6.1</v>
      </c>
      <c r="G10" s="49">
        <f>'Field data and Woodstock'!G10</f>
        <v>6.2</v>
      </c>
      <c r="H10" s="49">
        <f>'Field data and Woodstock'!H10</f>
        <v>6.3</v>
      </c>
      <c r="I10" s="49">
        <f>'Field data and Woodstock'!I10</f>
        <v>6.3</v>
      </c>
      <c r="J10" s="49">
        <f>'Field data and Woodstock'!J10</f>
        <v>6.6</v>
      </c>
      <c r="K10" s="49">
        <f>'Field data and Woodstock'!K10</f>
        <v>6.2</v>
      </c>
      <c r="L10" s="49">
        <f>'Field data and Woodstock'!L10</f>
        <v>6</v>
      </c>
      <c r="M10" s="49">
        <f>'Field data and Woodstock'!M10</f>
        <v>7.2</v>
      </c>
      <c r="N10" s="49">
        <f>'Field data and Woodstock'!N10</f>
        <v>7.2</v>
      </c>
      <c r="O10" s="49">
        <f>'Field data and Woodstock'!O10</f>
        <v>0</v>
      </c>
      <c r="P10" s="49">
        <f>'Field data and Woodstock'!P10</f>
        <v>0</v>
      </c>
      <c r="Q10" s="49">
        <f>'Field data and Woodstock'!Q10</f>
        <v>0</v>
      </c>
      <c r="R10" s="49">
        <f>'Field data and Woodstock'!R10</f>
        <v>0</v>
      </c>
      <c r="S10" s="49">
        <f>'Field data and Woodstock'!S10</f>
        <v>0</v>
      </c>
      <c r="T10" s="49">
        <f>'Field data and Woodstock'!T10</f>
        <v>0</v>
      </c>
      <c r="U10" s="49">
        <f>'Field data and Woodstock'!U10</f>
        <v>0</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Woodstock'!C11</f>
        <v>2</v>
      </c>
      <c r="D11" s="49">
        <f>'Field data and Woodstock'!D11</f>
        <v>3</v>
      </c>
      <c r="E11" s="49">
        <f>'Field data and Woodstock'!E11</f>
        <v>3</v>
      </c>
      <c r="F11" s="49">
        <f>'Field data and Woodstock'!F11</f>
        <v>2</v>
      </c>
      <c r="G11" s="49">
        <f>'Field data and Woodstock'!G11</f>
        <v>2</v>
      </c>
      <c r="H11" s="49">
        <f>'Field data and Woodstock'!H11</f>
        <v>2</v>
      </c>
      <c r="I11" s="49">
        <f>'Field data and Woodstock'!I11</f>
        <v>2</v>
      </c>
      <c r="J11" s="49">
        <f>'Field data and Woodstock'!J11</f>
        <v>3</v>
      </c>
      <c r="K11" s="49">
        <f>'Field data and Woodstock'!K11</f>
        <v>3</v>
      </c>
      <c r="L11" s="49">
        <f>'Field data and Woodstock'!L11</f>
        <v>2</v>
      </c>
      <c r="M11" s="49">
        <f>'Field data and Woodstock'!M11</f>
        <v>2</v>
      </c>
      <c r="N11" s="49">
        <f>'Field data and Woodstock'!N11</f>
        <v>2</v>
      </c>
      <c r="O11" s="49">
        <f>'Field data and Woodstock'!O11</f>
        <v>0</v>
      </c>
      <c r="P11" s="49">
        <f>'Field data and Woodstock'!P11</f>
        <v>0</v>
      </c>
      <c r="Q11" s="49">
        <f>'Field data and Woodstock'!Q11</f>
        <v>0</v>
      </c>
      <c r="R11" s="49">
        <f>'Field data and Woodstock'!R11</f>
        <v>0</v>
      </c>
      <c r="S11" s="49">
        <f>'Field data and Woodstock'!S11</f>
        <v>0</v>
      </c>
      <c r="T11" s="49">
        <f>'Field data and Woodstock'!T11</f>
        <v>0</v>
      </c>
      <c r="U11" s="49">
        <f>'Field data and Woodstock'!U11</f>
        <v>0</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Woodstock'!C12</f>
        <v>2</v>
      </c>
      <c r="D12" s="49">
        <f>'Field data and Woodstock'!D12</f>
        <v>1</v>
      </c>
      <c r="E12" s="49">
        <f>'Field data and Woodstock'!E12</f>
        <v>1</v>
      </c>
      <c r="F12" s="49">
        <f>'Field data and Woodstock'!F12</f>
        <v>1</v>
      </c>
      <c r="G12" s="49">
        <f>'Field data and Woodstock'!G12</f>
        <v>1</v>
      </c>
      <c r="H12" s="49">
        <f>'Field data and Woodstock'!H12</f>
        <v>1</v>
      </c>
      <c r="I12" s="49">
        <f>'Field data and Woodstock'!I12</f>
        <v>0</v>
      </c>
      <c r="J12" s="49">
        <f>'Field data and Woodstock'!J12</f>
        <v>1</v>
      </c>
      <c r="K12" s="49">
        <f>'Field data and Woodstock'!K12</f>
        <v>1</v>
      </c>
      <c r="L12" s="49">
        <f>'Field data and Woodstock'!L12</f>
        <v>1</v>
      </c>
      <c r="M12" s="49">
        <f>'Field data and Woodstock'!M12</f>
        <v>2</v>
      </c>
      <c r="N12" s="49">
        <f>'Field data and Woodstock'!N12</f>
        <v>1</v>
      </c>
      <c r="O12" s="49">
        <f>'Field data and Woodstock'!O12</f>
        <v>0</v>
      </c>
      <c r="P12" s="49">
        <f>'Field data and Woodstock'!P12</f>
        <v>0</v>
      </c>
      <c r="Q12" s="49">
        <f>'Field data and Woodstock'!Q12</f>
        <v>0</v>
      </c>
      <c r="R12" s="49">
        <f>'Field data and Woodstock'!R12</f>
        <v>0</v>
      </c>
      <c r="S12" s="49">
        <f>'Field data and Woodstock'!S12</f>
        <v>0</v>
      </c>
      <c r="T12" s="49">
        <f>'Field data and Woodstock'!T12</f>
        <v>0</v>
      </c>
      <c r="U12" s="49">
        <f>'Field data and Woodstock'!U12</f>
        <v>0</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Woodstock'!C13</f>
        <v>2</v>
      </c>
      <c r="D13" s="49">
        <f>'Field data and Woodstock'!D13</f>
        <v>2</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0</v>
      </c>
      <c r="P13" s="49">
        <f>'Field data and Woodstock'!P13</f>
        <v>0</v>
      </c>
      <c r="Q13" s="49">
        <f>'Field data and Woodstock'!Q13</f>
        <v>0</v>
      </c>
      <c r="R13" s="49">
        <f>'Field data and Woodstock'!R13</f>
        <v>0</v>
      </c>
      <c r="S13" s="49">
        <f>'Field data and Woodstock'!S13</f>
        <v>0</v>
      </c>
      <c r="T13" s="49">
        <f>'Field data and Woodstock'!T13</f>
        <v>0</v>
      </c>
      <c r="U13" s="49">
        <f>'Field data and Woodstock'!U13</f>
        <v>0</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f>'Field data and Woodstock'!O14</f>
        <v>0</v>
      </c>
      <c r="P14" s="83">
        <f>'Field data and Woodstock'!P14</f>
        <v>0</v>
      </c>
      <c r="Q14" s="83">
        <f>'Field data and Woodstock'!Q14</f>
        <v>0</v>
      </c>
      <c r="R14" s="83">
        <f>'Field data and Woodstock'!R14</f>
        <v>0</v>
      </c>
      <c r="S14" s="83">
        <f>'Field data and Woodstock'!S14</f>
        <v>0</v>
      </c>
      <c r="T14" s="83">
        <f>'Field data and Woodstock'!T14</f>
        <v>0</v>
      </c>
      <c r="U14" s="83">
        <f>'Field data and Woodstock'!U14</f>
        <v>0</v>
      </c>
      <c r="V14" s="103">
        <f>'Field data and Woodstock'!V14</f>
        <v>0</v>
      </c>
      <c r="AD14" s="22" t="s">
        <v>138</v>
      </c>
      <c r="AE14" s="22">
        <v>6</v>
      </c>
      <c r="AI14" s="43" t="s">
        <v>119</v>
      </c>
      <c r="AJ14" s="44">
        <v>0.8</v>
      </c>
      <c r="AK14" s="45">
        <v>1.7</v>
      </c>
      <c r="AL14" s="9">
        <v>12</v>
      </c>
      <c r="AM14" s="9">
        <v>6.7</v>
      </c>
      <c r="AN14" s="9" t="s">
        <v>135</v>
      </c>
    </row>
    <row r="15" spans="1:41" ht="13" x14ac:dyDescent="0.25">
      <c r="A15" s="148" t="s">
        <v>9</v>
      </c>
      <c r="B15" s="149"/>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0</v>
      </c>
      <c r="P15" s="49">
        <f>'Field data and Woodstock'!P15</f>
        <v>0</v>
      </c>
      <c r="Q15" s="49">
        <f>'Field data and Woodstock'!Q15</f>
        <v>0</v>
      </c>
      <c r="R15" s="49">
        <f>'Field data and Woodstock'!R15</f>
        <v>0</v>
      </c>
      <c r="S15" s="49">
        <f>'Field data and Woodstock'!S15</f>
        <v>0</v>
      </c>
      <c r="T15" s="49">
        <f>'Field data and Woodstock'!T15</f>
        <v>0</v>
      </c>
      <c r="U15" s="49">
        <f>'Field data and Woodstock'!U15</f>
        <v>0</v>
      </c>
      <c r="V15" s="102">
        <f>'Field data and Woodstock'!V15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f>'Field data and Woodstock'!O16</f>
        <v>0</v>
      </c>
      <c r="P16" s="104">
        <f>'Field data and Woodstock'!P16</f>
        <v>0</v>
      </c>
      <c r="Q16" s="104">
        <f>'Field data and Woodstock'!Q16</f>
        <v>0</v>
      </c>
      <c r="R16" s="104">
        <f>'Field data and Woodstock'!R16</f>
        <v>0</v>
      </c>
      <c r="S16" s="104">
        <f>'Field data and Woodstock'!S16</f>
        <v>0</v>
      </c>
      <c r="T16" s="104">
        <f>'Field data and Woodstock'!T16</f>
        <v>0</v>
      </c>
      <c r="U16" s="104">
        <f>'Field data and Woodstock'!U16</f>
        <v>0</v>
      </c>
      <c r="V16" s="105">
        <f>'Field data and Woodstock'!V16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50.711285000000004</v>
      </c>
      <c r="D18" s="12">
        <f>$D32</f>
        <v>50.711285000000004</v>
      </c>
      <c r="E18" s="12">
        <f>$D33</f>
        <v>50.711285000000004</v>
      </c>
      <c r="F18" s="12">
        <f>$D34</f>
        <v>50.711285000000004</v>
      </c>
      <c r="G18" s="12">
        <f>$D35</f>
        <v>50.711285000000004</v>
      </c>
      <c r="H18" s="12">
        <f>$D36</f>
        <v>50.711285000000004</v>
      </c>
      <c r="I18" s="12">
        <f>$D37</f>
        <v>50.711285000000004</v>
      </c>
      <c r="J18" s="12">
        <f>$D38</f>
        <v>50.711285000000004</v>
      </c>
      <c r="K18" s="12">
        <f>$D39</f>
        <v>50.711285000000004</v>
      </c>
      <c r="L18" s="12">
        <f>$D40</f>
        <v>50.711285000000004</v>
      </c>
      <c r="M18" s="12">
        <f>$D41</f>
        <v>50.711285000000004</v>
      </c>
      <c r="N18" s="12">
        <f>$D42</f>
        <v>50.711285000000004</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-41.088714999999993</v>
      </c>
      <c r="D19" s="12">
        <f t="shared" ref="D19:V19" si="1">D18-D17</f>
        <v>-41.088714999999993</v>
      </c>
      <c r="E19" s="12">
        <f t="shared" si="1"/>
        <v>-41.088714999999993</v>
      </c>
      <c r="F19" s="12">
        <f t="shared" si="1"/>
        <v>-41.088714999999993</v>
      </c>
      <c r="G19" s="12">
        <f t="shared" si="1"/>
        <v>-41.088714999999993</v>
      </c>
      <c r="H19" s="12">
        <f t="shared" si="1"/>
        <v>-41.088714999999993</v>
      </c>
      <c r="I19" s="12">
        <f t="shared" si="1"/>
        <v>-41.088714999999993</v>
      </c>
      <c r="J19" s="12">
        <f t="shared" si="1"/>
        <v>-41.088714999999993</v>
      </c>
      <c r="K19" s="12">
        <f t="shared" si="1"/>
        <v>-41.088714999999993</v>
      </c>
      <c r="L19" s="12">
        <f t="shared" si="1"/>
        <v>-41.088714999999993</v>
      </c>
      <c r="M19" s="12">
        <f t="shared" si="1"/>
        <v>-41.088714999999993</v>
      </c>
      <c r="N19" s="12">
        <f t="shared" si="1"/>
        <v>-41.088714999999993</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4.2356207900000005</v>
      </c>
      <c r="D22" s="12">
        <f>$E32</f>
        <v>4.2356207900000005</v>
      </c>
      <c r="E22" s="12">
        <f>$E33</f>
        <v>4.2356207900000005</v>
      </c>
      <c r="F22" s="12">
        <f>$E34</f>
        <v>4.2356207900000005</v>
      </c>
      <c r="G22" s="12">
        <f>$E35</f>
        <v>4.2356207900000005</v>
      </c>
      <c r="H22" s="12">
        <f>$E36</f>
        <v>4.2356207900000005</v>
      </c>
      <c r="I22" s="12">
        <f>$E37</f>
        <v>4.2356207900000005</v>
      </c>
      <c r="J22" s="12">
        <f>$E38</f>
        <v>4.2356207900000005</v>
      </c>
      <c r="K22" s="12">
        <f>$E39</f>
        <v>4.2356207900000005</v>
      </c>
      <c r="L22" s="12">
        <f>$E40</f>
        <v>4.2356207900000005</v>
      </c>
      <c r="M22" s="12">
        <f>$E41</f>
        <v>4.2356207900000005</v>
      </c>
      <c r="N22" s="12">
        <f>$E42</f>
        <v>4.2356207900000005</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-319.76437921000002</v>
      </c>
      <c r="D23" s="12">
        <f t="shared" ref="D23:V23" si="3">D22-D21</f>
        <v>-319.76437921000002</v>
      </c>
      <c r="E23" s="12">
        <f t="shared" si="3"/>
        <v>-319.76437921000002</v>
      </c>
      <c r="F23" s="12">
        <f t="shared" si="3"/>
        <v>-319.76437921000002</v>
      </c>
      <c r="G23" s="12">
        <f t="shared" si="3"/>
        <v>-319.76437921000002</v>
      </c>
      <c r="H23" s="12">
        <f t="shared" si="3"/>
        <v>-319.76437921000002</v>
      </c>
      <c r="I23" s="12">
        <f t="shared" si="3"/>
        <v>-319.76437921000002</v>
      </c>
      <c r="J23" s="12">
        <f t="shared" si="3"/>
        <v>-319.76437921000002</v>
      </c>
      <c r="K23" s="12">
        <f t="shared" si="3"/>
        <v>-319.76437921000002</v>
      </c>
      <c r="L23" s="12">
        <f t="shared" si="3"/>
        <v>-319.76437921000002</v>
      </c>
      <c r="M23" s="12">
        <f t="shared" si="3"/>
        <v>-319.76437921000002</v>
      </c>
      <c r="N23" s="12">
        <f t="shared" si="3"/>
        <v>-319.76437921000002</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4.66</v>
      </c>
      <c r="C28" s="11">
        <v>0.55300000000000005</v>
      </c>
      <c r="D28" s="11">
        <v>0.25</v>
      </c>
      <c r="E28" s="11">
        <v>3.9699999999999999E-2</v>
      </c>
      <c r="F28" s="11">
        <v>1160</v>
      </c>
      <c r="G28" s="11">
        <v>39.700000000000003</v>
      </c>
      <c r="H28" s="11">
        <v>196</v>
      </c>
      <c r="I28" s="11">
        <v>55</v>
      </c>
      <c r="J28" s="11">
        <v>0.47</v>
      </c>
      <c r="K28" s="15">
        <v>0.43</v>
      </c>
      <c r="L28" s="11">
        <v>21.8</v>
      </c>
      <c r="M28" s="11">
        <v>38.299999999999997</v>
      </c>
      <c r="N28" s="11">
        <v>4740</v>
      </c>
      <c r="O28" s="11">
        <v>450000</v>
      </c>
      <c r="P28" s="11"/>
      <c r="Q28" s="11">
        <v>2330</v>
      </c>
      <c r="R28" s="11"/>
      <c r="S28" s="11">
        <v>23.8</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Court farm 26</v>
      </c>
      <c r="B31" s="11">
        <v>190</v>
      </c>
      <c r="C31" s="65">
        <f>IF(C$27="%w/w SAR",((C$28*10)*$B31),IF(C$27="%w/w DM",(((C$28*10)*($B$28/100))*$B31),IF(C$27="kg/t SAR",(C$28*$B31),IF(C$27="kg/t DM",((C$28*($B$28/100))*$B31),IF(C$27="mg/kg SAR",((C$28*0.001)*$B31),IF(C$27="mg/kg DM",(((C$28*0.001)*($B$28/100))*$B31),0))))))</f>
        <v>48.962620000000008</v>
      </c>
      <c r="D31" s="65">
        <f>(IF(D$27="%w/w SAR",((D$28*10)*$B31),IF(D$27="%w/w DM",(((D$28*10)*($B$28/100))*$B31),IF(D$27="kg/t SAR",(D$28*$B31),IF(D$27="kg/t DM",((D$28*($B$28/100))*$B31),IF(D$27="mg/kg SAR",((D$28*0.001)*$B31),IF(D$27="mg/kg DM",(((D$28*0.001)*($B$28/100))*$B31),"0")))))))*2.291</f>
        <v>50.711285000000004</v>
      </c>
      <c r="E31" s="65">
        <f>(IF(E$27="%w/w SAR",((E$28*10)*$B31),IF(E$27="%w/w DM",(((E$28*10)*($B$28/100))*$B31),IF(E$27="kg/t SAR",(E$28*$B31),IF(E$27="kg/t DM",((E$28*($B$28/100))*$B31),IF(E$27="mg/kg SAR",((E$28*0.001)*$B31),IF(E$27="mg/kg DM",(((E$28*0.001)*($B$28/100))*$B31),"0")))))))*1.205</f>
        <v>4.2356207900000005</v>
      </c>
      <c r="F31" s="65">
        <f>(IF(F$27="%w/w SAR",((F$28*10)*$B31),IF(F$27="%w/w DM",(((F$28*10)*($B$28/100))*$B31),IF(F$27="kg/t SAR",(F$28*$B31),IF(F$27="kg/t DM",((F$28*($B$28/100))*$B31),IF(F$27="mg/kg SAR",((F$28*0.001)*$B31),IF(F$27="mg/kg DM",(((F$28*0.001)*($B$28/100))*$B31),"0")))))))*1.658</f>
        <v>17.02872112</v>
      </c>
      <c r="G31" s="65">
        <f t="shared" ref="G31:P46" si="5">IF(G$27="%w/w SAR",((G$28*10)*$B31),IF(G$27="%w/w DM",(((G$28*10)*($B$28/100))*$B31),IF(G$27="kg/t SAR",(G$28*$B31),IF(G$27="kg/t DM",((G$28*($B$28/100))*$B31),IF(G$27="mg/kg SAR",((G$28*0.001)*$B31),IF(G$27="mg/kg DM",(((G$28*0.001)*($B$28/100))*$B31),0))))))</f>
        <v>0.35150380000000009</v>
      </c>
      <c r="H31" s="65">
        <f t="shared" si="5"/>
        <v>1.735384</v>
      </c>
      <c r="I31" s="65">
        <f t="shared" si="5"/>
        <v>0.48697000000000001</v>
      </c>
      <c r="J31" s="65">
        <f t="shared" si="5"/>
        <v>4.1613800000000001E-3</v>
      </c>
      <c r="K31" s="65">
        <f t="shared" si="5"/>
        <v>3.80722E-3</v>
      </c>
      <c r="L31" s="65">
        <f t="shared" si="5"/>
        <v>0.1930172</v>
      </c>
      <c r="M31" s="65">
        <f t="shared" si="5"/>
        <v>0.33910820000000003</v>
      </c>
      <c r="N31" s="65">
        <f t="shared" si="5"/>
        <v>41.967960000000005</v>
      </c>
      <c r="O31" s="65">
        <f t="shared" si="5"/>
        <v>3984.3000000000006</v>
      </c>
      <c r="P31" s="65">
        <f t="shared" si="5"/>
        <v>0</v>
      </c>
      <c r="Q31" s="65">
        <f>(IF(Q$27="%w/w SAR",((Q$28*10)*$B31),IF(Q$27="%w/w DM",(((Q$28*10)*($B$28/100))*$B31),IF(Q$27="kg/t SAR",(Q$28*$B31),IF(Q$27="kg/t DM",((Q$28*($B$28/100))*$B31),IF(Q$27="mg/kg SAR",((Q$28*0.001)*$B31),IF(Q$27="mg/kg DM",(((Q$28*0.001)*($B$28/100))*$B31),0)))))))*2.5</f>
        <v>51.574550000000002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0.21072520000000003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Court farm 27</v>
      </c>
      <c r="B32" s="11">
        <v>190</v>
      </c>
      <c r="C32" s="65">
        <f t="shared" ref="C32:C50" si="6">IF(C$27="%w/w SAR",((C$28*10)*$B32),IF(C$27="%w/w DM",(((C$28*10)*($B$28/100))*$B32),IF(C$27="kg/t SAR",(C$28*$B32),IF(C$27="kg/t DM",((C$28*($B$28/100))*$B32),IF(C$27="mg/kg SAR",((C$28*0.001)*$B32),IF(C$27="mg/kg DM",(((C$28*0.001)*($B$28/100))*$B32),0))))))</f>
        <v>48.962620000000008</v>
      </c>
      <c r="D32" s="65">
        <f t="shared" ref="D32:D50" si="7">(IF(D$27="%w/w SAR",((D$28*10)*$B32),IF(D$27="%w/w DM",(((D$28*10)*($B$28/100))*$B32),IF(D$27="kg/t SAR",(D$28*$B32),IF(D$27="kg/t DM",((D$28*($B$28/100))*$B32),IF(D$27="mg/kg SAR",((D$28*0.001)*$B32),IF(D$27="mg/kg DM",(((D$28*0.001)*($B$28/100))*$B32),"0")))))))*2.291</f>
        <v>50.711285000000004</v>
      </c>
      <c r="E32" s="65">
        <f t="shared" ref="E32:E50" si="8">(IF(E$27="%w/w SAR",((E$28*10)*$B32),IF(E$27="%w/w DM",(((E$28*10)*($B$28/100))*$B32),IF(E$27="kg/t SAR",(E$28*$B32),IF(E$27="kg/t DM",((E$28*($B$28/100))*$B32),IF(E$27="mg/kg SAR",((E$28*0.001)*$B32),IF(E$27="mg/kg DM",(((E$28*0.001)*($B$28/100))*$B32),"0")))))))*1.205</f>
        <v>4.2356207900000005</v>
      </c>
      <c r="F32" s="65">
        <f t="shared" ref="F32:F50" si="9">(IF(F$27="%w/w SAR",((F$28*10)*$B32),IF(F$27="%w/w DM",(((F$28*10)*($B$28/100))*$B32),IF(F$27="kg/t SAR",(F$28*$B32),IF(F$27="kg/t DM",((F$28*($B$28/100))*$B32),IF(F$27="mg/kg SAR",((F$28*0.001)*$B32),IF(F$27="mg/kg DM",(((F$28*0.001)*($B$28/100))*$B32),"0")))))))*1.658</f>
        <v>17.02872112</v>
      </c>
      <c r="G32" s="65">
        <f t="shared" si="5"/>
        <v>0.35150380000000009</v>
      </c>
      <c r="H32" s="65">
        <f t="shared" si="5"/>
        <v>1.735384</v>
      </c>
      <c r="I32" s="65">
        <f t="shared" si="5"/>
        <v>0.48697000000000001</v>
      </c>
      <c r="J32" s="65">
        <f t="shared" si="5"/>
        <v>4.1613800000000001E-3</v>
      </c>
      <c r="K32" s="65">
        <f t="shared" si="5"/>
        <v>3.80722E-3</v>
      </c>
      <c r="L32" s="65">
        <f t="shared" si="5"/>
        <v>0.1930172</v>
      </c>
      <c r="M32" s="65">
        <f t="shared" si="5"/>
        <v>0.33910820000000003</v>
      </c>
      <c r="N32" s="65">
        <f t="shared" si="5"/>
        <v>41.967960000000005</v>
      </c>
      <c r="O32" s="65">
        <f t="shared" si="5"/>
        <v>3984.3000000000006</v>
      </c>
      <c r="P32" s="65">
        <f t="shared" si="5"/>
        <v>0</v>
      </c>
      <c r="Q32" s="65">
        <f t="shared" ref="Q32:Q50" si="10">(IF(Q$27="%w/w SAR",((Q$28*10)*$B32),IF(Q$27="%w/w DM",(((Q$28*10)*($B$28/100))*$B32),IF(Q$27="kg/t SAR",(Q$28*$B32),IF(Q$27="kg/t DM",((Q$28*($B$28/100))*$B32),IF(Q$27="mg/kg SAR",((Q$28*0.001)*$B32),IF(Q$27="mg/kg DM",(((Q$28*0.001)*($B$28/100))*$B32),0)))))))*2.5</f>
        <v>51.574550000000002</v>
      </c>
      <c r="R32" s="65">
        <f t="shared" ref="R32:U50" si="11">IF(R$27="%w/w SAR",((R$28*10)*$B32),IF(R$27="%w/w DM",(((R$28*10)*($B$28/100))*$B32),IF(R$27="kg/t SAR",(R$28*$B32),IF(R$27="kg/t DM",((R$28*($B$28/100))*$B32),IF(R$27="mg/kg SAR",((R$28*0.001)*$B32),IF(R$27="mg/kg DM",(((R$28*0.001)*($B$28/100))*$B32),0))))))</f>
        <v>0</v>
      </c>
      <c r="S32" s="65">
        <f t="shared" si="11"/>
        <v>0.21072520000000003</v>
      </c>
      <c r="T32" s="65">
        <f t="shared" si="11"/>
        <v>0</v>
      </c>
      <c r="U32" s="126">
        <f t="shared" si="11"/>
        <v>0</v>
      </c>
    </row>
    <row r="33" spans="1:21" s="48" customFormat="1" ht="13" x14ac:dyDescent="0.35">
      <c r="A33" s="125" t="str">
        <f>E8</f>
        <v>Court farm 28</v>
      </c>
      <c r="B33" s="11">
        <v>190</v>
      </c>
      <c r="C33" s="65">
        <f t="shared" si="6"/>
        <v>48.962620000000008</v>
      </c>
      <c r="D33" s="65">
        <f t="shared" si="7"/>
        <v>50.711285000000004</v>
      </c>
      <c r="E33" s="65">
        <f t="shared" si="8"/>
        <v>4.2356207900000005</v>
      </c>
      <c r="F33" s="65">
        <f t="shared" si="9"/>
        <v>17.02872112</v>
      </c>
      <c r="G33" s="65">
        <f t="shared" si="5"/>
        <v>0.35150380000000009</v>
      </c>
      <c r="H33" s="65">
        <f t="shared" si="5"/>
        <v>1.735384</v>
      </c>
      <c r="I33" s="65">
        <f t="shared" si="5"/>
        <v>0.48697000000000001</v>
      </c>
      <c r="J33" s="65">
        <f t="shared" si="5"/>
        <v>4.1613800000000001E-3</v>
      </c>
      <c r="K33" s="65">
        <f t="shared" si="5"/>
        <v>3.80722E-3</v>
      </c>
      <c r="L33" s="65">
        <f t="shared" si="5"/>
        <v>0.1930172</v>
      </c>
      <c r="M33" s="65">
        <f t="shared" si="5"/>
        <v>0.33910820000000003</v>
      </c>
      <c r="N33" s="65">
        <f t="shared" si="5"/>
        <v>41.967960000000005</v>
      </c>
      <c r="O33" s="65">
        <f t="shared" si="5"/>
        <v>3984.3000000000006</v>
      </c>
      <c r="P33" s="65">
        <f t="shared" si="5"/>
        <v>0</v>
      </c>
      <c r="Q33" s="65">
        <f t="shared" si="10"/>
        <v>51.574550000000002</v>
      </c>
      <c r="R33" s="65">
        <f t="shared" si="11"/>
        <v>0</v>
      </c>
      <c r="S33" s="65">
        <f t="shared" si="11"/>
        <v>0.21072520000000003</v>
      </c>
      <c r="T33" s="65">
        <f t="shared" si="11"/>
        <v>0</v>
      </c>
      <c r="U33" s="126">
        <f t="shared" si="11"/>
        <v>0</v>
      </c>
    </row>
    <row r="34" spans="1:21" s="48" customFormat="1" ht="13" x14ac:dyDescent="0.35">
      <c r="A34" s="125" t="str">
        <f>F8</f>
        <v>Court farm 29</v>
      </c>
      <c r="B34" s="11">
        <v>190</v>
      </c>
      <c r="C34" s="65">
        <f t="shared" si="6"/>
        <v>48.962620000000008</v>
      </c>
      <c r="D34" s="65">
        <f t="shared" si="7"/>
        <v>50.711285000000004</v>
      </c>
      <c r="E34" s="65">
        <f t="shared" si="8"/>
        <v>4.2356207900000005</v>
      </c>
      <c r="F34" s="65">
        <f t="shared" si="9"/>
        <v>17.02872112</v>
      </c>
      <c r="G34" s="65">
        <f t="shared" si="5"/>
        <v>0.35150380000000009</v>
      </c>
      <c r="H34" s="65">
        <f t="shared" si="5"/>
        <v>1.735384</v>
      </c>
      <c r="I34" s="65">
        <f t="shared" si="5"/>
        <v>0.48697000000000001</v>
      </c>
      <c r="J34" s="65">
        <f t="shared" si="5"/>
        <v>4.1613800000000001E-3</v>
      </c>
      <c r="K34" s="65">
        <f t="shared" si="5"/>
        <v>3.80722E-3</v>
      </c>
      <c r="L34" s="65">
        <f t="shared" si="5"/>
        <v>0.1930172</v>
      </c>
      <c r="M34" s="65">
        <f t="shared" si="5"/>
        <v>0.33910820000000003</v>
      </c>
      <c r="N34" s="65">
        <f t="shared" si="5"/>
        <v>41.967960000000005</v>
      </c>
      <c r="O34" s="65">
        <f t="shared" si="5"/>
        <v>3984.3000000000006</v>
      </c>
      <c r="P34" s="65">
        <f t="shared" si="5"/>
        <v>0</v>
      </c>
      <c r="Q34" s="65">
        <f t="shared" si="10"/>
        <v>51.574550000000002</v>
      </c>
      <c r="R34" s="65">
        <f t="shared" si="11"/>
        <v>0</v>
      </c>
      <c r="S34" s="65">
        <f t="shared" si="11"/>
        <v>0.21072520000000003</v>
      </c>
      <c r="T34" s="65">
        <f t="shared" si="11"/>
        <v>0</v>
      </c>
      <c r="U34" s="126">
        <f t="shared" si="11"/>
        <v>0</v>
      </c>
    </row>
    <row r="35" spans="1:21" s="48" customFormat="1" ht="13" x14ac:dyDescent="0.35">
      <c r="A35" s="125" t="str">
        <f>G8</f>
        <v>Court farm 30</v>
      </c>
      <c r="B35" s="11">
        <v>190</v>
      </c>
      <c r="C35" s="65">
        <f t="shared" si="6"/>
        <v>48.962620000000008</v>
      </c>
      <c r="D35" s="65">
        <f t="shared" si="7"/>
        <v>50.711285000000004</v>
      </c>
      <c r="E35" s="65">
        <f t="shared" si="8"/>
        <v>4.2356207900000005</v>
      </c>
      <c r="F35" s="65">
        <f t="shared" si="9"/>
        <v>17.02872112</v>
      </c>
      <c r="G35" s="65">
        <f t="shared" si="5"/>
        <v>0.35150380000000009</v>
      </c>
      <c r="H35" s="65">
        <f t="shared" si="5"/>
        <v>1.735384</v>
      </c>
      <c r="I35" s="65">
        <f t="shared" si="5"/>
        <v>0.48697000000000001</v>
      </c>
      <c r="J35" s="65">
        <f t="shared" si="5"/>
        <v>4.1613800000000001E-3</v>
      </c>
      <c r="K35" s="65">
        <f t="shared" si="5"/>
        <v>3.80722E-3</v>
      </c>
      <c r="L35" s="65">
        <f t="shared" si="5"/>
        <v>0.1930172</v>
      </c>
      <c r="M35" s="65">
        <f t="shared" si="5"/>
        <v>0.33910820000000003</v>
      </c>
      <c r="N35" s="65">
        <f t="shared" si="5"/>
        <v>41.967960000000005</v>
      </c>
      <c r="O35" s="65">
        <f t="shared" si="5"/>
        <v>3984.3000000000006</v>
      </c>
      <c r="P35" s="65">
        <f t="shared" si="5"/>
        <v>0</v>
      </c>
      <c r="Q35" s="65">
        <f t="shared" si="10"/>
        <v>51.574550000000002</v>
      </c>
      <c r="R35" s="65">
        <f t="shared" si="11"/>
        <v>0</v>
      </c>
      <c r="S35" s="65">
        <f t="shared" si="11"/>
        <v>0.21072520000000003</v>
      </c>
      <c r="T35" s="65">
        <f t="shared" si="11"/>
        <v>0</v>
      </c>
      <c r="U35" s="126">
        <f t="shared" si="11"/>
        <v>0</v>
      </c>
    </row>
    <row r="36" spans="1:21" s="48" customFormat="1" ht="13" x14ac:dyDescent="0.35">
      <c r="A36" s="125" t="str">
        <f>H8</f>
        <v>Court farm 31</v>
      </c>
      <c r="B36" s="11">
        <v>190</v>
      </c>
      <c r="C36" s="65">
        <f t="shared" si="6"/>
        <v>48.962620000000008</v>
      </c>
      <c r="D36" s="65">
        <f t="shared" si="7"/>
        <v>50.711285000000004</v>
      </c>
      <c r="E36" s="65">
        <f t="shared" si="8"/>
        <v>4.2356207900000005</v>
      </c>
      <c r="F36" s="65">
        <f t="shared" si="9"/>
        <v>17.02872112</v>
      </c>
      <c r="G36" s="65">
        <f t="shared" si="5"/>
        <v>0.35150380000000009</v>
      </c>
      <c r="H36" s="65">
        <f t="shared" si="5"/>
        <v>1.735384</v>
      </c>
      <c r="I36" s="65">
        <f t="shared" si="5"/>
        <v>0.48697000000000001</v>
      </c>
      <c r="J36" s="65">
        <f t="shared" si="5"/>
        <v>4.1613800000000001E-3</v>
      </c>
      <c r="K36" s="65">
        <f t="shared" si="5"/>
        <v>3.80722E-3</v>
      </c>
      <c r="L36" s="65">
        <f t="shared" si="5"/>
        <v>0.1930172</v>
      </c>
      <c r="M36" s="65">
        <f t="shared" si="5"/>
        <v>0.33910820000000003</v>
      </c>
      <c r="N36" s="65">
        <f t="shared" si="5"/>
        <v>41.967960000000005</v>
      </c>
      <c r="O36" s="65">
        <f t="shared" si="5"/>
        <v>3984.3000000000006</v>
      </c>
      <c r="P36" s="65">
        <f t="shared" si="5"/>
        <v>0</v>
      </c>
      <c r="Q36" s="65">
        <f t="shared" si="10"/>
        <v>51.574550000000002</v>
      </c>
      <c r="R36" s="65">
        <f t="shared" si="11"/>
        <v>0</v>
      </c>
      <c r="S36" s="65">
        <f t="shared" si="11"/>
        <v>0.21072520000000003</v>
      </c>
      <c r="T36" s="65">
        <f t="shared" si="11"/>
        <v>0</v>
      </c>
      <c r="U36" s="126">
        <f t="shared" si="11"/>
        <v>0</v>
      </c>
    </row>
    <row r="37" spans="1:21" s="48" customFormat="1" ht="13" x14ac:dyDescent="0.35">
      <c r="A37" s="125" t="str">
        <f>I8</f>
        <v>Court farm 32</v>
      </c>
      <c r="B37" s="11">
        <v>190</v>
      </c>
      <c r="C37" s="65">
        <f t="shared" si="6"/>
        <v>48.962620000000008</v>
      </c>
      <c r="D37" s="65">
        <f t="shared" si="7"/>
        <v>50.711285000000004</v>
      </c>
      <c r="E37" s="65">
        <f t="shared" si="8"/>
        <v>4.2356207900000005</v>
      </c>
      <c r="F37" s="65">
        <f t="shared" si="9"/>
        <v>17.02872112</v>
      </c>
      <c r="G37" s="65">
        <f t="shared" si="5"/>
        <v>0.35150380000000009</v>
      </c>
      <c r="H37" s="65">
        <f t="shared" si="5"/>
        <v>1.735384</v>
      </c>
      <c r="I37" s="65">
        <f t="shared" si="5"/>
        <v>0.48697000000000001</v>
      </c>
      <c r="J37" s="65">
        <f t="shared" si="5"/>
        <v>4.1613800000000001E-3</v>
      </c>
      <c r="K37" s="65">
        <f t="shared" si="5"/>
        <v>3.80722E-3</v>
      </c>
      <c r="L37" s="65">
        <f t="shared" si="5"/>
        <v>0.1930172</v>
      </c>
      <c r="M37" s="65">
        <f t="shared" si="5"/>
        <v>0.33910820000000003</v>
      </c>
      <c r="N37" s="65">
        <f t="shared" si="5"/>
        <v>41.967960000000005</v>
      </c>
      <c r="O37" s="65">
        <f t="shared" si="5"/>
        <v>3984.3000000000006</v>
      </c>
      <c r="P37" s="65">
        <f t="shared" si="5"/>
        <v>0</v>
      </c>
      <c r="Q37" s="65">
        <f t="shared" si="10"/>
        <v>51.574550000000002</v>
      </c>
      <c r="R37" s="65">
        <f t="shared" si="11"/>
        <v>0</v>
      </c>
      <c r="S37" s="65">
        <f t="shared" si="11"/>
        <v>0.21072520000000003</v>
      </c>
      <c r="T37" s="65">
        <f t="shared" si="11"/>
        <v>0</v>
      </c>
      <c r="U37" s="126">
        <f t="shared" si="11"/>
        <v>0</v>
      </c>
    </row>
    <row r="38" spans="1:21" s="48" customFormat="1" ht="13" x14ac:dyDescent="0.35">
      <c r="A38" s="125" t="str">
        <f>J8</f>
        <v>Court farm 35</v>
      </c>
      <c r="B38" s="11">
        <v>190</v>
      </c>
      <c r="C38" s="65">
        <f t="shared" si="6"/>
        <v>48.962620000000008</v>
      </c>
      <c r="D38" s="65">
        <f t="shared" si="7"/>
        <v>50.711285000000004</v>
      </c>
      <c r="E38" s="65">
        <f t="shared" si="8"/>
        <v>4.2356207900000005</v>
      </c>
      <c r="F38" s="65">
        <f t="shared" si="9"/>
        <v>17.02872112</v>
      </c>
      <c r="G38" s="65">
        <f t="shared" si="5"/>
        <v>0.35150380000000009</v>
      </c>
      <c r="H38" s="65">
        <f t="shared" si="5"/>
        <v>1.735384</v>
      </c>
      <c r="I38" s="65">
        <f t="shared" si="5"/>
        <v>0.48697000000000001</v>
      </c>
      <c r="J38" s="65">
        <f t="shared" si="5"/>
        <v>4.1613800000000001E-3</v>
      </c>
      <c r="K38" s="65">
        <f t="shared" si="5"/>
        <v>3.80722E-3</v>
      </c>
      <c r="L38" s="65">
        <f t="shared" si="5"/>
        <v>0.1930172</v>
      </c>
      <c r="M38" s="65">
        <f t="shared" si="5"/>
        <v>0.33910820000000003</v>
      </c>
      <c r="N38" s="65">
        <f t="shared" si="5"/>
        <v>41.967960000000005</v>
      </c>
      <c r="O38" s="65">
        <f t="shared" si="5"/>
        <v>3984.3000000000006</v>
      </c>
      <c r="P38" s="65">
        <f t="shared" si="5"/>
        <v>0</v>
      </c>
      <c r="Q38" s="65">
        <f t="shared" si="10"/>
        <v>51.574550000000002</v>
      </c>
      <c r="R38" s="65">
        <f t="shared" si="11"/>
        <v>0</v>
      </c>
      <c r="S38" s="65">
        <f t="shared" si="11"/>
        <v>0.21072520000000003</v>
      </c>
      <c r="T38" s="65">
        <f t="shared" si="11"/>
        <v>0</v>
      </c>
      <c r="U38" s="126">
        <f t="shared" si="11"/>
        <v>0</v>
      </c>
    </row>
    <row r="39" spans="1:21" s="48" customFormat="1" ht="13" x14ac:dyDescent="0.35">
      <c r="A39" s="125" t="str">
        <f>K8</f>
        <v>Court farm 36</v>
      </c>
      <c r="B39" s="11">
        <v>190</v>
      </c>
      <c r="C39" s="65">
        <f t="shared" si="6"/>
        <v>48.962620000000008</v>
      </c>
      <c r="D39" s="65">
        <f t="shared" si="7"/>
        <v>50.711285000000004</v>
      </c>
      <c r="E39" s="65">
        <f t="shared" si="8"/>
        <v>4.2356207900000005</v>
      </c>
      <c r="F39" s="65">
        <f t="shared" si="9"/>
        <v>17.02872112</v>
      </c>
      <c r="G39" s="65">
        <f t="shared" si="5"/>
        <v>0.35150380000000009</v>
      </c>
      <c r="H39" s="65">
        <f t="shared" si="5"/>
        <v>1.735384</v>
      </c>
      <c r="I39" s="65">
        <f t="shared" si="5"/>
        <v>0.48697000000000001</v>
      </c>
      <c r="J39" s="65">
        <f t="shared" si="5"/>
        <v>4.1613800000000001E-3</v>
      </c>
      <c r="K39" s="65">
        <f t="shared" si="5"/>
        <v>3.80722E-3</v>
      </c>
      <c r="L39" s="65">
        <f t="shared" si="5"/>
        <v>0.1930172</v>
      </c>
      <c r="M39" s="65">
        <f t="shared" si="5"/>
        <v>0.33910820000000003</v>
      </c>
      <c r="N39" s="65">
        <f t="shared" si="5"/>
        <v>41.967960000000005</v>
      </c>
      <c r="O39" s="65">
        <f t="shared" si="5"/>
        <v>3984.3000000000006</v>
      </c>
      <c r="P39" s="65">
        <f t="shared" si="5"/>
        <v>0</v>
      </c>
      <c r="Q39" s="65">
        <f t="shared" si="10"/>
        <v>51.574550000000002</v>
      </c>
      <c r="R39" s="65">
        <f t="shared" si="11"/>
        <v>0</v>
      </c>
      <c r="S39" s="65">
        <f t="shared" si="11"/>
        <v>0.21072520000000003</v>
      </c>
      <c r="T39" s="65">
        <f t="shared" si="11"/>
        <v>0</v>
      </c>
      <c r="U39" s="126">
        <f t="shared" si="11"/>
        <v>0</v>
      </c>
    </row>
    <row r="40" spans="1:21" s="48" customFormat="1" ht="13" x14ac:dyDescent="0.35">
      <c r="A40" s="125" t="str">
        <f>L8</f>
        <v>Court farm 37</v>
      </c>
      <c r="B40" s="11">
        <v>190</v>
      </c>
      <c r="C40" s="65">
        <f t="shared" si="6"/>
        <v>48.962620000000008</v>
      </c>
      <c r="D40" s="65">
        <f t="shared" si="7"/>
        <v>50.711285000000004</v>
      </c>
      <c r="E40" s="65">
        <f t="shared" si="8"/>
        <v>4.2356207900000005</v>
      </c>
      <c r="F40" s="65">
        <f t="shared" si="9"/>
        <v>17.02872112</v>
      </c>
      <c r="G40" s="65">
        <f t="shared" si="5"/>
        <v>0.35150380000000009</v>
      </c>
      <c r="H40" s="65">
        <f t="shared" si="5"/>
        <v>1.735384</v>
      </c>
      <c r="I40" s="65">
        <f t="shared" si="5"/>
        <v>0.48697000000000001</v>
      </c>
      <c r="J40" s="65">
        <f t="shared" si="5"/>
        <v>4.1613800000000001E-3</v>
      </c>
      <c r="K40" s="65">
        <f t="shared" si="5"/>
        <v>3.80722E-3</v>
      </c>
      <c r="L40" s="65">
        <f t="shared" si="5"/>
        <v>0.1930172</v>
      </c>
      <c r="M40" s="65">
        <f t="shared" si="5"/>
        <v>0.33910820000000003</v>
      </c>
      <c r="N40" s="65">
        <f t="shared" si="5"/>
        <v>41.967960000000005</v>
      </c>
      <c r="O40" s="65">
        <f t="shared" si="5"/>
        <v>3984.3000000000006</v>
      </c>
      <c r="P40" s="65">
        <f t="shared" si="5"/>
        <v>0</v>
      </c>
      <c r="Q40" s="65">
        <f t="shared" si="10"/>
        <v>51.574550000000002</v>
      </c>
      <c r="R40" s="65">
        <f t="shared" si="11"/>
        <v>0</v>
      </c>
      <c r="S40" s="65">
        <f t="shared" si="11"/>
        <v>0.21072520000000003</v>
      </c>
      <c r="T40" s="65">
        <f t="shared" si="11"/>
        <v>0</v>
      </c>
      <c r="U40" s="126">
        <f t="shared" si="11"/>
        <v>0</v>
      </c>
    </row>
    <row r="41" spans="1:21" s="48" customFormat="1" ht="13" x14ac:dyDescent="0.35">
      <c r="A41" s="125" t="str">
        <f>M8</f>
        <v>Court farm 41</v>
      </c>
      <c r="B41" s="11">
        <v>190</v>
      </c>
      <c r="C41" s="65">
        <f t="shared" si="6"/>
        <v>48.962620000000008</v>
      </c>
      <c r="D41" s="65">
        <f t="shared" si="7"/>
        <v>50.711285000000004</v>
      </c>
      <c r="E41" s="65">
        <f t="shared" si="8"/>
        <v>4.2356207900000005</v>
      </c>
      <c r="F41" s="65">
        <f t="shared" si="9"/>
        <v>17.02872112</v>
      </c>
      <c r="G41" s="65">
        <f t="shared" si="5"/>
        <v>0.35150380000000009</v>
      </c>
      <c r="H41" s="65">
        <f t="shared" si="5"/>
        <v>1.735384</v>
      </c>
      <c r="I41" s="65">
        <f t="shared" si="5"/>
        <v>0.48697000000000001</v>
      </c>
      <c r="J41" s="65">
        <f t="shared" si="5"/>
        <v>4.1613800000000001E-3</v>
      </c>
      <c r="K41" s="65">
        <f t="shared" si="5"/>
        <v>3.80722E-3</v>
      </c>
      <c r="L41" s="65">
        <f t="shared" si="5"/>
        <v>0.1930172</v>
      </c>
      <c r="M41" s="65">
        <f t="shared" si="5"/>
        <v>0.33910820000000003</v>
      </c>
      <c r="N41" s="65">
        <f t="shared" si="5"/>
        <v>41.967960000000005</v>
      </c>
      <c r="O41" s="65">
        <f t="shared" si="5"/>
        <v>3984.3000000000006</v>
      </c>
      <c r="P41" s="65">
        <f t="shared" si="5"/>
        <v>0</v>
      </c>
      <c r="Q41" s="65">
        <f t="shared" si="10"/>
        <v>51.574550000000002</v>
      </c>
      <c r="R41" s="65">
        <f t="shared" si="11"/>
        <v>0</v>
      </c>
      <c r="S41" s="65">
        <f t="shared" si="11"/>
        <v>0.21072520000000003</v>
      </c>
      <c r="T41" s="65">
        <f t="shared" si="11"/>
        <v>0</v>
      </c>
      <c r="U41" s="126">
        <f t="shared" si="11"/>
        <v>0</v>
      </c>
    </row>
    <row r="42" spans="1:21" s="48" customFormat="1" ht="13" x14ac:dyDescent="0.35">
      <c r="A42" s="125" t="str">
        <f>N8</f>
        <v>Court farm 42</v>
      </c>
      <c r="B42" s="11">
        <v>190</v>
      </c>
      <c r="C42" s="65">
        <f t="shared" si="6"/>
        <v>48.962620000000008</v>
      </c>
      <c r="D42" s="65">
        <f t="shared" si="7"/>
        <v>50.711285000000004</v>
      </c>
      <c r="E42" s="65">
        <f t="shared" si="8"/>
        <v>4.2356207900000005</v>
      </c>
      <c r="F42" s="65">
        <f t="shared" si="9"/>
        <v>17.02872112</v>
      </c>
      <c r="G42" s="65">
        <f t="shared" si="5"/>
        <v>0.35150380000000009</v>
      </c>
      <c r="H42" s="65">
        <f t="shared" si="5"/>
        <v>1.735384</v>
      </c>
      <c r="I42" s="65">
        <f t="shared" si="5"/>
        <v>0.48697000000000001</v>
      </c>
      <c r="J42" s="65">
        <f t="shared" si="5"/>
        <v>4.1613800000000001E-3</v>
      </c>
      <c r="K42" s="65">
        <f t="shared" si="5"/>
        <v>3.80722E-3</v>
      </c>
      <c r="L42" s="65">
        <f t="shared" si="5"/>
        <v>0.1930172</v>
      </c>
      <c r="M42" s="65">
        <f t="shared" si="5"/>
        <v>0.33910820000000003</v>
      </c>
      <c r="N42" s="65">
        <f t="shared" si="5"/>
        <v>41.967960000000005</v>
      </c>
      <c r="O42" s="65">
        <f t="shared" si="5"/>
        <v>3984.3000000000006</v>
      </c>
      <c r="P42" s="65">
        <f t="shared" si="5"/>
        <v>0</v>
      </c>
      <c r="Q42" s="65">
        <f t="shared" si="10"/>
        <v>51.574550000000002</v>
      </c>
      <c r="R42" s="65">
        <f t="shared" si="11"/>
        <v>0</v>
      </c>
      <c r="S42" s="65">
        <f t="shared" si="11"/>
        <v>0.21072520000000003</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Court farm 26</v>
      </c>
      <c r="C57" s="8" t="str">
        <f t="shared" ref="C57:U57" si="13">D8</f>
        <v>Court farm 27</v>
      </c>
      <c r="D57" s="8" t="str">
        <f t="shared" si="13"/>
        <v>Court farm 28</v>
      </c>
      <c r="E57" s="8" t="str">
        <f t="shared" si="13"/>
        <v>Court farm 29</v>
      </c>
      <c r="F57" s="8" t="str">
        <f t="shared" si="13"/>
        <v>Court farm 30</v>
      </c>
      <c r="G57" s="8" t="str">
        <f t="shared" si="13"/>
        <v>Court farm 31</v>
      </c>
      <c r="H57" s="8" t="str">
        <f t="shared" si="13"/>
        <v>Court farm 32</v>
      </c>
      <c r="I57" s="8" t="str">
        <f t="shared" si="13"/>
        <v>Court farm 35</v>
      </c>
      <c r="J57" s="8" t="str">
        <f t="shared" si="13"/>
        <v>Court farm 36</v>
      </c>
      <c r="K57" s="8" t="str">
        <f t="shared" si="13"/>
        <v>Court farm 37</v>
      </c>
      <c r="L57" s="8" t="str">
        <f t="shared" si="13"/>
        <v>Court farm 41</v>
      </c>
      <c r="M57" s="8" t="str">
        <f t="shared" si="13"/>
        <v>Court farm 42</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6.1</v>
      </c>
      <c r="C60" s="64">
        <f t="shared" ref="C60:U60" si="14">D10</f>
        <v>7.3</v>
      </c>
      <c r="D60" s="64">
        <f t="shared" si="14"/>
        <v>7.2</v>
      </c>
      <c r="E60" s="64">
        <f t="shared" si="14"/>
        <v>6.1</v>
      </c>
      <c r="F60" s="64">
        <f t="shared" si="14"/>
        <v>6.2</v>
      </c>
      <c r="G60" s="64">
        <f t="shared" si="14"/>
        <v>6.3</v>
      </c>
      <c r="H60" s="64">
        <f t="shared" si="14"/>
        <v>6.3</v>
      </c>
      <c r="I60" s="64">
        <f t="shared" si="14"/>
        <v>6.6</v>
      </c>
      <c r="J60" s="64">
        <f t="shared" si="14"/>
        <v>6.2</v>
      </c>
      <c r="K60" s="64">
        <f t="shared" si="14"/>
        <v>6</v>
      </c>
      <c r="L60" s="64">
        <f t="shared" si="14"/>
        <v>7.2</v>
      </c>
      <c r="M60" s="64">
        <f t="shared" si="14"/>
        <v>7.2</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190</v>
      </c>
      <c r="C62" s="65">
        <f>B32</f>
        <v>190</v>
      </c>
      <c r="D62" s="65">
        <f>B33</f>
        <v>190</v>
      </c>
      <c r="E62" s="65">
        <f>B34</f>
        <v>190</v>
      </c>
      <c r="F62" s="65">
        <f>B35</f>
        <v>190</v>
      </c>
      <c r="G62" s="65">
        <f>B36</f>
        <v>190</v>
      </c>
      <c r="H62" s="65">
        <f>B37</f>
        <v>190</v>
      </c>
      <c r="I62" s="65">
        <f>B38</f>
        <v>190</v>
      </c>
      <c r="J62" s="65">
        <f>B39</f>
        <v>190</v>
      </c>
      <c r="K62" s="65">
        <f>B40</f>
        <v>190</v>
      </c>
      <c r="L62" s="65">
        <f>B41</f>
        <v>190</v>
      </c>
      <c r="M62" s="65">
        <f>B42</f>
        <v>190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-6.5999999999999979</v>
      </c>
      <c r="D64" s="65">
        <f t="shared" si="17"/>
        <v>-6</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-6</v>
      </c>
      <c r="M64" s="65">
        <f t="shared" si="17"/>
        <v>-6</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6.5999999999999979</v>
      </c>
      <c r="D65" s="65">
        <f t="shared" si="18"/>
        <v>6</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6</v>
      </c>
      <c r="M65" s="65">
        <f t="shared" si="18"/>
        <v>6</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Woodstock'!C1:D1</f>
        <v>PAN-031547</v>
      </c>
      <c r="D1" s="173"/>
      <c r="E1" s="106" t="s">
        <v>45</v>
      </c>
      <c r="F1" s="113">
        <f>'Field data and Woodstock'!F1</f>
        <v>49.65</v>
      </c>
      <c r="G1" s="162" t="s">
        <v>43</v>
      </c>
      <c r="H1" s="163"/>
      <c r="I1" s="109">
        <v>6.1</v>
      </c>
      <c r="J1" s="130" t="s">
        <v>153</v>
      </c>
      <c r="K1" s="131"/>
      <c r="L1" s="109">
        <v>269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Woodstock'!C2:D2</f>
        <v>EPR/AB3891CX</v>
      </c>
      <c r="D2" s="169"/>
      <c r="E2" s="96" t="s">
        <v>109</v>
      </c>
      <c r="F2" s="110">
        <v>190902</v>
      </c>
      <c r="G2" s="164" t="s">
        <v>110</v>
      </c>
      <c r="H2" s="165"/>
      <c r="I2" s="110"/>
      <c r="J2" s="132" t="s">
        <v>158</v>
      </c>
      <c r="K2" s="133"/>
      <c r="L2" s="110">
        <v>0.68</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Woodstock'!C3:D3</f>
        <v>Mr Daniel James and Mrs Carys James</v>
      </c>
      <c r="D3" s="169"/>
      <c r="E3" s="96" t="s">
        <v>108</v>
      </c>
      <c r="F3" s="111" t="s">
        <v>78</v>
      </c>
      <c r="G3" s="132" t="s">
        <v>159</v>
      </c>
      <c r="H3" s="133"/>
      <c r="I3" s="110"/>
      <c r="J3" s="134" t="s">
        <v>154</v>
      </c>
      <c r="K3" s="135"/>
      <c r="L3" s="110">
        <f>(L1/(L2*10000))*100</f>
        <v>3.9558823529411757</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Woodstock'!C4:D4</f>
        <v>Middle Woodstock Farm
Clarbeston Road, Woodstock, Pembrokeshire SA63</v>
      </c>
      <c r="D4" s="171"/>
      <c r="E4" s="99" t="s">
        <v>1</v>
      </c>
      <c r="F4" s="110" t="s">
        <v>182</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Woodstock'!C5:D5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Woodstock'!C8</f>
        <v>Court farm 26</v>
      </c>
      <c r="D8" s="49" t="str">
        <f>'Field data and Woodstock'!D8</f>
        <v>Court farm 27</v>
      </c>
      <c r="E8" s="49" t="str">
        <f>'Field data and Woodstock'!E8</f>
        <v>Court farm 28</v>
      </c>
      <c r="F8" s="49" t="str">
        <f>'Field data and Woodstock'!F8</f>
        <v>Court farm 29</v>
      </c>
      <c r="G8" s="49" t="str">
        <f>'Field data and Woodstock'!G8</f>
        <v>Court farm 30</v>
      </c>
      <c r="H8" s="49" t="str">
        <f>'Field data and Woodstock'!H8</f>
        <v>Court farm 31</v>
      </c>
      <c r="I8" s="49" t="str">
        <f>'Field data and Woodstock'!I8</f>
        <v>Court farm 32</v>
      </c>
      <c r="J8" s="49" t="str">
        <f>'Field data and Woodstock'!J8</f>
        <v>Court farm 35</v>
      </c>
      <c r="K8" s="49" t="str">
        <f>'Field data and Woodstock'!K8</f>
        <v>Court farm 36</v>
      </c>
      <c r="L8" s="49" t="str">
        <f>'Field data and Woodstock'!L8</f>
        <v>Court farm 37</v>
      </c>
      <c r="M8" s="49" t="str">
        <f>'Field data and Woodstock'!M8</f>
        <v>Court farm 41</v>
      </c>
      <c r="N8" s="49" t="str">
        <f>'Field data and Woodstock'!N8</f>
        <v>Court farm 42</v>
      </c>
      <c r="O8" s="49">
        <f>'Field data and Woodstock'!O8</f>
        <v>0</v>
      </c>
      <c r="P8" s="49">
        <f>'Field data and Woodstock'!P8</f>
        <v>0</v>
      </c>
      <c r="Q8" s="49">
        <f>'Field data and Woodstock'!Q8</f>
        <v>0</v>
      </c>
      <c r="R8" s="49">
        <f>'Field data and Woodstock'!R8</f>
        <v>0</v>
      </c>
      <c r="S8" s="49">
        <f>'Field data and Woodstock'!S8</f>
        <v>0</v>
      </c>
      <c r="T8" s="49">
        <f>'Field data and Woodstock'!T8</f>
        <v>0</v>
      </c>
      <c r="U8" s="49">
        <f>'Field data and Woodstock'!U8</f>
        <v>0</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f>'Field data and Woodstock'!O9</f>
        <v>0</v>
      </c>
      <c r="P9" s="49">
        <f>'Field data and Woodstock'!P9</f>
        <v>0</v>
      </c>
      <c r="Q9" s="49">
        <f>'Field data and Woodstock'!Q9</f>
        <v>0</v>
      </c>
      <c r="R9" s="49">
        <f>'Field data and Woodstock'!R9</f>
        <v>0</v>
      </c>
      <c r="S9" s="49">
        <f>'Field data and Woodstock'!S9</f>
        <v>0</v>
      </c>
      <c r="T9" s="49">
        <f>'Field data and Woodstock'!T9</f>
        <v>0</v>
      </c>
      <c r="U9" s="49">
        <f>'Field data and Woodstock'!U9</f>
        <v>0</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Woodstock'!C10</f>
        <v>6.1</v>
      </c>
      <c r="D10" s="49">
        <f>'Field data and Woodstock'!D10</f>
        <v>7.3</v>
      </c>
      <c r="E10" s="49">
        <f>'Field data and Woodstock'!E10</f>
        <v>7.2</v>
      </c>
      <c r="F10" s="49">
        <f>'Field data and Woodstock'!F10</f>
        <v>6.1</v>
      </c>
      <c r="G10" s="49">
        <f>'Field data and Woodstock'!G10</f>
        <v>6.2</v>
      </c>
      <c r="H10" s="49">
        <f>'Field data and Woodstock'!H10</f>
        <v>6.3</v>
      </c>
      <c r="I10" s="49">
        <f>'Field data and Woodstock'!I10</f>
        <v>6.3</v>
      </c>
      <c r="J10" s="49">
        <f>'Field data and Woodstock'!J10</f>
        <v>6.6</v>
      </c>
      <c r="K10" s="49">
        <f>'Field data and Woodstock'!K10</f>
        <v>6.2</v>
      </c>
      <c r="L10" s="49">
        <f>'Field data and Woodstock'!L10</f>
        <v>6</v>
      </c>
      <c r="M10" s="49">
        <f>'Field data and Woodstock'!M10</f>
        <v>7.2</v>
      </c>
      <c r="N10" s="49">
        <f>'Field data and Woodstock'!N10</f>
        <v>7.2</v>
      </c>
      <c r="O10" s="49">
        <f>'Field data and Woodstock'!O10</f>
        <v>0</v>
      </c>
      <c r="P10" s="49">
        <f>'Field data and Woodstock'!P10</f>
        <v>0</v>
      </c>
      <c r="Q10" s="49">
        <f>'Field data and Woodstock'!Q10</f>
        <v>0</v>
      </c>
      <c r="R10" s="49">
        <f>'Field data and Woodstock'!R10</f>
        <v>0</v>
      </c>
      <c r="S10" s="49">
        <f>'Field data and Woodstock'!S10</f>
        <v>0</v>
      </c>
      <c r="T10" s="49">
        <f>'Field data and Woodstock'!T10</f>
        <v>0</v>
      </c>
      <c r="U10" s="49">
        <f>'Field data and Woodstock'!U10</f>
        <v>0</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Woodstock'!C11</f>
        <v>2</v>
      </c>
      <c r="D11" s="49">
        <f>'Field data and Woodstock'!D11</f>
        <v>3</v>
      </c>
      <c r="E11" s="49">
        <f>'Field data and Woodstock'!E11</f>
        <v>3</v>
      </c>
      <c r="F11" s="49">
        <f>'Field data and Woodstock'!F11</f>
        <v>2</v>
      </c>
      <c r="G11" s="49">
        <f>'Field data and Woodstock'!G11</f>
        <v>2</v>
      </c>
      <c r="H11" s="49">
        <f>'Field data and Woodstock'!H11</f>
        <v>2</v>
      </c>
      <c r="I11" s="49">
        <f>'Field data and Woodstock'!I11</f>
        <v>2</v>
      </c>
      <c r="J11" s="49">
        <f>'Field data and Woodstock'!J11</f>
        <v>3</v>
      </c>
      <c r="K11" s="49">
        <f>'Field data and Woodstock'!K11</f>
        <v>3</v>
      </c>
      <c r="L11" s="49">
        <f>'Field data and Woodstock'!L11</f>
        <v>2</v>
      </c>
      <c r="M11" s="49">
        <f>'Field data and Woodstock'!M11</f>
        <v>2</v>
      </c>
      <c r="N11" s="49">
        <f>'Field data and Woodstock'!N11</f>
        <v>2</v>
      </c>
      <c r="O11" s="49">
        <f>'Field data and Woodstock'!O11</f>
        <v>0</v>
      </c>
      <c r="P11" s="49">
        <f>'Field data and Woodstock'!P11</f>
        <v>0</v>
      </c>
      <c r="Q11" s="49">
        <f>'Field data and Woodstock'!Q11</f>
        <v>0</v>
      </c>
      <c r="R11" s="49">
        <f>'Field data and Woodstock'!R11</f>
        <v>0</v>
      </c>
      <c r="S11" s="49">
        <f>'Field data and Woodstock'!S11</f>
        <v>0</v>
      </c>
      <c r="T11" s="49">
        <f>'Field data and Woodstock'!T11</f>
        <v>0</v>
      </c>
      <c r="U11" s="49">
        <f>'Field data and Woodstock'!U11</f>
        <v>0</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Woodstock'!C12</f>
        <v>2</v>
      </c>
      <c r="D12" s="49">
        <f>'Field data and Woodstock'!D12</f>
        <v>1</v>
      </c>
      <c r="E12" s="49">
        <f>'Field data and Woodstock'!E12</f>
        <v>1</v>
      </c>
      <c r="F12" s="49">
        <f>'Field data and Woodstock'!F12</f>
        <v>1</v>
      </c>
      <c r="G12" s="49">
        <f>'Field data and Woodstock'!G12</f>
        <v>1</v>
      </c>
      <c r="H12" s="49">
        <f>'Field data and Woodstock'!H12</f>
        <v>1</v>
      </c>
      <c r="I12" s="49">
        <f>'Field data and Woodstock'!I12</f>
        <v>0</v>
      </c>
      <c r="J12" s="49">
        <f>'Field data and Woodstock'!J12</f>
        <v>1</v>
      </c>
      <c r="K12" s="49">
        <f>'Field data and Woodstock'!K12</f>
        <v>1</v>
      </c>
      <c r="L12" s="49">
        <f>'Field data and Woodstock'!L12</f>
        <v>1</v>
      </c>
      <c r="M12" s="49">
        <f>'Field data and Woodstock'!M12</f>
        <v>2</v>
      </c>
      <c r="N12" s="49">
        <f>'Field data and Woodstock'!N12</f>
        <v>1</v>
      </c>
      <c r="O12" s="49">
        <f>'Field data and Woodstock'!O12</f>
        <v>0</v>
      </c>
      <c r="P12" s="49">
        <f>'Field data and Woodstock'!P12</f>
        <v>0</v>
      </c>
      <c r="Q12" s="49">
        <f>'Field data and Woodstock'!Q12</f>
        <v>0</v>
      </c>
      <c r="R12" s="49">
        <f>'Field data and Woodstock'!R12</f>
        <v>0</v>
      </c>
      <c r="S12" s="49">
        <f>'Field data and Woodstock'!S12</f>
        <v>0</v>
      </c>
      <c r="T12" s="49">
        <f>'Field data and Woodstock'!T12</f>
        <v>0</v>
      </c>
      <c r="U12" s="49">
        <f>'Field data and Woodstock'!U12</f>
        <v>0</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Woodstock'!C13</f>
        <v>2</v>
      </c>
      <c r="D13" s="49">
        <f>'Field data and Woodstock'!D13</f>
        <v>2</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0</v>
      </c>
      <c r="P13" s="49">
        <f>'Field data and Woodstock'!P13</f>
        <v>0</v>
      </c>
      <c r="Q13" s="49">
        <f>'Field data and Woodstock'!Q13</f>
        <v>0</v>
      </c>
      <c r="R13" s="49">
        <f>'Field data and Woodstock'!R13</f>
        <v>0</v>
      </c>
      <c r="S13" s="49">
        <f>'Field data and Woodstock'!S13</f>
        <v>0</v>
      </c>
      <c r="T13" s="49">
        <f>'Field data and Woodstock'!T13</f>
        <v>0</v>
      </c>
      <c r="U13" s="49">
        <f>'Field data and Woodstock'!U13</f>
        <v>0</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f>'Field data and Woodstock'!O14</f>
        <v>0</v>
      </c>
      <c r="P14" s="83">
        <f>'Field data and Woodstock'!P14</f>
        <v>0</v>
      </c>
      <c r="Q14" s="83">
        <f>'Field data and Woodstock'!Q14</f>
        <v>0</v>
      </c>
      <c r="R14" s="83">
        <f>'Field data and Woodstock'!R14</f>
        <v>0</v>
      </c>
      <c r="S14" s="83">
        <f>'Field data and Woodstock'!S14</f>
        <v>0</v>
      </c>
      <c r="T14" s="83">
        <f>'Field data and Woodstock'!T14</f>
        <v>0</v>
      </c>
      <c r="U14" s="83">
        <f>'Field data and Woodstock'!U14</f>
        <v>0</v>
      </c>
      <c r="V14" s="103">
        <f>'Field data and Woodstock'!V14</f>
        <v>0</v>
      </c>
      <c r="AD14" s="22" t="s">
        <v>138</v>
      </c>
      <c r="AE14" s="22">
        <v>6</v>
      </c>
      <c r="AI14" s="43" t="s">
        <v>119</v>
      </c>
      <c r="AJ14" s="44">
        <v>0.8</v>
      </c>
      <c r="AK14" s="45">
        <v>1.7</v>
      </c>
      <c r="AL14" s="9">
        <v>12</v>
      </c>
      <c r="AM14" s="9">
        <v>6.7</v>
      </c>
      <c r="AN14" s="9" t="s">
        <v>135</v>
      </c>
    </row>
    <row r="15" spans="1:41" ht="13" x14ac:dyDescent="0.25">
      <c r="A15" s="148" t="s">
        <v>9</v>
      </c>
      <c r="B15" s="149"/>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0</v>
      </c>
      <c r="P15" s="49">
        <f>'Field data and Woodstock'!P15</f>
        <v>0</v>
      </c>
      <c r="Q15" s="49">
        <f>'Field data and Woodstock'!Q15</f>
        <v>0</v>
      </c>
      <c r="R15" s="49">
        <f>'Field data and Woodstock'!R15</f>
        <v>0</v>
      </c>
      <c r="S15" s="49">
        <f>'Field data and Woodstock'!S15</f>
        <v>0</v>
      </c>
      <c r="T15" s="49">
        <f>'Field data and Woodstock'!T15</f>
        <v>0</v>
      </c>
      <c r="U15" s="49">
        <f>'Field data and Woodstock'!U15</f>
        <v>0</v>
      </c>
      <c r="V15" s="102">
        <f>'Field data and Woodstock'!V15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f>'Field data and Woodstock'!O16</f>
        <v>0</v>
      </c>
      <c r="P16" s="104">
        <f>'Field data and Woodstock'!P16</f>
        <v>0</v>
      </c>
      <c r="Q16" s="104">
        <f>'Field data and Woodstock'!Q16</f>
        <v>0</v>
      </c>
      <c r="R16" s="104">
        <f>'Field data and Woodstock'!R16</f>
        <v>0</v>
      </c>
      <c r="S16" s="104">
        <f>'Field data and Woodstock'!S16</f>
        <v>0</v>
      </c>
      <c r="T16" s="104">
        <f>'Field data and Woodstock'!T16</f>
        <v>0</v>
      </c>
      <c r="U16" s="104">
        <f>'Field data and Woodstock'!U16</f>
        <v>0</v>
      </c>
      <c r="V16" s="105">
        <f>'Field data and Woodstock'!V16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6.7997452750000003</v>
      </c>
      <c r="D18" s="12">
        <f>$D32</f>
        <v>6.7997452750000003</v>
      </c>
      <c r="E18" s="12">
        <f>$D33</f>
        <v>6.7997452750000003</v>
      </c>
      <c r="F18" s="12">
        <f>$D34</f>
        <v>6.7997452750000003</v>
      </c>
      <c r="G18" s="12">
        <f>$D35</f>
        <v>6.7997452750000003</v>
      </c>
      <c r="H18" s="12">
        <f>$D36</f>
        <v>6.7997452750000003</v>
      </c>
      <c r="I18" s="12">
        <f>$D37</f>
        <v>6.7997452750000003</v>
      </c>
      <c r="J18" s="12">
        <f>$D38</f>
        <v>6.7997452750000003</v>
      </c>
      <c r="K18" s="12">
        <f>$D39</f>
        <v>6.7997452750000003</v>
      </c>
      <c r="L18" s="12">
        <f>$D40</f>
        <v>6.7997452750000003</v>
      </c>
      <c r="M18" s="12">
        <f>$D41</f>
        <v>6.7997452750000003</v>
      </c>
      <c r="N18" s="12">
        <f>$D42</f>
        <v>6.7997452750000003</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-85.000254724999991</v>
      </c>
      <c r="D19" s="12">
        <f t="shared" ref="D19:V19" si="1">D18-D17</f>
        <v>-85.000254724999991</v>
      </c>
      <c r="E19" s="12">
        <f t="shared" si="1"/>
        <v>-85.000254724999991</v>
      </c>
      <c r="F19" s="12">
        <f t="shared" si="1"/>
        <v>-85.000254724999991</v>
      </c>
      <c r="G19" s="12">
        <f t="shared" si="1"/>
        <v>-85.000254724999991</v>
      </c>
      <c r="H19" s="12">
        <f t="shared" si="1"/>
        <v>-85.000254724999991</v>
      </c>
      <c r="I19" s="12">
        <f t="shared" si="1"/>
        <v>-85.000254724999991</v>
      </c>
      <c r="J19" s="12">
        <f t="shared" si="1"/>
        <v>-85.000254724999991</v>
      </c>
      <c r="K19" s="12">
        <f t="shared" si="1"/>
        <v>-85.000254724999991</v>
      </c>
      <c r="L19" s="12">
        <f t="shared" si="1"/>
        <v>-85.000254724999991</v>
      </c>
      <c r="M19" s="12">
        <f t="shared" si="1"/>
        <v>-85.000254724999991</v>
      </c>
      <c r="N19" s="12">
        <f t="shared" si="1"/>
        <v>-85.000254724999991</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0.86163525000000019</v>
      </c>
      <c r="D22" s="12">
        <f>$E32</f>
        <v>0.86163525000000019</v>
      </c>
      <c r="E22" s="12">
        <f>$E33</f>
        <v>0.86163525000000019</v>
      </c>
      <c r="F22" s="12">
        <f>$E34</f>
        <v>0.86163525000000019</v>
      </c>
      <c r="G22" s="12">
        <f>$E35</f>
        <v>0.86163525000000019</v>
      </c>
      <c r="H22" s="12">
        <f>$E36</f>
        <v>0.86163525000000019</v>
      </c>
      <c r="I22" s="12">
        <f>$E37</f>
        <v>0.86163525000000019</v>
      </c>
      <c r="J22" s="12">
        <f>$E38</f>
        <v>0.86163525000000019</v>
      </c>
      <c r="K22" s="12">
        <f>$E39</f>
        <v>0.86163525000000019</v>
      </c>
      <c r="L22" s="12">
        <f>$E40</f>
        <v>0.86163525000000019</v>
      </c>
      <c r="M22" s="12">
        <f>$E41</f>
        <v>0.86163525000000019</v>
      </c>
      <c r="N22" s="12">
        <f>$E42</f>
        <v>0.86163525000000019</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-323.13836474999999</v>
      </c>
      <c r="D23" s="12">
        <f t="shared" ref="D23:V23" si="3">D22-D21</f>
        <v>-323.13836474999999</v>
      </c>
      <c r="E23" s="12">
        <f t="shared" si="3"/>
        <v>-323.13836474999999</v>
      </c>
      <c r="F23" s="12">
        <f t="shared" si="3"/>
        <v>-323.13836474999999</v>
      </c>
      <c r="G23" s="12">
        <f t="shared" si="3"/>
        <v>-323.13836474999999</v>
      </c>
      <c r="H23" s="12">
        <f t="shared" si="3"/>
        <v>-323.13836474999999</v>
      </c>
      <c r="I23" s="12">
        <f t="shared" si="3"/>
        <v>-323.13836474999999</v>
      </c>
      <c r="J23" s="12">
        <f t="shared" si="3"/>
        <v>-323.13836474999999</v>
      </c>
      <c r="K23" s="12">
        <f t="shared" si="3"/>
        <v>-323.13836474999999</v>
      </c>
      <c r="L23" s="12">
        <f t="shared" si="3"/>
        <v>-323.13836474999999</v>
      </c>
      <c r="M23" s="12">
        <f t="shared" si="3"/>
        <v>-323.13836474999999</v>
      </c>
      <c r="N23" s="12">
        <f t="shared" si="3"/>
        <v>-323.13836474999999</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2.27</v>
      </c>
      <c r="C28" s="11">
        <v>0.68</v>
      </c>
      <c r="D28" s="11">
        <v>5.2299999999999999E-2</v>
      </c>
      <c r="E28" s="11">
        <v>1.26E-2</v>
      </c>
      <c r="F28" s="11">
        <v>399</v>
      </c>
      <c r="G28" s="11">
        <v>14.7</v>
      </c>
      <c r="H28" s="11">
        <v>160</v>
      </c>
      <c r="I28" s="11">
        <v>23.5</v>
      </c>
      <c r="J28" s="11">
        <v>0.41</v>
      </c>
      <c r="K28" s="15">
        <v>1.76</v>
      </c>
      <c r="L28" s="11">
        <v>17.2</v>
      </c>
      <c r="M28" s="11">
        <v>10.9</v>
      </c>
      <c r="N28" s="11">
        <v>2500</v>
      </c>
      <c r="O28" s="11">
        <v>427000</v>
      </c>
      <c r="P28" s="11"/>
      <c r="Q28" s="11">
        <v>9690</v>
      </c>
      <c r="R28" s="11"/>
      <c r="S28" s="11">
        <v>51.8</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Court farm 26</v>
      </c>
      <c r="B31" s="11">
        <v>250</v>
      </c>
      <c r="C31" s="65">
        <f>IF(C$27="%w/w SAR",((C$28*10)*$B31),IF(C$27="%w/w DM",(((C$28*10)*($B$28/100))*$B31),IF(C$27="kg/t SAR",(C$28*$B31),IF(C$27="kg/t DM",((C$28*($B$28/100))*$B31),IF(C$27="mg/kg SAR",((C$28*0.001)*$B31),IF(C$27="mg/kg DM",(((C$28*0.001)*($B$28/100))*$B31),0))))))</f>
        <v>38.590000000000003</v>
      </c>
      <c r="D31" s="65">
        <f>(IF(D$27="%w/w SAR",((D$28*10)*$B31),IF(D$27="%w/w DM",(((D$28*10)*($B$28/100))*$B31),IF(D$27="kg/t SAR",(D$28*$B31),IF(D$27="kg/t DM",((D$28*($B$28/100))*$B31),IF(D$27="mg/kg SAR",((D$28*0.001)*$B31),IF(D$27="mg/kg DM",(((D$28*0.001)*($B$28/100))*$B31),"0")))))))*2.291</f>
        <v>6.7997452750000003</v>
      </c>
      <c r="E31" s="65">
        <f>(IF(E$27="%w/w SAR",((E$28*10)*$B31),IF(E$27="%w/w DM",(((E$28*10)*($B$28/100))*$B31),IF(E$27="kg/t SAR",(E$28*$B31),IF(E$27="kg/t DM",((E$28*($B$28/100))*$B31),IF(E$27="mg/kg SAR",((E$28*0.001)*$B31),IF(E$27="mg/kg DM",(((E$28*0.001)*($B$28/100))*$B31),"0")))))))*1.205</f>
        <v>0.86163525000000019</v>
      </c>
      <c r="F31" s="65">
        <f>(IF(F$27="%w/w SAR",((F$28*10)*$B31),IF(F$27="%w/w DM",(((F$28*10)*($B$28/100))*$B31),IF(F$27="kg/t SAR",(F$28*$B31),IF(F$27="kg/t DM",((F$28*($B$28/100))*$B31),IF(F$27="mg/kg SAR",((F$28*0.001)*$B31),IF(F$27="mg/kg DM",(((F$28*0.001)*($B$28/100))*$B31),"0")))))))*1.658</f>
        <v>3.7542508500000005</v>
      </c>
      <c r="G31" s="65">
        <f t="shared" ref="G31:P46" si="5">IF(G$27="%w/w SAR",((G$28*10)*$B31),IF(G$27="%w/w DM",(((G$28*10)*($B$28/100))*$B31),IF(G$27="kg/t SAR",(G$28*$B31),IF(G$27="kg/t DM",((G$28*($B$28/100))*$B31),IF(G$27="mg/kg SAR",((G$28*0.001)*$B31),IF(G$27="mg/kg DM",(((G$28*0.001)*($B$28/100))*$B31),0))))))</f>
        <v>8.3422499999999997E-2</v>
      </c>
      <c r="H31" s="65">
        <f t="shared" si="5"/>
        <v>0.90800000000000003</v>
      </c>
      <c r="I31" s="65">
        <f t="shared" si="5"/>
        <v>0.13336249999999999</v>
      </c>
      <c r="J31" s="65">
        <f t="shared" si="5"/>
        <v>2.3267500000000003E-3</v>
      </c>
      <c r="K31" s="65">
        <f t="shared" si="5"/>
        <v>9.9880000000000021E-3</v>
      </c>
      <c r="L31" s="65">
        <f t="shared" si="5"/>
        <v>9.7610000000000002E-2</v>
      </c>
      <c r="M31" s="65">
        <f t="shared" si="5"/>
        <v>6.185750000000001E-2</v>
      </c>
      <c r="N31" s="65">
        <f t="shared" si="5"/>
        <v>14.1875</v>
      </c>
      <c r="O31" s="65">
        <f t="shared" si="5"/>
        <v>2423.2249999999999</v>
      </c>
      <c r="P31" s="65">
        <f t="shared" si="5"/>
        <v>0</v>
      </c>
      <c r="Q31" s="65">
        <f>(IF(Q$27="%w/w SAR",((Q$28*10)*$B31),IF(Q$27="%w/w DM",(((Q$28*10)*($B$28/100))*$B31),IF(Q$27="kg/t SAR",(Q$28*$B31),IF(Q$27="kg/t DM",((Q$28*($B$28/100))*$B31),IF(Q$27="mg/kg SAR",((Q$28*0.001)*$B31),IF(Q$27="mg/kg DM",(((Q$28*0.001)*($B$28/100))*$B31),0)))))))*2.5</f>
        <v>137.47687500000001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0.29396500000000003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Court farm 27</v>
      </c>
      <c r="B32" s="11">
        <v>250</v>
      </c>
      <c r="C32" s="65">
        <f t="shared" ref="C32:C50" si="6">IF(C$27="%w/w SAR",((C$28*10)*$B32),IF(C$27="%w/w DM",(((C$28*10)*($B$28/100))*$B32),IF(C$27="kg/t SAR",(C$28*$B32),IF(C$27="kg/t DM",((C$28*($B$28/100))*$B32),IF(C$27="mg/kg SAR",((C$28*0.001)*$B32),IF(C$27="mg/kg DM",(((C$28*0.001)*($B$28/100))*$B32),0))))))</f>
        <v>38.590000000000003</v>
      </c>
      <c r="D32" s="65">
        <f t="shared" ref="D32:D50" si="7">(IF(D$27="%w/w SAR",((D$28*10)*$B32),IF(D$27="%w/w DM",(((D$28*10)*($B$28/100))*$B32),IF(D$27="kg/t SAR",(D$28*$B32),IF(D$27="kg/t DM",((D$28*($B$28/100))*$B32),IF(D$27="mg/kg SAR",((D$28*0.001)*$B32),IF(D$27="mg/kg DM",(((D$28*0.001)*($B$28/100))*$B32),"0")))))))*2.291</f>
        <v>6.7997452750000003</v>
      </c>
      <c r="E32" s="65">
        <f t="shared" ref="E32:E50" si="8">(IF(E$27="%w/w SAR",((E$28*10)*$B32),IF(E$27="%w/w DM",(((E$28*10)*($B$28/100))*$B32),IF(E$27="kg/t SAR",(E$28*$B32),IF(E$27="kg/t DM",((E$28*($B$28/100))*$B32),IF(E$27="mg/kg SAR",((E$28*0.001)*$B32),IF(E$27="mg/kg DM",(((E$28*0.001)*($B$28/100))*$B32),"0")))))))*1.205</f>
        <v>0.86163525000000019</v>
      </c>
      <c r="F32" s="65">
        <f t="shared" ref="F32:F50" si="9">(IF(F$27="%w/w SAR",((F$28*10)*$B32),IF(F$27="%w/w DM",(((F$28*10)*($B$28/100))*$B32),IF(F$27="kg/t SAR",(F$28*$B32),IF(F$27="kg/t DM",((F$28*($B$28/100))*$B32),IF(F$27="mg/kg SAR",((F$28*0.001)*$B32),IF(F$27="mg/kg DM",(((F$28*0.001)*($B$28/100))*$B32),"0")))))))*1.658</f>
        <v>3.7542508500000005</v>
      </c>
      <c r="G32" s="65">
        <f t="shared" si="5"/>
        <v>8.3422499999999997E-2</v>
      </c>
      <c r="H32" s="65">
        <f t="shared" si="5"/>
        <v>0.90800000000000003</v>
      </c>
      <c r="I32" s="65">
        <f t="shared" si="5"/>
        <v>0.13336249999999999</v>
      </c>
      <c r="J32" s="65">
        <f t="shared" si="5"/>
        <v>2.3267500000000003E-3</v>
      </c>
      <c r="K32" s="65">
        <f t="shared" si="5"/>
        <v>9.9880000000000021E-3</v>
      </c>
      <c r="L32" s="65">
        <f t="shared" si="5"/>
        <v>9.7610000000000002E-2</v>
      </c>
      <c r="M32" s="65">
        <f t="shared" si="5"/>
        <v>6.185750000000001E-2</v>
      </c>
      <c r="N32" s="65">
        <f t="shared" si="5"/>
        <v>14.1875</v>
      </c>
      <c r="O32" s="65">
        <f t="shared" si="5"/>
        <v>2423.2249999999999</v>
      </c>
      <c r="P32" s="65">
        <f t="shared" si="5"/>
        <v>0</v>
      </c>
      <c r="Q32" s="65">
        <f t="shared" ref="Q32:Q50" si="10">(IF(Q$27="%w/w SAR",((Q$28*10)*$B32),IF(Q$27="%w/w DM",(((Q$28*10)*($B$28/100))*$B32),IF(Q$27="kg/t SAR",(Q$28*$B32),IF(Q$27="kg/t DM",((Q$28*($B$28/100))*$B32),IF(Q$27="mg/kg SAR",((Q$28*0.001)*$B32),IF(Q$27="mg/kg DM",(((Q$28*0.001)*($B$28/100))*$B32),0)))))))*2.5</f>
        <v>137.47687500000001</v>
      </c>
      <c r="R32" s="65">
        <f t="shared" ref="R32:U50" si="11">IF(R$27="%w/w SAR",((R$28*10)*$B32),IF(R$27="%w/w DM",(((R$28*10)*($B$28/100))*$B32),IF(R$27="kg/t SAR",(R$28*$B32),IF(R$27="kg/t DM",((R$28*($B$28/100))*$B32),IF(R$27="mg/kg SAR",((R$28*0.001)*$B32),IF(R$27="mg/kg DM",(((R$28*0.001)*($B$28/100))*$B32),0))))))</f>
        <v>0</v>
      </c>
      <c r="S32" s="65">
        <f t="shared" si="11"/>
        <v>0.29396500000000003</v>
      </c>
      <c r="T32" s="65">
        <f t="shared" si="11"/>
        <v>0</v>
      </c>
      <c r="U32" s="126">
        <f t="shared" si="11"/>
        <v>0</v>
      </c>
    </row>
    <row r="33" spans="1:21" s="48" customFormat="1" ht="13" x14ac:dyDescent="0.35">
      <c r="A33" s="125" t="str">
        <f>E8</f>
        <v>Court farm 28</v>
      </c>
      <c r="B33" s="11">
        <v>250</v>
      </c>
      <c r="C33" s="65">
        <f t="shared" si="6"/>
        <v>38.590000000000003</v>
      </c>
      <c r="D33" s="65">
        <f t="shared" si="7"/>
        <v>6.7997452750000003</v>
      </c>
      <c r="E33" s="65">
        <f t="shared" si="8"/>
        <v>0.86163525000000019</v>
      </c>
      <c r="F33" s="65">
        <f t="shared" si="9"/>
        <v>3.7542508500000005</v>
      </c>
      <c r="G33" s="65">
        <f t="shared" si="5"/>
        <v>8.3422499999999997E-2</v>
      </c>
      <c r="H33" s="65">
        <f t="shared" si="5"/>
        <v>0.90800000000000003</v>
      </c>
      <c r="I33" s="65">
        <f t="shared" si="5"/>
        <v>0.13336249999999999</v>
      </c>
      <c r="J33" s="65">
        <f t="shared" si="5"/>
        <v>2.3267500000000003E-3</v>
      </c>
      <c r="K33" s="65">
        <f t="shared" si="5"/>
        <v>9.9880000000000021E-3</v>
      </c>
      <c r="L33" s="65">
        <f t="shared" si="5"/>
        <v>9.7610000000000002E-2</v>
      </c>
      <c r="M33" s="65">
        <f t="shared" si="5"/>
        <v>6.185750000000001E-2</v>
      </c>
      <c r="N33" s="65">
        <f t="shared" si="5"/>
        <v>14.1875</v>
      </c>
      <c r="O33" s="65">
        <f t="shared" si="5"/>
        <v>2423.2249999999999</v>
      </c>
      <c r="P33" s="65">
        <f t="shared" si="5"/>
        <v>0</v>
      </c>
      <c r="Q33" s="65">
        <f t="shared" si="10"/>
        <v>137.47687500000001</v>
      </c>
      <c r="R33" s="65">
        <f t="shared" si="11"/>
        <v>0</v>
      </c>
      <c r="S33" s="65">
        <f t="shared" si="11"/>
        <v>0.29396500000000003</v>
      </c>
      <c r="T33" s="65">
        <f t="shared" si="11"/>
        <v>0</v>
      </c>
      <c r="U33" s="126">
        <f t="shared" si="11"/>
        <v>0</v>
      </c>
    </row>
    <row r="34" spans="1:21" s="48" customFormat="1" ht="13" x14ac:dyDescent="0.35">
      <c r="A34" s="125" t="str">
        <f>F8</f>
        <v>Court farm 29</v>
      </c>
      <c r="B34" s="11">
        <v>250</v>
      </c>
      <c r="C34" s="65">
        <f t="shared" si="6"/>
        <v>38.590000000000003</v>
      </c>
      <c r="D34" s="65">
        <f t="shared" si="7"/>
        <v>6.7997452750000003</v>
      </c>
      <c r="E34" s="65">
        <f t="shared" si="8"/>
        <v>0.86163525000000019</v>
      </c>
      <c r="F34" s="65">
        <f t="shared" si="9"/>
        <v>3.7542508500000005</v>
      </c>
      <c r="G34" s="65">
        <f t="shared" si="5"/>
        <v>8.3422499999999997E-2</v>
      </c>
      <c r="H34" s="65">
        <f t="shared" si="5"/>
        <v>0.90800000000000003</v>
      </c>
      <c r="I34" s="65">
        <f t="shared" si="5"/>
        <v>0.13336249999999999</v>
      </c>
      <c r="J34" s="65">
        <f t="shared" si="5"/>
        <v>2.3267500000000003E-3</v>
      </c>
      <c r="K34" s="65">
        <f t="shared" si="5"/>
        <v>9.9880000000000021E-3</v>
      </c>
      <c r="L34" s="65">
        <f t="shared" si="5"/>
        <v>9.7610000000000002E-2</v>
      </c>
      <c r="M34" s="65">
        <f t="shared" si="5"/>
        <v>6.185750000000001E-2</v>
      </c>
      <c r="N34" s="65">
        <f t="shared" si="5"/>
        <v>14.1875</v>
      </c>
      <c r="O34" s="65">
        <f t="shared" si="5"/>
        <v>2423.2249999999999</v>
      </c>
      <c r="P34" s="65">
        <f t="shared" si="5"/>
        <v>0</v>
      </c>
      <c r="Q34" s="65">
        <f t="shared" si="10"/>
        <v>137.47687500000001</v>
      </c>
      <c r="R34" s="65">
        <f t="shared" si="11"/>
        <v>0</v>
      </c>
      <c r="S34" s="65">
        <f t="shared" si="11"/>
        <v>0.29396500000000003</v>
      </c>
      <c r="T34" s="65">
        <f t="shared" si="11"/>
        <v>0</v>
      </c>
      <c r="U34" s="126">
        <f t="shared" si="11"/>
        <v>0</v>
      </c>
    </row>
    <row r="35" spans="1:21" s="48" customFormat="1" ht="13" x14ac:dyDescent="0.35">
      <c r="A35" s="125" t="str">
        <f>G8</f>
        <v>Court farm 30</v>
      </c>
      <c r="B35" s="11">
        <v>250</v>
      </c>
      <c r="C35" s="65">
        <f t="shared" si="6"/>
        <v>38.590000000000003</v>
      </c>
      <c r="D35" s="65">
        <f t="shared" si="7"/>
        <v>6.7997452750000003</v>
      </c>
      <c r="E35" s="65">
        <f t="shared" si="8"/>
        <v>0.86163525000000019</v>
      </c>
      <c r="F35" s="65">
        <f t="shared" si="9"/>
        <v>3.7542508500000005</v>
      </c>
      <c r="G35" s="65">
        <f t="shared" si="5"/>
        <v>8.3422499999999997E-2</v>
      </c>
      <c r="H35" s="65">
        <f t="shared" si="5"/>
        <v>0.90800000000000003</v>
      </c>
      <c r="I35" s="65">
        <f t="shared" si="5"/>
        <v>0.13336249999999999</v>
      </c>
      <c r="J35" s="65">
        <f t="shared" si="5"/>
        <v>2.3267500000000003E-3</v>
      </c>
      <c r="K35" s="65">
        <f t="shared" si="5"/>
        <v>9.9880000000000021E-3</v>
      </c>
      <c r="L35" s="65">
        <f t="shared" si="5"/>
        <v>9.7610000000000002E-2</v>
      </c>
      <c r="M35" s="65">
        <f t="shared" si="5"/>
        <v>6.185750000000001E-2</v>
      </c>
      <c r="N35" s="65">
        <f t="shared" si="5"/>
        <v>14.1875</v>
      </c>
      <c r="O35" s="65">
        <f t="shared" si="5"/>
        <v>2423.2249999999999</v>
      </c>
      <c r="P35" s="65">
        <f t="shared" si="5"/>
        <v>0</v>
      </c>
      <c r="Q35" s="65">
        <f t="shared" si="10"/>
        <v>137.47687500000001</v>
      </c>
      <c r="R35" s="65">
        <f t="shared" si="11"/>
        <v>0</v>
      </c>
      <c r="S35" s="65">
        <f t="shared" si="11"/>
        <v>0.29396500000000003</v>
      </c>
      <c r="T35" s="65">
        <f t="shared" si="11"/>
        <v>0</v>
      </c>
      <c r="U35" s="126">
        <f t="shared" si="11"/>
        <v>0</v>
      </c>
    </row>
    <row r="36" spans="1:21" s="48" customFormat="1" ht="13" x14ac:dyDescent="0.35">
      <c r="A36" s="125" t="str">
        <f>H8</f>
        <v>Court farm 31</v>
      </c>
      <c r="B36" s="11">
        <v>250</v>
      </c>
      <c r="C36" s="65">
        <f t="shared" si="6"/>
        <v>38.590000000000003</v>
      </c>
      <c r="D36" s="65">
        <f t="shared" si="7"/>
        <v>6.7997452750000003</v>
      </c>
      <c r="E36" s="65">
        <f t="shared" si="8"/>
        <v>0.86163525000000019</v>
      </c>
      <c r="F36" s="65">
        <f t="shared" si="9"/>
        <v>3.7542508500000005</v>
      </c>
      <c r="G36" s="65">
        <f t="shared" si="5"/>
        <v>8.3422499999999997E-2</v>
      </c>
      <c r="H36" s="65">
        <f t="shared" si="5"/>
        <v>0.90800000000000003</v>
      </c>
      <c r="I36" s="65">
        <f t="shared" si="5"/>
        <v>0.13336249999999999</v>
      </c>
      <c r="J36" s="65">
        <f t="shared" si="5"/>
        <v>2.3267500000000003E-3</v>
      </c>
      <c r="K36" s="65">
        <f t="shared" si="5"/>
        <v>9.9880000000000021E-3</v>
      </c>
      <c r="L36" s="65">
        <f t="shared" si="5"/>
        <v>9.7610000000000002E-2</v>
      </c>
      <c r="M36" s="65">
        <f t="shared" si="5"/>
        <v>6.185750000000001E-2</v>
      </c>
      <c r="N36" s="65">
        <f t="shared" si="5"/>
        <v>14.1875</v>
      </c>
      <c r="O36" s="65">
        <f t="shared" si="5"/>
        <v>2423.2249999999999</v>
      </c>
      <c r="P36" s="65">
        <f t="shared" si="5"/>
        <v>0</v>
      </c>
      <c r="Q36" s="65">
        <f t="shared" si="10"/>
        <v>137.47687500000001</v>
      </c>
      <c r="R36" s="65">
        <f t="shared" si="11"/>
        <v>0</v>
      </c>
      <c r="S36" s="65">
        <f t="shared" si="11"/>
        <v>0.29396500000000003</v>
      </c>
      <c r="T36" s="65">
        <f t="shared" si="11"/>
        <v>0</v>
      </c>
      <c r="U36" s="126">
        <f t="shared" si="11"/>
        <v>0</v>
      </c>
    </row>
    <row r="37" spans="1:21" s="48" customFormat="1" ht="13" x14ac:dyDescent="0.35">
      <c r="A37" s="125" t="str">
        <f>I8</f>
        <v>Court farm 32</v>
      </c>
      <c r="B37" s="11">
        <v>250</v>
      </c>
      <c r="C37" s="65">
        <f t="shared" si="6"/>
        <v>38.590000000000003</v>
      </c>
      <c r="D37" s="65">
        <f t="shared" si="7"/>
        <v>6.7997452750000003</v>
      </c>
      <c r="E37" s="65">
        <f t="shared" si="8"/>
        <v>0.86163525000000019</v>
      </c>
      <c r="F37" s="65">
        <f t="shared" si="9"/>
        <v>3.7542508500000005</v>
      </c>
      <c r="G37" s="65">
        <f t="shared" si="5"/>
        <v>8.3422499999999997E-2</v>
      </c>
      <c r="H37" s="65">
        <f t="shared" si="5"/>
        <v>0.90800000000000003</v>
      </c>
      <c r="I37" s="65">
        <f t="shared" si="5"/>
        <v>0.13336249999999999</v>
      </c>
      <c r="J37" s="65">
        <f t="shared" si="5"/>
        <v>2.3267500000000003E-3</v>
      </c>
      <c r="K37" s="65">
        <f t="shared" si="5"/>
        <v>9.9880000000000021E-3</v>
      </c>
      <c r="L37" s="65">
        <f t="shared" si="5"/>
        <v>9.7610000000000002E-2</v>
      </c>
      <c r="M37" s="65">
        <f t="shared" si="5"/>
        <v>6.185750000000001E-2</v>
      </c>
      <c r="N37" s="65">
        <f t="shared" si="5"/>
        <v>14.1875</v>
      </c>
      <c r="O37" s="65">
        <f t="shared" si="5"/>
        <v>2423.2249999999999</v>
      </c>
      <c r="P37" s="65">
        <f t="shared" si="5"/>
        <v>0</v>
      </c>
      <c r="Q37" s="65">
        <f t="shared" si="10"/>
        <v>137.47687500000001</v>
      </c>
      <c r="R37" s="65">
        <f t="shared" si="11"/>
        <v>0</v>
      </c>
      <c r="S37" s="65">
        <f t="shared" si="11"/>
        <v>0.29396500000000003</v>
      </c>
      <c r="T37" s="65">
        <f t="shared" si="11"/>
        <v>0</v>
      </c>
      <c r="U37" s="126">
        <f t="shared" si="11"/>
        <v>0</v>
      </c>
    </row>
    <row r="38" spans="1:21" s="48" customFormat="1" ht="13" x14ac:dyDescent="0.35">
      <c r="A38" s="125" t="str">
        <f>J8</f>
        <v>Court farm 35</v>
      </c>
      <c r="B38" s="11">
        <v>250</v>
      </c>
      <c r="C38" s="65">
        <f t="shared" si="6"/>
        <v>38.590000000000003</v>
      </c>
      <c r="D38" s="65">
        <f t="shared" si="7"/>
        <v>6.7997452750000003</v>
      </c>
      <c r="E38" s="65">
        <f t="shared" si="8"/>
        <v>0.86163525000000019</v>
      </c>
      <c r="F38" s="65">
        <f t="shared" si="9"/>
        <v>3.7542508500000005</v>
      </c>
      <c r="G38" s="65">
        <f t="shared" si="5"/>
        <v>8.3422499999999997E-2</v>
      </c>
      <c r="H38" s="65">
        <f t="shared" si="5"/>
        <v>0.90800000000000003</v>
      </c>
      <c r="I38" s="65">
        <f t="shared" si="5"/>
        <v>0.13336249999999999</v>
      </c>
      <c r="J38" s="65">
        <f t="shared" si="5"/>
        <v>2.3267500000000003E-3</v>
      </c>
      <c r="K38" s="65">
        <f t="shared" si="5"/>
        <v>9.9880000000000021E-3</v>
      </c>
      <c r="L38" s="65">
        <f t="shared" si="5"/>
        <v>9.7610000000000002E-2</v>
      </c>
      <c r="M38" s="65">
        <f t="shared" si="5"/>
        <v>6.185750000000001E-2</v>
      </c>
      <c r="N38" s="65">
        <f t="shared" si="5"/>
        <v>14.1875</v>
      </c>
      <c r="O38" s="65">
        <f t="shared" si="5"/>
        <v>2423.2249999999999</v>
      </c>
      <c r="P38" s="65">
        <f t="shared" si="5"/>
        <v>0</v>
      </c>
      <c r="Q38" s="65">
        <f t="shared" si="10"/>
        <v>137.47687500000001</v>
      </c>
      <c r="R38" s="65">
        <f t="shared" si="11"/>
        <v>0</v>
      </c>
      <c r="S38" s="65">
        <f t="shared" si="11"/>
        <v>0.29396500000000003</v>
      </c>
      <c r="T38" s="65">
        <f t="shared" si="11"/>
        <v>0</v>
      </c>
      <c r="U38" s="126">
        <f t="shared" si="11"/>
        <v>0</v>
      </c>
    </row>
    <row r="39" spans="1:21" s="48" customFormat="1" ht="13" x14ac:dyDescent="0.35">
      <c r="A39" s="125" t="str">
        <f>K8</f>
        <v>Court farm 36</v>
      </c>
      <c r="B39" s="11">
        <v>250</v>
      </c>
      <c r="C39" s="65">
        <f t="shared" si="6"/>
        <v>38.590000000000003</v>
      </c>
      <c r="D39" s="65">
        <f t="shared" si="7"/>
        <v>6.7997452750000003</v>
      </c>
      <c r="E39" s="65">
        <f t="shared" si="8"/>
        <v>0.86163525000000019</v>
      </c>
      <c r="F39" s="65">
        <f t="shared" si="9"/>
        <v>3.7542508500000005</v>
      </c>
      <c r="G39" s="65">
        <f t="shared" si="5"/>
        <v>8.3422499999999997E-2</v>
      </c>
      <c r="H39" s="65">
        <f t="shared" si="5"/>
        <v>0.90800000000000003</v>
      </c>
      <c r="I39" s="65">
        <f t="shared" si="5"/>
        <v>0.13336249999999999</v>
      </c>
      <c r="J39" s="65">
        <f t="shared" si="5"/>
        <v>2.3267500000000003E-3</v>
      </c>
      <c r="K39" s="65">
        <f t="shared" si="5"/>
        <v>9.9880000000000021E-3</v>
      </c>
      <c r="L39" s="65">
        <f t="shared" si="5"/>
        <v>9.7610000000000002E-2</v>
      </c>
      <c r="M39" s="65">
        <f t="shared" si="5"/>
        <v>6.185750000000001E-2</v>
      </c>
      <c r="N39" s="65">
        <f t="shared" si="5"/>
        <v>14.1875</v>
      </c>
      <c r="O39" s="65">
        <f t="shared" si="5"/>
        <v>2423.2249999999999</v>
      </c>
      <c r="P39" s="65">
        <f t="shared" si="5"/>
        <v>0</v>
      </c>
      <c r="Q39" s="65">
        <f t="shared" si="10"/>
        <v>137.47687500000001</v>
      </c>
      <c r="R39" s="65">
        <f t="shared" si="11"/>
        <v>0</v>
      </c>
      <c r="S39" s="65">
        <f t="shared" si="11"/>
        <v>0.29396500000000003</v>
      </c>
      <c r="T39" s="65">
        <f t="shared" si="11"/>
        <v>0</v>
      </c>
      <c r="U39" s="126">
        <f t="shared" si="11"/>
        <v>0</v>
      </c>
    </row>
    <row r="40" spans="1:21" s="48" customFormat="1" ht="13" x14ac:dyDescent="0.35">
      <c r="A40" s="125" t="str">
        <f>L8</f>
        <v>Court farm 37</v>
      </c>
      <c r="B40" s="11">
        <v>250</v>
      </c>
      <c r="C40" s="65">
        <f t="shared" si="6"/>
        <v>38.590000000000003</v>
      </c>
      <c r="D40" s="65">
        <f t="shared" si="7"/>
        <v>6.7997452750000003</v>
      </c>
      <c r="E40" s="65">
        <f t="shared" si="8"/>
        <v>0.86163525000000019</v>
      </c>
      <c r="F40" s="65">
        <f t="shared" si="9"/>
        <v>3.7542508500000005</v>
      </c>
      <c r="G40" s="65">
        <f t="shared" si="5"/>
        <v>8.3422499999999997E-2</v>
      </c>
      <c r="H40" s="65">
        <f t="shared" si="5"/>
        <v>0.90800000000000003</v>
      </c>
      <c r="I40" s="65">
        <f t="shared" si="5"/>
        <v>0.13336249999999999</v>
      </c>
      <c r="J40" s="65">
        <f t="shared" si="5"/>
        <v>2.3267500000000003E-3</v>
      </c>
      <c r="K40" s="65">
        <f t="shared" si="5"/>
        <v>9.9880000000000021E-3</v>
      </c>
      <c r="L40" s="65">
        <f t="shared" si="5"/>
        <v>9.7610000000000002E-2</v>
      </c>
      <c r="M40" s="65">
        <f t="shared" si="5"/>
        <v>6.185750000000001E-2</v>
      </c>
      <c r="N40" s="65">
        <f t="shared" si="5"/>
        <v>14.1875</v>
      </c>
      <c r="O40" s="65">
        <f t="shared" si="5"/>
        <v>2423.2249999999999</v>
      </c>
      <c r="P40" s="65">
        <f t="shared" si="5"/>
        <v>0</v>
      </c>
      <c r="Q40" s="65">
        <f t="shared" si="10"/>
        <v>137.47687500000001</v>
      </c>
      <c r="R40" s="65">
        <f t="shared" si="11"/>
        <v>0</v>
      </c>
      <c r="S40" s="65">
        <f t="shared" si="11"/>
        <v>0.29396500000000003</v>
      </c>
      <c r="T40" s="65">
        <f t="shared" si="11"/>
        <v>0</v>
      </c>
      <c r="U40" s="126">
        <f t="shared" si="11"/>
        <v>0</v>
      </c>
    </row>
    <row r="41" spans="1:21" s="48" customFormat="1" ht="13" x14ac:dyDescent="0.35">
      <c r="A41" s="125" t="str">
        <f>M8</f>
        <v>Court farm 41</v>
      </c>
      <c r="B41" s="11">
        <v>250</v>
      </c>
      <c r="C41" s="65">
        <f t="shared" si="6"/>
        <v>38.590000000000003</v>
      </c>
      <c r="D41" s="65">
        <f t="shared" si="7"/>
        <v>6.7997452750000003</v>
      </c>
      <c r="E41" s="65">
        <f t="shared" si="8"/>
        <v>0.86163525000000019</v>
      </c>
      <c r="F41" s="65">
        <f t="shared" si="9"/>
        <v>3.7542508500000005</v>
      </c>
      <c r="G41" s="65">
        <f t="shared" si="5"/>
        <v>8.3422499999999997E-2</v>
      </c>
      <c r="H41" s="65">
        <f t="shared" si="5"/>
        <v>0.90800000000000003</v>
      </c>
      <c r="I41" s="65">
        <f t="shared" si="5"/>
        <v>0.13336249999999999</v>
      </c>
      <c r="J41" s="65">
        <f t="shared" si="5"/>
        <v>2.3267500000000003E-3</v>
      </c>
      <c r="K41" s="65">
        <f t="shared" si="5"/>
        <v>9.9880000000000021E-3</v>
      </c>
      <c r="L41" s="65">
        <f t="shared" si="5"/>
        <v>9.7610000000000002E-2</v>
      </c>
      <c r="M41" s="65">
        <f t="shared" si="5"/>
        <v>6.185750000000001E-2</v>
      </c>
      <c r="N41" s="65">
        <f t="shared" si="5"/>
        <v>14.1875</v>
      </c>
      <c r="O41" s="65">
        <f t="shared" si="5"/>
        <v>2423.2249999999999</v>
      </c>
      <c r="P41" s="65">
        <f t="shared" si="5"/>
        <v>0</v>
      </c>
      <c r="Q41" s="65">
        <f t="shared" si="10"/>
        <v>137.47687500000001</v>
      </c>
      <c r="R41" s="65">
        <f t="shared" si="11"/>
        <v>0</v>
      </c>
      <c r="S41" s="65">
        <f t="shared" si="11"/>
        <v>0.29396500000000003</v>
      </c>
      <c r="T41" s="65">
        <f t="shared" si="11"/>
        <v>0</v>
      </c>
      <c r="U41" s="126">
        <f t="shared" si="11"/>
        <v>0</v>
      </c>
    </row>
    <row r="42" spans="1:21" s="48" customFormat="1" ht="13" x14ac:dyDescent="0.35">
      <c r="A42" s="125" t="str">
        <f>N8</f>
        <v>Court farm 42</v>
      </c>
      <c r="B42" s="11">
        <v>250</v>
      </c>
      <c r="C42" s="65">
        <f t="shared" si="6"/>
        <v>38.590000000000003</v>
      </c>
      <c r="D42" s="65">
        <f t="shared" si="7"/>
        <v>6.7997452750000003</v>
      </c>
      <c r="E42" s="65">
        <f t="shared" si="8"/>
        <v>0.86163525000000019</v>
      </c>
      <c r="F42" s="65">
        <f t="shared" si="9"/>
        <v>3.7542508500000005</v>
      </c>
      <c r="G42" s="65">
        <f t="shared" si="5"/>
        <v>8.3422499999999997E-2</v>
      </c>
      <c r="H42" s="65">
        <f t="shared" si="5"/>
        <v>0.90800000000000003</v>
      </c>
      <c r="I42" s="65">
        <f t="shared" si="5"/>
        <v>0.13336249999999999</v>
      </c>
      <c r="J42" s="65">
        <f t="shared" si="5"/>
        <v>2.3267500000000003E-3</v>
      </c>
      <c r="K42" s="65">
        <f t="shared" si="5"/>
        <v>9.9880000000000021E-3</v>
      </c>
      <c r="L42" s="65">
        <f t="shared" si="5"/>
        <v>9.7610000000000002E-2</v>
      </c>
      <c r="M42" s="65">
        <f t="shared" si="5"/>
        <v>6.185750000000001E-2</v>
      </c>
      <c r="N42" s="65">
        <f t="shared" si="5"/>
        <v>14.1875</v>
      </c>
      <c r="O42" s="65">
        <f t="shared" si="5"/>
        <v>2423.2249999999999</v>
      </c>
      <c r="P42" s="65">
        <f t="shared" si="5"/>
        <v>0</v>
      </c>
      <c r="Q42" s="65">
        <f t="shared" si="10"/>
        <v>137.47687500000001</v>
      </c>
      <c r="R42" s="65">
        <f t="shared" si="11"/>
        <v>0</v>
      </c>
      <c r="S42" s="65">
        <f t="shared" si="11"/>
        <v>0.29396500000000003</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Court farm 26</v>
      </c>
      <c r="C57" s="8" t="str">
        <f t="shared" ref="C57:U57" si="13">D8</f>
        <v>Court farm 27</v>
      </c>
      <c r="D57" s="8" t="str">
        <f t="shared" si="13"/>
        <v>Court farm 28</v>
      </c>
      <c r="E57" s="8" t="str">
        <f t="shared" si="13"/>
        <v>Court farm 29</v>
      </c>
      <c r="F57" s="8" t="str">
        <f t="shared" si="13"/>
        <v>Court farm 30</v>
      </c>
      <c r="G57" s="8" t="str">
        <f t="shared" si="13"/>
        <v>Court farm 31</v>
      </c>
      <c r="H57" s="8" t="str">
        <f t="shared" si="13"/>
        <v>Court farm 32</v>
      </c>
      <c r="I57" s="8" t="str">
        <f t="shared" si="13"/>
        <v>Court farm 35</v>
      </c>
      <c r="J57" s="8" t="str">
        <f t="shared" si="13"/>
        <v>Court farm 36</v>
      </c>
      <c r="K57" s="8" t="str">
        <f t="shared" si="13"/>
        <v>Court farm 37</v>
      </c>
      <c r="L57" s="8" t="str">
        <f t="shared" si="13"/>
        <v>Court farm 41</v>
      </c>
      <c r="M57" s="8" t="str">
        <f t="shared" si="13"/>
        <v>Court farm 42</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6.1</v>
      </c>
      <c r="C60" s="64">
        <f t="shared" ref="C60:U60" si="14">D10</f>
        <v>7.3</v>
      </c>
      <c r="D60" s="64">
        <f t="shared" si="14"/>
        <v>7.2</v>
      </c>
      <c r="E60" s="64">
        <f t="shared" si="14"/>
        <v>6.1</v>
      </c>
      <c r="F60" s="64">
        <f t="shared" si="14"/>
        <v>6.2</v>
      </c>
      <c r="G60" s="64">
        <f t="shared" si="14"/>
        <v>6.3</v>
      </c>
      <c r="H60" s="64">
        <f t="shared" si="14"/>
        <v>6.3</v>
      </c>
      <c r="I60" s="64">
        <f t="shared" si="14"/>
        <v>6.6</v>
      </c>
      <c r="J60" s="64">
        <f t="shared" si="14"/>
        <v>6.2</v>
      </c>
      <c r="K60" s="64">
        <f t="shared" si="14"/>
        <v>6</v>
      </c>
      <c r="L60" s="64">
        <f t="shared" si="14"/>
        <v>7.2</v>
      </c>
      <c r="M60" s="64">
        <f t="shared" si="14"/>
        <v>7.2</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-6.5999999999999979</v>
      </c>
      <c r="D64" s="65">
        <f t="shared" si="17"/>
        <v>-6</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-6</v>
      </c>
      <c r="M64" s="65">
        <f t="shared" si="17"/>
        <v>-6</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6.5999999999999979</v>
      </c>
      <c r="D65" s="65">
        <f t="shared" si="18"/>
        <v>6</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6</v>
      </c>
      <c r="M65" s="65">
        <f t="shared" si="18"/>
        <v>6</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Woodstock'!C1:D1</f>
        <v>PAN-031547</v>
      </c>
      <c r="D1" s="173"/>
      <c r="E1" s="106" t="s">
        <v>45</v>
      </c>
      <c r="F1" s="113">
        <f>'Field data and Woodstock'!F1</f>
        <v>49.65</v>
      </c>
      <c r="G1" s="162" t="s">
        <v>43</v>
      </c>
      <c r="H1" s="163"/>
      <c r="I1" s="109">
        <v>6</v>
      </c>
      <c r="J1" s="130" t="s">
        <v>153</v>
      </c>
      <c r="K1" s="131"/>
      <c r="L1" s="109">
        <v>325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Woodstock'!C2:D2</f>
        <v>EPR/AB3891CX</v>
      </c>
      <c r="D2" s="169"/>
      <c r="E2" s="96" t="s">
        <v>109</v>
      </c>
      <c r="F2" s="110">
        <v>190902</v>
      </c>
      <c r="G2" s="164" t="s">
        <v>110</v>
      </c>
      <c r="H2" s="165"/>
      <c r="I2" s="110"/>
      <c r="J2" s="132" t="s">
        <v>158</v>
      </c>
      <c r="K2" s="133"/>
      <c r="L2" s="110">
        <v>0.91300000000000003</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Woodstock'!C3:D3</f>
        <v>Mr Daniel James and Mrs Carys James</v>
      </c>
      <c r="D3" s="169"/>
      <c r="E3" s="96" t="s">
        <v>108</v>
      </c>
      <c r="F3" s="111" t="s">
        <v>78</v>
      </c>
      <c r="G3" s="132" t="s">
        <v>159</v>
      </c>
      <c r="H3" s="133"/>
      <c r="I3" s="110"/>
      <c r="J3" s="134" t="s">
        <v>154</v>
      </c>
      <c r="K3" s="135"/>
      <c r="L3" s="110">
        <f>(L1/(L2*10000))*100</f>
        <v>3.5596933187294635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Woodstock'!C4:D4</f>
        <v>Middle Woodstock Farm
Clarbeston Road, Woodstock, Pembrokeshire SA63</v>
      </c>
      <c r="D4" s="171"/>
      <c r="E4" s="99" t="s">
        <v>1</v>
      </c>
      <c r="F4" s="110" t="s">
        <v>183</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Woodstock'!C5:D5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Woodstock'!C8</f>
        <v>Court farm 26</v>
      </c>
      <c r="D8" s="49" t="str">
        <f>'Field data and Woodstock'!D8</f>
        <v>Court farm 27</v>
      </c>
      <c r="E8" s="49" t="str">
        <f>'Field data and Woodstock'!E8</f>
        <v>Court farm 28</v>
      </c>
      <c r="F8" s="49" t="str">
        <f>'Field data and Woodstock'!F8</f>
        <v>Court farm 29</v>
      </c>
      <c r="G8" s="49" t="str">
        <f>'Field data and Woodstock'!G8</f>
        <v>Court farm 30</v>
      </c>
      <c r="H8" s="49" t="str">
        <f>'Field data and Woodstock'!H8</f>
        <v>Court farm 31</v>
      </c>
      <c r="I8" s="49" t="str">
        <f>'Field data and Woodstock'!I8</f>
        <v>Court farm 32</v>
      </c>
      <c r="J8" s="49" t="str">
        <f>'Field data and Woodstock'!J8</f>
        <v>Court farm 35</v>
      </c>
      <c r="K8" s="49" t="str">
        <f>'Field data and Woodstock'!K8</f>
        <v>Court farm 36</v>
      </c>
      <c r="L8" s="49" t="str">
        <f>'Field data and Woodstock'!L8</f>
        <v>Court farm 37</v>
      </c>
      <c r="M8" s="49" t="str">
        <f>'Field data and Woodstock'!M8</f>
        <v>Court farm 41</v>
      </c>
      <c r="N8" s="49" t="str">
        <f>'Field data and Woodstock'!N8</f>
        <v>Court farm 42</v>
      </c>
      <c r="O8" s="49">
        <f>'Field data and Woodstock'!O8</f>
        <v>0</v>
      </c>
      <c r="P8" s="49">
        <f>'Field data and Woodstock'!P8</f>
        <v>0</v>
      </c>
      <c r="Q8" s="49">
        <f>'Field data and Woodstock'!Q8</f>
        <v>0</v>
      </c>
      <c r="R8" s="49">
        <f>'Field data and Woodstock'!R8</f>
        <v>0</v>
      </c>
      <c r="S8" s="49">
        <f>'Field data and Woodstock'!S8</f>
        <v>0</v>
      </c>
      <c r="T8" s="49">
        <f>'Field data and Woodstock'!T8</f>
        <v>0</v>
      </c>
      <c r="U8" s="49">
        <f>'Field data and Woodstock'!U8</f>
        <v>0</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f>'Field data and Woodstock'!O9</f>
        <v>0</v>
      </c>
      <c r="P9" s="49">
        <f>'Field data and Woodstock'!P9</f>
        <v>0</v>
      </c>
      <c r="Q9" s="49">
        <f>'Field data and Woodstock'!Q9</f>
        <v>0</v>
      </c>
      <c r="R9" s="49">
        <f>'Field data and Woodstock'!R9</f>
        <v>0</v>
      </c>
      <c r="S9" s="49">
        <f>'Field data and Woodstock'!S9</f>
        <v>0</v>
      </c>
      <c r="T9" s="49">
        <f>'Field data and Woodstock'!T9</f>
        <v>0</v>
      </c>
      <c r="U9" s="49">
        <f>'Field data and Woodstock'!U9</f>
        <v>0</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Woodstock'!C10</f>
        <v>6.1</v>
      </c>
      <c r="D10" s="49">
        <f>'Field data and Woodstock'!D10</f>
        <v>7.3</v>
      </c>
      <c r="E10" s="49">
        <f>'Field data and Woodstock'!E10</f>
        <v>7.2</v>
      </c>
      <c r="F10" s="49">
        <f>'Field data and Woodstock'!F10</f>
        <v>6.1</v>
      </c>
      <c r="G10" s="49">
        <f>'Field data and Woodstock'!G10</f>
        <v>6.2</v>
      </c>
      <c r="H10" s="49">
        <f>'Field data and Woodstock'!H10</f>
        <v>6.3</v>
      </c>
      <c r="I10" s="49">
        <f>'Field data and Woodstock'!I10</f>
        <v>6.3</v>
      </c>
      <c r="J10" s="49">
        <f>'Field data and Woodstock'!J10</f>
        <v>6.6</v>
      </c>
      <c r="K10" s="49">
        <f>'Field data and Woodstock'!K10</f>
        <v>6.2</v>
      </c>
      <c r="L10" s="49">
        <f>'Field data and Woodstock'!L10</f>
        <v>6</v>
      </c>
      <c r="M10" s="49">
        <f>'Field data and Woodstock'!M10</f>
        <v>7.2</v>
      </c>
      <c r="N10" s="49">
        <f>'Field data and Woodstock'!N10</f>
        <v>7.2</v>
      </c>
      <c r="O10" s="49">
        <f>'Field data and Woodstock'!O10</f>
        <v>0</v>
      </c>
      <c r="P10" s="49">
        <f>'Field data and Woodstock'!P10</f>
        <v>0</v>
      </c>
      <c r="Q10" s="49">
        <f>'Field data and Woodstock'!Q10</f>
        <v>0</v>
      </c>
      <c r="R10" s="49">
        <f>'Field data and Woodstock'!R10</f>
        <v>0</v>
      </c>
      <c r="S10" s="49">
        <f>'Field data and Woodstock'!S10</f>
        <v>0</v>
      </c>
      <c r="T10" s="49">
        <f>'Field data and Woodstock'!T10</f>
        <v>0</v>
      </c>
      <c r="U10" s="49">
        <f>'Field data and Woodstock'!U10</f>
        <v>0</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Woodstock'!C11</f>
        <v>2</v>
      </c>
      <c r="D11" s="49">
        <f>'Field data and Woodstock'!D11</f>
        <v>3</v>
      </c>
      <c r="E11" s="49">
        <f>'Field data and Woodstock'!E11</f>
        <v>3</v>
      </c>
      <c r="F11" s="49">
        <f>'Field data and Woodstock'!F11</f>
        <v>2</v>
      </c>
      <c r="G11" s="49">
        <f>'Field data and Woodstock'!G11</f>
        <v>2</v>
      </c>
      <c r="H11" s="49">
        <f>'Field data and Woodstock'!H11</f>
        <v>2</v>
      </c>
      <c r="I11" s="49">
        <f>'Field data and Woodstock'!I11</f>
        <v>2</v>
      </c>
      <c r="J11" s="49">
        <f>'Field data and Woodstock'!J11</f>
        <v>3</v>
      </c>
      <c r="K11" s="49">
        <f>'Field data and Woodstock'!K11</f>
        <v>3</v>
      </c>
      <c r="L11" s="49">
        <f>'Field data and Woodstock'!L11</f>
        <v>2</v>
      </c>
      <c r="M11" s="49">
        <f>'Field data and Woodstock'!M11</f>
        <v>2</v>
      </c>
      <c r="N11" s="49">
        <f>'Field data and Woodstock'!N11</f>
        <v>2</v>
      </c>
      <c r="O11" s="49">
        <f>'Field data and Woodstock'!O11</f>
        <v>0</v>
      </c>
      <c r="P11" s="49">
        <f>'Field data and Woodstock'!P11</f>
        <v>0</v>
      </c>
      <c r="Q11" s="49">
        <f>'Field data and Woodstock'!Q11</f>
        <v>0</v>
      </c>
      <c r="R11" s="49">
        <f>'Field data and Woodstock'!R11</f>
        <v>0</v>
      </c>
      <c r="S11" s="49">
        <f>'Field data and Woodstock'!S11</f>
        <v>0</v>
      </c>
      <c r="T11" s="49">
        <f>'Field data and Woodstock'!T11</f>
        <v>0</v>
      </c>
      <c r="U11" s="49">
        <f>'Field data and Woodstock'!U11</f>
        <v>0</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Woodstock'!C12</f>
        <v>2</v>
      </c>
      <c r="D12" s="49">
        <f>'Field data and Woodstock'!D12</f>
        <v>1</v>
      </c>
      <c r="E12" s="49">
        <f>'Field data and Woodstock'!E12</f>
        <v>1</v>
      </c>
      <c r="F12" s="49">
        <f>'Field data and Woodstock'!F12</f>
        <v>1</v>
      </c>
      <c r="G12" s="49">
        <f>'Field data and Woodstock'!G12</f>
        <v>1</v>
      </c>
      <c r="H12" s="49">
        <f>'Field data and Woodstock'!H12</f>
        <v>1</v>
      </c>
      <c r="I12" s="49">
        <f>'Field data and Woodstock'!I12</f>
        <v>0</v>
      </c>
      <c r="J12" s="49">
        <f>'Field data and Woodstock'!J12</f>
        <v>1</v>
      </c>
      <c r="K12" s="49">
        <f>'Field data and Woodstock'!K12</f>
        <v>1</v>
      </c>
      <c r="L12" s="49">
        <f>'Field data and Woodstock'!L12</f>
        <v>1</v>
      </c>
      <c r="M12" s="49">
        <f>'Field data and Woodstock'!M12</f>
        <v>2</v>
      </c>
      <c r="N12" s="49">
        <f>'Field data and Woodstock'!N12</f>
        <v>1</v>
      </c>
      <c r="O12" s="49">
        <f>'Field data and Woodstock'!O12</f>
        <v>0</v>
      </c>
      <c r="P12" s="49">
        <f>'Field data and Woodstock'!P12</f>
        <v>0</v>
      </c>
      <c r="Q12" s="49">
        <f>'Field data and Woodstock'!Q12</f>
        <v>0</v>
      </c>
      <c r="R12" s="49">
        <f>'Field data and Woodstock'!R12</f>
        <v>0</v>
      </c>
      <c r="S12" s="49">
        <f>'Field data and Woodstock'!S12</f>
        <v>0</v>
      </c>
      <c r="T12" s="49">
        <f>'Field data and Woodstock'!T12</f>
        <v>0</v>
      </c>
      <c r="U12" s="49">
        <f>'Field data and Woodstock'!U12</f>
        <v>0</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Woodstock'!C13</f>
        <v>2</v>
      </c>
      <c r="D13" s="49">
        <f>'Field data and Woodstock'!D13</f>
        <v>2</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0</v>
      </c>
      <c r="P13" s="49">
        <f>'Field data and Woodstock'!P13</f>
        <v>0</v>
      </c>
      <c r="Q13" s="49">
        <f>'Field data and Woodstock'!Q13</f>
        <v>0</v>
      </c>
      <c r="R13" s="49">
        <f>'Field data and Woodstock'!R13</f>
        <v>0</v>
      </c>
      <c r="S13" s="49">
        <f>'Field data and Woodstock'!S13</f>
        <v>0</v>
      </c>
      <c r="T13" s="49">
        <f>'Field data and Woodstock'!T13</f>
        <v>0</v>
      </c>
      <c r="U13" s="49">
        <f>'Field data and Woodstock'!U13</f>
        <v>0</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f>'Field data and Woodstock'!O14</f>
        <v>0</v>
      </c>
      <c r="P14" s="83">
        <f>'Field data and Woodstock'!P14</f>
        <v>0</v>
      </c>
      <c r="Q14" s="83">
        <f>'Field data and Woodstock'!Q14</f>
        <v>0</v>
      </c>
      <c r="R14" s="83">
        <f>'Field data and Woodstock'!R14</f>
        <v>0</v>
      </c>
      <c r="S14" s="83">
        <f>'Field data and Woodstock'!S14</f>
        <v>0</v>
      </c>
      <c r="T14" s="83">
        <f>'Field data and Woodstock'!T14</f>
        <v>0</v>
      </c>
      <c r="U14" s="83">
        <f>'Field data and Woodstock'!U14</f>
        <v>0</v>
      </c>
      <c r="V14" s="103">
        <f>'Field data and Woodstock'!V14</f>
        <v>0</v>
      </c>
      <c r="AD14" s="22" t="s">
        <v>138</v>
      </c>
      <c r="AE14" s="22">
        <v>6</v>
      </c>
      <c r="AI14" s="43" t="s">
        <v>119</v>
      </c>
      <c r="AJ14" s="44">
        <v>0.8</v>
      </c>
      <c r="AK14" s="45">
        <v>1.7</v>
      </c>
      <c r="AL14" s="9">
        <v>12</v>
      </c>
      <c r="AM14" s="9">
        <v>6.7</v>
      </c>
      <c r="AN14" s="9" t="s">
        <v>135</v>
      </c>
    </row>
    <row r="15" spans="1:41" ht="13" x14ac:dyDescent="0.25">
      <c r="A15" s="148" t="s">
        <v>9</v>
      </c>
      <c r="B15" s="149"/>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0</v>
      </c>
      <c r="P15" s="49">
        <f>'Field data and Woodstock'!P15</f>
        <v>0</v>
      </c>
      <c r="Q15" s="49">
        <f>'Field data and Woodstock'!Q15</f>
        <v>0</v>
      </c>
      <c r="R15" s="49">
        <f>'Field data and Woodstock'!R15</f>
        <v>0</v>
      </c>
      <c r="S15" s="49">
        <f>'Field data and Woodstock'!S15</f>
        <v>0</v>
      </c>
      <c r="T15" s="49">
        <f>'Field data and Woodstock'!T15</f>
        <v>0</v>
      </c>
      <c r="U15" s="49">
        <f>'Field data and Woodstock'!U15</f>
        <v>0</v>
      </c>
      <c r="V15" s="102">
        <f>'Field data and Woodstock'!V15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f>'Field data and Woodstock'!O16</f>
        <v>0</v>
      </c>
      <c r="P16" s="104">
        <f>'Field data and Woodstock'!P16</f>
        <v>0</v>
      </c>
      <c r="Q16" s="104">
        <f>'Field data and Woodstock'!Q16</f>
        <v>0</v>
      </c>
      <c r="R16" s="104">
        <f>'Field data and Woodstock'!R16</f>
        <v>0</v>
      </c>
      <c r="S16" s="104">
        <f>'Field data and Woodstock'!S16</f>
        <v>0</v>
      </c>
      <c r="T16" s="104">
        <f>'Field data and Woodstock'!T16</f>
        <v>0</v>
      </c>
      <c r="U16" s="104">
        <f>'Field data and Woodstock'!U16</f>
        <v>0</v>
      </c>
      <c r="V16" s="105">
        <f>'Field data and Woodstock'!V16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53.525091199999999</v>
      </c>
      <c r="D18" s="12">
        <f>$D32</f>
        <v>53.525091199999999</v>
      </c>
      <c r="E18" s="12">
        <f>$D33</f>
        <v>53.525091199999999</v>
      </c>
      <c r="F18" s="12">
        <f>$D34</f>
        <v>53.525091199999999</v>
      </c>
      <c r="G18" s="12">
        <f>$D35</f>
        <v>53.525091199999999</v>
      </c>
      <c r="H18" s="12">
        <f>$D36</f>
        <v>53.525091199999999</v>
      </c>
      <c r="I18" s="12">
        <f>$D37</f>
        <v>53.525091199999999</v>
      </c>
      <c r="J18" s="12">
        <f>$D38</f>
        <v>53.525091199999999</v>
      </c>
      <c r="K18" s="12">
        <f>$D39</f>
        <v>53.525091199999999</v>
      </c>
      <c r="L18" s="12">
        <f>$D40</f>
        <v>53.525091199999999</v>
      </c>
      <c r="M18" s="12">
        <f>$D41</f>
        <v>53.525091199999999</v>
      </c>
      <c r="N18" s="12">
        <f>$D42</f>
        <v>53.525091199999999</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-38.274908799999999</v>
      </c>
      <c r="D19" s="12">
        <f t="shared" ref="D19:V19" si="1">D18-D17</f>
        <v>-38.274908799999999</v>
      </c>
      <c r="E19" s="12">
        <f t="shared" si="1"/>
        <v>-38.274908799999999</v>
      </c>
      <c r="F19" s="12">
        <f t="shared" si="1"/>
        <v>-38.274908799999999</v>
      </c>
      <c r="G19" s="12">
        <f t="shared" si="1"/>
        <v>-38.274908799999999</v>
      </c>
      <c r="H19" s="12">
        <f t="shared" si="1"/>
        <v>-38.274908799999999</v>
      </c>
      <c r="I19" s="12">
        <f t="shared" si="1"/>
        <v>-38.274908799999999</v>
      </c>
      <c r="J19" s="12">
        <f t="shared" si="1"/>
        <v>-38.274908799999999</v>
      </c>
      <c r="K19" s="12">
        <f t="shared" si="1"/>
        <v>-38.274908799999999</v>
      </c>
      <c r="L19" s="12">
        <f t="shared" si="1"/>
        <v>-38.274908799999999</v>
      </c>
      <c r="M19" s="12">
        <f t="shared" si="1"/>
        <v>-38.274908799999999</v>
      </c>
      <c r="N19" s="12">
        <f t="shared" si="1"/>
        <v>-38.274908799999999</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4.1941712000000004</v>
      </c>
      <c r="D22" s="12">
        <f>$E32</f>
        <v>4.1941712000000004</v>
      </c>
      <c r="E22" s="12">
        <f>$E33</f>
        <v>4.1941712000000004</v>
      </c>
      <c r="F22" s="12">
        <f>$E34</f>
        <v>4.1941712000000004</v>
      </c>
      <c r="G22" s="12">
        <f>$E35</f>
        <v>4.1941712000000004</v>
      </c>
      <c r="H22" s="12">
        <f>$E36</f>
        <v>4.1941712000000004</v>
      </c>
      <c r="I22" s="12">
        <f>$E37</f>
        <v>4.1941712000000004</v>
      </c>
      <c r="J22" s="12">
        <f>$E38</f>
        <v>4.1941712000000004</v>
      </c>
      <c r="K22" s="12">
        <f>$E39</f>
        <v>4.1941712000000004</v>
      </c>
      <c r="L22" s="12">
        <f>$E40</f>
        <v>4.1941712000000004</v>
      </c>
      <c r="M22" s="12">
        <f>$E41</f>
        <v>4.1941712000000004</v>
      </c>
      <c r="N22" s="12">
        <f>$E42</f>
        <v>4.1941712000000004</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-319.80582879999997</v>
      </c>
      <c r="D23" s="12">
        <f t="shared" ref="D23:V23" si="3">D22-D21</f>
        <v>-319.80582879999997</v>
      </c>
      <c r="E23" s="12">
        <f t="shared" si="3"/>
        <v>-319.80582879999997</v>
      </c>
      <c r="F23" s="12">
        <f t="shared" si="3"/>
        <v>-319.80582879999997</v>
      </c>
      <c r="G23" s="12">
        <f t="shared" si="3"/>
        <v>-319.80582879999997</v>
      </c>
      <c r="H23" s="12">
        <f t="shared" si="3"/>
        <v>-319.80582879999997</v>
      </c>
      <c r="I23" s="12">
        <f t="shared" si="3"/>
        <v>-319.80582879999997</v>
      </c>
      <c r="J23" s="12">
        <f t="shared" si="3"/>
        <v>-319.80582879999997</v>
      </c>
      <c r="K23" s="12">
        <f t="shared" si="3"/>
        <v>-319.80582879999997</v>
      </c>
      <c r="L23" s="12">
        <f t="shared" si="3"/>
        <v>-319.80582879999997</v>
      </c>
      <c r="M23" s="12">
        <f t="shared" si="3"/>
        <v>-319.80582879999997</v>
      </c>
      <c r="N23" s="12">
        <f t="shared" si="3"/>
        <v>-319.80582879999997</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2.98</v>
      </c>
      <c r="C28" s="11">
        <v>0.91300000000000003</v>
      </c>
      <c r="D28" s="11">
        <v>0.39200000000000002</v>
      </c>
      <c r="E28" s="11">
        <v>5.8400000000000001E-2</v>
      </c>
      <c r="F28" s="11">
        <v>440</v>
      </c>
      <c r="G28" s="11">
        <v>52.3</v>
      </c>
      <c r="H28" s="11">
        <v>137</v>
      </c>
      <c r="I28" s="11">
        <v>41.6</v>
      </c>
      <c r="J28" s="11">
        <v>0.74</v>
      </c>
      <c r="K28" s="15">
        <v>0.67</v>
      </c>
      <c r="L28" s="11">
        <v>34.200000000000003</v>
      </c>
      <c r="M28" s="11">
        <v>41.5</v>
      </c>
      <c r="N28" s="11">
        <v>2290</v>
      </c>
      <c r="O28" s="11">
        <v>403000</v>
      </c>
      <c r="P28" s="11"/>
      <c r="Q28" s="11">
        <v>8930</v>
      </c>
      <c r="R28" s="11"/>
      <c r="S28" s="11">
        <v>80.099999999999994</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Court farm 26</v>
      </c>
      <c r="B31" s="11">
        <v>200</v>
      </c>
      <c r="C31" s="65">
        <f>IF(C$27="%w/w SAR",((C$28*10)*$B31),IF(C$27="%w/w DM",(((C$28*10)*($B$28/100))*$B31),IF(C$27="kg/t SAR",(C$28*$B31),IF(C$27="kg/t DM",((C$28*($B$28/100))*$B31),IF(C$27="mg/kg SAR",((C$28*0.001)*$B31),IF(C$27="mg/kg DM",(((C$28*0.001)*($B$28/100))*$B31),0))))))</f>
        <v>54.414800000000007</v>
      </c>
      <c r="D31" s="65">
        <f>(IF(D$27="%w/w SAR",((D$28*10)*$B31),IF(D$27="%w/w DM",(((D$28*10)*($B$28/100))*$B31),IF(D$27="kg/t SAR",(D$28*$B31),IF(D$27="kg/t DM",((D$28*($B$28/100))*$B31),IF(D$27="mg/kg SAR",((D$28*0.001)*$B31),IF(D$27="mg/kg DM",(((D$28*0.001)*($B$28/100))*$B31),"0")))))))*2.291</f>
        <v>53.525091199999999</v>
      </c>
      <c r="E31" s="65">
        <f>(IF(E$27="%w/w SAR",((E$28*10)*$B31),IF(E$27="%w/w DM",(((E$28*10)*($B$28/100))*$B31),IF(E$27="kg/t SAR",(E$28*$B31),IF(E$27="kg/t DM",((E$28*($B$28/100))*$B31),IF(E$27="mg/kg SAR",((E$28*0.001)*$B31),IF(E$27="mg/kg DM",(((E$28*0.001)*($B$28/100))*$B31),"0")))))))*1.205</f>
        <v>4.1941712000000004</v>
      </c>
      <c r="F31" s="65">
        <f>(IF(F$27="%w/w SAR",((F$28*10)*$B31),IF(F$27="%w/w DM",(((F$28*10)*($B$28/100))*$B31),IF(F$27="kg/t SAR",(F$28*$B31),IF(F$27="kg/t DM",((F$28*($B$28/100))*$B31),IF(F$27="mg/kg SAR",((F$28*0.001)*$B31),IF(F$27="mg/kg DM",(((F$28*0.001)*($B$28/100))*$B31),"0")))))))*1.658</f>
        <v>4.3479391999999999</v>
      </c>
      <c r="G31" s="65">
        <f t="shared" ref="G31:P46" si="5">IF(G$27="%w/w SAR",((G$28*10)*$B31),IF(G$27="%w/w DM",(((G$28*10)*($B$28/100))*$B31),IF(G$27="kg/t SAR",(G$28*$B31),IF(G$27="kg/t DM",((G$28*($B$28/100))*$B31),IF(G$27="mg/kg SAR",((G$28*0.001)*$B31),IF(G$27="mg/kg DM",(((G$28*0.001)*($B$28/100))*$B31),0))))))</f>
        <v>0.31170799999999999</v>
      </c>
      <c r="H31" s="65">
        <f t="shared" si="5"/>
        <v>0.81652000000000013</v>
      </c>
      <c r="I31" s="65">
        <f t="shared" si="5"/>
        <v>0.24793600000000005</v>
      </c>
      <c r="J31" s="65">
        <f t="shared" si="5"/>
        <v>4.4104000000000001E-3</v>
      </c>
      <c r="K31" s="65">
        <f t="shared" si="5"/>
        <v>3.9932000000000006E-3</v>
      </c>
      <c r="L31" s="65">
        <f t="shared" si="5"/>
        <v>0.20383200000000001</v>
      </c>
      <c r="M31" s="65">
        <f t="shared" si="5"/>
        <v>0.24734</v>
      </c>
      <c r="N31" s="65">
        <f t="shared" si="5"/>
        <v>13.648399999999999</v>
      </c>
      <c r="O31" s="65">
        <f t="shared" si="5"/>
        <v>2401.88</v>
      </c>
      <c r="P31" s="65">
        <f t="shared" si="5"/>
        <v>0</v>
      </c>
      <c r="Q31" s="65">
        <f>(IF(Q$27="%w/w SAR",((Q$28*10)*$B31),IF(Q$27="%w/w DM",(((Q$28*10)*($B$28/100))*$B31),IF(Q$27="kg/t SAR",(Q$28*$B31),IF(Q$27="kg/t DM",((Q$28*($B$28/100))*$B31),IF(Q$27="mg/kg SAR",((Q$28*0.001)*$B31),IF(Q$27="mg/kg DM",(((Q$28*0.001)*($B$28/100))*$B31),0)))))))*2.5</f>
        <v>133.05700000000002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0.47739599999999999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Court farm 27</v>
      </c>
      <c r="B32" s="11">
        <v>200</v>
      </c>
      <c r="C32" s="65">
        <f t="shared" ref="C32:C50" si="6">IF(C$27="%w/w SAR",((C$28*10)*$B32),IF(C$27="%w/w DM",(((C$28*10)*($B$28/100))*$B32),IF(C$27="kg/t SAR",(C$28*$B32),IF(C$27="kg/t DM",((C$28*($B$28/100))*$B32),IF(C$27="mg/kg SAR",((C$28*0.001)*$B32),IF(C$27="mg/kg DM",(((C$28*0.001)*($B$28/100))*$B32),0))))))</f>
        <v>54.414800000000007</v>
      </c>
      <c r="D32" s="65">
        <f t="shared" ref="D32:D50" si="7">(IF(D$27="%w/w SAR",((D$28*10)*$B32),IF(D$27="%w/w DM",(((D$28*10)*($B$28/100))*$B32),IF(D$27="kg/t SAR",(D$28*$B32),IF(D$27="kg/t DM",((D$28*($B$28/100))*$B32),IF(D$27="mg/kg SAR",((D$28*0.001)*$B32),IF(D$27="mg/kg DM",(((D$28*0.001)*($B$28/100))*$B32),"0")))))))*2.291</f>
        <v>53.525091199999999</v>
      </c>
      <c r="E32" s="65">
        <f t="shared" ref="E32:E50" si="8">(IF(E$27="%w/w SAR",((E$28*10)*$B32),IF(E$27="%w/w DM",(((E$28*10)*($B$28/100))*$B32),IF(E$27="kg/t SAR",(E$28*$B32),IF(E$27="kg/t DM",((E$28*($B$28/100))*$B32),IF(E$27="mg/kg SAR",((E$28*0.001)*$B32),IF(E$27="mg/kg DM",(((E$28*0.001)*($B$28/100))*$B32),"0")))))))*1.205</f>
        <v>4.1941712000000004</v>
      </c>
      <c r="F32" s="65">
        <f t="shared" ref="F32:F50" si="9">(IF(F$27="%w/w SAR",((F$28*10)*$B32),IF(F$27="%w/w DM",(((F$28*10)*($B$28/100))*$B32),IF(F$27="kg/t SAR",(F$28*$B32),IF(F$27="kg/t DM",((F$28*($B$28/100))*$B32),IF(F$27="mg/kg SAR",((F$28*0.001)*$B32),IF(F$27="mg/kg DM",(((F$28*0.001)*($B$28/100))*$B32),"0")))))))*1.658</f>
        <v>4.3479391999999999</v>
      </c>
      <c r="G32" s="65">
        <f t="shared" si="5"/>
        <v>0.31170799999999999</v>
      </c>
      <c r="H32" s="65">
        <f t="shared" si="5"/>
        <v>0.81652000000000013</v>
      </c>
      <c r="I32" s="65">
        <f t="shared" si="5"/>
        <v>0.24793600000000005</v>
      </c>
      <c r="J32" s="65">
        <f t="shared" si="5"/>
        <v>4.4104000000000001E-3</v>
      </c>
      <c r="K32" s="65">
        <f t="shared" si="5"/>
        <v>3.9932000000000006E-3</v>
      </c>
      <c r="L32" s="65">
        <f t="shared" si="5"/>
        <v>0.20383200000000001</v>
      </c>
      <c r="M32" s="65">
        <f t="shared" si="5"/>
        <v>0.24734</v>
      </c>
      <c r="N32" s="65">
        <f t="shared" si="5"/>
        <v>13.648399999999999</v>
      </c>
      <c r="O32" s="65">
        <f t="shared" si="5"/>
        <v>2401.88</v>
      </c>
      <c r="P32" s="65">
        <f t="shared" si="5"/>
        <v>0</v>
      </c>
      <c r="Q32" s="65">
        <f t="shared" ref="Q32:Q50" si="10">(IF(Q$27="%w/w SAR",((Q$28*10)*$B32),IF(Q$27="%w/w DM",(((Q$28*10)*($B$28/100))*$B32),IF(Q$27="kg/t SAR",(Q$28*$B32),IF(Q$27="kg/t DM",((Q$28*($B$28/100))*$B32),IF(Q$27="mg/kg SAR",((Q$28*0.001)*$B32),IF(Q$27="mg/kg DM",(((Q$28*0.001)*($B$28/100))*$B32),0)))))))*2.5</f>
        <v>133.05700000000002</v>
      </c>
      <c r="R32" s="65">
        <f t="shared" ref="R32:U50" si="11">IF(R$27="%w/w SAR",((R$28*10)*$B32),IF(R$27="%w/w DM",(((R$28*10)*($B$28/100))*$B32),IF(R$27="kg/t SAR",(R$28*$B32),IF(R$27="kg/t DM",((R$28*($B$28/100))*$B32),IF(R$27="mg/kg SAR",((R$28*0.001)*$B32),IF(R$27="mg/kg DM",(((R$28*0.001)*($B$28/100))*$B32),0))))))</f>
        <v>0</v>
      </c>
      <c r="S32" s="65">
        <f t="shared" si="11"/>
        <v>0.47739599999999999</v>
      </c>
      <c r="T32" s="65">
        <f t="shared" si="11"/>
        <v>0</v>
      </c>
      <c r="U32" s="126">
        <f t="shared" si="11"/>
        <v>0</v>
      </c>
    </row>
    <row r="33" spans="1:21" s="48" customFormat="1" ht="13" x14ac:dyDescent="0.35">
      <c r="A33" s="125" t="str">
        <f>E8</f>
        <v>Court farm 28</v>
      </c>
      <c r="B33" s="11">
        <v>200</v>
      </c>
      <c r="C33" s="65">
        <f t="shared" si="6"/>
        <v>54.414800000000007</v>
      </c>
      <c r="D33" s="65">
        <f t="shared" si="7"/>
        <v>53.525091199999999</v>
      </c>
      <c r="E33" s="65">
        <f t="shared" si="8"/>
        <v>4.1941712000000004</v>
      </c>
      <c r="F33" s="65">
        <f t="shared" si="9"/>
        <v>4.3479391999999999</v>
      </c>
      <c r="G33" s="65">
        <f t="shared" si="5"/>
        <v>0.31170799999999999</v>
      </c>
      <c r="H33" s="65">
        <f t="shared" si="5"/>
        <v>0.81652000000000013</v>
      </c>
      <c r="I33" s="65">
        <f t="shared" si="5"/>
        <v>0.24793600000000005</v>
      </c>
      <c r="J33" s="65">
        <f t="shared" si="5"/>
        <v>4.4104000000000001E-3</v>
      </c>
      <c r="K33" s="65">
        <f t="shared" si="5"/>
        <v>3.9932000000000006E-3</v>
      </c>
      <c r="L33" s="65">
        <f t="shared" si="5"/>
        <v>0.20383200000000001</v>
      </c>
      <c r="M33" s="65">
        <f t="shared" si="5"/>
        <v>0.24734</v>
      </c>
      <c r="N33" s="65">
        <f t="shared" si="5"/>
        <v>13.648399999999999</v>
      </c>
      <c r="O33" s="65">
        <f t="shared" si="5"/>
        <v>2401.88</v>
      </c>
      <c r="P33" s="65">
        <f t="shared" si="5"/>
        <v>0</v>
      </c>
      <c r="Q33" s="65">
        <f t="shared" si="10"/>
        <v>133.05700000000002</v>
      </c>
      <c r="R33" s="65">
        <f t="shared" si="11"/>
        <v>0</v>
      </c>
      <c r="S33" s="65">
        <f t="shared" si="11"/>
        <v>0.47739599999999999</v>
      </c>
      <c r="T33" s="65">
        <f t="shared" si="11"/>
        <v>0</v>
      </c>
      <c r="U33" s="126">
        <f t="shared" si="11"/>
        <v>0</v>
      </c>
    </row>
    <row r="34" spans="1:21" s="48" customFormat="1" ht="13" x14ac:dyDescent="0.35">
      <c r="A34" s="125" t="str">
        <f>F8</f>
        <v>Court farm 29</v>
      </c>
      <c r="B34" s="11">
        <v>200</v>
      </c>
      <c r="C34" s="65">
        <f t="shared" si="6"/>
        <v>54.414800000000007</v>
      </c>
      <c r="D34" s="65">
        <f t="shared" si="7"/>
        <v>53.525091199999999</v>
      </c>
      <c r="E34" s="65">
        <f t="shared" si="8"/>
        <v>4.1941712000000004</v>
      </c>
      <c r="F34" s="65">
        <f t="shared" si="9"/>
        <v>4.3479391999999999</v>
      </c>
      <c r="G34" s="65">
        <f t="shared" si="5"/>
        <v>0.31170799999999999</v>
      </c>
      <c r="H34" s="65">
        <f t="shared" si="5"/>
        <v>0.81652000000000013</v>
      </c>
      <c r="I34" s="65">
        <f t="shared" si="5"/>
        <v>0.24793600000000005</v>
      </c>
      <c r="J34" s="65">
        <f t="shared" si="5"/>
        <v>4.4104000000000001E-3</v>
      </c>
      <c r="K34" s="65">
        <f t="shared" si="5"/>
        <v>3.9932000000000006E-3</v>
      </c>
      <c r="L34" s="65">
        <f t="shared" si="5"/>
        <v>0.20383200000000001</v>
      </c>
      <c r="M34" s="65">
        <f t="shared" si="5"/>
        <v>0.24734</v>
      </c>
      <c r="N34" s="65">
        <f t="shared" si="5"/>
        <v>13.648399999999999</v>
      </c>
      <c r="O34" s="65">
        <f t="shared" si="5"/>
        <v>2401.88</v>
      </c>
      <c r="P34" s="65">
        <f t="shared" si="5"/>
        <v>0</v>
      </c>
      <c r="Q34" s="65">
        <f t="shared" si="10"/>
        <v>133.05700000000002</v>
      </c>
      <c r="R34" s="65">
        <f t="shared" si="11"/>
        <v>0</v>
      </c>
      <c r="S34" s="65">
        <f t="shared" si="11"/>
        <v>0.47739599999999999</v>
      </c>
      <c r="T34" s="65">
        <f t="shared" si="11"/>
        <v>0</v>
      </c>
      <c r="U34" s="126">
        <f t="shared" si="11"/>
        <v>0</v>
      </c>
    </row>
    <row r="35" spans="1:21" s="48" customFormat="1" ht="13" x14ac:dyDescent="0.35">
      <c r="A35" s="125" t="str">
        <f>G8</f>
        <v>Court farm 30</v>
      </c>
      <c r="B35" s="11">
        <v>200</v>
      </c>
      <c r="C35" s="65">
        <f t="shared" si="6"/>
        <v>54.414800000000007</v>
      </c>
      <c r="D35" s="65">
        <f t="shared" si="7"/>
        <v>53.525091199999999</v>
      </c>
      <c r="E35" s="65">
        <f t="shared" si="8"/>
        <v>4.1941712000000004</v>
      </c>
      <c r="F35" s="65">
        <f t="shared" si="9"/>
        <v>4.3479391999999999</v>
      </c>
      <c r="G35" s="65">
        <f t="shared" si="5"/>
        <v>0.31170799999999999</v>
      </c>
      <c r="H35" s="65">
        <f t="shared" si="5"/>
        <v>0.81652000000000013</v>
      </c>
      <c r="I35" s="65">
        <f t="shared" si="5"/>
        <v>0.24793600000000005</v>
      </c>
      <c r="J35" s="65">
        <f t="shared" si="5"/>
        <v>4.4104000000000001E-3</v>
      </c>
      <c r="K35" s="65">
        <f t="shared" si="5"/>
        <v>3.9932000000000006E-3</v>
      </c>
      <c r="L35" s="65">
        <f t="shared" si="5"/>
        <v>0.20383200000000001</v>
      </c>
      <c r="M35" s="65">
        <f t="shared" si="5"/>
        <v>0.24734</v>
      </c>
      <c r="N35" s="65">
        <f t="shared" si="5"/>
        <v>13.648399999999999</v>
      </c>
      <c r="O35" s="65">
        <f t="shared" si="5"/>
        <v>2401.88</v>
      </c>
      <c r="P35" s="65">
        <f t="shared" si="5"/>
        <v>0</v>
      </c>
      <c r="Q35" s="65">
        <f t="shared" si="10"/>
        <v>133.05700000000002</v>
      </c>
      <c r="R35" s="65">
        <f t="shared" si="11"/>
        <v>0</v>
      </c>
      <c r="S35" s="65">
        <f t="shared" si="11"/>
        <v>0.47739599999999999</v>
      </c>
      <c r="T35" s="65">
        <f t="shared" si="11"/>
        <v>0</v>
      </c>
      <c r="U35" s="126">
        <f t="shared" si="11"/>
        <v>0</v>
      </c>
    </row>
    <row r="36" spans="1:21" s="48" customFormat="1" ht="13" x14ac:dyDescent="0.35">
      <c r="A36" s="125" t="str">
        <f>H8</f>
        <v>Court farm 31</v>
      </c>
      <c r="B36" s="11">
        <v>200</v>
      </c>
      <c r="C36" s="65">
        <f t="shared" si="6"/>
        <v>54.414800000000007</v>
      </c>
      <c r="D36" s="65">
        <f t="shared" si="7"/>
        <v>53.525091199999999</v>
      </c>
      <c r="E36" s="65">
        <f t="shared" si="8"/>
        <v>4.1941712000000004</v>
      </c>
      <c r="F36" s="65">
        <f t="shared" si="9"/>
        <v>4.3479391999999999</v>
      </c>
      <c r="G36" s="65">
        <f t="shared" si="5"/>
        <v>0.31170799999999999</v>
      </c>
      <c r="H36" s="65">
        <f t="shared" si="5"/>
        <v>0.81652000000000013</v>
      </c>
      <c r="I36" s="65">
        <f t="shared" si="5"/>
        <v>0.24793600000000005</v>
      </c>
      <c r="J36" s="65">
        <f t="shared" si="5"/>
        <v>4.4104000000000001E-3</v>
      </c>
      <c r="K36" s="65">
        <f t="shared" si="5"/>
        <v>3.9932000000000006E-3</v>
      </c>
      <c r="L36" s="65">
        <f t="shared" si="5"/>
        <v>0.20383200000000001</v>
      </c>
      <c r="M36" s="65">
        <f t="shared" si="5"/>
        <v>0.24734</v>
      </c>
      <c r="N36" s="65">
        <f t="shared" si="5"/>
        <v>13.648399999999999</v>
      </c>
      <c r="O36" s="65">
        <f t="shared" si="5"/>
        <v>2401.88</v>
      </c>
      <c r="P36" s="65">
        <f t="shared" si="5"/>
        <v>0</v>
      </c>
      <c r="Q36" s="65">
        <f t="shared" si="10"/>
        <v>133.05700000000002</v>
      </c>
      <c r="R36" s="65">
        <f t="shared" si="11"/>
        <v>0</v>
      </c>
      <c r="S36" s="65">
        <f t="shared" si="11"/>
        <v>0.47739599999999999</v>
      </c>
      <c r="T36" s="65">
        <f t="shared" si="11"/>
        <v>0</v>
      </c>
      <c r="U36" s="126">
        <f t="shared" si="11"/>
        <v>0</v>
      </c>
    </row>
    <row r="37" spans="1:21" s="48" customFormat="1" ht="13" x14ac:dyDescent="0.35">
      <c r="A37" s="125" t="str">
        <f>I8</f>
        <v>Court farm 32</v>
      </c>
      <c r="B37" s="11">
        <v>200</v>
      </c>
      <c r="C37" s="65">
        <f t="shared" si="6"/>
        <v>54.414800000000007</v>
      </c>
      <c r="D37" s="65">
        <f t="shared" si="7"/>
        <v>53.525091199999999</v>
      </c>
      <c r="E37" s="65">
        <f t="shared" si="8"/>
        <v>4.1941712000000004</v>
      </c>
      <c r="F37" s="65">
        <f t="shared" si="9"/>
        <v>4.3479391999999999</v>
      </c>
      <c r="G37" s="65">
        <f t="shared" si="5"/>
        <v>0.31170799999999999</v>
      </c>
      <c r="H37" s="65">
        <f t="shared" si="5"/>
        <v>0.81652000000000013</v>
      </c>
      <c r="I37" s="65">
        <f t="shared" si="5"/>
        <v>0.24793600000000005</v>
      </c>
      <c r="J37" s="65">
        <f t="shared" si="5"/>
        <v>4.4104000000000001E-3</v>
      </c>
      <c r="K37" s="65">
        <f t="shared" si="5"/>
        <v>3.9932000000000006E-3</v>
      </c>
      <c r="L37" s="65">
        <f t="shared" si="5"/>
        <v>0.20383200000000001</v>
      </c>
      <c r="M37" s="65">
        <f t="shared" si="5"/>
        <v>0.24734</v>
      </c>
      <c r="N37" s="65">
        <f t="shared" si="5"/>
        <v>13.648399999999999</v>
      </c>
      <c r="O37" s="65">
        <f t="shared" si="5"/>
        <v>2401.88</v>
      </c>
      <c r="P37" s="65">
        <f t="shared" si="5"/>
        <v>0</v>
      </c>
      <c r="Q37" s="65">
        <f t="shared" si="10"/>
        <v>133.05700000000002</v>
      </c>
      <c r="R37" s="65">
        <f t="shared" si="11"/>
        <v>0</v>
      </c>
      <c r="S37" s="65">
        <f t="shared" si="11"/>
        <v>0.47739599999999999</v>
      </c>
      <c r="T37" s="65">
        <f t="shared" si="11"/>
        <v>0</v>
      </c>
      <c r="U37" s="126">
        <f t="shared" si="11"/>
        <v>0</v>
      </c>
    </row>
    <row r="38" spans="1:21" s="48" customFormat="1" ht="13" x14ac:dyDescent="0.35">
      <c r="A38" s="125" t="str">
        <f>J8</f>
        <v>Court farm 35</v>
      </c>
      <c r="B38" s="11">
        <v>200</v>
      </c>
      <c r="C38" s="65">
        <f t="shared" si="6"/>
        <v>54.414800000000007</v>
      </c>
      <c r="D38" s="65">
        <f t="shared" si="7"/>
        <v>53.525091199999999</v>
      </c>
      <c r="E38" s="65">
        <f t="shared" si="8"/>
        <v>4.1941712000000004</v>
      </c>
      <c r="F38" s="65">
        <f t="shared" si="9"/>
        <v>4.3479391999999999</v>
      </c>
      <c r="G38" s="65">
        <f t="shared" si="5"/>
        <v>0.31170799999999999</v>
      </c>
      <c r="H38" s="65">
        <f t="shared" si="5"/>
        <v>0.81652000000000013</v>
      </c>
      <c r="I38" s="65">
        <f t="shared" si="5"/>
        <v>0.24793600000000005</v>
      </c>
      <c r="J38" s="65">
        <f t="shared" si="5"/>
        <v>4.4104000000000001E-3</v>
      </c>
      <c r="K38" s="65">
        <f t="shared" si="5"/>
        <v>3.9932000000000006E-3</v>
      </c>
      <c r="L38" s="65">
        <f t="shared" si="5"/>
        <v>0.20383200000000001</v>
      </c>
      <c r="M38" s="65">
        <f t="shared" si="5"/>
        <v>0.24734</v>
      </c>
      <c r="N38" s="65">
        <f t="shared" si="5"/>
        <v>13.648399999999999</v>
      </c>
      <c r="O38" s="65">
        <f t="shared" si="5"/>
        <v>2401.88</v>
      </c>
      <c r="P38" s="65">
        <f t="shared" si="5"/>
        <v>0</v>
      </c>
      <c r="Q38" s="65">
        <f t="shared" si="10"/>
        <v>133.05700000000002</v>
      </c>
      <c r="R38" s="65">
        <f t="shared" si="11"/>
        <v>0</v>
      </c>
      <c r="S38" s="65">
        <f t="shared" si="11"/>
        <v>0.47739599999999999</v>
      </c>
      <c r="T38" s="65">
        <f t="shared" si="11"/>
        <v>0</v>
      </c>
      <c r="U38" s="126">
        <f t="shared" si="11"/>
        <v>0</v>
      </c>
    </row>
    <row r="39" spans="1:21" s="48" customFormat="1" ht="13" x14ac:dyDescent="0.35">
      <c r="A39" s="125" t="str">
        <f>K8</f>
        <v>Court farm 36</v>
      </c>
      <c r="B39" s="11">
        <v>200</v>
      </c>
      <c r="C39" s="65">
        <f t="shared" si="6"/>
        <v>54.414800000000007</v>
      </c>
      <c r="D39" s="65">
        <f t="shared" si="7"/>
        <v>53.525091199999999</v>
      </c>
      <c r="E39" s="65">
        <f t="shared" si="8"/>
        <v>4.1941712000000004</v>
      </c>
      <c r="F39" s="65">
        <f t="shared" si="9"/>
        <v>4.3479391999999999</v>
      </c>
      <c r="G39" s="65">
        <f t="shared" si="5"/>
        <v>0.31170799999999999</v>
      </c>
      <c r="H39" s="65">
        <f t="shared" si="5"/>
        <v>0.81652000000000013</v>
      </c>
      <c r="I39" s="65">
        <f t="shared" si="5"/>
        <v>0.24793600000000005</v>
      </c>
      <c r="J39" s="65">
        <f t="shared" si="5"/>
        <v>4.4104000000000001E-3</v>
      </c>
      <c r="K39" s="65">
        <f t="shared" si="5"/>
        <v>3.9932000000000006E-3</v>
      </c>
      <c r="L39" s="65">
        <f t="shared" si="5"/>
        <v>0.20383200000000001</v>
      </c>
      <c r="M39" s="65">
        <f t="shared" si="5"/>
        <v>0.24734</v>
      </c>
      <c r="N39" s="65">
        <f t="shared" si="5"/>
        <v>13.648399999999999</v>
      </c>
      <c r="O39" s="65">
        <f t="shared" si="5"/>
        <v>2401.88</v>
      </c>
      <c r="P39" s="65">
        <f t="shared" si="5"/>
        <v>0</v>
      </c>
      <c r="Q39" s="65">
        <f t="shared" si="10"/>
        <v>133.05700000000002</v>
      </c>
      <c r="R39" s="65">
        <f t="shared" si="11"/>
        <v>0</v>
      </c>
      <c r="S39" s="65">
        <f t="shared" si="11"/>
        <v>0.47739599999999999</v>
      </c>
      <c r="T39" s="65">
        <f t="shared" si="11"/>
        <v>0</v>
      </c>
      <c r="U39" s="126">
        <f t="shared" si="11"/>
        <v>0</v>
      </c>
    </row>
    <row r="40" spans="1:21" s="48" customFormat="1" ht="13" x14ac:dyDescent="0.35">
      <c r="A40" s="125" t="str">
        <f>L8</f>
        <v>Court farm 37</v>
      </c>
      <c r="B40" s="11">
        <v>200</v>
      </c>
      <c r="C40" s="65">
        <f t="shared" si="6"/>
        <v>54.414800000000007</v>
      </c>
      <c r="D40" s="65">
        <f t="shared" si="7"/>
        <v>53.525091199999999</v>
      </c>
      <c r="E40" s="65">
        <f t="shared" si="8"/>
        <v>4.1941712000000004</v>
      </c>
      <c r="F40" s="65">
        <f t="shared" si="9"/>
        <v>4.3479391999999999</v>
      </c>
      <c r="G40" s="65">
        <f t="shared" si="5"/>
        <v>0.31170799999999999</v>
      </c>
      <c r="H40" s="65">
        <f t="shared" si="5"/>
        <v>0.81652000000000013</v>
      </c>
      <c r="I40" s="65">
        <f t="shared" si="5"/>
        <v>0.24793600000000005</v>
      </c>
      <c r="J40" s="65">
        <f t="shared" si="5"/>
        <v>4.4104000000000001E-3</v>
      </c>
      <c r="K40" s="65">
        <f t="shared" si="5"/>
        <v>3.9932000000000006E-3</v>
      </c>
      <c r="L40" s="65">
        <f t="shared" si="5"/>
        <v>0.20383200000000001</v>
      </c>
      <c r="M40" s="65">
        <f t="shared" si="5"/>
        <v>0.24734</v>
      </c>
      <c r="N40" s="65">
        <f t="shared" si="5"/>
        <v>13.648399999999999</v>
      </c>
      <c r="O40" s="65">
        <f t="shared" si="5"/>
        <v>2401.88</v>
      </c>
      <c r="P40" s="65">
        <f t="shared" si="5"/>
        <v>0</v>
      </c>
      <c r="Q40" s="65">
        <f t="shared" si="10"/>
        <v>133.05700000000002</v>
      </c>
      <c r="R40" s="65">
        <f t="shared" si="11"/>
        <v>0</v>
      </c>
      <c r="S40" s="65">
        <f t="shared" si="11"/>
        <v>0.47739599999999999</v>
      </c>
      <c r="T40" s="65">
        <f t="shared" si="11"/>
        <v>0</v>
      </c>
      <c r="U40" s="126">
        <f t="shared" si="11"/>
        <v>0</v>
      </c>
    </row>
    <row r="41" spans="1:21" s="48" customFormat="1" ht="13" x14ac:dyDescent="0.35">
      <c r="A41" s="125" t="str">
        <f>M8</f>
        <v>Court farm 41</v>
      </c>
      <c r="B41" s="11">
        <v>200</v>
      </c>
      <c r="C41" s="65">
        <f t="shared" si="6"/>
        <v>54.414800000000007</v>
      </c>
      <c r="D41" s="65">
        <f t="shared" si="7"/>
        <v>53.525091199999999</v>
      </c>
      <c r="E41" s="65">
        <f t="shared" si="8"/>
        <v>4.1941712000000004</v>
      </c>
      <c r="F41" s="65">
        <f t="shared" si="9"/>
        <v>4.3479391999999999</v>
      </c>
      <c r="G41" s="65">
        <f t="shared" si="5"/>
        <v>0.31170799999999999</v>
      </c>
      <c r="H41" s="65">
        <f t="shared" si="5"/>
        <v>0.81652000000000013</v>
      </c>
      <c r="I41" s="65">
        <f t="shared" si="5"/>
        <v>0.24793600000000005</v>
      </c>
      <c r="J41" s="65">
        <f t="shared" si="5"/>
        <v>4.4104000000000001E-3</v>
      </c>
      <c r="K41" s="65">
        <f t="shared" si="5"/>
        <v>3.9932000000000006E-3</v>
      </c>
      <c r="L41" s="65">
        <f t="shared" si="5"/>
        <v>0.20383200000000001</v>
      </c>
      <c r="M41" s="65">
        <f t="shared" si="5"/>
        <v>0.24734</v>
      </c>
      <c r="N41" s="65">
        <f t="shared" si="5"/>
        <v>13.648399999999999</v>
      </c>
      <c r="O41" s="65">
        <f t="shared" si="5"/>
        <v>2401.88</v>
      </c>
      <c r="P41" s="65">
        <f t="shared" si="5"/>
        <v>0</v>
      </c>
      <c r="Q41" s="65">
        <f t="shared" si="10"/>
        <v>133.05700000000002</v>
      </c>
      <c r="R41" s="65">
        <f t="shared" si="11"/>
        <v>0</v>
      </c>
      <c r="S41" s="65">
        <f t="shared" si="11"/>
        <v>0.47739599999999999</v>
      </c>
      <c r="T41" s="65">
        <f t="shared" si="11"/>
        <v>0</v>
      </c>
      <c r="U41" s="126">
        <f t="shared" si="11"/>
        <v>0</v>
      </c>
    </row>
    <row r="42" spans="1:21" s="48" customFormat="1" ht="13" x14ac:dyDescent="0.35">
      <c r="A42" s="125" t="str">
        <f>N8</f>
        <v>Court farm 42</v>
      </c>
      <c r="B42" s="11">
        <v>200</v>
      </c>
      <c r="C42" s="65">
        <f t="shared" si="6"/>
        <v>54.414800000000007</v>
      </c>
      <c r="D42" s="65">
        <f t="shared" si="7"/>
        <v>53.525091199999999</v>
      </c>
      <c r="E42" s="65">
        <f t="shared" si="8"/>
        <v>4.1941712000000004</v>
      </c>
      <c r="F42" s="65">
        <f t="shared" si="9"/>
        <v>4.3479391999999999</v>
      </c>
      <c r="G42" s="65">
        <f t="shared" si="5"/>
        <v>0.31170799999999999</v>
      </c>
      <c r="H42" s="65">
        <f t="shared" si="5"/>
        <v>0.81652000000000013</v>
      </c>
      <c r="I42" s="65">
        <f t="shared" si="5"/>
        <v>0.24793600000000005</v>
      </c>
      <c r="J42" s="65">
        <f t="shared" si="5"/>
        <v>4.4104000000000001E-3</v>
      </c>
      <c r="K42" s="65">
        <f t="shared" si="5"/>
        <v>3.9932000000000006E-3</v>
      </c>
      <c r="L42" s="65">
        <f t="shared" si="5"/>
        <v>0.20383200000000001</v>
      </c>
      <c r="M42" s="65">
        <f t="shared" si="5"/>
        <v>0.24734</v>
      </c>
      <c r="N42" s="65">
        <f t="shared" si="5"/>
        <v>13.648399999999999</v>
      </c>
      <c r="O42" s="65">
        <f t="shared" si="5"/>
        <v>2401.88</v>
      </c>
      <c r="P42" s="65">
        <f t="shared" si="5"/>
        <v>0</v>
      </c>
      <c r="Q42" s="65">
        <f t="shared" si="10"/>
        <v>133.05700000000002</v>
      </c>
      <c r="R42" s="65">
        <f t="shared" si="11"/>
        <v>0</v>
      </c>
      <c r="S42" s="65">
        <f t="shared" si="11"/>
        <v>0.47739599999999999</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Court farm 26</v>
      </c>
      <c r="C57" s="8" t="str">
        <f t="shared" ref="C57:U57" si="13">D8</f>
        <v>Court farm 27</v>
      </c>
      <c r="D57" s="8" t="str">
        <f t="shared" si="13"/>
        <v>Court farm 28</v>
      </c>
      <c r="E57" s="8" t="str">
        <f t="shared" si="13"/>
        <v>Court farm 29</v>
      </c>
      <c r="F57" s="8" t="str">
        <f t="shared" si="13"/>
        <v>Court farm 30</v>
      </c>
      <c r="G57" s="8" t="str">
        <f t="shared" si="13"/>
        <v>Court farm 31</v>
      </c>
      <c r="H57" s="8" t="str">
        <f t="shared" si="13"/>
        <v>Court farm 32</v>
      </c>
      <c r="I57" s="8" t="str">
        <f t="shared" si="13"/>
        <v>Court farm 35</v>
      </c>
      <c r="J57" s="8" t="str">
        <f t="shared" si="13"/>
        <v>Court farm 36</v>
      </c>
      <c r="K57" s="8" t="str">
        <f t="shared" si="13"/>
        <v>Court farm 37</v>
      </c>
      <c r="L57" s="8" t="str">
        <f t="shared" si="13"/>
        <v>Court farm 41</v>
      </c>
      <c r="M57" s="8" t="str">
        <f t="shared" si="13"/>
        <v>Court farm 42</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6.1</v>
      </c>
      <c r="C60" s="64">
        <f t="shared" ref="C60:U60" si="14">D10</f>
        <v>7.3</v>
      </c>
      <c r="D60" s="64">
        <f t="shared" si="14"/>
        <v>7.2</v>
      </c>
      <c r="E60" s="64">
        <f t="shared" si="14"/>
        <v>6.1</v>
      </c>
      <c r="F60" s="64">
        <f t="shared" si="14"/>
        <v>6.2</v>
      </c>
      <c r="G60" s="64">
        <f t="shared" si="14"/>
        <v>6.3</v>
      </c>
      <c r="H60" s="64">
        <f t="shared" si="14"/>
        <v>6.3</v>
      </c>
      <c r="I60" s="64">
        <f t="shared" si="14"/>
        <v>6.6</v>
      </c>
      <c r="J60" s="64">
        <f t="shared" si="14"/>
        <v>6.2</v>
      </c>
      <c r="K60" s="64">
        <f t="shared" si="14"/>
        <v>6</v>
      </c>
      <c r="L60" s="64">
        <f t="shared" si="14"/>
        <v>7.2</v>
      </c>
      <c r="M60" s="64">
        <f t="shared" si="14"/>
        <v>7.2</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v>
      </c>
      <c r="C62" s="65">
        <f>B32</f>
        <v>200</v>
      </c>
      <c r="D62" s="65">
        <f>B33</f>
        <v>200</v>
      </c>
      <c r="E62" s="65">
        <f>B34</f>
        <v>200</v>
      </c>
      <c r="F62" s="65">
        <f>B35</f>
        <v>200</v>
      </c>
      <c r="G62" s="65">
        <f>B36</f>
        <v>200</v>
      </c>
      <c r="H62" s="65">
        <f>B37</f>
        <v>200</v>
      </c>
      <c r="I62" s="65">
        <f>B38</f>
        <v>200</v>
      </c>
      <c r="J62" s="65">
        <f>B39</f>
        <v>200</v>
      </c>
      <c r="K62" s="65">
        <f>B40</f>
        <v>200</v>
      </c>
      <c r="L62" s="65">
        <f>B41</f>
        <v>200</v>
      </c>
      <c r="M62" s="65">
        <f>B42</f>
        <v>200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-6.5999999999999979</v>
      </c>
      <c r="D64" s="65">
        <f t="shared" si="17"/>
        <v>-6</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-6</v>
      </c>
      <c r="M64" s="65">
        <f t="shared" si="17"/>
        <v>-6</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6.5999999999999979</v>
      </c>
      <c r="D65" s="65">
        <f t="shared" si="18"/>
        <v>6</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6</v>
      </c>
      <c r="M65" s="65">
        <f t="shared" si="18"/>
        <v>6</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Woodstock'!C1:D1</f>
        <v>PAN-031547</v>
      </c>
      <c r="D1" s="173"/>
      <c r="E1" s="106" t="s">
        <v>45</v>
      </c>
      <c r="F1" s="113">
        <f>'Field data and Woodstock'!F1</f>
        <v>49.65</v>
      </c>
      <c r="G1" s="162" t="s">
        <v>43</v>
      </c>
      <c r="H1" s="163"/>
      <c r="I1" s="109">
        <v>6.4</v>
      </c>
      <c r="J1" s="130" t="s">
        <v>153</v>
      </c>
      <c r="K1" s="131"/>
      <c r="L1" s="109">
        <v>251</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Woodstock'!C2:D2</f>
        <v>EPR/AB3891CX</v>
      </c>
      <c r="D2" s="169"/>
      <c r="E2" s="96" t="s">
        <v>109</v>
      </c>
      <c r="F2" s="110">
        <v>190902</v>
      </c>
      <c r="G2" s="164" t="s">
        <v>110</v>
      </c>
      <c r="H2" s="165"/>
      <c r="I2" s="110"/>
      <c r="J2" s="132" t="s">
        <v>158</v>
      </c>
      <c r="K2" s="133"/>
      <c r="L2" s="110">
        <v>1.1399999999999999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Woodstock'!C3:D3</f>
        <v>Mr Daniel James and Mrs Carys James</v>
      </c>
      <c r="D3" s="169"/>
      <c r="E3" s="96" t="s">
        <v>108</v>
      </c>
      <c r="F3" s="111" t="s">
        <v>78</v>
      </c>
      <c r="G3" s="132" t="s">
        <v>159</v>
      </c>
      <c r="H3" s="133"/>
      <c r="I3" s="110"/>
      <c r="J3" s="134" t="s">
        <v>154</v>
      </c>
      <c r="K3" s="135"/>
      <c r="L3" s="110">
        <f>(L1/(L2*10000))*100</f>
        <v>2.2017543859649127</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Woodstock'!C4:D4</f>
        <v>Middle Woodstock Farm
Clarbeston Road, Woodstock, Pembrokeshire SA63</v>
      </c>
      <c r="D4" s="171"/>
      <c r="E4" s="99" t="s">
        <v>1</v>
      </c>
      <c r="F4" s="110" t="s">
        <v>184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Woodstock'!C5:D5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Woodstock'!C8</f>
        <v>Court farm 26</v>
      </c>
      <c r="D8" s="49" t="str">
        <f>'Field data and Woodstock'!D8</f>
        <v>Court farm 27</v>
      </c>
      <c r="E8" s="49" t="str">
        <f>'Field data and Woodstock'!E8</f>
        <v>Court farm 28</v>
      </c>
      <c r="F8" s="49" t="str">
        <f>'Field data and Woodstock'!F8</f>
        <v>Court farm 29</v>
      </c>
      <c r="G8" s="49" t="str">
        <f>'Field data and Woodstock'!G8</f>
        <v>Court farm 30</v>
      </c>
      <c r="H8" s="49" t="str">
        <f>'Field data and Woodstock'!H8</f>
        <v>Court farm 31</v>
      </c>
      <c r="I8" s="49" t="str">
        <f>'Field data and Woodstock'!I8</f>
        <v>Court farm 32</v>
      </c>
      <c r="J8" s="49" t="str">
        <f>'Field data and Woodstock'!J8</f>
        <v>Court farm 35</v>
      </c>
      <c r="K8" s="49" t="str">
        <f>'Field data and Woodstock'!K8</f>
        <v>Court farm 36</v>
      </c>
      <c r="L8" s="49" t="str">
        <f>'Field data and Woodstock'!L8</f>
        <v>Court farm 37</v>
      </c>
      <c r="M8" s="49" t="str">
        <f>'Field data and Woodstock'!M8</f>
        <v>Court farm 41</v>
      </c>
      <c r="N8" s="49" t="str">
        <f>'Field data and Woodstock'!N8</f>
        <v>Court farm 42</v>
      </c>
      <c r="O8" s="49">
        <f>'Field data and Woodstock'!O8</f>
        <v>0</v>
      </c>
      <c r="P8" s="49">
        <f>'Field data and Woodstock'!P8</f>
        <v>0</v>
      </c>
      <c r="Q8" s="49">
        <f>'Field data and Woodstock'!Q8</f>
        <v>0</v>
      </c>
      <c r="R8" s="49">
        <f>'Field data and Woodstock'!R8</f>
        <v>0</v>
      </c>
      <c r="S8" s="49">
        <f>'Field data and Woodstock'!S8</f>
        <v>0</v>
      </c>
      <c r="T8" s="49">
        <f>'Field data and Woodstock'!T8</f>
        <v>0</v>
      </c>
      <c r="U8" s="49">
        <f>'Field data and Woodstock'!U8</f>
        <v>0</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f>'Field data and Woodstock'!O9</f>
        <v>0</v>
      </c>
      <c r="P9" s="49">
        <f>'Field data and Woodstock'!P9</f>
        <v>0</v>
      </c>
      <c r="Q9" s="49">
        <f>'Field data and Woodstock'!Q9</f>
        <v>0</v>
      </c>
      <c r="R9" s="49">
        <f>'Field data and Woodstock'!R9</f>
        <v>0</v>
      </c>
      <c r="S9" s="49">
        <f>'Field data and Woodstock'!S9</f>
        <v>0</v>
      </c>
      <c r="T9" s="49">
        <f>'Field data and Woodstock'!T9</f>
        <v>0</v>
      </c>
      <c r="U9" s="49">
        <f>'Field data and Woodstock'!U9</f>
        <v>0</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Woodstock'!C10</f>
        <v>6.1</v>
      </c>
      <c r="D10" s="49">
        <f>'Field data and Woodstock'!D10</f>
        <v>7.3</v>
      </c>
      <c r="E10" s="49">
        <f>'Field data and Woodstock'!E10</f>
        <v>7.2</v>
      </c>
      <c r="F10" s="49">
        <f>'Field data and Woodstock'!F10</f>
        <v>6.1</v>
      </c>
      <c r="G10" s="49">
        <f>'Field data and Woodstock'!G10</f>
        <v>6.2</v>
      </c>
      <c r="H10" s="49">
        <f>'Field data and Woodstock'!H10</f>
        <v>6.3</v>
      </c>
      <c r="I10" s="49">
        <f>'Field data and Woodstock'!I10</f>
        <v>6.3</v>
      </c>
      <c r="J10" s="49">
        <f>'Field data and Woodstock'!J10</f>
        <v>6.6</v>
      </c>
      <c r="K10" s="49">
        <f>'Field data and Woodstock'!K10</f>
        <v>6.2</v>
      </c>
      <c r="L10" s="49">
        <f>'Field data and Woodstock'!L10</f>
        <v>6</v>
      </c>
      <c r="M10" s="49">
        <f>'Field data and Woodstock'!M10</f>
        <v>7.2</v>
      </c>
      <c r="N10" s="49">
        <f>'Field data and Woodstock'!N10</f>
        <v>7.2</v>
      </c>
      <c r="O10" s="49">
        <f>'Field data and Woodstock'!O10</f>
        <v>0</v>
      </c>
      <c r="P10" s="49">
        <f>'Field data and Woodstock'!P10</f>
        <v>0</v>
      </c>
      <c r="Q10" s="49">
        <f>'Field data and Woodstock'!Q10</f>
        <v>0</v>
      </c>
      <c r="R10" s="49">
        <f>'Field data and Woodstock'!R10</f>
        <v>0</v>
      </c>
      <c r="S10" s="49">
        <f>'Field data and Woodstock'!S10</f>
        <v>0</v>
      </c>
      <c r="T10" s="49">
        <f>'Field data and Woodstock'!T10</f>
        <v>0</v>
      </c>
      <c r="U10" s="49">
        <f>'Field data and Woodstock'!U10</f>
        <v>0</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Woodstock'!C11</f>
        <v>2</v>
      </c>
      <c r="D11" s="49">
        <f>'Field data and Woodstock'!D11</f>
        <v>3</v>
      </c>
      <c r="E11" s="49">
        <f>'Field data and Woodstock'!E11</f>
        <v>3</v>
      </c>
      <c r="F11" s="49">
        <f>'Field data and Woodstock'!F11</f>
        <v>2</v>
      </c>
      <c r="G11" s="49">
        <f>'Field data and Woodstock'!G11</f>
        <v>2</v>
      </c>
      <c r="H11" s="49">
        <f>'Field data and Woodstock'!H11</f>
        <v>2</v>
      </c>
      <c r="I11" s="49">
        <f>'Field data and Woodstock'!I11</f>
        <v>2</v>
      </c>
      <c r="J11" s="49">
        <f>'Field data and Woodstock'!J11</f>
        <v>3</v>
      </c>
      <c r="K11" s="49">
        <f>'Field data and Woodstock'!K11</f>
        <v>3</v>
      </c>
      <c r="L11" s="49">
        <f>'Field data and Woodstock'!L11</f>
        <v>2</v>
      </c>
      <c r="M11" s="49">
        <f>'Field data and Woodstock'!M11</f>
        <v>2</v>
      </c>
      <c r="N11" s="49">
        <f>'Field data and Woodstock'!N11</f>
        <v>2</v>
      </c>
      <c r="O11" s="49">
        <f>'Field data and Woodstock'!O11</f>
        <v>0</v>
      </c>
      <c r="P11" s="49">
        <f>'Field data and Woodstock'!P11</f>
        <v>0</v>
      </c>
      <c r="Q11" s="49">
        <f>'Field data and Woodstock'!Q11</f>
        <v>0</v>
      </c>
      <c r="R11" s="49">
        <f>'Field data and Woodstock'!R11</f>
        <v>0</v>
      </c>
      <c r="S11" s="49">
        <f>'Field data and Woodstock'!S11</f>
        <v>0</v>
      </c>
      <c r="T11" s="49">
        <f>'Field data and Woodstock'!T11</f>
        <v>0</v>
      </c>
      <c r="U11" s="49">
        <f>'Field data and Woodstock'!U11</f>
        <v>0</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Woodstock'!C12</f>
        <v>2</v>
      </c>
      <c r="D12" s="49">
        <f>'Field data and Woodstock'!D12</f>
        <v>1</v>
      </c>
      <c r="E12" s="49">
        <f>'Field data and Woodstock'!E12</f>
        <v>1</v>
      </c>
      <c r="F12" s="49">
        <f>'Field data and Woodstock'!F12</f>
        <v>1</v>
      </c>
      <c r="G12" s="49">
        <f>'Field data and Woodstock'!G12</f>
        <v>1</v>
      </c>
      <c r="H12" s="49">
        <f>'Field data and Woodstock'!H12</f>
        <v>1</v>
      </c>
      <c r="I12" s="49">
        <f>'Field data and Woodstock'!I12</f>
        <v>0</v>
      </c>
      <c r="J12" s="49">
        <f>'Field data and Woodstock'!J12</f>
        <v>1</v>
      </c>
      <c r="K12" s="49">
        <f>'Field data and Woodstock'!K12</f>
        <v>1</v>
      </c>
      <c r="L12" s="49">
        <f>'Field data and Woodstock'!L12</f>
        <v>1</v>
      </c>
      <c r="M12" s="49">
        <f>'Field data and Woodstock'!M12</f>
        <v>2</v>
      </c>
      <c r="N12" s="49">
        <f>'Field data and Woodstock'!N12</f>
        <v>1</v>
      </c>
      <c r="O12" s="49">
        <f>'Field data and Woodstock'!O12</f>
        <v>0</v>
      </c>
      <c r="P12" s="49">
        <f>'Field data and Woodstock'!P12</f>
        <v>0</v>
      </c>
      <c r="Q12" s="49">
        <f>'Field data and Woodstock'!Q12</f>
        <v>0</v>
      </c>
      <c r="R12" s="49">
        <f>'Field data and Woodstock'!R12</f>
        <v>0</v>
      </c>
      <c r="S12" s="49">
        <f>'Field data and Woodstock'!S12</f>
        <v>0</v>
      </c>
      <c r="T12" s="49">
        <f>'Field data and Woodstock'!T12</f>
        <v>0</v>
      </c>
      <c r="U12" s="49">
        <f>'Field data and Woodstock'!U12</f>
        <v>0</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Woodstock'!C13</f>
        <v>2</v>
      </c>
      <c r="D13" s="49">
        <f>'Field data and Woodstock'!D13</f>
        <v>2</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0</v>
      </c>
      <c r="P13" s="49">
        <f>'Field data and Woodstock'!P13</f>
        <v>0</v>
      </c>
      <c r="Q13" s="49">
        <f>'Field data and Woodstock'!Q13</f>
        <v>0</v>
      </c>
      <c r="R13" s="49">
        <f>'Field data and Woodstock'!R13</f>
        <v>0</v>
      </c>
      <c r="S13" s="49">
        <f>'Field data and Woodstock'!S13</f>
        <v>0</v>
      </c>
      <c r="T13" s="49">
        <f>'Field data and Woodstock'!T13</f>
        <v>0</v>
      </c>
      <c r="U13" s="49">
        <f>'Field data and Woodstock'!U13</f>
        <v>0</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f>'Field data and Woodstock'!O14</f>
        <v>0</v>
      </c>
      <c r="P14" s="83">
        <f>'Field data and Woodstock'!P14</f>
        <v>0</v>
      </c>
      <c r="Q14" s="83">
        <f>'Field data and Woodstock'!Q14</f>
        <v>0</v>
      </c>
      <c r="R14" s="83">
        <f>'Field data and Woodstock'!R14</f>
        <v>0</v>
      </c>
      <c r="S14" s="83">
        <f>'Field data and Woodstock'!S14</f>
        <v>0</v>
      </c>
      <c r="T14" s="83">
        <f>'Field data and Woodstock'!T14</f>
        <v>0</v>
      </c>
      <c r="U14" s="83">
        <f>'Field data and Woodstock'!U14</f>
        <v>0</v>
      </c>
      <c r="V14" s="103">
        <f>'Field data and Woodstock'!V14</f>
        <v>0</v>
      </c>
      <c r="AD14" s="22" t="s">
        <v>138</v>
      </c>
      <c r="AE14" s="22">
        <v>6</v>
      </c>
      <c r="AI14" s="43" t="s">
        <v>119</v>
      </c>
      <c r="AJ14" s="44">
        <v>0.8</v>
      </c>
      <c r="AK14" s="45">
        <v>1.7</v>
      </c>
      <c r="AL14" s="9">
        <v>12</v>
      </c>
      <c r="AM14" s="9">
        <v>6.7</v>
      </c>
      <c r="AN14" s="9" t="s">
        <v>135</v>
      </c>
    </row>
    <row r="15" spans="1:41" ht="13" x14ac:dyDescent="0.25">
      <c r="A15" s="148" t="s">
        <v>9</v>
      </c>
      <c r="B15" s="149"/>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0</v>
      </c>
      <c r="P15" s="49">
        <f>'Field data and Woodstock'!P15</f>
        <v>0</v>
      </c>
      <c r="Q15" s="49">
        <f>'Field data and Woodstock'!Q15</f>
        <v>0</v>
      </c>
      <c r="R15" s="49">
        <f>'Field data and Woodstock'!R15</f>
        <v>0</v>
      </c>
      <c r="S15" s="49">
        <f>'Field data and Woodstock'!S15</f>
        <v>0</v>
      </c>
      <c r="T15" s="49">
        <f>'Field data and Woodstock'!T15</f>
        <v>0</v>
      </c>
      <c r="U15" s="49">
        <f>'Field data and Woodstock'!U15</f>
        <v>0</v>
      </c>
      <c r="V15" s="102">
        <f>'Field data and Woodstock'!V15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f>'Field data and Woodstock'!O16</f>
        <v>0</v>
      </c>
      <c r="P16" s="104">
        <f>'Field data and Woodstock'!P16</f>
        <v>0</v>
      </c>
      <c r="Q16" s="104">
        <f>'Field data and Woodstock'!Q16</f>
        <v>0</v>
      </c>
      <c r="R16" s="104">
        <f>'Field data and Woodstock'!R16</f>
        <v>0</v>
      </c>
      <c r="S16" s="104">
        <f>'Field data and Woodstock'!S16</f>
        <v>0</v>
      </c>
      <c r="T16" s="104">
        <f>'Field data and Woodstock'!T16</f>
        <v>0</v>
      </c>
      <c r="U16" s="104">
        <f>'Field data and Woodstock'!U16</f>
        <v>0</v>
      </c>
      <c r="V16" s="105">
        <f>'Field data and Woodstock'!V16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53.446280800000004</v>
      </c>
      <c r="D18" s="12">
        <f>$D32</f>
        <v>53.446280800000004</v>
      </c>
      <c r="E18" s="12">
        <f>$D33</f>
        <v>53.446280800000004</v>
      </c>
      <c r="F18" s="12">
        <f>$D34</f>
        <v>53.446280800000004</v>
      </c>
      <c r="G18" s="12">
        <f>$D35</f>
        <v>53.446280800000004</v>
      </c>
      <c r="H18" s="12">
        <f>$D36</f>
        <v>53.446280800000004</v>
      </c>
      <c r="I18" s="12">
        <f>$D37</f>
        <v>53.446280800000004</v>
      </c>
      <c r="J18" s="12">
        <f>$D38</f>
        <v>53.446280800000004</v>
      </c>
      <c r="K18" s="12">
        <f>$D39</f>
        <v>53.446280800000004</v>
      </c>
      <c r="L18" s="12">
        <f>$D40</f>
        <v>53.446280800000004</v>
      </c>
      <c r="M18" s="12">
        <f>$D41</f>
        <v>53.446280800000004</v>
      </c>
      <c r="N18" s="12">
        <f>$D42</f>
        <v>53.446280800000004</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-38.353719199999993</v>
      </c>
      <c r="D19" s="12">
        <f t="shared" ref="D19:V19" si="1">D18-D17</f>
        <v>-38.353719199999993</v>
      </c>
      <c r="E19" s="12">
        <f t="shared" si="1"/>
        <v>-38.353719199999993</v>
      </c>
      <c r="F19" s="12">
        <f t="shared" si="1"/>
        <v>-38.353719199999993</v>
      </c>
      <c r="G19" s="12">
        <f t="shared" si="1"/>
        <v>-38.353719199999993</v>
      </c>
      <c r="H19" s="12">
        <f t="shared" si="1"/>
        <v>-38.353719199999993</v>
      </c>
      <c r="I19" s="12">
        <f t="shared" si="1"/>
        <v>-38.353719199999993</v>
      </c>
      <c r="J19" s="12">
        <f t="shared" si="1"/>
        <v>-38.353719199999993</v>
      </c>
      <c r="K19" s="12">
        <f t="shared" si="1"/>
        <v>-38.353719199999993</v>
      </c>
      <c r="L19" s="12">
        <f t="shared" si="1"/>
        <v>-38.353719199999993</v>
      </c>
      <c r="M19" s="12">
        <f t="shared" si="1"/>
        <v>-38.353719199999993</v>
      </c>
      <c r="N19" s="12">
        <f t="shared" si="1"/>
        <v>-38.353719199999993</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4.1875195999999999</v>
      </c>
      <c r="D22" s="12">
        <f>$E32</f>
        <v>4.1875195999999999</v>
      </c>
      <c r="E22" s="12">
        <f>$E33</f>
        <v>4.1875195999999999</v>
      </c>
      <c r="F22" s="12">
        <f>$E34</f>
        <v>4.1875195999999999</v>
      </c>
      <c r="G22" s="12">
        <f>$E35</f>
        <v>4.1875195999999999</v>
      </c>
      <c r="H22" s="12">
        <f>$E36</f>
        <v>4.1875195999999999</v>
      </c>
      <c r="I22" s="12">
        <f>$E37</f>
        <v>4.1875195999999999</v>
      </c>
      <c r="J22" s="12">
        <f>$E38</f>
        <v>4.1875195999999999</v>
      </c>
      <c r="K22" s="12">
        <f>$E39</f>
        <v>4.1875195999999999</v>
      </c>
      <c r="L22" s="12">
        <f>$E40</f>
        <v>4.1875195999999999</v>
      </c>
      <c r="M22" s="12">
        <f>$E41</f>
        <v>4.1875195999999999</v>
      </c>
      <c r="N22" s="12">
        <f>$E42</f>
        <v>4.1875195999999999</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-319.81248040000003</v>
      </c>
      <c r="D23" s="12">
        <f t="shared" ref="D23:V23" si="3">D22-D21</f>
        <v>-319.81248040000003</v>
      </c>
      <c r="E23" s="12">
        <f t="shared" si="3"/>
        <v>-319.81248040000003</v>
      </c>
      <c r="F23" s="12">
        <f t="shared" si="3"/>
        <v>-319.81248040000003</v>
      </c>
      <c r="G23" s="12">
        <f t="shared" si="3"/>
        <v>-319.81248040000003</v>
      </c>
      <c r="H23" s="12">
        <f t="shared" si="3"/>
        <v>-319.81248040000003</v>
      </c>
      <c r="I23" s="12">
        <f t="shared" si="3"/>
        <v>-319.81248040000003</v>
      </c>
      <c r="J23" s="12">
        <f t="shared" si="3"/>
        <v>-319.81248040000003</v>
      </c>
      <c r="K23" s="12">
        <f t="shared" si="3"/>
        <v>-319.81248040000003</v>
      </c>
      <c r="L23" s="12">
        <f t="shared" si="3"/>
        <v>-319.81248040000003</v>
      </c>
      <c r="M23" s="12">
        <f t="shared" si="3"/>
        <v>-319.81248040000003</v>
      </c>
      <c r="N23" s="12">
        <f t="shared" si="3"/>
        <v>-319.81248040000003</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2.42</v>
      </c>
      <c r="C28" s="11">
        <v>1.1399999999999999</v>
      </c>
      <c r="D28" s="11">
        <v>0.48199999999999998</v>
      </c>
      <c r="E28" s="11">
        <v>7.1800000000000003E-2</v>
      </c>
      <c r="F28" s="11">
        <v>545</v>
      </c>
      <c r="G28" s="11">
        <v>64.3</v>
      </c>
      <c r="H28" s="11">
        <v>110</v>
      </c>
      <c r="I28" s="11">
        <v>51.1</v>
      </c>
      <c r="J28" s="11">
        <v>1.26</v>
      </c>
      <c r="K28" s="15">
        <v>0.82</v>
      </c>
      <c r="L28" s="11">
        <v>42.1</v>
      </c>
      <c r="M28" s="11">
        <v>35.5</v>
      </c>
      <c r="N28" s="11">
        <v>166000</v>
      </c>
      <c r="O28" s="11">
        <v>6470</v>
      </c>
      <c r="P28" s="11"/>
      <c r="Q28" s="11">
        <v>6730</v>
      </c>
      <c r="R28" s="11"/>
      <c r="S28" s="11">
        <v>52.8</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Court farm 26</v>
      </c>
      <c r="B31" s="11">
        <v>200</v>
      </c>
      <c r="C31" s="65">
        <f>IF(C$27="%w/w SAR",((C$28*10)*$B31),IF(C$27="%w/w DM",(((C$28*10)*($B$28/100))*$B31),IF(C$27="kg/t SAR",(C$28*$B31),IF(C$27="kg/t DM",((C$28*($B$28/100))*$B31),IF(C$27="mg/kg SAR",((C$28*0.001)*$B31),IF(C$27="mg/kg DM",(((C$28*0.001)*($B$28/100))*$B31),0))))))</f>
        <v>55.175999999999995</v>
      </c>
      <c r="D31" s="65">
        <f>(IF(D$27="%w/w SAR",((D$28*10)*$B31),IF(D$27="%w/w DM",(((D$28*10)*($B$28/100))*$B31),IF(D$27="kg/t SAR",(D$28*$B31),IF(D$27="kg/t DM",((D$28*($B$28/100))*$B31),IF(D$27="mg/kg SAR",((D$28*0.001)*$B31),IF(D$27="mg/kg DM",(((D$28*0.001)*($B$28/100))*$B31),"0")))))))*2.291</f>
        <v>53.446280800000004</v>
      </c>
      <c r="E31" s="65">
        <f>(IF(E$27="%w/w SAR",((E$28*10)*$B31),IF(E$27="%w/w DM",(((E$28*10)*($B$28/100))*$B31),IF(E$27="kg/t SAR",(E$28*$B31),IF(E$27="kg/t DM",((E$28*($B$28/100))*$B31),IF(E$27="mg/kg SAR",((E$28*0.001)*$B31),IF(E$27="mg/kg DM",(((E$28*0.001)*($B$28/100))*$B31),"0")))))))*1.205</f>
        <v>4.1875195999999999</v>
      </c>
      <c r="F31" s="65">
        <f>(IF(F$27="%w/w SAR",((F$28*10)*$B31),IF(F$27="%w/w DM",(((F$28*10)*($B$28/100))*$B31),IF(F$27="kg/t SAR",(F$28*$B31),IF(F$27="kg/t DM",((F$28*($B$28/100))*$B31),IF(F$27="mg/kg SAR",((F$28*0.001)*$B31),IF(F$27="mg/kg DM",(((F$28*0.001)*($B$28/100))*$B31),"0")))))))*1.658</f>
        <v>4.3734724000000007</v>
      </c>
      <c r="G31" s="65">
        <f t="shared" ref="G31:P46" si="5">IF(G$27="%w/w SAR",((G$28*10)*$B31),IF(G$27="%w/w DM",(((G$28*10)*($B$28/100))*$B31),IF(G$27="kg/t SAR",(G$28*$B31),IF(G$27="kg/t DM",((G$28*($B$28/100))*$B31),IF(G$27="mg/kg SAR",((G$28*0.001)*$B31),IF(G$27="mg/kg DM",(((G$28*0.001)*($B$28/100))*$B31),0))))))</f>
        <v>0.31121199999999999</v>
      </c>
      <c r="H31" s="65">
        <f t="shared" si="5"/>
        <v>0.53239999999999998</v>
      </c>
      <c r="I31" s="65">
        <f t="shared" si="5"/>
        <v>0.24732399999999999</v>
      </c>
      <c r="J31" s="65">
        <f t="shared" si="5"/>
        <v>6.0983999999999995E-3</v>
      </c>
      <c r="K31" s="65">
        <f t="shared" si="5"/>
        <v>3.9687999999999998E-3</v>
      </c>
      <c r="L31" s="65">
        <f t="shared" si="5"/>
        <v>0.20376400000000003</v>
      </c>
      <c r="M31" s="65">
        <f t="shared" si="5"/>
        <v>0.17182000000000003</v>
      </c>
      <c r="N31" s="65">
        <f t="shared" si="5"/>
        <v>803.43999999999994</v>
      </c>
      <c r="O31" s="65">
        <f t="shared" si="5"/>
        <v>31.314799999999998</v>
      </c>
      <c r="P31" s="65">
        <f t="shared" si="5"/>
        <v>0</v>
      </c>
      <c r="Q31" s="65">
        <f>(IF(Q$27="%w/w SAR",((Q$28*10)*$B31),IF(Q$27="%w/w DM",(((Q$28*10)*($B$28/100))*$B31),IF(Q$27="kg/t SAR",(Q$28*$B31),IF(Q$27="kg/t DM",((Q$28*($B$28/100))*$B31),IF(Q$27="mg/kg SAR",((Q$28*0.001)*$B31),IF(Q$27="mg/kg DM",(((Q$28*0.001)*($B$28/100))*$B31),0)))))))*2.5</f>
        <v>81.432999999999993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0.255552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Court farm 27</v>
      </c>
      <c r="B32" s="11">
        <v>200</v>
      </c>
      <c r="C32" s="65">
        <f t="shared" ref="C32:C50" si="6">IF(C$27="%w/w SAR",((C$28*10)*$B32),IF(C$27="%w/w DM",(((C$28*10)*($B$28/100))*$B32),IF(C$27="kg/t SAR",(C$28*$B32),IF(C$27="kg/t DM",((C$28*($B$28/100))*$B32),IF(C$27="mg/kg SAR",((C$28*0.001)*$B32),IF(C$27="mg/kg DM",(((C$28*0.001)*($B$28/100))*$B32),0))))))</f>
        <v>55.175999999999995</v>
      </c>
      <c r="D32" s="65">
        <f t="shared" ref="D32:D50" si="7">(IF(D$27="%w/w SAR",((D$28*10)*$B32),IF(D$27="%w/w DM",(((D$28*10)*($B$28/100))*$B32),IF(D$27="kg/t SAR",(D$28*$B32),IF(D$27="kg/t DM",((D$28*($B$28/100))*$B32),IF(D$27="mg/kg SAR",((D$28*0.001)*$B32),IF(D$27="mg/kg DM",(((D$28*0.001)*($B$28/100))*$B32),"0")))))))*2.291</f>
        <v>53.446280800000004</v>
      </c>
      <c r="E32" s="65">
        <f t="shared" ref="E32:E50" si="8">(IF(E$27="%w/w SAR",((E$28*10)*$B32),IF(E$27="%w/w DM",(((E$28*10)*($B$28/100))*$B32),IF(E$27="kg/t SAR",(E$28*$B32),IF(E$27="kg/t DM",((E$28*($B$28/100))*$B32),IF(E$27="mg/kg SAR",((E$28*0.001)*$B32),IF(E$27="mg/kg DM",(((E$28*0.001)*($B$28/100))*$B32),"0")))))))*1.205</f>
        <v>4.1875195999999999</v>
      </c>
      <c r="F32" s="65">
        <f t="shared" ref="F32:F50" si="9">(IF(F$27="%w/w SAR",((F$28*10)*$B32),IF(F$27="%w/w DM",(((F$28*10)*($B$28/100))*$B32),IF(F$27="kg/t SAR",(F$28*$B32),IF(F$27="kg/t DM",((F$28*($B$28/100))*$B32),IF(F$27="mg/kg SAR",((F$28*0.001)*$B32),IF(F$27="mg/kg DM",(((F$28*0.001)*($B$28/100))*$B32),"0")))))))*1.658</f>
        <v>4.3734724000000007</v>
      </c>
      <c r="G32" s="65">
        <f t="shared" si="5"/>
        <v>0.31121199999999999</v>
      </c>
      <c r="H32" s="65">
        <f t="shared" si="5"/>
        <v>0.53239999999999998</v>
      </c>
      <c r="I32" s="65">
        <f t="shared" si="5"/>
        <v>0.24732399999999999</v>
      </c>
      <c r="J32" s="65">
        <f t="shared" si="5"/>
        <v>6.0983999999999995E-3</v>
      </c>
      <c r="K32" s="65">
        <f t="shared" si="5"/>
        <v>3.9687999999999998E-3</v>
      </c>
      <c r="L32" s="65">
        <f t="shared" si="5"/>
        <v>0.20376400000000003</v>
      </c>
      <c r="M32" s="65">
        <f t="shared" si="5"/>
        <v>0.17182000000000003</v>
      </c>
      <c r="N32" s="65">
        <f t="shared" si="5"/>
        <v>803.43999999999994</v>
      </c>
      <c r="O32" s="65">
        <f t="shared" si="5"/>
        <v>31.314799999999998</v>
      </c>
      <c r="P32" s="65">
        <f t="shared" si="5"/>
        <v>0</v>
      </c>
      <c r="Q32" s="65">
        <f t="shared" ref="Q32:Q50" si="10">(IF(Q$27="%w/w SAR",((Q$28*10)*$B32),IF(Q$27="%w/w DM",(((Q$28*10)*($B$28/100))*$B32),IF(Q$27="kg/t SAR",(Q$28*$B32),IF(Q$27="kg/t DM",((Q$28*($B$28/100))*$B32),IF(Q$27="mg/kg SAR",((Q$28*0.001)*$B32),IF(Q$27="mg/kg DM",(((Q$28*0.001)*($B$28/100))*$B32),0)))))))*2.5</f>
        <v>81.432999999999993</v>
      </c>
      <c r="R32" s="65">
        <f t="shared" ref="R32:U50" si="11">IF(R$27="%w/w SAR",((R$28*10)*$B32),IF(R$27="%w/w DM",(((R$28*10)*($B$28/100))*$B32),IF(R$27="kg/t SAR",(R$28*$B32),IF(R$27="kg/t DM",((R$28*($B$28/100))*$B32),IF(R$27="mg/kg SAR",((R$28*0.001)*$B32),IF(R$27="mg/kg DM",(((R$28*0.001)*($B$28/100))*$B32),0))))))</f>
        <v>0</v>
      </c>
      <c r="S32" s="65">
        <f t="shared" si="11"/>
        <v>0.255552</v>
      </c>
      <c r="T32" s="65">
        <f t="shared" si="11"/>
        <v>0</v>
      </c>
      <c r="U32" s="126">
        <f t="shared" si="11"/>
        <v>0</v>
      </c>
    </row>
    <row r="33" spans="1:21" s="48" customFormat="1" ht="13" x14ac:dyDescent="0.35">
      <c r="A33" s="125" t="str">
        <f>E8</f>
        <v>Court farm 28</v>
      </c>
      <c r="B33" s="11">
        <v>200</v>
      </c>
      <c r="C33" s="65">
        <f t="shared" si="6"/>
        <v>55.175999999999995</v>
      </c>
      <c r="D33" s="65">
        <f t="shared" si="7"/>
        <v>53.446280800000004</v>
      </c>
      <c r="E33" s="65">
        <f t="shared" si="8"/>
        <v>4.1875195999999999</v>
      </c>
      <c r="F33" s="65">
        <f t="shared" si="9"/>
        <v>4.3734724000000007</v>
      </c>
      <c r="G33" s="65">
        <f t="shared" si="5"/>
        <v>0.31121199999999999</v>
      </c>
      <c r="H33" s="65">
        <f t="shared" si="5"/>
        <v>0.53239999999999998</v>
      </c>
      <c r="I33" s="65">
        <f t="shared" si="5"/>
        <v>0.24732399999999999</v>
      </c>
      <c r="J33" s="65">
        <f t="shared" si="5"/>
        <v>6.0983999999999995E-3</v>
      </c>
      <c r="K33" s="65">
        <f t="shared" si="5"/>
        <v>3.9687999999999998E-3</v>
      </c>
      <c r="L33" s="65">
        <f t="shared" si="5"/>
        <v>0.20376400000000003</v>
      </c>
      <c r="M33" s="65">
        <f t="shared" si="5"/>
        <v>0.17182000000000003</v>
      </c>
      <c r="N33" s="65">
        <f t="shared" si="5"/>
        <v>803.43999999999994</v>
      </c>
      <c r="O33" s="65">
        <f t="shared" si="5"/>
        <v>31.314799999999998</v>
      </c>
      <c r="P33" s="65">
        <f t="shared" si="5"/>
        <v>0</v>
      </c>
      <c r="Q33" s="65">
        <f t="shared" si="10"/>
        <v>81.432999999999993</v>
      </c>
      <c r="R33" s="65">
        <f t="shared" si="11"/>
        <v>0</v>
      </c>
      <c r="S33" s="65">
        <f t="shared" si="11"/>
        <v>0.255552</v>
      </c>
      <c r="T33" s="65">
        <f t="shared" si="11"/>
        <v>0</v>
      </c>
      <c r="U33" s="126">
        <f t="shared" si="11"/>
        <v>0</v>
      </c>
    </row>
    <row r="34" spans="1:21" s="48" customFormat="1" ht="13" x14ac:dyDescent="0.35">
      <c r="A34" s="125" t="str">
        <f>F8</f>
        <v>Court farm 29</v>
      </c>
      <c r="B34" s="11">
        <v>200</v>
      </c>
      <c r="C34" s="65">
        <f t="shared" si="6"/>
        <v>55.175999999999995</v>
      </c>
      <c r="D34" s="65">
        <f t="shared" si="7"/>
        <v>53.446280800000004</v>
      </c>
      <c r="E34" s="65">
        <f t="shared" si="8"/>
        <v>4.1875195999999999</v>
      </c>
      <c r="F34" s="65">
        <f t="shared" si="9"/>
        <v>4.3734724000000007</v>
      </c>
      <c r="G34" s="65">
        <f t="shared" si="5"/>
        <v>0.31121199999999999</v>
      </c>
      <c r="H34" s="65">
        <f t="shared" si="5"/>
        <v>0.53239999999999998</v>
      </c>
      <c r="I34" s="65">
        <f t="shared" si="5"/>
        <v>0.24732399999999999</v>
      </c>
      <c r="J34" s="65">
        <f t="shared" si="5"/>
        <v>6.0983999999999995E-3</v>
      </c>
      <c r="K34" s="65">
        <f t="shared" si="5"/>
        <v>3.9687999999999998E-3</v>
      </c>
      <c r="L34" s="65">
        <f t="shared" si="5"/>
        <v>0.20376400000000003</v>
      </c>
      <c r="M34" s="65">
        <f t="shared" si="5"/>
        <v>0.17182000000000003</v>
      </c>
      <c r="N34" s="65">
        <f t="shared" si="5"/>
        <v>803.43999999999994</v>
      </c>
      <c r="O34" s="65">
        <f t="shared" si="5"/>
        <v>31.314799999999998</v>
      </c>
      <c r="P34" s="65">
        <f t="shared" si="5"/>
        <v>0</v>
      </c>
      <c r="Q34" s="65">
        <f t="shared" si="10"/>
        <v>81.432999999999993</v>
      </c>
      <c r="R34" s="65">
        <f t="shared" si="11"/>
        <v>0</v>
      </c>
      <c r="S34" s="65">
        <f t="shared" si="11"/>
        <v>0.255552</v>
      </c>
      <c r="T34" s="65">
        <f t="shared" si="11"/>
        <v>0</v>
      </c>
      <c r="U34" s="126">
        <f t="shared" si="11"/>
        <v>0</v>
      </c>
    </row>
    <row r="35" spans="1:21" s="48" customFormat="1" ht="13" x14ac:dyDescent="0.35">
      <c r="A35" s="125" t="str">
        <f>G8</f>
        <v>Court farm 30</v>
      </c>
      <c r="B35" s="11">
        <v>200</v>
      </c>
      <c r="C35" s="65">
        <f t="shared" si="6"/>
        <v>55.175999999999995</v>
      </c>
      <c r="D35" s="65">
        <f t="shared" si="7"/>
        <v>53.446280800000004</v>
      </c>
      <c r="E35" s="65">
        <f t="shared" si="8"/>
        <v>4.1875195999999999</v>
      </c>
      <c r="F35" s="65">
        <f t="shared" si="9"/>
        <v>4.3734724000000007</v>
      </c>
      <c r="G35" s="65">
        <f t="shared" si="5"/>
        <v>0.31121199999999999</v>
      </c>
      <c r="H35" s="65">
        <f t="shared" si="5"/>
        <v>0.53239999999999998</v>
      </c>
      <c r="I35" s="65">
        <f t="shared" si="5"/>
        <v>0.24732399999999999</v>
      </c>
      <c r="J35" s="65">
        <f t="shared" si="5"/>
        <v>6.0983999999999995E-3</v>
      </c>
      <c r="K35" s="65">
        <f t="shared" si="5"/>
        <v>3.9687999999999998E-3</v>
      </c>
      <c r="L35" s="65">
        <f t="shared" si="5"/>
        <v>0.20376400000000003</v>
      </c>
      <c r="M35" s="65">
        <f t="shared" si="5"/>
        <v>0.17182000000000003</v>
      </c>
      <c r="N35" s="65">
        <f t="shared" si="5"/>
        <v>803.43999999999994</v>
      </c>
      <c r="O35" s="65">
        <f t="shared" si="5"/>
        <v>31.314799999999998</v>
      </c>
      <c r="P35" s="65">
        <f t="shared" si="5"/>
        <v>0</v>
      </c>
      <c r="Q35" s="65">
        <f t="shared" si="10"/>
        <v>81.432999999999993</v>
      </c>
      <c r="R35" s="65">
        <f t="shared" si="11"/>
        <v>0</v>
      </c>
      <c r="S35" s="65">
        <f t="shared" si="11"/>
        <v>0.255552</v>
      </c>
      <c r="T35" s="65">
        <f t="shared" si="11"/>
        <v>0</v>
      </c>
      <c r="U35" s="126">
        <f t="shared" si="11"/>
        <v>0</v>
      </c>
    </row>
    <row r="36" spans="1:21" s="48" customFormat="1" ht="13" x14ac:dyDescent="0.35">
      <c r="A36" s="125" t="str">
        <f>H8</f>
        <v>Court farm 31</v>
      </c>
      <c r="B36" s="11">
        <v>200</v>
      </c>
      <c r="C36" s="65">
        <f t="shared" si="6"/>
        <v>55.175999999999995</v>
      </c>
      <c r="D36" s="65">
        <f t="shared" si="7"/>
        <v>53.446280800000004</v>
      </c>
      <c r="E36" s="65">
        <f t="shared" si="8"/>
        <v>4.1875195999999999</v>
      </c>
      <c r="F36" s="65">
        <f t="shared" si="9"/>
        <v>4.3734724000000007</v>
      </c>
      <c r="G36" s="65">
        <f t="shared" si="5"/>
        <v>0.31121199999999999</v>
      </c>
      <c r="H36" s="65">
        <f t="shared" si="5"/>
        <v>0.53239999999999998</v>
      </c>
      <c r="I36" s="65">
        <f t="shared" si="5"/>
        <v>0.24732399999999999</v>
      </c>
      <c r="J36" s="65">
        <f t="shared" si="5"/>
        <v>6.0983999999999995E-3</v>
      </c>
      <c r="K36" s="65">
        <f t="shared" si="5"/>
        <v>3.9687999999999998E-3</v>
      </c>
      <c r="L36" s="65">
        <f t="shared" si="5"/>
        <v>0.20376400000000003</v>
      </c>
      <c r="M36" s="65">
        <f t="shared" si="5"/>
        <v>0.17182000000000003</v>
      </c>
      <c r="N36" s="65">
        <f t="shared" si="5"/>
        <v>803.43999999999994</v>
      </c>
      <c r="O36" s="65">
        <f t="shared" si="5"/>
        <v>31.314799999999998</v>
      </c>
      <c r="P36" s="65">
        <f t="shared" si="5"/>
        <v>0</v>
      </c>
      <c r="Q36" s="65">
        <f t="shared" si="10"/>
        <v>81.432999999999993</v>
      </c>
      <c r="R36" s="65">
        <f t="shared" si="11"/>
        <v>0</v>
      </c>
      <c r="S36" s="65">
        <f t="shared" si="11"/>
        <v>0.255552</v>
      </c>
      <c r="T36" s="65">
        <f t="shared" si="11"/>
        <v>0</v>
      </c>
      <c r="U36" s="126">
        <f t="shared" si="11"/>
        <v>0</v>
      </c>
    </row>
    <row r="37" spans="1:21" s="48" customFormat="1" ht="13" x14ac:dyDescent="0.35">
      <c r="A37" s="125" t="str">
        <f>I8</f>
        <v>Court farm 32</v>
      </c>
      <c r="B37" s="11">
        <v>200</v>
      </c>
      <c r="C37" s="65">
        <f t="shared" si="6"/>
        <v>55.175999999999995</v>
      </c>
      <c r="D37" s="65">
        <f t="shared" si="7"/>
        <v>53.446280800000004</v>
      </c>
      <c r="E37" s="65">
        <f t="shared" si="8"/>
        <v>4.1875195999999999</v>
      </c>
      <c r="F37" s="65">
        <f t="shared" si="9"/>
        <v>4.3734724000000007</v>
      </c>
      <c r="G37" s="65">
        <f t="shared" si="5"/>
        <v>0.31121199999999999</v>
      </c>
      <c r="H37" s="65">
        <f t="shared" si="5"/>
        <v>0.53239999999999998</v>
      </c>
      <c r="I37" s="65">
        <f t="shared" si="5"/>
        <v>0.24732399999999999</v>
      </c>
      <c r="J37" s="65">
        <f t="shared" si="5"/>
        <v>6.0983999999999995E-3</v>
      </c>
      <c r="K37" s="65">
        <f t="shared" si="5"/>
        <v>3.9687999999999998E-3</v>
      </c>
      <c r="L37" s="65">
        <f t="shared" si="5"/>
        <v>0.20376400000000003</v>
      </c>
      <c r="M37" s="65">
        <f t="shared" si="5"/>
        <v>0.17182000000000003</v>
      </c>
      <c r="N37" s="65">
        <f t="shared" si="5"/>
        <v>803.43999999999994</v>
      </c>
      <c r="O37" s="65">
        <f t="shared" si="5"/>
        <v>31.314799999999998</v>
      </c>
      <c r="P37" s="65">
        <f t="shared" si="5"/>
        <v>0</v>
      </c>
      <c r="Q37" s="65">
        <f t="shared" si="10"/>
        <v>81.432999999999993</v>
      </c>
      <c r="R37" s="65">
        <f t="shared" si="11"/>
        <v>0</v>
      </c>
      <c r="S37" s="65">
        <f t="shared" si="11"/>
        <v>0.255552</v>
      </c>
      <c r="T37" s="65">
        <f t="shared" si="11"/>
        <v>0</v>
      </c>
      <c r="U37" s="126">
        <f t="shared" si="11"/>
        <v>0</v>
      </c>
    </row>
    <row r="38" spans="1:21" s="48" customFormat="1" ht="13" x14ac:dyDescent="0.35">
      <c r="A38" s="125" t="str">
        <f>J8</f>
        <v>Court farm 35</v>
      </c>
      <c r="B38" s="11">
        <v>200</v>
      </c>
      <c r="C38" s="65">
        <f t="shared" si="6"/>
        <v>55.175999999999995</v>
      </c>
      <c r="D38" s="65">
        <f t="shared" si="7"/>
        <v>53.446280800000004</v>
      </c>
      <c r="E38" s="65">
        <f t="shared" si="8"/>
        <v>4.1875195999999999</v>
      </c>
      <c r="F38" s="65">
        <f t="shared" si="9"/>
        <v>4.3734724000000007</v>
      </c>
      <c r="G38" s="65">
        <f t="shared" si="5"/>
        <v>0.31121199999999999</v>
      </c>
      <c r="H38" s="65">
        <f t="shared" si="5"/>
        <v>0.53239999999999998</v>
      </c>
      <c r="I38" s="65">
        <f t="shared" si="5"/>
        <v>0.24732399999999999</v>
      </c>
      <c r="J38" s="65">
        <f t="shared" si="5"/>
        <v>6.0983999999999995E-3</v>
      </c>
      <c r="K38" s="65">
        <f t="shared" si="5"/>
        <v>3.9687999999999998E-3</v>
      </c>
      <c r="L38" s="65">
        <f t="shared" si="5"/>
        <v>0.20376400000000003</v>
      </c>
      <c r="M38" s="65">
        <f t="shared" si="5"/>
        <v>0.17182000000000003</v>
      </c>
      <c r="N38" s="65">
        <f t="shared" si="5"/>
        <v>803.43999999999994</v>
      </c>
      <c r="O38" s="65">
        <f t="shared" si="5"/>
        <v>31.314799999999998</v>
      </c>
      <c r="P38" s="65">
        <f t="shared" si="5"/>
        <v>0</v>
      </c>
      <c r="Q38" s="65">
        <f t="shared" si="10"/>
        <v>81.432999999999993</v>
      </c>
      <c r="R38" s="65">
        <f t="shared" si="11"/>
        <v>0</v>
      </c>
      <c r="S38" s="65">
        <f t="shared" si="11"/>
        <v>0.255552</v>
      </c>
      <c r="T38" s="65">
        <f t="shared" si="11"/>
        <v>0</v>
      </c>
      <c r="U38" s="126">
        <f t="shared" si="11"/>
        <v>0</v>
      </c>
    </row>
    <row r="39" spans="1:21" s="48" customFormat="1" ht="13" x14ac:dyDescent="0.35">
      <c r="A39" s="125" t="str">
        <f>K8</f>
        <v>Court farm 36</v>
      </c>
      <c r="B39" s="11">
        <v>200</v>
      </c>
      <c r="C39" s="65">
        <f t="shared" si="6"/>
        <v>55.175999999999995</v>
      </c>
      <c r="D39" s="65">
        <f t="shared" si="7"/>
        <v>53.446280800000004</v>
      </c>
      <c r="E39" s="65">
        <f t="shared" si="8"/>
        <v>4.1875195999999999</v>
      </c>
      <c r="F39" s="65">
        <f t="shared" si="9"/>
        <v>4.3734724000000007</v>
      </c>
      <c r="G39" s="65">
        <f t="shared" si="5"/>
        <v>0.31121199999999999</v>
      </c>
      <c r="H39" s="65">
        <f t="shared" si="5"/>
        <v>0.53239999999999998</v>
      </c>
      <c r="I39" s="65">
        <f t="shared" si="5"/>
        <v>0.24732399999999999</v>
      </c>
      <c r="J39" s="65">
        <f t="shared" si="5"/>
        <v>6.0983999999999995E-3</v>
      </c>
      <c r="K39" s="65">
        <f t="shared" si="5"/>
        <v>3.9687999999999998E-3</v>
      </c>
      <c r="L39" s="65">
        <f t="shared" si="5"/>
        <v>0.20376400000000003</v>
      </c>
      <c r="M39" s="65">
        <f t="shared" si="5"/>
        <v>0.17182000000000003</v>
      </c>
      <c r="N39" s="65">
        <f t="shared" si="5"/>
        <v>803.43999999999994</v>
      </c>
      <c r="O39" s="65">
        <f t="shared" si="5"/>
        <v>31.314799999999998</v>
      </c>
      <c r="P39" s="65">
        <f t="shared" si="5"/>
        <v>0</v>
      </c>
      <c r="Q39" s="65">
        <f t="shared" si="10"/>
        <v>81.432999999999993</v>
      </c>
      <c r="R39" s="65">
        <f t="shared" si="11"/>
        <v>0</v>
      </c>
      <c r="S39" s="65">
        <f t="shared" si="11"/>
        <v>0.255552</v>
      </c>
      <c r="T39" s="65">
        <f t="shared" si="11"/>
        <v>0</v>
      </c>
      <c r="U39" s="126">
        <f t="shared" si="11"/>
        <v>0</v>
      </c>
    </row>
    <row r="40" spans="1:21" s="48" customFormat="1" ht="13" x14ac:dyDescent="0.35">
      <c r="A40" s="125" t="str">
        <f>L8</f>
        <v>Court farm 37</v>
      </c>
      <c r="B40" s="11">
        <v>200</v>
      </c>
      <c r="C40" s="65">
        <f t="shared" si="6"/>
        <v>55.175999999999995</v>
      </c>
      <c r="D40" s="65">
        <f t="shared" si="7"/>
        <v>53.446280800000004</v>
      </c>
      <c r="E40" s="65">
        <f t="shared" si="8"/>
        <v>4.1875195999999999</v>
      </c>
      <c r="F40" s="65">
        <f t="shared" si="9"/>
        <v>4.3734724000000007</v>
      </c>
      <c r="G40" s="65">
        <f t="shared" si="5"/>
        <v>0.31121199999999999</v>
      </c>
      <c r="H40" s="65">
        <f t="shared" si="5"/>
        <v>0.53239999999999998</v>
      </c>
      <c r="I40" s="65">
        <f t="shared" si="5"/>
        <v>0.24732399999999999</v>
      </c>
      <c r="J40" s="65">
        <f t="shared" si="5"/>
        <v>6.0983999999999995E-3</v>
      </c>
      <c r="K40" s="65">
        <f t="shared" si="5"/>
        <v>3.9687999999999998E-3</v>
      </c>
      <c r="L40" s="65">
        <f t="shared" si="5"/>
        <v>0.20376400000000003</v>
      </c>
      <c r="M40" s="65">
        <f t="shared" si="5"/>
        <v>0.17182000000000003</v>
      </c>
      <c r="N40" s="65">
        <f t="shared" si="5"/>
        <v>803.43999999999994</v>
      </c>
      <c r="O40" s="65">
        <f t="shared" si="5"/>
        <v>31.314799999999998</v>
      </c>
      <c r="P40" s="65">
        <f t="shared" si="5"/>
        <v>0</v>
      </c>
      <c r="Q40" s="65">
        <f t="shared" si="10"/>
        <v>81.432999999999993</v>
      </c>
      <c r="R40" s="65">
        <f t="shared" si="11"/>
        <v>0</v>
      </c>
      <c r="S40" s="65">
        <f t="shared" si="11"/>
        <v>0.255552</v>
      </c>
      <c r="T40" s="65">
        <f t="shared" si="11"/>
        <v>0</v>
      </c>
      <c r="U40" s="126">
        <f t="shared" si="11"/>
        <v>0</v>
      </c>
    </row>
    <row r="41" spans="1:21" s="48" customFormat="1" ht="13" x14ac:dyDescent="0.35">
      <c r="A41" s="125" t="str">
        <f>M8</f>
        <v>Court farm 41</v>
      </c>
      <c r="B41" s="11">
        <v>200</v>
      </c>
      <c r="C41" s="65">
        <f t="shared" si="6"/>
        <v>55.175999999999995</v>
      </c>
      <c r="D41" s="65">
        <f t="shared" si="7"/>
        <v>53.446280800000004</v>
      </c>
      <c r="E41" s="65">
        <f t="shared" si="8"/>
        <v>4.1875195999999999</v>
      </c>
      <c r="F41" s="65">
        <f t="shared" si="9"/>
        <v>4.3734724000000007</v>
      </c>
      <c r="G41" s="65">
        <f t="shared" si="5"/>
        <v>0.31121199999999999</v>
      </c>
      <c r="H41" s="65">
        <f t="shared" si="5"/>
        <v>0.53239999999999998</v>
      </c>
      <c r="I41" s="65">
        <f t="shared" si="5"/>
        <v>0.24732399999999999</v>
      </c>
      <c r="J41" s="65">
        <f t="shared" si="5"/>
        <v>6.0983999999999995E-3</v>
      </c>
      <c r="K41" s="65">
        <f t="shared" si="5"/>
        <v>3.9687999999999998E-3</v>
      </c>
      <c r="L41" s="65">
        <f t="shared" si="5"/>
        <v>0.20376400000000003</v>
      </c>
      <c r="M41" s="65">
        <f t="shared" si="5"/>
        <v>0.17182000000000003</v>
      </c>
      <c r="N41" s="65">
        <f t="shared" si="5"/>
        <v>803.43999999999994</v>
      </c>
      <c r="O41" s="65">
        <f t="shared" si="5"/>
        <v>31.314799999999998</v>
      </c>
      <c r="P41" s="65">
        <f t="shared" si="5"/>
        <v>0</v>
      </c>
      <c r="Q41" s="65">
        <f t="shared" si="10"/>
        <v>81.432999999999993</v>
      </c>
      <c r="R41" s="65">
        <f t="shared" si="11"/>
        <v>0</v>
      </c>
      <c r="S41" s="65">
        <f t="shared" si="11"/>
        <v>0.255552</v>
      </c>
      <c r="T41" s="65">
        <f t="shared" si="11"/>
        <v>0</v>
      </c>
      <c r="U41" s="126">
        <f t="shared" si="11"/>
        <v>0</v>
      </c>
    </row>
    <row r="42" spans="1:21" s="48" customFormat="1" ht="13" x14ac:dyDescent="0.35">
      <c r="A42" s="125" t="str">
        <f>N8</f>
        <v>Court farm 42</v>
      </c>
      <c r="B42" s="11">
        <v>200</v>
      </c>
      <c r="C42" s="65">
        <f t="shared" si="6"/>
        <v>55.175999999999995</v>
      </c>
      <c r="D42" s="65">
        <f t="shared" si="7"/>
        <v>53.446280800000004</v>
      </c>
      <c r="E42" s="65">
        <f t="shared" si="8"/>
        <v>4.1875195999999999</v>
      </c>
      <c r="F42" s="65">
        <f t="shared" si="9"/>
        <v>4.3734724000000007</v>
      </c>
      <c r="G42" s="65">
        <f t="shared" si="5"/>
        <v>0.31121199999999999</v>
      </c>
      <c r="H42" s="65">
        <f t="shared" si="5"/>
        <v>0.53239999999999998</v>
      </c>
      <c r="I42" s="65">
        <f t="shared" si="5"/>
        <v>0.24732399999999999</v>
      </c>
      <c r="J42" s="65">
        <f t="shared" si="5"/>
        <v>6.0983999999999995E-3</v>
      </c>
      <c r="K42" s="65">
        <f t="shared" si="5"/>
        <v>3.9687999999999998E-3</v>
      </c>
      <c r="L42" s="65">
        <f t="shared" si="5"/>
        <v>0.20376400000000003</v>
      </c>
      <c r="M42" s="65">
        <f t="shared" si="5"/>
        <v>0.17182000000000003</v>
      </c>
      <c r="N42" s="65">
        <f t="shared" si="5"/>
        <v>803.43999999999994</v>
      </c>
      <c r="O42" s="65">
        <f t="shared" si="5"/>
        <v>31.314799999999998</v>
      </c>
      <c r="P42" s="65">
        <f t="shared" si="5"/>
        <v>0</v>
      </c>
      <c r="Q42" s="65">
        <f t="shared" si="10"/>
        <v>81.432999999999993</v>
      </c>
      <c r="R42" s="65">
        <f t="shared" si="11"/>
        <v>0</v>
      </c>
      <c r="S42" s="65">
        <f t="shared" si="11"/>
        <v>0.255552</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Court farm 26</v>
      </c>
      <c r="C57" s="8" t="str">
        <f t="shared" ref="C57:U57" si="13">D8</f>
        <v>Court farm 27</v>
      </c>
      <c r="D57" s="8" t="str">
        <f t="shared" si="13"/>
        <v>Court farm 28</v>
      </c>
      <c r="E57" s="8" t="str">
        <f t="shared" si="13"/>
        <v>Court farm 29</v>
      </c>
      <c r="F57" s="8" t="str">
        <f t="shared" si="13"/>
        <v>Court farm 30</v>
      </c>
      <c r="G57" s="8" t="str">
        <f t="shared" si="13"/>
        <v>Court farm 31</v>
      </c>
      <c r="H57" s="8" t="str">
        <f t="shared" si="13"/>
        <v>Court farm 32</v>
      </c>
      <c r="I57" s="8" t="str">
        <f t="shared" si="13"/>
        <v>Court farm 35</v>
      </c>
      <c r="J57" s="8" t="str">
        <f t="shared" si="13"/>
        <v>Court farm 36</v>
      </c>
      <c r="K57" s="8" t="str">
        <f t="shared" si="13"/>
        <v>Court farm 37</v>
      </c>
      <c r="L57" s="8" t="str">
        <f t="shared" si="13"/>
        <v>Court farm 41</v>
      </c>
      <c r="M57" s="8" t="str">
        <f t="shared" si="13"/>
        <v>Court farm 42</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6.1</v>
      </c>
      <c r="C60" s="64">
        <f t="shared" ref="C60:U60" si="14">D10</f>
        <v>7.3</v>
      </c>
      <c r="D60" s="64">
        <f t="shared" si="14"/>
        <v>7.2</v>
      </c>
      <c r="E60" s="64">
        <f t="shared" si="14"/>
        <v>6.1</v>
      </c>
      <c r="F60" s="64">
        <f t="shared" si="14"/>
        <v>6.2</v>
      </c>
      <c r="G60" s="64">
        <f t="shared" si="14"/>
        <v>6.3</v>
      </c>
      <c r="H60" s="64">
        <f t="shared" si="14"/>
        <v>6.3</v>
      </c>
      <c r="I60" s="64">
        <f t="shared" si="14"/>
        <v>6.6</v>
      </c>
      <c r="J60" s="64">
        <f t="shared" si="14"/>
        <v>6.2</v>
      </c>
      <c r="K60" s="64">
        <f t="shared" si="14"/>
        <v>6</v>
      </c>
      <c r="L60" s="64">
        <f t="shared" si="14"/>
        <v>7.2</v>
      </c>
      <c r="M60" s="64">
        <f t="shared" si="14"/>
        <v>7.2</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v>
      </c>
      <c r="C62" s="65">
        <f>B32</f>
        <v>200</v>
      </c>
      <c r="D62" s="65">
        <f>B33</f>
        <v>200</v>
      </c>
      <c r="E62" s="65">
        <f>B34</f>
        <v>200</v>
      </c>
      <c r="F62" s="65">
        <f>B35</f>
        <v>200</v>
      </c>
      <c r="G62" s="65">
        <f>B36</f>
        <v>200</v>
      </c>
      <c r="H62" s="65">
        <f>B37</f>
        <v>200</v>
      </c>
      <c r="I62" s="65">
        <f>B38</f>
        <v>200</v>
      </c>
      <c r="J62" s="65">
        <f>B39</f>
        <v>200</v>
      </c>
      <c r="K62" s="65">
        <f>B40</f>
        <v>200</v>
      </c>
      <c r="L62" s="65">
        <f>B41</f>
        <v>200</v>
      </c>
      <c r="M62" s="65">
        <f>B42</f>
        <v>200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-6.5999999999999979</v>
      </c>
      <c r="D64" s="65">
        <f t="shared" si="17"/>
        <v>-6</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-6</v>
      </c>
      <c r="M64" s="65">
        <f t="shared" si="17"/>
        <v>-6</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6.5999999999999979</v>
      </c>
      <c r="D65" s="65">
        <f t="shared" si="18"/>
        <v>6</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6</v>
      </c>
      <c r="M65" s="65">
        <f t="shared" si="18"/>
        <v>6</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Woodstock'!C1:D1</f>
        <v>PAN-031547</v>
      </c>
      <c r="D1" s="173"/>
      <c r="E1" s="106" t="s">
        <v>45</v>
      </c>
      <c r="F1" s="113">
        <f>'Field data and Woodstock'!F1</f>
        <v>49.65</v>
      </c>
      <c r="G1" s="162" t="s">
        <v>43</v>
      </c>
      <c r="H1" s="163"/>
      <c r="I1" s="109">
        <v>6.9</v>
      </c>
      <c r="J1" s="130" t="s">
        <v>153</v>
      </c>
      <c r="K1" s="131"/>
      <c r="L1" s="109">
        <v>200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Woodstock'!C2:D2</f>
        <v>EPR/AB3891CX</v>
      </c>
      <c r="D2" s="169"/>
      <c r="E2" s="96" t="s">
        <v>109</v>
      </c>
      <c r="F2" s="110">
        <v>190902</v>
      </c>
      <c r="G2" s="164" t="s">
        <v>110</v>
      </c>
      <c r="H2" s="165"/>
      <c r="I2" s="110"/>
      <c r="J2" s="132" t="s">
        <v>158</v>
      </c>
      <c r="K2" s="133"/>
      <c r="L2" s="110">
        <v>0.97599999999999998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Woodstock'!C3:D3</f>
        <v>Mr Daniel James and Mrs Carys James</v>
      </c>
      <c r="D3" s="169"/>
      <c r="E3" s="96" t="s">
        <v>108</v>
      </c>
      <c r="F3" s="111" t="s">
        <v>78</v>
      </c>
      <c r="G3" s="132" t="s">
        <v>159</v>
      </c>
      <c r="H3" s="133"/>
      <c r="I3" s="110"/>
      <c r="J3" s="134" t="s">
        <v>154</v>
      </c>
      <c r="K3" s="135"/>
      <c r="L3" s="110">
        <f>(L1/(L2*10000))*100</f>
        <v>2.0491803278688523</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Woodstock'!C4:D4</f>
        <v>Middle Woodstock Farm
Clarbeston Road, Woodstock, Pembrokeshire SA63</v>
      </c>
      <c r="D4" s="171"/>
      <c r="E4" s="99" t="s">
        <v>1</v>
      </c>
      <c r="F4" s="110" t="s">
        <v>185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Woodstock'!C5:D5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Woodstock'!C8</f>
        <v>Court farm 26</v>
      </c>
      <c r="D8" s="49" t="str">
        <f>'Field data and Woodstock'!D8</f>
        <v>Court farm 27</v>
      </c>
      <c r="E8" s="49" t="str">
        <f>'Field data and Woodstock'!E8</f>
        <v>Court farm 28</v>
      </c>
      <c r="F8" s="49" t="str">
        <f>'Field data and Woodstock'!F8</f>
        <v>Court farm 29</v>
      </c>
      <c r="G8" s="49" t="str">
        <f>'Field data and Woodstock'!G8</f>
        <v>Court farm 30</v>
      </c>
      <c r="H8" s="49" t="str">
        <f>'Field data and Woodstock'!H8</f>
        <v>Court farm 31</v>
      </c>
      <c r="I8" s="49" t="str">
        <f>'Field data and Woodstock'!I8</f>
        <v>Court farm 32</v>
      </c>
      <c r="J8" s="49" t="str">
        <f>'Field data and Woodstock'!J8</f>
        <v>Court farm 35</v>
      </c>
      <c r="K8" s="49" t="str">
        <f>'Field data and Woodstock'!K8</f>
        <v>Court farm 36</v>
      </c>
      <c r="L8" s="49" t="str">
        <f>'Field data and Woodstock'!L8</f>
        <v>Court farm 37</v>
      </c>
      <c r="M8" s="49" t="str">
        <f>'Field data and Woodstock'!M8</f>
        <v>Court farm 41</v>
      </c>
      <c r="N8" s="49" t="str">
        <f>'Field data and Woodstock'!N8</f>
        <v>Court farm 42</v>
      </c>
      <c r="O8" s="49">
        <f>'Field data and Woodstock'!O8</f>
        <v>0</v>
      </c>
      <c r="P8" s="49">
        <f>'Field data and Woodstock'!P8</f>
        <v>0</v>
      </c>
      <c r="Q8" s="49">
        <f>'Field data and Woodstock'!Q8</f>
        <v>0</v>
      </c>
      <c r="R8" s="49">
        <f>'Field data and Woodstock'!R8</f>
        <v>0</v>
      </c>
      <c r="S8" s="49">
        <f>'Field data and Woodstock'!S8</f>
        <v>0</v>
      </c>
      <c r="T8" s="49">
        <f>'Field data and Woodstock'!T8</f>
        <v>0</v>
      </c>
      <c r="U8" s="49">
        <f>'Field data and Woodstock'!U8</f>
        <v>0</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f>'Field data and Woodstock'!O9</f>
        <v>0</v>
      </c>
      <c r="P9" s="49">
        <f>'Field data and Woodstock'!P9</f>
        <v>0</v>
      </c>
      <c r="Q9" s="49">
        <f>'Field data and Woodstock'!Q9</f>
        <v>0</v>
      </c>
      <c r="R9" s="49">
        <f>'Field data and Woodstock'!R9</f>
        <v>0</v>
      </c>
      <c r="S9" s="49">
        <f>'Field data and Woodstock'!S9</f>
        <v>0</v>
      </c>
      <c r="T9" s="49">
        <f>'Field data and Woodstock'!T9</f>
        <v>0</v>
      </c>
      <c r="U9" s="49">
        <f>'Field data and Woodstock'!U9</f>
        <v>0</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Woodstock'!C10</f>
        <v>6.1</v>
      </c>
      <c r="D10" s="49">
        <f>'Field data and Woodstock'!D10</f>
        <v>7.3</v>
      </c>
      <c r="E10" s="49">
        <f>'Field data and Woodstock'!E10</f>
        <v>7.2</v>
      </c>
      <c r="F10" s="49">
        <f>'Field data and Woodstock'!F10</f>
        <v>6.1</v>
      </c>
      <c r="G10" s="49">
        <f>'Field data and Woodstock'!G10</f>
        <v>6.2</v>
      </c>
      <c r="H10" s="49">
        <f>'Field data and Woodstock'!H10</f>
        <v>6.3</v>
      </c>
      <c r="I10" s="49">
        <f>'Field data and Woodstock'!I10</f>
        <v>6.3</v>
      </c>
      <c r="J10" s="49">
        <f>'Field data and Woodstock'!J10</f>
        <v>6.6</v>
      </c>
      <c r="K10" s="49">
        <f>'Field data and Woodstock'!K10</f>
        <v>6.2</v>
      </c>
      <c r="L10" s="49">
        <f>'Field data and Woodstock'!L10</f>
        <v>6</v>
      </c>
      <c r="M10" s="49">
        <f>'Field data and Woodstock'!M10</f>
        <v>7.2</v>
      </c>
      <c r="N10" s="49">
        <f>'Field data and Woodstock'!N10</f>
        <v>7.2</v>
      </c>
      <c r="O10" s="49">
        <f>'Field data and Woodstock'!O10</f>
        <v>0</v>
      </c>
      <c r="P10" s="49">
        <f>'Field data and Woodstock'!P10</f>
        <v>0</v>
      </c>
      <c r="Q10" s="49">
        <f>'Field data and Woodstock'!Q10</f>
        <v>0</v>
      </c>
      <c r="R10" s="49">
        <f>'Field data and Woodstock'!R10</f>
        <v>0</v>
      </c>
      <c r="S10" s="49">
        <f>'Field data and Woodstock'!S10</f>
        <v>0</v>
      </c>
      <c r="T10" s="49">
        <f>'Field data and Woodstock'!T10</f>
        <v>0</v>
      </c>
      <c r="U10" s="49">
        <f>'Field data and Woodstock'!U10</f>
        <v>0</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Woodstock'!C11</f>
        <v>2</v>
      </c>
      <c r="D11" s="49">
        <f>'Field data and Woodstock'!D11</f>
        <v>3</v>
      </c>
      <c r="E11" s="49">
        <f>'Field data and Woodstock'!E11</f>
        <v>3</v>
      </c>
      <c r="F11" s="49">
        <f>'Field data and Woodstock'!F11</f>
        <v>2</v>
      </c>
      <c r="G11" s="49">
        <f>'Field data and Woodstock'!G11</f>
        <v>2</v>
      </c>
      <c r="H11" s="49">
        <f>'Field data and Woodstock'!H11</f>
        <v>2</v>
      </c>
      <c r="I11" s="49">
        <f>'Field data and Woodstock'!I11</f>
        <v>2</v>
      </c>
      <c r="J11" s="49">
        <f>'Field data and Woodstock'!J11</f>
        <v>3</v>
      </c>
      <c r="K11" s="49">
        <f>'Field data and Woodstock'!K11</f>
        <v>3</v>
      </c>
      <c r="L11" s="49">
        <f>'Field data and Woodstock'!L11</f>
        <v>2</v>
      </c>
      <c r="M11" s="49">
        <f>'Field data and Woodstock'!M11</f>
        <v>2</v>
      </c>
      <c r="N11" s="49">
        <f>'Field data and Woodstock'!N11</f>
        <v>2</v>
      </c>
      <c r="O11" s="49">
        <f>'Field data and Woodstock'!O11</f>
        <v>0</v>
      </c>
      <c r="P11" s="49">
        <f>'Field data and Woodstock'!P11</f>
        <v>0</v>
      </c>
      <c r="Q11" s="49">
        <f>'Field data and Woodstock'!Q11</f>
        <v>0</v>
      </c>
      <c r="R11" s="49">
        <f>'Field data and Woodstock'!R11</f>
        <v>0</v>
      </c>
      <c r="S11" s="49">
        <f>'Field data and Woodstock'!S11</f>
        <v>0</v>
      </c>
      <c r="T11" s="49">
        <f>'Field data and Woodstock'!T11</f>
        <v>0</v>
      </c>
      <c r="U11" s="49">
        <f>'Field data and Woodstock'!U11</f>
        <v>0</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Woodstock'!C12</f>
        <v>2</v>
      </c>
      <c r="D12" s="49">
        <f>'Field data and Woodstock'!D12</f>
        <v>1</v>
      </c>
      <c r="E12" s="49">
        <f>'Field data and Woodstock'!E12</f>
        <v>1</v>
      </c>
      <c r="F12" s="49">
        <f>'Field data and Woodstock'!F12</f>
        <v>1</v>
      </c>
      <c r="G12" s="49">
        <f>'Field data and Woodstock'!G12</f>
        <v>1</v>
      </c>
      <c r="H12" s="49">
        <f>'Field data and Woodstock'!H12</f>
        <v>1</v>
      </c>
      <c r="I12" s="49">
        <f>'Field data and Woodstock'!I12</f>
        <v>0</v>
      </c>
      <c r="J12" s="49">
        <f>'Field data and Woodstock'!J12</f>
        <v>1</v>
      </c>
      <c r="K12" s="49">
        <f>'Field data and Woodstock'!K12</f>
        <v>1</v>
      </c>
      <c r="L12" s="49">
        <f>'Field data and Woodstock'!L12</f>
        <v>1</v>
      </c>
      <c r="M12" s="49">
        <f>'Field data and Woodstock'!M12</f>
        <v>2</v>
      </c>
      <c r="N12" s="49">
        <f>'Field data and Woodstock'!N12</f>
        <v>1</v>
      </c>
      <c r="O12" s="49">
        <f>'Field data and Woodstock'!O12</f>
        <v>0</v>
      </c>
      <c r="P12" s="49">
        <f>'Field data and Woodstock'!P12</f>
        <v>0</v>
      </c>
      <c r="Q12" s="49">
        <f>'Field data and Woodstock'!Q12</f>
        <v>0</v>
      </c>
      <c r="R12" s="49">
        <f>'Field data and Woodstock'!R12</f>
        <v>0</v>
      </c>
      <c r="S12" s="49">
        <f>'Field data and Woodstock'!S12</f>
        <v>0</v>
      </c>
      <c r="T12" s="49">
        <f>'Field data and Woodstock'!T12</f>
        <v>0</v>
      </c>
      <c r="U12" s="49">
        <f>'Field data and Woodstock'!U12</f>
        <v>0</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Woodstock'!C13</f>
        <v>2</v>
      </c>
      <c r="D13" s="49">
        <f>'Field data and Woodstock'!D13</f>
        <v>2</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0</v>
      </c>
      <c r="P13" s="49">
        <f>'Field data and Woodstock'!P13</f>
        <v>0</v>
      </c>
      <c r="Q13" s="49">
        <f>'Field data and Woodstock'!Q13</f>
        <v>0</v>
      </c>
      <c r="R13" s="49">
        <f>'Field data and Woodstock'!R13</f>
        <v>0</v>
      </c>
      <c r="S13" s="49">
        <f>'Field data and Woodstock'!S13</f>
        <v>0</v>
      </c>
      <c r="T13" s="49">
        <f>'Field data and Woodstock'!T13</f>
        <v>0</v>
      </c>
      <c r="U13" s="49">
        <f>'Field data and Woodstock'!U13</f>
        <v>0</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f>'Field data and Woodstock'!O14</f>
        <v>0</v>
      </c>
      <c r="P14" s="83">
        <f>'Field data and Woodstock'!P14</f>
        <v>0</v>
      </c>
      <c r="Q14" s="83">
        <f>'Field data and Woodstock'!Q14</f>
        <v>0</v>
      </c>
      <c r="R14" s="83">
        <f>'Field data and Woodstock'!R14</f>
        <v>0</v>
      </c>
      <c r="S14" s="83">
        <f>'Field data and Woodstock'!S14</f>
        <v>0</v>
      </c>
      <c r="T14" s="83">
        <f>'Field data and Woodstock'!T14</f>
        <v>0</v>
      </c>
      <c r="U14" s="83">
        <f>'Field data and Woodstock'!U14</f>
        <v>0</v>
      </c>
      <c r="V14" s="103">
        <f>'Field data and Woodstock'!V14</f>
        <v>0</v>
      </c>
      <c r="AD14" s="22" t="s">
        <v>138</v>
      </c>
      <c r="AE14" s="22">
        <v>6</v>
      </c>
      <c r="AI14" s="43" t="s">
        <v>119</v>
      </c>
      <c r="AJ14" s="44">
        <v>0.8</v>
      </c>
      <c r="AK14" s="45">
        <v>1.7</v>
      </c>
      <c r="AL14" s="9">
        <v>12</v>
      </c>
      <c r="AM14" s="9">
        <v>6.7</v>
      </c>
      <c r="AN14" s="9" t="s">
        <v>135</v>
      </c>
    </row>
    <row r="15" spans="1:41" ht="13" x14ac:dyDescent="0.25">
      <c r="A15" s="148" t="s">
        <v>9</v>
      </c>
      <c r="B15" s="149"/>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0</v>
      </c>
      <c r="P15" s="49">
        <f>'Field data and Woodstock'!P15</f>
        <v>0</v>
      </c>
      <c r="Q15" s="49">
        <f>'Field data and Woodstock'!Q15</f>
        <v>0</v>
      </c>
      <c r="R15" s="49">
        <f>'Field data and Woodstock'!R15</f>
        <v>0</v>
      </c>
      <c r="S15" s="49">
        <f>'Field data and Woodstock'!S15</f>
        <v>0</v>
      </c>
      <c r="T15" s="49">
        <f>'Field data and Woodstock'!T15</f>
        <v>0</v>
      </c>
      <c r="U15" s="49">
        <f>'Field data and Woodstock'!U15</f>
        <v>0</v>
      </c>
      <c r="V15" s="102">
        <f>'Field data and Woodstock'!V15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f>'Field data and Woodstock'!O16</f>
        <v>0</v>
      </c>
      <c r="P16" s="104">
        <f>'Field data and Woodstock'!P16</f>
        <v>0</v>
      </c>
      <c r="Q16" s="104">
        <f>'Field data and Woodstock'!Q16</f>
        <v>0</v>
      </c>
      <c r="R16" s="104">
        <f>'Field data and Woodstock'!R16</f>
        <v>0</v>
      </c>
      <c r="S16" s="104">
        <f>'Field data and Woodstock'!S16</f>
        <v>0</v>
      </c>
      <c r="T16" s="104">
        <f>'Field data and Woodstock'!T16</f>
        <v>0</v>
      </c>
      <c r="U16" s="104">
        <f>'Field data and Woodstock'!U16</f>
        <v>0</v>
      </c>
      <c r="V16" s="105">
        <f>'Field data and Woodstock'!V16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56.027596320000015</v>
      </c>
      <c r="D18" s="12">
        <f>$D32</f>
        <v>56.027596320000015</v>
      </c>
      <c r="E18" s="12">
        <f>$D33</f>
        <v>56.027596320000015</v>
      </c>
      <c r="F18" s="12">
        <f>$D34</f>
        <v>56.027596320000015</v>
      </c>
      <c r="G18" s="12">
        <f>$D35</f>
        <v>56.027596320000015</v>
      </c>
      <c r="H18" s="12">
        <f>$D36</f>
        <v>56.027596320000015</v>
      </c>
      <c r="I18" s="12">
        <f>$D37</f>
        <v>56.027596320000015</v>
      </c>
      <c r="J18" s="12">
        <f>$D38</f>
        <v>56.027596320000015</v>
      </c>
      <c r="K18" s="12">
        <f>$D39</f>
        <v>56.027596320000015</v>
      </c>
      <c r="L18" s="12">
        <f>$D40</f>
        <v>56.027596320000015</v>
      </c>
      <c r="M18" s="12">
        <f>$D41</f>
        <v>56.027596320000015</v>
      </c>
      <c r="N18" s="12">
        <f>$D42</f>
        <v>56.027596320000015</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-35.772403679999982</v>
      </c>
      <c r="D19" s="12">
        <f t="shared" ref="D19:V19" si="1">D18-D17</f>
        <v>-35.772403679999982</v>
      </c>
      <c r="E19" s="12">
        <f t="shared" si="1"/>
        <v>-35.772403679999982</v>
      </c>
      <c r="F19" s="12">
        <f t="shared" si="1"/>
        <v>-35.772403679999982</v>
      </c>
      <c r="G19" s="12">
        <f t="shared" si="1"/>
        <v>-35.772403679999982</v>
      </c>
      <c r="H19" s="12">
        <f t="shared" si="1"/>
        <v>-35.772403679999982</v>
      </c>
      <c r="I19" s="12">
        <f t="shared" si="1"/>
        <v>-35.772403679999982</v>
      </c>
      <c r="J19" s="12">
        <f t="shared" si="1"/>
        <v>-35.772403679999982</v>
      </c>
      <c r="K19" s="12">
        <f t="shared" si="1"/>
        <v>-35.772403679999982</v>
      </c>
      <c r="L19" s="12">
        <f t="shared" si="1"/>
        <v>-35.772403679999982</v>
      </c>
      <c r="M19" s="12">
        <f t="shared" si="1"/>
        <v>-35.772403679999982</v>
      </c>
      <c r="N19" s="12">
        <f t="shared" si="1"/>
        <v>-35.772403679999982</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3.0371552640000008</v>
      </c>
      <c r="D22" s="12">
        <f>$E32</f>
        <v>3.0371552640000008</v>
      </c>
      <c r="E22" s="12">
        <f>$E33</f>
        <v>3.0371552640000008</v>
      </c>
      <c r="F22" s="12">
        <f>$E34</f>
        <v>3.0371552640000008</v>
      </c>
      <c r="G22" s="12">
        <f>$E35</f>
        <v>3.0371552640000008</v>
      </c>
      <c r="H22" s="12">
        <f>$E36</f>
        <v>3.0371552640000008</v>
      </c>
      <c r="I22" s="12">
        <f>$E37</f>
        <v>3.0371552640000008</v>
      </c>
      <c r="J22" s="12">
        <f>$E38</f>
        <v>3.0371552640000008</v>
      </c>
      <c r="K22" s="12">
        <f>$E39</f>
        <v>3.0371552640000008</v>
      </c>
      <c r="L22" s="12">
        <f>$E40</f>
        <v>3.0371552640000008</v>
      </c>
      <c r="M22" s="12">
        <f>$E41</f>
        <v>3.0371552640000008</v>
      </c>
      <c r="N22" s="12">
        <f>$E42</f>
        <v>3.0371552640000008</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-320.96284473600002</v>
      </c>
      <c r="D23" s="12">
        <f t="shared" ref="D23:V23" si="3">D22-D21</f>
        <v>-320.96284473600002</v>
      </c>
      <c r="E23" s="12">
        <f t="shared" si="3"/>
        <v>-320.96284473600002</v>
      </c>
      <c r="F23" s="12">
        <f t="shared" si="3"/>
        <v>-320.96284473600002</v>
      </c>
      <c r="G23" s="12">
        <f t="shared" si="3"/>
        <v>-320.96284473600002</v>
      </c>
      <c r="H23" s="12">
        <f t="shared" si="3"/>
        <v>-320.96284473600002</v>
      </c>
      <c r="I23" s="12">
        <f t="shared" si="3"/>
        <v>-320.96284473600002</v>
      </c>
      <c r="J23" s="12">
        <f t="shared" si="3"/>
        <v>-320.96284473600002</v>
      </c>
      <c r="K23" s="12">
        <f t="shared" si="3"/>
        <v>-320.96284473600002</v>
      </c>
      <c r="L23" s="12">
        <f t="shared" si="3"/>
        <v>-320.96284473600002</v>
      </c>
      <c r="M23" s="12">
        <f t="shared" si="3"/>
        <v>-320.96284473600002</v>
      </c>
      <c r="N23" s="12">
        <f t="shared" si="3"/>
        <v>-320.96284473600002</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3.06</v>
      </c>
      <c r="C28" s="11">
        <v>0.97599999999999998</v>
      </c>
      <c r="D28" s="11">
        <v>0.55500000000000005</v>
      </c>
      <c r="E28" s="11">
        <v>5.7200000000000001E-2</v>
      </c>
      <c r="F28" s="11">
        <v>841</v>
      </c>
      <c r="G28" s="11">
        <v>51.3</v>
      </c>
      <c r="H28" s="11">
        <v>133</v>
      </c>
      <c r="I28" s="11">
        <v>40.799999999999997</v>
      </c>
      <c r="J28" s="11">
        <v>0.72</v>
      </c>
      <c r="K28" s="15">
        <v>0.66</v>
      </c>
      <c r="L28" s="11">
        <v>33.5</v>
      </c>
      <c r="M28" s="11">
        <v>29.3</v>
      </c>
      <c r="N28" s="11">
        <v>3080</v>
      </c>
      <c r="O28" s="11">
        <v>314000</v>
      </c>
      <c r="P28" s="11"/>
      <c r="Q28" s="11">
        <v>3160</v>
      </c>
      <c r="R28" s="11"/>
      <c r="S28" s="11">
        <v>28</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Court farm 26</v>
      </c>
      <c r="B31" s="11">
        <v>144</v>
      </c>
      <c r="C31" s="65">
        <f>IF(C$27="%w/w SAR",((C$28*10)*$B31),IF(C$27="%w/w DM",(((C$28*10)*($B$28/100))*$B31),IF(C$27="kg/t SAR",(C$28*$B31),IF(C$27="kg/t DM",((C$28*($B$28/100))*$B31),IF(C$27="mg/kg SAR",((C$28*0.001)*$B31),IF(C$27="mg/kg DM",(((C$28*0.001)*($B$28/100))*$B31),0))))))</f>
        <v>43.006464000000008</v>
      </c>
      <c r="D31" s="65">
        <f>(IF(D$27="%w/w SAR",((D$28*10)*$B31),IF(D$27="%w/w DM",(((D$28*10)*($B$28/100))*$B31),IF(D$27="kg/t SAR",(D$28*$B31),IF(D$27="kg/t DM",((D$28*($B$28/100))*$B31),IF(D$27="mg/kg SAR",((D$28*0.001)*$B31),IF(D$27="mg/kg DM",(((D$28*0.001)*($B$28/100))*$B31),"0")))))))*2.291</f>
        <v>56.027596320000015</v>
      </c>
      <c r="E31" s="65">
        <f>(IF(E$27="%w/w SAR",((E$28*10)*$B31),IF(E$27="%w/w DM",(((E$28*10)*($B$28/100))*$B31),IF(E$27="kg/t SAR",(E$28*$B31),IF(E$27="kg/t DM",((E$28*($B$28/100))*$B31),IF(E$27="mg/kg SAR",((E$28*0.001)*$B31),IF(E$27="mg/kg DM",(((E$28*0.001)*($B$28/100))*$B31),"0")))))))*1.205</f>
        <v>3.0371552640000008</v>
      </c>
      <c r="F31" s="65">
        <f>(IF(F$27="%w/w SAR",((F$28*10)*$B31),IF(F$27="%w/w DM",(((F$28*10)*($B$28/100))*$B31),IF(F$27="kg/t SAR",(F$28*$B31),IF(F$27="kg/t DM",((F$28*($B$28/100))*$B31),IF(F$27="mg/kg SAR",((F$28*0.001)*$B31),IF(F$27="mg/kg DM",(((F$28*0.001)*($B$28/100))*$B31),"0")))))))*1.658</f>
        <v>6.1441872192</v>
      </c>
      <c r="G31" s="65">
        <f t="shared" ref="G31:P46" si="5">IF(G$27="%w/w SAR",((G$28*10)*$B31),IF(G$27="%w/w DM",(((G$28*10)*($B$28/100))*$B31),IF(G$27="kg/t SAR",(G$28*$B31),IF(G$27="kg/t DM",((G$28*($B$28/100))*$B31),IF(G$27="mg/kg SAR",((G$28*0.001)*$B31),IF(G$27="mg/kg DM",(((G$28*0.001)*($B$28/100))*$B31),0))))))</f>
        <v>0.22604832</v>
      </c>
      <c r="H31" s="65">
        <f t="shared" si="5"/>
        <v>0.58605119999999999</v>
      </c>
      <c r="I31" s="65">
        <f t="shared" si="5"/>
        <v>0.17978111999999999</v>
      </c>
      <c r="J31" s="65">
        <f t="shared" si="5"/>
        <v>3.1726079999999999E-3</v>
      </c>
      <c r="K31" s="65">
        <f t="shared" si="5"/>
        <v>2.9082240000000001E-3</v>
      </c>
      <c r="L31" s="65">
        <f t="shared" si="5"/>
        <v>0.14761440000000003</v>
      </c>
      <c r="M31" s="65">
        <f t="shared" si="5"/>
        <v>0.12910752</v>
      </c>
      <c r="N31" s="65">
        <f t="shared" si="5"/>
        <v>13.571712000000002</v>
      </c>
      <c r="O31" s="65">
        <f t="shared" si="5"/>
        <v>1383.6096000000002</v>
      </c>
      <c r="P31" s="65">
        <f t="shared" si="5"/>
        <v>0</v>
      </c>
      <c r="Q31" s="65">
        <f>(IF(Q$27="%w/w SAR",((Q$28*10)*$B31),IF(Q$27="%w/w DM",(((Q$28*10)*($B$28/100))*$B31),IF(Q$27="kg/t SAR",(Q$28*$B31),IF(Q$27="kg/t DM",((Q$28*($B$28/100))*$B31),IF(Q$27="mg/kg SAR",((Q$28*0.001)*$B31),IF(Q$27="mg/kg DM",(((Q$28*0.001)*($B$28/100))*$B31),0)))))))*2.5</f>
        <v>34.810560000000009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0.12337920000000002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Court farm 27</v>
      </c>
      <c r="B32" s="11">
        <v>144</v>
      </c>
      <c r="C32" s="65">
        <f t="shared" ref="C32:C50" si="6">IF(C$27="%w/w SAR",((C$28*10)*$B32),IF(C$27="%w/w DM",(((C$28*10)*($B$28/100))*$B32),IF(C$27="kg/t SAR",(C$28*$B32),IF(C$27="kg/t DM",((C$28*($B$28/100))*$B32),IF(C$27="mg/kg SAR",((C$28*0.001)*$B32),IF(C$27="mg/kg DM",(((C$28*0.001)*($B$28/100))*$B32),0))))))</f>
        <v>43.006464000000008</v>
      </c>
      <c r="D32" s="65">
        <f t="shared" ref="D32:D50" si="7">(IF(D$27="%w/w SAR",((D$28*10)*$B32),IF(D$27="%w/w DM",(((D$28*10)*($B$28/100))*$B32),IF(D$27="kg/t SAR",(D$28*$B32),IF(D$27="kg/t DM",((D$28*($B$28/100))*$B32),IF(D$27="mg/kg SAR",((D$28*0.001)*$B32),IF(D$27="mg/kg DM",(((D$28*0.001)*($B$28/100))*$B32),"0")))))))*2.291</f>
        <v>56.027596320000015</v>
      </c>
      <c r="E32" s="65">
        <f t="shared" ref="E32:E50" si="8">(IF(E$27="%w/w SAR",((E$28*10)*$B32),IF(E$27="%w/w DM",(((E$28*10)*($B$28/100))*$B32),IF(E$27="kg/t SAR",(E$28*$B32),IF(E$27="kg/t DM",((E$28*($B$28/100))*$B32),IF(E$27="mg/kg SAR",((E$28*0.001)*$B32),IF(E$27="mg/kg DM",(((E$28*0.001)*($B$28/100))*$B32),"0")))))))*1.205</f>
        <v>3.0371552640000008</v>
      </c>
      <c r="F32" s="65">
        <f t="shared" ref="F32:F50" si="9">(IF(F$27="%w/w SAR",((F$28*10)*$B32),IF(F$27="%w/w DM",(((F$28*10)*($B$28/100))*$B32),IF(F$27="kg/t SAR",(F$28*$B32),IF(F$27="kg/t DM",((F$28*($B$28/100))*$B32),IF(F$27="mg/kg SAR",((F$28*0.001)*$B32),IF(F$27="mg/kg DM",(((F$28*0.001)*($B$28/100))*$B32),"0")))))))*1.658</f>
        <v>6.1441872192</v>
      </c>
      <c r="G32" s="65">
        <f t="shared" si="5"/>
        <v>0.22604832</v>
      </c>
      <c r="H32" s="65">
        <f t="shared" si="5"/>
        <v>0.58605119999999999</v>
      </c>
      <c r="I32" s="65">
        <f t="shared" si="5"/>
        <v>0.17978111999999999</v>
      </c>
      <c r="J32" s="65">
        <f t="shared" si="5"/>
        <v>3.1726079999999999E-3</v>
      </c>
      <c r="K32" s="65">
        <f t="shared" si="5"/>
        <v>2.9082240000000001E-3</v>
      </c>
      <c r="L32" s="65">
        <f t="shared" si="5"/>
        <v>0.14761440000000003</v>
      </c>
      <c r="M32" s="65">
        <f t="shared" si="5"/>
        <v>0.12910752</v>
      </c>
      <c r="N32" s="65">
        <f t="shared" si="5"/>
        <v>13.571712000000002</v>
      </c>
      <c r="O32" s="65">
        <f t="shared" si="5"/>
        <v>1383.6096000000002</v>
      </c>
      <c r="P32" s="65">
        <f t="shared" si="5"/>
        <v>0</v>
      </c>
      <c r="Q32" s="65">
        <f t="shared" ref="Q32:Q50" si="10">(IF(Q$27="%w/w SAR",((Q$28*10)*$B32),IF(Q$27="%w/w DM",(((Q$28*10)*($B$28/100))*$B32),IF(Q$27="kg/t SAR",(Q$28*$B32),IF(Q$27="kg/t DM",((Q$28*($B$28/100))*$B32),IF(Q$27="mg/kg SAR",((Q$28*0.001)*$B32),IF(Q$27="mg/kg DM",(((Q$28*0.001)*($B$28/100))*$B32),0)))))))*2.5</f>
        <v>34.810560000000009</v>
      </c>
      <c r="R32" s="65">
        <f t="shared" ref="R32:U50" si="11">IF(R$27="%w/w SAR",((R$28*10)*$B32),IF(R$27="%w/w DM",(((R$28*10)*($B$28/100))*$B32),IF(R$27="kg/t SAR",(R$28*$B32),IF(R$27="kg/t DM",((R$28*($B$28/100))*$B32),IF(R$27="mg/kg SAR",((R$28*0.001)*$B32),IF(R$27="mg/kg DM",(((R$28*0.001)*($B$28/100))*$B32),0))))))</f>
        <v>0</v>
      </c>
      <c r="S32" s="65">
        <f t="shared" si="11"/>
        <v>0.12337920000000002</v>
      </c>
      <c r="T32" s="65">
        <f t="shared" si="11"/>
        <v>0</v>
      </c>
      <c r="U32" s="126">
        <f t="shared" si="11"/>
        <v>0</v>
      </c>
    </row>
    <row r="33" spans="1:21" s="48" customFormat="1" ht="13" x14ac:dyDescent="0.35">
      <c r="A33" s="125" t="str">
        <f>E8</f>
        <v>Court farm 28</v>
      </c>
      <c r="B33" s="11">
        <v>144</v>
      </c>
      <c r="C33" s="65">
        <f t="shared" si="6"/>
        <v>43.006464000000008</v>
      </c>
      <c r="D33" s="65">
        <f t="shared" si="7"/>
        <v>56.027596320000015</v>
      </c>
      <c r="E33" s="65">
        <f t="shared" si="8"/>
        <v>3.0371552640000008</v>
      </c>
      <c r="F33" s="65">
        <f t="shared" si="9"/>
        <v>6.1441872192</v>
      </c>
      <c r="G33" s="65">
        <f t="shared" si="5"/>
        <v>0.22604832</v>
      </c>
      <c r="H33" s="65">
        <f t="shared" si="5"/>
        <v>0.58605119999999999</v>
      </c>
      <c r="I33" s="65">
        <f t="shared" si="5"/>
        <v>0.17978111999999999</v>
      </c>
      <c r="J33" s="65">
        <f t="shared" si="5"/>
        <v>3.1726079999999999E-3</v>
      </c>
      <c r="K33" s="65">
        <f t="shared" si="5"/>
        <v>2.9082240000000001E-3</v>
      </c>
      <c r="L33" s="65">
        <f t="shared" si="5"/>
        <v>0.14761440000000003</v>
      </c>
      <c r="M33" s="65">
        <f t="shared" si="5"/>
        <v>0.12910752</v>
      </c>
      <c r="N33" s="65">
        <f t="shared" si="5"/>
        <v>13.571712000000002</v>
      </c>
      <c r="O33" s="65">
        <f t="shared" si="5"/>
        <v>1383.6096000000002</v>
      </c>
      <c r="P33" s="65">
        <f t="shared" si="5"/>
        <v>0</v>
      </c>
      <c r="Q33" s="65">
        <f t="shared" si="10"/>
        <v>34.810560000000009</v>
      </c>
      <c r="R33" s="65">
        <f t="shared" si="11"/>
        <v>0</v>
      </c>
      <c r="S33" s="65">
        <f t="shared" si="11"/>
        <v>0.12337920000000002</v>
      </c>
      <c r="T33" s="65">
        <f t="shared" si="11"/>
        <v>0</v>
      </c>
      <c r="U33" s="126">
        <f t="shared" si="11"/>
        <v>0</v>
      </c>
    </row>
    <row r="34" spans="1:21" s="48" customFormat="1" ht="13" x14ac:dyDescent="0.35">
      <c r="A34" s="125" t="str">
        <f>F8</f>
        <v>Court farm 29</v>
      </c>
      <c r="B34" s="11">
        <v>144</v>
      </c>
      <c r="C34" s="65">
        <f t="shared" si="6"/>
        <v>43.006464000000008</v>
      </c>
      <c r="D34" s="65">
        <f t="shared" si="7"/>
        <v>56.027596320000015</v>
      </c>
      <c r="E34" s="65">
        <f t="shared" si="8"/>
        <v>3.0371552640000008</v>
      </c>
      <c r="F34" s="65">
        <f t="shared" si="9"/>
        <v>6.1441872192</v>
      </c>
      <c r="G34" s="65">
        <f t="shared" si="5"/>
        <v>0.22604832</v>
      </c>
      <c r="H34" s="65">
        <f t="shared" si="5"/>
        <v>0.58605119999999999</v>
      </c>
      <c r="I34" s="65">
        <f t="shared" si="5"/>
        <v>0.17978111999999999</v>
      </c>
      <c r="J34" s="65">
        <f t="shared" si="5"/>
        <v>3.1726079999999999E-3</v>
      </c>
      <c r="K34" s="65">
        <f t="shared" si="5"/>
        <v>2.9082240000000001E-3</v>
      </c>
      <c r="L34" s="65">
        <f t="shared" si="5"/>
        <v>0.14761440000000003</v>
      </c>
      <c r="M34" s="65">
        <f t="shared" si="5"/>
        <v>0.12910752</v>
      </c>
      <c r="N34" s="65">
        <f t="shared" si="5"/>
        <v>13.571712000000002</v>
      </c>
      <c r="O34" s="65">
        <f t="shared" si="5"/>
        <v>1383.6096000000002</v>
      </c>
      <c r="P34" s="65">
        <f t="shared" si="5"/>
        <v>0</v>
      </c>
      <c r="Q34" s="65">
        <f t="shared" si="10"/>
        <v>34.810560000000009</v>
      </c>
      <c r="R34" s="65">
        <f t="shared" si="11"/>
        <v>0</v>
      </c>
      <c r="S34" s="65">
        <f t="shared" si="11"/>
        <v>0.12337920000000002</v>
      </c>
      <c r="T34" s="65">
        <f t="shared" si="11"/>
        <v>0</v>
      </c>
      <c r="U34" s="126">
        <f t="shared" si="11"/>
        <v>0</v>
      </c>
    </row>
    <row r="35" spans="1:21" s="48" customFormat="1" ht="13" x14ac:dyDescent="0.35">
      <c r="A35" s="125" t="str">
        <f>G8</f>
        <v>Court farm 30</v>
      </c>
      <c r="B35" s="11">
        <v>144</v>
      </c>
      <c r="C35" s="65">
        <f t="shared" si="6"/>
        <v>43.006464000000008</v>
      </c>
      <c r="D35" s="65">
        <f t="shared" si="7"/>
        <v>56.027596320000015</v>
      </c>
      <c r="E35" s="65">
        <f t="shared" si="8"/>
        <v>3.0371552640000008</v>
      </c>
      <c r="F35" s="65">
        <f t="shared" si="9"/>
        <v>6.1441872192</v>
      </c>
      <c r="G35" s="65">
        <f t="shared" si="5"/>
        <v>0.22604832</v>
      </c>
      <c r="H35" s="65">
        <f t="shared" si="5"/>
        <v>0.58605119999999999</v>
      </c>
      <c r="I35" s="65">
        <f t="shared" si="5"/>
        <v>0.17978111999999999</v>
      </c>
      <c r="J35" s="65">
        <f t="shared" si="5"/>
        <v>3.1726079999999999E-3</v>
      </c>
      <c r="K35" s="65">
        <f t="shared" si="5"/>
        <v>2.9082240000000001E-3</v>
      </c>
      <c r="L35" s="65">
        <f t="shared" si="5"/>
        <v>0.14761440000000003</v>
      </c>
      <c r="M35" s="65">
        <f t="shared" si="5"/>
        <v>0.12910752</v>
      </c>
      <c r="N35" s="65">
        <f t="shared" si="5"/>
        <v>13.571712000000002</v>
      </c>
      <c r="O35" s="65">
        <f t="shared" si="5"/>
        <v>1383.6096000000002</v>
      </c>
      <c r="P35" s="65">
        <f t="shared" si="5"/>
        <v>0</v>
      </c>
      <c r="Q35" s="65">
        <f t="shared" si="10"/>
        <v>34.810560000000009</v>
      </c>
      <c r="R35" s="65">
        <f t="shared" si="11"/>
        <v>0</v>
      </c>
      <c r="S35" s="65">
        <f t="shared" si="11"/>
        <v>0.12337920000000002</v>
      </c>
      <c r="T35" s="65">
        <f t="shared" si="11"/>
        <v>0</v>
      </c>
      <c r="U35" s="126">
        <f t="shared" si="11"/>
        <v>0</v>
      </c>
    </row>
    <row r="36" spans="1:21" s="48" customFormat="1" ht="13" x14ac:dyDescent="0.35">
      <c r="A36" s="125" t="str">
        <f>H8</f>
        <v>Court farm 31</v>
      </c>
      <c r="B36" s="11">
        <v>144</v>
      </c>
      <c r="C36" s="65">
        <f t="shared" si="6"/>
        <v>43.006464000000008</v>
      </c>
      <c r="D36" s="65">
        <f t="shared" si="7"/>
        <v>56.027596320000015</v>
      </c>
      <c r="E36" s="65">
        <f t="shared" si="8"/>
        <v>3.0371552640000008</v>
      </c>
      <c r="F36" s="65">
        <f t="shared" si="9"/>
        <v>6.1441872192</v>
      </c>
      <c r="G36" s="65">
        <f t="shared" si="5"/>
        <v>0.22604832</v>
      </c>
      <c r="H36" s="65">
        <f t="shared" si="5"/>
        <v>0.58605119999999999</v>
      </c>
      <c r="I36" s="65">
        <f t="shared" si="5"/>
        <v>0.17978111999999999</v>
      </c>
      <c r="J36" s="65">
        <f t="shared" si="5"/>
        <v>3.1726079999999999E-3</v>
      </c>
      <c r="K36" s="65">
        <f t="shared" si="5"/>
        <v>2.9082240000000001E-3</v>
      </c>
      <c r="L36" s="65">
        <f t="shared" si="5"/>
        <v>0.14761440000000003</v>
      </c>
      <c r="M36" s="65">
        <f t="shared" si="5"/>
        <v>0.12910752</v>
      </c>
      <c r="N36" s="65">
        <f t="shared" si="5"/>
        <v>13.571712000000002</v>
      </c>
      <c r="O36" s="65">
        <f t="shared" si="5"/>
        <v>1383.6096000000002</v>
      </c>
      <c r="P36" s="65">
        <f t="shared" si="5"/>
        <v>0</v>
      </c>
      <c r="Q36" s="65">
        <f t="shared" si="10"/>
        <v>34.810560000000009</v>
      </c>
      <c r="R36" s="65">
        <f t="shared" si="11"/>
        <v>0</v>
      </c>
      <c r="S36" s="65">
        <f t="shared" si="11"/>
        <v>0.12337920000000002</v>
      </c>
      <c r="T36" s="65">
        <f t="shared" si="11"/>
        <v>0</v>
      </c>
      <c r="U36" s="126">
        <f t="shared" si="11"/>
        <v>0</v>
      </c>
    </row>
    <row r="37" spans="1:21" s="48" customFormat="1" ht="13" x14ac:dyDescent="0.35">
      <c r="A37" s="125" t="str">
        <f>I8</f>
        <v>Court farm 32</v>
      </c>
      <c r="B37" s="11">
        <v>144</v>
      </c>
      <c r="C37" s="65">
        <f t="shared" si="6"/>
        <v>43.006464000000008</v>
      </c>
      <c r="D37" s="65">
        <f t="shared" si="7"/>
        <v>56.027596320000015</v>
      </c>
      <c r="E37" s="65">
        <f t="shared" si="8"/>
        <v>3.0371552640000008</v>
      </c>
      <c r="F37" s="65">
        <f t="shared" si="9"/>
        <v>6.1441872192</v>
      </c>
      <c r="G37" s="65">
        <f t="shared" si="5"/>
        <v>0.22604832</v>
      </c>
      <c r="H37" s="65">
        <f t="shared" si="5"/>
        <v>0.58605119999999999</v>
      </c>
      <c r="I37" s="65">
        <f t="shared" si="5"/>
        <v>0.17978111999999999</v>
      </c>
      <c r="J37" s="65">
        <f t="shared" si="5"/>
        <v>3.1726079999999999E-3</v>
      </c>
      <c r="K37" s="65">
        <f t="shared" si="5"/>
        <v>2.9082240000000001E-3</v>
      </c>
      <c r="L37" s="65">
        <f t="shared" si="5"/>
        <v>0.14761440000000003</v>
      </c>
      <c r="M37" s="65">
        <f t="shared" si="5"/>
        <v>0.12910752</v>
      </c>
      <c r="N37" s="65">
        <f t="shared" si="5"/>
        <v>13.571712000000002</v>
      </c>
      <c r="O37" s="65">
        <f t="shared" si="5"/>
        <v>1383.6096000000002</v>
      </c>
      <c r="P37" s="65">
        <f t="shared" si="5"/>
        <v>0</v>
      </c>
      <c r="Q37" s="65">
        <f t="shared" si="10"/>
        <v>34.810560000000009</v>
      </c>
      <c r="R37" s="65">
        <f t="shared" si="11"/>
        <v>0</v>
      </c>
      <c r="S37" s="65">
        <f t="shared" si="11"/>
        <v>0.12337920000000002</v>
      </c>
      <c r="T37" s="65">
        <f t="shared" si="11"/>
        <v>0</v>
      </c>
      <c r="U37" s="126">
        <f t="shared" si="11"/>
        <v>0</v>
      </c>
    </row>
    <row r="38" spans="1:21" s="48" customFormat="1" ht="13" x14ac:dyDescent="0.35">
      <c r="A38" s="125" t="str">
        <f>J8</f>
        <v>Court farm 35</v>
      </c>
      <c r="B38" s="11">
        <v>144</v>
      </c>
      <c r="C38" s="65">
        <f t="shared" si="6"/>
        <v>43.006464000000008</v>
      </c>
      <c r="D38" s="65">
        <f t="shared" si="7"/>
        <v>56.027596320000015</v>
      </c>
      <c r="E38" s="65">
        <f t="shared" si="8"/>
        <v>3.0371552640000008</v>
      </c>
      <c r="F38" s="65">
        <f t="shared" si="9"/>
        <v>6.1441872192</v>
      </c>
      <c r="G38" s="65">
        <f t="shared" si="5"/>
        <v>0.22604832</v>
      </c>
      <c r="H38" s="65">
        <f t="shared" si="5"/>
        <v>0.58605119999999999</v>
      </c>
      <c r="I38" s="65">
        <f t="shared" si="5"/>
        <v>0.17978111999999999</v>
      </c>
      <c r="J38" s="65">
        <f t="shared" si="5"/>
        <v>3.1726079999999999E-3</v>
      </c>
      <c r="K38" s="65">
        <f t="shared" si="5"/>
        <v>2.9082240000000001E-3</v>
      </c>
      <c r="L38" s="65">
        <f t="shared" si="5"/>
        <v>0.14761440000000003</v>
      </c>
      <c r="M38" s="65">
        <f t="shared" si="5"/>
        <v>0.12910752</v>
      </c>
      <c r="N38" s="65">
        <f t="shared" si="5"/>
        <v>13.571712000000002</v>
      </c>
      <c r="O38" s="65">
        <f t="shared" si="5"/>
        <v>1383.6096000000002</v>
      </c>
      <c r="P38" s="65">
        <f t="shared" si="5"/>
        <v>0</v>
      </c>
      <c r="Q38" s="65">
        <f t="shared" si="10"/>
        <v>34.810560000000009</v>
      </c>
      <c r="R38" s="65">
        <f t="shared" si="11"/>
        <v>0</v>
      </c>
      <c r="S38" s="65">
        <f t="shared" si="11"/>
        <v>0.12337920000000002</v>
      </c>
      <c r="T38" s="65">
        <f t="shared" si="11"/>
        <v>0</v>
      </c>
      <c r="U38" s="126">
        <f t="shared" si="11"/>
        <v>0</v>
      </c>
    </row>
    <row r="39" spans="1:21" s="48" customFormat="1" ht="13" x14ac:dyDescent="0.35">
      <c r="A39" s="125" t="str">
        <f>K8</f>
        <v>Court farm 36</v>
      </c>
      <c r="B39" s="11">
        <v>144</v>
      </c>
      <c r="C39" s="65">
        <f t="shared" si="6"/>
        <v>43.006464000000008</v>
      </c>
      <c r="D39" s="65">
        <f t="shared" si="7"/>
        <v>56.027596320000015</v>
      </c>
      <c r="E39" s="65">
        <f t="shared" si="8"/>
        <v>3.0371552640000008</v>
      </c>
      <c r="F39" s="65">
        <f t="shared" si="9"/>
        <v>6.1441872192</v>
      </c>
      <c r="G39" s="65">
        <f t="shared" si="5"/>
        <v>0.22604832</v>
      </c>
      <c r="H39" s="65">
        <f t="shared" si="5"/>
        <v>0.58605119999999999</v>
      </c>
      <c r="I39" s="65">
        <f t="shared" si="5"/>
        <v>0.17978111999999999</v>
      </c>
      <c r="J39" s="65">
        <f t="shared" si="5"/>
        <v>3.1726079999999999E-3</v>
      </c>
      <c r="K39" s="65">
        <f t="shared" si="5"/>
        <v>2.9082240000000001E-3</v>
      </c>
      <c r="L39" s="65">
        <f t="shared" si="5"/>
        <v>0.14761440000000003</v>
      </c>
      <c r="M39" s="65">
        <f t="shared" si="5"/>
        <v>0.12910752</v>
      </c>
      <c r="N39" s="65">
        <f t="shared" si="5"/>
        <v>13.571712000000002</v>
      </c>
      <c r="O39" s="65">
        <f t="shared" si="5"/>
        <v>1383.6096000000002</v>
      </c>
      <c r="P39" s="65">
        <f t="shared" si="5"/>
        <v>0</v>
      </c>
      <c r="Q39" s="65">
        <f t="shared" si="10"/>
        <v>34.810560000000009</v>
      </c>
      <c r="R39" s="65">
        <f t="shared" si="11"/>
        <v>0</v>
      </c>
      <c r="S39" s="65">
        <f t="shared" si="11"/>
        <v>0.12337920000000002</v>
      </c>
      <c r="T39" s="65">
        <f t="shared" si="11"/>
        <v>0</v>
      </c>
      <c r="U39" s="126">
        <f t="shared" si="11"/>
        <v>0</v>
      </c>
    </row>
    <row r="40" spans="1:21" s="48" customFormat="1" ht="13" x14ac:dyDescent="0.35">
      <c r="A40" s="125" t="str">
        <f>L8</f>
        <v>Court farm 37</v>
      </c>
      <c r="B40" s="11">
        <v>144</v>
      </c>
      <c r="C40" s="65">
        <f t="shared" si="6"/>
        <v>43.006464000000008</v>
      </c>
      <c r="D40" s="65">
        <f t="shared" si="7"/>
        <v>56.027596320000015</v>
      </c>
      <c r="E40" s="65">
        <f t="shared" si="8"/>
        <v>3.0371552640000008</v>
      </c>
      <c r="F40" s="65">
        <f t="shared" si="9"/>
        <v>6.1441872192</v>
      </c>
      <c r="G40" s="65">
        <f t="shared" si="5"/>
        <v>0.22604832</v>
      </c>
      <c r="H40" s="65">
        <f t="shared" si="5"/>
        <v>0.58605119999999999</v>
      </c>
      <c r="I40" s="65">
        <f t="shared" si="5"/>
        <v>0.17978111999999999</v>
      </c>
      <c r="J40" s="65">
        <f t="shared" si="5"/>
        <v>3.1726079999999999E-3</v>
      </c>
      <c r="K40" s="65">
        <f t="shared" si="5"/>
        <v>2.9082240000000001E-3</v>
      </c>
      <c r="L40" s="65">
        <f t="shared" si="5"/>
        <v>0.14761440000000003</v>
      </c>
      <c r="M40" s="65">
        <f t="shared" si="5"/>
        <v>0.12910752</v>
      </c>
      <c r="N40" s="65">
        <f t="shared" si="5"/>
        <v>13.571712000000002</v>
      </c>
      <c r="O40" s="65">
        <f t="shared" si="5"/>
        <v>1383.6096000000002</v>
      </c>
      <c r="P40" s="65">
        <f t="shared" si="5"/>
        <v>0</v>
      </c>
      <c r="Q40" s="65">
        <f t="shared" si="10"/>
        <v>34.810560000000009</v>
      </c>
      <c r="R40" s="65">
        <f t="shared" si="11"/>
        <v>0</v>
      </c>
      <c r="S40" s="65">
        <f t="shared" si="11"/>
        <v>0.12337920000000002</v>
      </c>
      <c r="T40" s="65">
        <f t="shared" si="11"/>
        <v>0</v>
      </c>
      <c r="U40" s="126">
        <f t="shared" si="11"/>
        <v>0</v>
      </c>
    </row>
    <row r="41" spans="1:21" s="48" customFormat="1" ht="13" x14ac:dyDescent="0.35">
      <c r="A41" s="125" t="str">
        <f>M8</f>
        <v>Court farm 41</v>
      </c>
      <c r="B41" s="11">
        <v>144</v>
      </c>
      <c r="C41" s="65">
        <f t="shared" si="6"/>
        <v>43.006464000000008</v>
      </c>
      <c r="D41" s="65">
        <f t="shared" si="7"/>
        <v>56.027596320000015</v>
      </c>
      <c r="E41" s="65">
        <f t="shared" si="8"/>
        <v>3.0371552640000008</v>
      </c>
      <c r="F41" s="65">
        <f t="shared" si="9"/>
        <v>6.1441872192</v>
      </c>
      <c r="G41" s="65">
        <f t="shared" si="5"/>
        <v>0.22604832</v>
      </c>
      <c r="H41" s="65">
        <f t="shared" si="5"/>
        <v>0.58605119999999999</v>
      </c>
      <c r="I41" s="65">
        <f t="shared" si="5"/>
        <v>0.17978111999999999</v>
      </c>
      <c r="J41" s="65">
        <f t="shared" si="5"/>
        <v>3.1726079999999999E-3</v>
      </c>
      <c r="K41" s="65">
        <f t="shared" si="5"/>
        <v>2.9082240000000001E-3</v>
      </c>
      <c r="L41" s="65">
        <f t="shared" si="5"/>
        <v>0.14761440000000003</v>
      </c>
      <c r="M41" s="65">
        <f t="shared" si="5"/>
        <v>0.12910752</v>
      </c>
      <c r="N41" s="65">
        <f t="shared" si="5"/>
        <v>13.571712000000002</v>
      </c>
      <c r="O41" s="65">
        <f t="shared" si="5"/>
        <v>1383.6096000000002</v>
      </c>
      <c r="P41" s="65">
        <f t="shared" si="5"/>
        <v>0</v>
      </c>
      <c r="Q41" s="65">
        <f t="shared" si="10"/>
        <v>34.810560000000009</v>
      </c>
      <c r="R41" s="65">
        <f t="shared" si="11"/>
        <v>0</v>
      </c>
      <c r="S41" s="65">
        <f t="shared" si="11"/>
        <v>0.12337920000000002</v>
      </c>
      <c r="T41" s="65">
        <f t="shared" si="11"/>
        <v>0</v>
      </c>
      <c r="U41" s="126">
        <f t="shared" si="11"/>
        <v>0</v>
      </c>
    </row>
    <row r="42" spans="1:21" s="48" customFormat="1" ht="13" x14ac:dyDescent="0.35">
      <c r="A42" s="125" t="str">
        <f>N8</f>
        <v>Court farm 42</v>
      </c>
      <c r="B42" s="11">
        <v>144</v>
      </c>
      <c r="C42" s="65">
        <f t="shared" si="6"/>
        <v>43.006464000000008</v>
      </c>
      <c r="D42" s="65">
        <f t="shared" si="7"/>
        <v>56.027596320000015</v>
      </c>
      <c r="E42" s="65">
        <f t="shared" si="8"/>
        <v>3.0371552640000008</v>
      </c>
      <c r="F42" s="65">
        <f t="shared" si="9"/>
        <v>6.1441872192</v>
      </c>
      <c r="G42" s="65">
        <f t="shared" si="5"/>
        <v>0.22604832</v>
      </c>
      <c r="H42" s="65">
        <f t="shared" si="5"/>
        <v>0.58605119999999999</v>
      </c>
      <c r="I42" s="65">
        <f t="shared" si="5"/>
        <v>0.17978111999999999</v>
      </c>
      <c r="J42" s="65">
        <f t="shared" si="5"/>
        <v>3.1726079999999999E-3</v>
      </c>
      <c r="K42" s="65">
        <f t="shared" si="5"/>
        <v>2.9082240000000001E-3</v>
      </c>
      <c r="L42" s="65">
        <f t="shared" si="5"/>
        <v>0.14761440000000003</v>
      </c>
      <c r="M42" s="65">
        <f t="shared" si="5"/>
        <v>0.12910752</v>
      </c>
      <c r="N42" s="65">
        <f t="shared" si="5"/>
        <v>13.571712000000002</v>
      </c>
      <c r="O42" s="65">
        <f t="shared" si="5"/>
        <v>1383.6096000000002</v>
      </c>
      <c r="P42" s="65">
        <f t="shared" si="5"/>
        <v>0</v>
      </c>
      <c r="Q42" s="65">
        <f t="shared" si="10"/>
        <v>34.810560000000009</v>
      </c>
      <c r="R42" s="65">
        <f t="shared" si="11"/>
        <v>0</v>
      </c>
      <c r="S42" s="65">
        <f t="shared" si="11"/>
        <v>0.12337920000000002</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Court farm 26</v>
      </c>
      <c r="C57" s="8" t="str">
        <f t="shared" ref="C57:U57" si="13">D8</f>
        <v>Court farm 27</v>
      </c>
      <c r="D57" s="8" t="str">
        <f t="shared" si="13"/>
        <v>Court farm 28</v>
      </c>
      <c r="E57" s="8" t="str">
        <f t="shared" si="13"/>
        <v>Court farm 29</v>
      </c>
      <c r="F57" s="8" t="str">
        <f t="shared" si="13"/>
        <v>Court farm 30</v>
      </c>
      <c r="G57" s="8" t="str">
        <f t="shared" si="13"/>
        <v>Court farm 31</v>
      </c>
      <c r="H57" s="8" t="str">
        <f t="shared" si="13"/>
        <v>Court farm 32</v>
      </c>
      <c r="I57" s="8" t="str">
        <f t="shared" si="13"/>
        <v>Court farm 35</v>
      </c>
      <c r="J57" s="8" t="str">
        <f t="shared" si="13"/>
        <v>Court farm 36</v>
      </c>
      <c r="K57" s="8" t="str">
        <f t="shared" si="13"/>
        <v>Court farm 37</v>
      </c>
      <c r="L57" s="8" t="str">
        <f t="shared" si="13"/>
        <v>Court farm 41</v>
      </c>
      <c r="M57" s="8" t="str">
        <f t="shared" si="13"/>
        <v>Court farm 42</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6.1</v>
      </c>
      <c r="C60" s="64">
        <f t="shared" ref="C60:U60" si="14">D10</f>
        <v>7.3</v>
      </c>
      <c r="D60" s="64">
        <f t="shared" si="14"/>
        <v>7.2</v>
      </c>
      <c r="E60" s="64">
        <f t="shared" si="14"/>
        <v>6.1</v>
      </c>
      <c r="F60" s="64">
        <f t="shared" si="14"/>
        <v>6.2</v>
      </c>
      <c r="G60" s="64">
        <f t="shared" si="14"/>
        <v>6.3</v>
      </c>
      <c r="H60" s="64">
        <f t="shared" si="14"/>
        <v>6.3</v>
      </c>
      <c r="I60" s="64">
        <f t="shared" si="14"/>
        <v>6.6</v>
      </c>
      <c r="J60" s="64">
        <f t="shared" si="14"/>
        <v>6.2</v>
      </c>
      <c r="K60" s="64">
        <f t="shared" si="14"/>
        <v>6</v>
      </c>
      <c r="L60" s="64">
        <f t="shared" si="14"/>
        <v>7.2</v>
      </c>
      <c r="M60" s="64">
        <f t="shared" si="14"/>
        <v>7.2</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144</v>
      </c>
      <c r="C62" s="65">
        <f>B32</f>
        <v>144</v>
      </c>
      <c r="D62" s="65">
        <f>B33</f>
        <v>144</v>
      </c>
      <c r="E62" s="65">
        <f>B34</f>
        <v>144</v>
      </c>
      <c r="F62" s="65">
        <f>B35</f>
        <v>144</v>
      </c>
      <c r="G62" s="65">
        <f>B36</f>
        <v>144</v>
      </c>
      <c r="H62" s="65">
        <f>B37</f>
        <v>144</v>
      </c>
      <c r="I62" s="65">
        <f>B38</f>
        <v>144</v>
      </c>
      <c r="J62" s="65">
        <f>B39</f>
        <v>144</v>
      </c>
      <c r="K62" s="65">
        <f>B40</f>
        <v>144</v>
      </c>
      <c r="L62" s="65">
        <f>B41</f>
        <v>144</v>
      </c>
      <c r="M62" s="65">
        <f>B42</f>
        <v>144</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-6.5999999999999979</v>
      </c>
      <c r="D64" s="65">
        <f t="shared" si="17"/>
        <v>-6</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-6</v>
      </c>
      <c r="M64" s="65">
        <f t="shared" si="17"/>
        <v>-6</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6.5999999999999979</v>
      </c>
      <c r="D65" s="65">
        <f t="shared" si="18"/>
        <v>6</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6</v>
      </c>
      <c r="M65" s="65">
        <f t="shared" si="18"/>
        <v>6</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Woodstock'!C1:D1</f>
        <v>PAN-031547</v>
      </c>
      <c r="D1" s="173"/>
      <c r="E1" s="106" t="s">
        <v>45</v>
      </c>
      <c r="F1" s="113">
        <f>'Field data and Woodstock'!F1</f>
        <v>49.65</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Woodstock'!C2:D2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Woodstock'!C3:D3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Woodstock'!C4:D4</f>
        <v>Middle Woodstock Farm
Clarbeston Road, Woodstock, Pembrokeshire SA63</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Woodstock'!C5:D5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Woodstock'!C8</f>
        <v>Court farm 26</v>
      </c>
      <c r="D8" s="49" t="str">
        <f>'Field data and Woodstock'!D8</f>
        <v>Court farm 27</v>
      </c>
      <c r="E8" s="49" t="str">
        <f>'Field data and Woodstock'!E8</f>
        <v>Court farm 28</v>
      </c>
      <c r="F8" s="49" t="str">
        <f>'Field data and Woodstock'!F8</f>
        <v>Court farm 29</v>
      </c>
      <c r="G8" s="49" t="str">
        <f>'Field data and Woodstock'!G8</f>
        <v>Court farm 30</v>
      </c>
      <c r="H8" s="49" t="str">
        <f>'Field data and Woodstock'!H8</f>
        <v>Court farm 31</v>
      </c>
      <c r="I8" s="49" t="str">
        <f>'Field data and Woodstock'!I8</f>
        <v>Court farm 32</v>
      </c>
      <c r="J8" s="49" t="str">
        <f>'Field data and Woodstock'!J8</f>
        <v>Court farm 35</v>
      </c>
      <c r="K8" s="49" t="str">
        <f>'Field data and Woodstock'!K8</f>
        <v>Court farm 36</v>
      </c>
      <c r="L8" s="49" t="str">
        <f>'Field data and Woodstock'!L8</f>
        <v>Court farm 37</v>
      </c>
      <c r="M8" s="49" t="str">
        <f>'Field data and Woodstock'!M8</f>
        <v>Court farm 41</v>
      </c>
      <c r="N8" s="49" t="str">
        <f>'Field data and Woodstock'!N8</f>
        <v>Court farm 42</v>
      </c>
      <c r="O8" s="49">
        <f>'Field data and Woodstock'!O8</f>
        <v>0</v>
      </c>
      <c r="P8" s="49">
        <f>'Field data and Woodstock'!P8</f>
        <v>0</v>
      </c>
      <c r="Q8" s="49">
        <f>'Field data and Woodstock'!Q8</f>
        <v>0</v>
      </c>
      <c r="R8" s="49">
        <f>'Field data and Woodstock'!R8</f>
        <v>0</v>
      </c>
      <c r="S8" s="49">
        <f>'Field data and Woodstock'!S8</f>
        <v>0</v>
      </c>
      <c r="T8" s="49">
        <f>'Field data and Woodstock'!T8</f>
        <v>0</v>
      </c>
      <c r="U8" s="49">
        <f>'Field data and Woodstock'!U8</f>
        <v>0</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f>'Field data and Woodstock'!O9</f>
        <v>0</v>
      </c>
      <c r="P9" s="49">
        <f>'Field data and Woodstock'!P9</f>
        <v>0</v>
      </c>
      <c r="Q9" s="49">
        <f>'Field data and Woodstock'!Q9</f>
        <v>0</v>
      </c>
      <c r="R9" s="49">
        <f>'Field data and Woodstock'!R9</f>
        <v>0</v>
      </c>
      <c r="S9" s="49">
        <f>'Field data and Woodstock'!S9</f>
        <v>0</v>
      </c>
      <c r="T9" s="49">
        <f>'Field data and Woodstock'!T9</f>
        <v>0</v>
      </c>
      <c r="U9" s="49">
        <f>'Field data and Woodstock'!U9</f>
        <v>0</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Woodstock'!C10</f>
        <v>6.1</v>
      </c>
      <c r="D10" s="49">
        <f>'Field data and Woodstock'!D10</f>
        <v>7.3</v>
      </c>
      <c r="E10" s="49">
        <f>'Field data and Woodstock'!E10</f>
        <v>7.2</v>
      </c>
      <c r="F10" s="49">
        <f>'Field data and Woodstock'!F10</f>
        <v>6.1</v>
      </c>
      <c r="G10" s="49">
        <f>'Field data and Woodstock'!G10</f>
        <v>6.2</v>
      </c>
      <c r="H10" s="49">
        <f>'Field data and Woodstock'!H10</f>
        <v>6.3</v>
      </c>
      <c r="I10" s="49">
        <f>'Field data and Woodstock'!I10</f>
        <v>6.3</v>
      </c>
      <c r="J10" s="49">
        <f>'Field data and Woodstock'!J10</f>
        <v>6.6</v>
      </c>
      <c r="K10" s="49">
        <f>'Field data and Woodstock'!K10</f>
        <v>6.2</v>
      </c>
      <c r="L10" s="49">
        <f>'Field data and Woodstock'!L10</f>
        <v>6</v>
      </c>
      <c r="M10" s="49">
        <f>'Field data and Woodstock'!M10</f>
        <v>7.2</v>
      </c>
      <c r="N10" s="49">
        <f>'Field data and Woodstock'!N10</f>
        <v>7.2</v>
      </c>
      <c r="O10" s="49">
        <f>'Field data and Woodstock'!O10</f>
        <v>0</v>
      </c>
      <c r="P10" s="49">
        <f>'Field data and Woodstock'!P10</f>
        <v>0</v>
      </c>
      <c r="Q10" s="49">
        <f>'Field data and Woodstock'!Q10</f>
        <v>0</v>
      </c>
      <c r="R10" s="49">
        <f>'Field data and Woodstock'!R10</f>
        <v>0</v>
      </c>
      <c r="S10" s="49">
        <f>'Field data and Woodstock'!S10</f>
        <v>0</v>
      </c>
      <c r="T10" s="49">
        <f>'Field data and Woodstock'!T10</f>
        <v>0</v>
      </c>
      <c r="U10" s="49">
        <f>'Field data and Woodstock'!U10</f>
        <v>0</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Woodstock'!C11</f>
        <v>2</v>
      </c>
      <c r="D11" s="49">
        <f>'Field data and Woodstock'!D11</f>
        <v>3</v>
      </c>
      <c r="E11" s="49">
        <f>'Field data and Woodstock'!E11</f>
        <v>3</v>
      </c>
      <c r="F11" s="49">
        <f>'Field data and Woodstock'!F11</f>
        <v>2</v>
      </c>
      <c r="G11" s="49">
        <f>'Field data and Woodstock'!G11</f>
        <v>2</v>
      </c>
      <c r="H11" s="49">
        <f>'Field data and Woodstock'!H11</f>
        <v>2</v>
      </c>
      <c r="I11" s="49">
        <f>'Field data and Woodstock'!I11</f>
        <v>2</v>
      </c>
      <c r="J11" s="49">
        <f>'Field data and Woodstock'!J11</f>
        <v>3</v>
      </c>
      <c r="K11" s="49">
        <f>'Field data and Woodstock'!K11</f>
        <v>3</v>
      </c>
      <c r="L11" s="49">
        <f>'Field data and Woodstock'!L11</f>
        <v>2</v>
      </c>
      <c r="M11" s="49">
        <f>'Field data and Woodstock'!M11</f>
        <v>2</v>
      </c>
      <c r="N11" s="49">
        <f>'Field data and Woodstock'!N11</f>
        <v>2</v>
      </c>
      <c r="O11" s="49">
        <f>'Field data and Woodstock'!O11</f>
        <v>0</v>
      </c>
      <c r="P11" s="49">
        <f>'Field data and Woodstock'!P11</f>
        <v>0</v>
      </c>
      <c r="Q11" s="49">
        <f>'Field data and Woodstock'!Q11</f>
        <v>0</v>
      </c>
      <c r="R11" s="49">
        <f>'Field data and Woodstock'!R11</f>
        <v>0</v>
      </c>
      <c r="S11" s="49">
        <f>'Field data and Woodstock'!S11</f>
        <v>0</v>
      </c>
      <c r="T11" s="49">
        <f>'Field data and Woodstock'!T11</f>
        <v>0</v>
      </c>
      <c r="U11" s="49">
        <f>'Field data and Woodstock'!U11</f>
        <v>0</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Woodstock'!C12</f>
        <v>2</v>
      </c>
      <c r="D12" s="49">
        <f>'Field data and Woodstock'!D12</f>
        <v>1</v>
      </c>
      <c r="E12" s="49">
        <f>'Field data and Woodstock'!E12</f>
        <v>1</v>
      </c>
      <c r="F12" s="49">
        <f>'Field data and Woodstock'!F12</f>
        <v>1</v>
      </c>
      <c r="G12" s="49">
        <f>'Field data and Woodstock'!G12</f>
        <v>1</v>
      </c>
      <c r="H12" s="49">
        <f>'Field data and Woodstock'!H12</f>
        <v>1</v>
      </c>
      <c r="I12" s="49">
        <f>'Field data and Woodstock'!I12</f>
        <v>0</v>
      </c>
      <c r="J12" s="49">
        <f>'Field data and Woodstock'!J12</f>
        <v>1</v>
      </c>
      <c r="K12" s="49">
        <f>'Field data and Woodstock'!K12</f>
        <v>1</v>
      </c>
      <c r="L12" s="49">
        <f>'Field data and Woodstock'!L12</f>
        <v>1</v>
      </c>
      <c r="M12" s="49">
        <f>'Field data and Woodstock'!M12</f>
        <v>2</v>
      </c>
      <c r="N12" s="49">
        <f>'Field data and Woodstock'!N12</f>
        <v>1</v>
      </c>
      <c r="O12" s="49">
        <f>'Field data and Woodstock'!O12</f>
        <v>0</v>
      </c>
      <c r="P12" s="49">
        <f>'Field data and Woodstock'!P12</f>
        <v>0</v>
      </c>
      <c r="Q12" s="49">
        <f>'Field data and Woodstock'!Q12</f>
        <v>0</v>
      </c>
      <c r="R12" s="49">
        <f>'Field data and Woodstock'!R12</f>
        <v>0</v>
      </c>
      <c r="S12" s="49">
        <f>'Field data and Woodstock'!S12</f>
        <v>0</v>
      </c>
      <c r="T12" s="49">
        <f>'Field data and Woodstock'!T12</f>
        <v>0</v>
      </c>
      <c r="U12" s="49">
        <f>'Field data and Woodstock'!U12</f>
        <v>0</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Woodstock'!C13</f>
        <v>2</v>
      </c>
      <c r="D13" s="49">
        <f>'Field data and Woodstock'!D13</f>
        <v>2</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0</v>
      </c>
      <c r="P13" s="49">
        <f>'Field data and Woodstock'!P13</f>
        <v>0</v>
      </c>
      <c r="Q13" s="49">
        <f>'Field data and Woodstock'!Q13</f>
        <v>0</v>
      </c>
      <c r="R13" s="49">
        <f>'Field data and Woodstock'!R13</f>
        <v>0</v>
      </c>
      <c r="S13" s="49">
        <f>'Field data and Woodstock'!S13</f>
        <v>0</v>
      </c>
      <c r="T13" s="49">
        <f>'Field data and Woodstock'!T13</f>
        <v>0</v>
      </c>
      <c r="U13" s="49">
        <f>'Field data and Woodstock'!U13</f>
        <v>0</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f>'Field data and Woodstock'!O14</f>
        <v>0</v>
      </c>
      <c r="P14" s="83">
        <f>'Field data and Woodstock'!P14</f>
        <v>0</v>
      </c>
      <c r="Q14" s="83">
        <f>'Field data and Woodstock'!Q14</f>
        <v>0</v>
      </c>
      <c r="R14" s="83">
        <f>'Field data and Woodstock'!R14</f>
        <v>0</v>
      </c>
      <c r="S14" s="83">
        <f>'Field data and Woodstock'!S14</f>
        <v>0</v>
      </c>
      <c r="T14" s="83">
        <f>'Field data and Woodstock'!T14</f>
        <v>0</v>
      </c>
      <c r="U14" s="83">
        <f>'Field data and Woodstock'!U14</f>
        <v>0</v>
      </c>
      <c r="V14" s="103">
        <f>'Field data and Woodstock'!V14</f>
        <v>0</v>
      </c>
      <c r="AD14" s="22" t="s">
        <v>138</v>
      </c>
      <c r="AE14" s="22">
        <v>6</v>
      </c>
      <c r="AI14" s="43" t="s">
        <v>119</v>
      </c>
      <c r="AJ14" s="44">
        <v>0.8</v>
      </c>
      <c r="AK14" s="45">
        <v>1.7</v>
      </c>
      <c r="AL14" s="9">
        <v>12</v>
      </c>
      <c r="AM14" s="9">
        <v>6.7</v>
      </c>
      <c r="AN14" s="9" t="s">
        <v>135</v>
      </c>
    </row>
    <row r="15" spans="1:41" ht="13" x14ac:dyDescent="0.25">
      <c r="A15" s="148" t="s">
        <v>9</v>
      </c>
      <c r="B15" s="149"/>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0</v>
      </c>
      <c r="P15" s="49">
        <f>'Field data and Woodstock'!P15</f>
        <v>0</v>
      </c>
      <c r="Q15" s="49">
        <f>'Field data and Woodstock'!Q15</f>
        <v>0</v>
      </c>
      <c r="R15" s="49">
        <f>'Field data and Woodstock'!R15</f>
        <v>0</v>
      </c>
      <c r="S15" s="49">
        <f>'Field data and Woodstock'!S15</f>
        <v>0</v>
      </c>
      <c r="T15" s="49">
        <f>'Field data and Woodstock'!T15</f>
        <v>0</v>
      </c>
      <c r="U15" s="49">
        <f>'Field data and Woodstock'!U15</f>
        <v>0</v>
      </c>
      <c r="V15" s="102">
        <f>'Field data and Woodstock'!V15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f>'Field data and Woodstock'!O16</f>
        <v>0</v>
      </c>
      <c r="P16" s="104">
        <f>'Field data and Woodstock'!P16</f>
        <v>0</v>
      </c>
      <c r="Q16" s="104">
        <f>'Field data and Woodstock'!Q16</f>
        <v>0</v>
      </c>
      <c r="R16" s="104">
        <f>'Field data and Woodstock'!R16</f>
        <v>0</v>
      </c>
      <c r="S16" s="104">
        <f>'Field data and Woodstock'!S16</f>
        <v>0</v>
      </c>
      <c r="T16" s="104">
        <f>'Field data and Woodstock'!T16</f>
        <v>0</v>
      </c>
      <c r="U16" s="104">
        <f>'Field data and Woodstock'!U16</f>
        <v>0</v>
      </c>
      <c r="V16" s="105">
        <f>'Field data and Woodstock'!V16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-91.8</v>
      </c>
      <c r="D19" s="12">
        <f t="shared" ref="D19:V19" si="1">D18-D17</f>
        <v>-91.8</v>
      </c>
      <c r="E19" s="12">
        <f t="shared" si="1"/>
        <v>-91.8</v>
      </c>
      <c r="F19" s="12">
        <f t="shared" si="1"/>
        <v>-91.8</v>
      </c>
      <c r="G19" s="12">
        <f t="shared" si="1"/>
        <v>-91.8</v>
      </c>
      <c r="H19" s="12">
        <f t="shared" si="1"/>
        <v>-91.8</v>
      </c>
      <c r="I19" s="12">
        <f t="shared" si="1"/>
        <v>-91.8</v>
      </c>
      <c r="J19" s="12">
        <f t="shared" si="1"/>
        <v>-91.8</v>
      </c>
      <c r="K19" s="12">
        <f t="shared" si="1"/>
        <v>-91.8</v>
      </c>
      <c r="L19" s="12">
        <f t="shared" si="1"/>
        <v>-91.8</v>
      </c>
      <c r="M19" s="12">
        <f t="shared" si="1"/>
        <v>-91.8</v>
      </c>
      <c r="N19" s="12">
        <f t="shared" si="1"/>
        <v>-91.8</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-324</v>
      </c>
      <c r="D23" s="12">
        <f t="shared" ref="D23:V23" si="3">D22-D21</f>
        <v>-324</v>
      </c>
      <c r="E23" s="12">
        <f t="shared" si="3"/>
        <v>-324</v>
      </c>
      <c r="F23" s="12">
        <f t="shared" si="3"/>
        <v>-324</v>
      </c>
      <c r="G23" s="12">
        <f t="shared" si="3"/>
        <v>-324</v>
      </c>
      <c r="H23" s="12">
        <f t="shared" si="3"/>
        <v>-324</v>
      </c>
      <c r="I23" s="12">
        <f t="shared" si="3"/>
        <v>-324</v>
      </c>
      <c r="J23" s="12">
        <f t="shared" si="3"/>
        <v>-324</v>
      </c>
      <c r="K23" s="12">
        <f t="shared" si="3"/>
        <v>-324</v>
      </c>
      <c r="L23" s="12">
        <f t="shared" si="3"/>
        <v>-324</v>
      </c>
      <c r="M23" s="12">
        <f t="shared" si="3"/>
        <v>-324</v>
      </c>
      <c r="N23" s="12">
        <f t="shared" si="3"/>
        <v>-324</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Court farm 26</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Court farm 27</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Court farm 28</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Court farm 29</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Court farm 30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Court farm 31</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Court farm 32</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Court farm 35</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Court farm 36</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Court farm 37</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Court farm 41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Court farm 42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Court farm 26</v>
      </c>
      <c r="C57" s="8" t="str">
        <f t="shared" ref="C57:U57" si="13">D8</f>
        <v>Court farm 27</v>
      </c>
      <c r="D57" s="8" t="str">
        <f t="shared" si="13"/>
        <v>Court farm 28</v>
      </c>
      <c r="E57" s="8" t="str">
        <f t="shared" si="13"/>
        <v>Court farm 29</v>
      </c>
      <c r="F57" s="8" t="str">
        <f t="shared" si="13"/>
        <v>Court farm 30</v>
      </c>
      <c r="G57" s="8" t="str">
        <f t="shared" si="13"/>
        <v>Court farm 31</v>
      </c>
      <c r="H57" s="8" t="str">
        <f t="shared" si="13"/>
        <v>Court farm 32</v>
      </c>
      <c r="I57" s="8" t="str">
        <f t="shared" si="13"/>
        <v>Court farm 35</v>
      </c>
      <c r="J57" s="8" t="str">
        <f t="shared" si="13"/>
        <v>Court farm 36</v>
      </c>
      <c r="K57" s="8" t="str">
        <f t="shared" si="13"/>
        <v>Court farm 37</v>
      </c>
      <c r="L57" s="8" t="str">
        <f t="shared" si="13"/>
        <v>Court farm 41</v>
      </c>
      <c r="M57" s="8" t="str">
        <f t="shared" si="13"/>
        <v>Court farm 42</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6.1</v>
      </c>
      <c r="C60" s="64">
        <f t="shared" ref="C60:U60" si="14">D10</f>
        <v>7.3</v>
      </c>
      <c r="D60" s="64">
        <f t="shared" si="14"/>
        <v>7.2</v>
      </c>
      <c r="E60" s="64">
        <f t="shared" si="14"/>
        <v>6.1</v>
      </c>
      <c r="F60" s="64">
        <f t="shared" si="14"/>
        <v>6.2</v>
      </c>
      <c r="G60" s="64">
        <f t="shared" si="14"/>
        <v>6.3</v>
      </c>
      <c r="H60" s="64">
        <f t="shared" si="14"/>
        <v>6.3</v>
      </c>
      <c r="I60" s="64">
        <f t="shared" si="14"/>
        <v>6.6</v>
      </c>
      <c r="J60" s="64">
        <f t="shared" si="14"/>
        <v>6.2</v>
      </c>
      <c r="K60" s="64">
        <f t="shared" si="14"/>
        <v>6</v>
      </c>
      <c r="L60" s="64">
        <f t="shared" si="14"/>
        <v>7.2</v>
      </c>
      <c r="M60" s="64">
        <f t="shared" si="14"/>
        <v>7.2</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-6.5999999999999979</v>
      </c>
      <c r="D64" s="65">
        <f t="shared" si="17"/>
        <v>-6</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-6</v>
      </c>
      <c r="M64" s="65">
        <f t="shared" si="17"/>
        <v>-6</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6.5999999999999979</v>
      </c>
      <c r="D65" s="65">
        <f t="shared" si="18"/>
        <v>6</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6</v>
      </c>
      <c r="M65" s="65">
        <f t="shared" si="18"/>
        <v>6</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Woodstock'!B29</f>
        <v>Application Rate</v>
      </c>
      <c r="C1" s="29" t="str">
        <f>'Field data and Woodstock'!C29</f>
        <v>Nitrogen Addition</v>
      </c>
      <c r="D1" s="29" t="str">
        <f>'Field data and Woodstock'!D29</f>
        <v>Phosphate Addition</v>
      </c>
      <c r="E1" s="29" t="str">
        <f>'Field data and Woodstock'!E29</f>
        <v>Potash  Addition</v>
      </c>
      <c r="F1" s="29" t="str">
        <f>'Field data and Woodstock'!F29</f>
        <v>Mg Oxide Addition</v>
      </c>
      <c r="G1" s="29" t="str">
        <f>'Field data and Woodstock'!G29</f>
        <v>Copper Addition</v>
      </c>
      <c r="H1" s="29" t="str">
        <f>'Field data and Woodstock'!H29</f>
        <v>Zinc Addition</v>
      </c>
      <c r="I1" s="29" t="str">
        <f>'Field data and Woodstock'!I29</f>
        <v>Lead Addition</v>
      </c>
      <c r="J1" s="29" t="str">
        <f>'Field data and Woodstock'!J29</f>
        <v>Cadmium Addition</v>
      </c>
      <c r="K1" s="29" t="str">
        <f>'Field data and Woodstock'!K29</f>
        <v>Mercury Addition</v>
      </c>
      <c r="L1" s="29" t="str">
        <f>'Field data and Woodstock'!L29</f>
        <v>Nickel Addition</v>
      </c>
      <c r="M1" s="29" t="str">
        <f>'Field data and Woodstock'!M29</f>
        <v>Chromium Addition</v>
      </c>
      <c r="N1" s="29" t="str">
        <f>'Field data and Woodstock'!N29</f>
        <v>Aluminium Addition</v>
      </c>
      <c r="O1" s="29" t="str">
        <f>'Field data and Woodstock'!O29</f>
        <v>Iron Addition</v>
      </c>
      <c r="P1" s="29" t="str">
        <f>'Field data and Woodstock'!P29</f>
        <v xml:space="preserve">Sodium Addition                 </v>
      </c>
      <c r="Q1" s="29" t="str">
        <f>'Field data and Woodstock'!Q29</f>
        <v>SO3  Addition                             kg/ha</v>
      </c>
      <c r="R1" s="29" t="str">
        <f>'Field data and Woodstock'!R29</f>
        <v xml:space="preserve">Selenium Addition </v>
      </c>
      <c r="S1" s="29" t="str">
        <f>'Field data and Woodstock'!S29</f>
        <v xml:space="preserve">Arsenic  Addition  </v>
      </c>
      <c r="T1" s="29" t="str">
        <f>'Field data and Woodstock'!T29</f>
        <v xml:space="preserve">Molybdenum Addition  </v>
      </c>
      <c r="U1" s="29" t="str">
        <f>'Field data and Woodstock'!U29</f>
        <v xml:space="preserve">Fluoride Addition </v>
      </c>
    </row>
    <row r="2" spans="1:21" ht="25" x14ac:dyDescent="0.25">
      <c r="A2" s="174"/>
      <c r="B2" s="29" t="str">
        <f>'Field data and Woodstock'!B30</f>
        <v>tonnes/ha</v>
      </c>
      <c r="C2" s="29" t="str">
        <f>'Field data and Woodstock'!C30</f>
        <v>kg/ha</v>
      </c>
      <c r="D2" s="29" t="str">
        <f>'Field data and Woodstock'!D30</f>
        <v>P2O5 
kg/ha</v>
      </c>
      <c r="E2" s="29" t="str">
        <f>'Field data and Woodstock'!E30</f>
        <v>K2O 
kg/ha</v>
      </c>
      <c r="F2" s="29" t="str">
        <f>'Field data and Woodstock'!F30</f>
        <v>MgO 
kg/ha</v>
      </c>
      <c r="G2" s="29" t="str">
        <f>'Field data and Woodstock'!G30</f>
        <v>kg/ha</v>
      </c>
      <c r="H2" s="29" t="str">
        <f>'Field data and Woodstock'!H30</f>
        <v>kg/ha</v>
      </c>
      <c r="I2" s="29" t="str">
        <f>'Field data and Woodstock'!I30</f>
        <v>kg/ha</v>
      </c>
      <c r="J2" s="29" t="str">
        <f>'Field data and Woodstock'!J30</f>
        <v>kg/ha</v>
      </c>
      <c r="K2" s="29" t="str">
        <f>'Field data and Woodstock'!K30</f>
        <v>kg/ha</v>
      </c>
      <c r="L2" s="29" t="str">
        <f>'Field data and Woodstock'!L30</f>
        <v>kg/ha</v>
      </c>
      <c r="M2" s="29" t="str">
        <f>'Field data and Woodstock'!M30</f>
        <v>kg/ha</v>
      </c>
      <c r="N2" s="29" t="str">
        <f>'Field data and Woodstock'!N30</f>
        <v>kg/ha</v>
      </c>
      <c r="O2" s="29" t="str">
        <f>'Field data and Woodstock'!O30</f>
        <v>kg/ha</v>
      </c>
      <c r="P2" s="29" t="str">
        <f>'Field data and Woodstock'!P30</f>
        <v>kg/ha</v>
      </c>
      <c r="Q2" s="29" t="str">
        <f>'Field data and Woodstock'!Q30</f>
        <v>kg/ha</v>
      </c>
      <c r="R2" s="29" t="str">
        <f>'Field data and Woodstock'!R30</f>
        <v>kg/ha</v>
      </c>
      <c r="S2" s="29" t="str">
        <f>'Field data and Woodstock'!S30</f>
        <v>kg/ha</v>
      </c>
      <c r="T2" s="29" t="str">
        <f>'Field data and Woodstock'!T30</f>
        <v>kg/ha</v>
      </c>
      <c r="U2" s="29" t="str">
        <f>'Field data and Woodstock'!U30</f>
        <v>kg/ha</v>
      </c>
    </row>
    <row r="3" spans="1:21" x14ac:dyDescent="0.25">
      <c r="A3" s="27">
        <v>1</v>
      </c>
      <c r="B3" s="24">
        <f>'Field data and Woodstock'!B31</f>
        <v>250</v>
      </c>
      <c r="C3" s="24">
        <f>'Field data and Woodstock'!C31</f>
        <v>25</v>
      </c>
      <c r="D3" s="24">
        <f>'Field data and Woodstock'!D31</f>
        <v>2.86375</v>
      </c>
      <c r="E3" s="24">
        <f>'Field data and Woodstock'!E31</f>
        <v>3.0125000000000002</v>
      </c>
      <c r="F3" s="24">
        <f>'Field data and Woodstock'!F31</f>
        <v>4.1449999999999996</v>
      </c>
      <c r="G3" s="24">
        <f>'Field data and Woodstock'!G31</f>
        <v>0.11749999999999999</v>
      </c>
      <c r="H3" s="24">
        <f>'Field data and Woodstock'!H31</f>
        <v>0.25</v>
      </c>
      <c r="I3" s="24">
        <f>'Field data and Woodstock'!I31</f>
        <v>0.125</v>
      </c>
      <c r="J3" s="24">
        <f>'Field data and Woodstock'!J31</f>
        <v>2.5000000000000001E-3</v>
      </c>
      <c r="K3" s="24">
        <f>'Field data and Woodstock'!K31</f>
        <v>1.2500000000000001E-2</v>
      </c>
      <c r="L3" s="24">
        <f>'Field data and Woodstock'!L31</f>
        <v>0.05</v>
      </c>
      <c r="M3" s="24">
        <f>'Field data and Woodstock'!M31</f>
        <v>0.05</v>
      </c>
      <c r="N3" s="24">
        <f>'Field data and Woodstock'!N31</f>
        <v>562</v>
      </c>
      <c r="O3" s="24">
        <f>'Field data and Woodstock'!O31</f>
        <v>18.55</v>
      </c>
      <c r="P3" s="24">
        <f>'Field data and Woodstock'!P31</f>
        <v>3.75</v>
      </c>
      <c r="Q3" s="24">
        <f>'Field data and Woodstock'!Q31</f>
        <v>86.25</v>
      </c>
      <c r="R3" s="24">
        <f>'Field data and Woodstock'!R31</f>
        <v>1.2500000000000001E-2</v>
      </c>
      <c r="S3" s="24">
        <f>'Field data and Woodstock'!S31</f>
        <v>0.17</v>
      </c>
      <c r="T3" s="24">
        <f>'Field data and Woodstock'!T31</f>
        <v>1.2500000000000001E-2</v>
      </c>
      <c r="U3" s="24">
        <f>'Field data and Woodstock'!U31</f>
        <v>2.5</v>
      </c>
    </row>
    <row r="4" spans="1:21" x14ac:dyDescent="0.25">
      <c r="A4" s="27">
        <v>2</v>
      </c>
      <c r="B4" s="24">
        <f>Bolton!B31</f>
        <v>200</v>
      </c>
      <c r="C4" s="24">
        <f>Bolton!C31</f>
        <v>80.828000000000003</v>
      </c>
      <c r="D4" s="24">
        <f>Bolton!D31</f>
        <v>53.104463599999988</v>
      </c>
      <c r="E4" s="24">
        <f>Bolton!E31</f>
        <v>6.9627310000000007</v>
      </c>
      <c r="F4" s="24">
        <f>Bolton!F31</f>
        <v>16.502405599999996</v>
      </c>
      <c r="G4" s="24">
        <f>Bolton!G31</f>
        <v>0.40614399999999995</v>
      </c>
      <c r="H4" s="24">
        <f>Bolton!H31</f>
        <v>0.72143999999999997</v>
      </c>
      <c r="I4" s="24">
        <f>Bolton!I31</f>
        <v>0.24582399999999999</v>
      </c>
      <c r="J4" s="24">
        <f>Bolton!J31</f>
        <v>4.3420000000000004E-3</v>
      </c>
      <c r="K4" s="24">
        <f>Bolton!K31</f>
        <v>3.9411999999999997E-3</v>
      </c>
      <c r="L4" s="24">
        <f>Bolton!L31</f>
        <v>0.202404</v>
      </c>
      <c r="M4" s="24">
        <f>Bolton!M31</f>
        <v>0.17034000000000002</v>
      </c>
      <c r="N4" s="24">
        <f>Bolton!N31</f>
        <v>935.2</v>
      </c>
      <c r="O4" s="24">
        <f>Bolton!O31</f>
        <v>160.32</v>
      </c>
      <c r="P4" s="24">
        <f>Bolton!P31</f>
        <v>0</v>
      </c>
      <c r="Q4" s="24">
        <f>Bolton!Q31</f>
        <v>102.20399999999999</v>
      </c>
      <c r="R4" s="24">
        <f>Bolton!R31</f>
        <v>0</v>
      </c>
      <c r="S4" s="24">
        <f>Bolton!S31</f>
        <v>0.10955199999999998</v>
      </c>
      <c r="T4" s="24">
        <f>Bolton!T31</f>
        <v>0</v>
      </c>
      <c r="U4" s="24">
        <f>Bolton!U31</f>
        <v>0</v>
      </c>
    </row>
    <row r="5" spans="1:21" x14ac:dyDescent="0.25">
      <c r="A5" s="27">
        <v>3</v>
      </c>
      <c r="B5" s="24">
        <f>Preseli!B31</f>
        <v>200</v>
      </c>
      <c r="C5" s="24">
        <f>Preseli!C31</f>
        <v>55.500000000000007</v>
      </c>
      <c r="D5" s="24">
        <f>Preseli!D31</f>
        <v>53.838499999999996</v>
      </c>
      <c r="E5" s="24">
        <f>Preseli!E31</f>
        <v>4.6211750000000009</v>
      </c>
      <c r="F5" s="24">
        <f>Preseli!F31</f>
        <v>8.621599999999999</v>
      </c>
      <c r="G5" s="24">
        <f>Preseli!G31</f>
        <v>0.317</v>
      </c>
      <c r="H5" s="24">
        <f>Preseli!H31</f>
        <v>0.59500000000000008</v>
      </c>
      <c r="I5" s="24">
        <f>Preseli!I31</f>
        <v>0.24950000000000003</v>
      </c>
      <c r="J5" s="24">
        <f>Preseli!J31</f>
        <v>4.4000000000000003E-3</v>
      </c>
      <c r="K5" s="24">
        <f>Preseli!K31</f>
        <v>4.0000000000000001E-3</v>
      </c>
      <c r="L5" s="24">
        <f>Preseli!L31</f>
        <v>0.20500000000000002</v>
      </c>
      <c r="M5" s="24">
        <f>Preseli!M31</f>
        <v>0.17299999999999999</v>
      </c>
      <c r="N5" s="24">
        <f>Preseli!N31</f>
        <v>790</v>
      </c>
      <c r="O5" s="24">
        <f>Preseli!O31</f>
        <v>77</v>
      </c>
      <c r="P5" s="24">
        <f>Preseli!P31</f>
        <v>0</v>
      </c>
      <c r="Q5" s="24">
        <f>Preseli!Q31</f>
        <v>82.375</v>
      </c>
      <c r="R5" s="24">
        <f>Preseli!R31</f>
        <v>0</v>
      </c>
      <c r="S5" s="24">
        <f>Preseli!S31</f>
        <v>0.17250000000000001</v>
      </c>
      <c r="T5" s="24">
        <f>Preseli!T31</f>
        <v>0</v>
      </c>
      <c r="U5" s="24">
        <f>Preseli!U31</f>
        <v>0</v>
      </c>
    </row>
    <row r="6" spans="1:21" x14ac:dyDescent="0.25">
      <c r="A6" s="27">
        <v>4</v>
      </c>
      <c r="B6" s="24">
        <f>Bryngwyn!B31</f>
        <v>250</v>
      </c>
      <c r="C6" s="24">
        <f>Bryngwyn!C31</f>
        <v>41.171999999999997</v>
      </c>
      <c r="D6" s="24">
        <f>Bryngwyn!D31</f>
        <v>21.072617999999999</v>
      </c>
      <c r="E6" s="24">
        <f>Bryngwyn!E31</f>
        <v>4.4774185000000006</v>
      </c>
      <c r="F6" s="24">
        <f>Bryngwyn!F31</f>
        <v>17.670963999999998</v>
      </c>
      <c r="G6" s="24">
        <f>Bryngwyn!G31</f>
        <v>9.1979999999999992E-2</v>
      </c>
      <c r="H6" s="24">
        <f>Bryngwyn!H31</f>
        <v>1.4600000000000002</v>
      </c>
      <c r="I6" s="24">
        <f>Bryngwyn!I31</f>
        <v>0.27740000000000004</v>
      </c>
      <c r="J6" s="24">
        <f>Bryngwyn!J31</f>
        <v>2.336E-3</v>
      </c>
      <c r="K6" s="24">
        <f>Bryngwyn!K31</f>
        <v>1.0074E-2</v>
      </c>
      <c r="L6" s="24">
        <f>Bryngwyn!L31</f>
        <v>0.12920999999999999</v>
      </c>
      <c r="M6" s="24">
        <f>Bryngwyn!M31</f>
        <v>9.1250000000000012E-2</v>
      </c>
      <c r="N6" s="24">
        <f>Bryngwyn!N31</f>
        <v>44.895000000000003</v>
      </c>
      <c r="O6" s="24">
        <f>Bryngwyn!O31</f>
        <v>2679.1</v>
      </c>
      <c r="P6" s="24">
        <f>Bryngwyn!P31</f>
        <v>0</v>
      </c>
      <c r="Q6" s="24">
        <f>Bryngwyn!Q31</f>
        <v>54.932500000000005</v>
      </c>
      <c r="R6" s="24">
        <f>Bryngwyn!R31</f>
        <v>0</v>
      </c>
      <c r="S6" s="24">
        <f>Bryngwyn!S31</f>
        <v>0.14162000000000002</v>
      </c>
      <c r="T6" s="24">
        <f>Bryngwyn!T31</f>
        <v>0</v>
      </c>
      <c r="U6" s="24">
        <f>Bryngwyn!U31</f>
        <v>0</v>
      </c>
    </row>
    <row r="7" spans="1:21" x14ac:dyDescent="0.25">
      <c r="A7" s="27">
        <v>5</v>
      </c>
      <c r="B7" s="24">
        <f>'Capel Dewi'!B31</f>
        <v>190</v>
      </c>
      <c r="C7" s="24">
        <f>'Capel Dewi'!C31</f>
        <v>48.962620000000008</v>
      </c>
      <c r="D7" s="24">
        <f>'Capel Dewi'!D31</f>
        <v>50.711285000000004</v>
      </c>
      <c r="E7" s="24">
        <f>'Capel Dewi'!E31</f>
        <v>4.2356207900000005</v>
      </c>
      <c r="F7" s="24">
        <f>'Capel Dewi'!F31</f>
        <v>17.02872112</v>
      </c>
      <c r="G7" s="24">
        <f>'Capel Dewi'!G31</f>
        <v>0.35150380000000009</v>
      </c>
      <c r="H7" s="24">
        <f>'Capel Dewi'!H31</f>
        <v>1.735384</v>
      </c>
      <c r="I7" s="24">
        <f>'Capel Dewi'!I31</f>
        <v>0.48697000000000001</v>
      </c>
      <c r="J7" s="24">
        <f>'Capel Dewi'!J31</f>
        <v>4.1613800000000001E-3</v>
      </c>
      <c r="K7" s="24">
        <f>'Capel Dewi'!K31</f>
        <v>3.80722E-3</v>
      </c>
      <c r="L7" s="24">
        <f>'Capel Dewi'!L31</f>
        <v>0.1930172</v>
      </c>
      <c r="M7" s="24">
        <f>'Capel Dewi'!M31</f>
        <v>0.33910820000000003</v>
      </c>
      <c r="N7" s="24">
        <f>'Capel Dewi'!N31</f>
        <v>41.967960000000005</v>
      </c>
      <c r="O7" s="24">
        <f>'Capel Dewi'!O31</f>
        <v>3984.3000000000006</v>
      </c>
      <c r="P7" s="24">
        <f>'Capel Dewi'!P31</f>
        <v>0</v>
      </c>
      <c r="Q7" s="24">
        <f>'Capel Dewi'!Q31</f>
        <v>51.574550000000002</v>
      </c>
      <c r="R7" s="24">
        <f>'Capel Dewi'!R31</f>
        <v>0</v>
      </c>
      <c r="S7" s="24">
        <f>'Capel Dewi'!S31</f>
        <v>0.21072520000000003</v>
      </c>
      <c r="T7" s="24">
        <f>'Capel Dewi'!T31</f>
        <v>0</v>
      </c>
      <c r="U7" s="24">
        <f>'Capel Dewi'!U31</f>
        <v>0</v>
      </c>
    </row>
    <row r="8" spans="1:21" x14ac:dyDescent="0.25">
      <c r="A8" s="27">
        <v>6</v>
      </c>
      <c r="B8" s="24">
        <f>Cray!B31</f>
        <v>250</v>
      </c>
      <c r="C8" s="24">
        <f>Cray!C31</f>
        <v>38.590000000000003</v>
      </c>
      <c r="D8" s="24">
        <f>Cray!D31</f>
        <v>6.7997452750000003</v>
      </c>
      <c r="E8" s="24">
        <f>Cray!E31</f>
        <v>0.86163525000000019</v>
      </c>
      <c r="F8" s="24">
        <f>Cray!F31</f>
        <v>3.7542508500000005</v>
      </c>
      <c r="G8" s="24">
        <f>Cray!G31</f>
        <v>8.3422499999999997E-2</v>
      </c>
      <c r="H8" s="24">
        <f>Cray!H31</f>
        <v>0.90800000000000003</v>
      </c>
      <c r="I8" s="24">
        <f>Cray!I31</f>
        <v>0.13336249999999999</v>
      </c>
      <c r="J8" s="24">
        <f>Cray!J31</f>
        <v>2.3267500000000003E-3</v>
      </c>
      <c r="K8" s="24">
        <f>Cray!K31</f>
        <v>9.9880000000000021E-3</v>
      </c>
      <c r="L8" s="24">
        <f>Cray!L31</f>
        <v>9.7610000000000002E-2</v>
      </c>
      <c r="M8" s="24">
        <f>Cray!M31</f>
        <v>6.185750000000001E-2</v>
      </c>
      <c r="N8" s="24">
        <f>Cray!N31</f>
        <v>14.1875</v>
      </c>
      <c r="O8" s="24">
        <f>Cray!O31</f>
        <v>2423.2249999999999</v>
      </c>
      <c r="P8" s="24">
        <f>Cray!P31</f>
        <v>0</v>
      </c>
      <c r="Q8" s="24">
        <f>Cray!Q31</f>
        <v>137.47687500000001</v>
      </c>
      <c r="R8" s="24">
        <f>Cray!R31</f>
        <v>0</v>
      </c>
      <c r="S8" s="24">
        <f>Cray!S31</f>
        <v>0.29396500000000003</v>
      </c>
      <c r="T8" s="24">
        <f>Cray!T31</f>
        <v>0</v>
      </c>
      <c r="U8" s="24">
        <f>Cray!U31</f>
        <v>0</v>
      </c>
    </row>
    <row r="9" spans="1:21" x14ac:dyDescent="0.25">
      <c r="A9" s="27">
        <v>7</v>
      </c>
      <c r="B9" s="24">
        <f>Hirwaun!B31</f>
        <v>200</v>
      </c>
      <c r="C9" s="24">
        <f>Hirwaun!C31</f>
        <v>54.414800000000007</v>
      </c>
      <c r="D9" s="24">
        <f>Hirwaun!D31</f>
        <v>53.525091199999999</v>
      </c>
      <c r="E9" s="24">
        <f>Hirwaun!E31</f>
        <v>4.1941712000000004</v>
      </c>
      <c r="F9" s="24">
        <f>Hirwaun!F31</f>
        <v>4.3479391999999999</v>
      </c>
      <c r="G9" s="24">
        <f>Hirwaun!G31</f>
        <v>0.31170799999999999</v>
      </c>
      <c r="H9" s="24">
        <f>Hirwaun!H31</f>
        <v>0.81652000000000013</v>
      </c>
      <c r="I9" s="24">
        <f>Hirwaun!I31</f>
        <v>0.24793600000000005</v>
      </c>
      <c r="J9" s="24">
        <f>Hirwaun!J31</f>
        <v>4.4104000000000001E-3</v>
      </c>
      <c r="K9" s="24">
        <f>Hirwaun!K31</f>
        <v>3.9932000000000006E-3</v>
      </c>
      <c r="L9" s="24">
        <f>Hirwaun!L31</f>
        <v>0.20383200000000001</v>
      </c>
      <c r="M9" s="24">
        <f>Hirwaun!M31</f>
        <v>0.24734</v>
      </c>
      <c r="N9" s="24">
        <f>Hirwaun!N31</f>
        <v>13.648399999999999</v>
      </c>
      <c r="O9" s="24">
        <f>Hirwaun!O31</f>
        <v>2401.88</v>
      </c>
      <c r="P9" s="24">
        <f>Hirwaun!P31</f>
        <v>0</v>
      </c>
      <c r="Q9" s="24">
        <f>Hirwaun!Q31</f>
        <v>133.05700000000002</v>
      </c>
      <c r="R9" s="24">
        <f>Hirwaun!R31</f>
        <v>0</v>
      </c>
      <c r="S9" s="24">
        <f>Hirwaun!S31</f>
        <v>0.47739599999999999</v>
      </c>
      <c r="T9" s="24">
        <f>Hirwaun!T31</f>
        <v>0</v>
      </c>
      <c r="U9" s="24">
        <f>Hirwaun!U31</f>
        <v>0</v>
      </c>
    </row>
    <row r="10" spans="1:21" x14ac:dyDescent="0.25">
      <c r="A10" s="27">
        <v>8</v>
      </c>
      <c r="B10" s="24">
        <f>'Cefyn Dryscoed'!B31</f>
        <v>200</v>
      </c>
      <c r="C10" s="24">
        <f>'Cefyn Dryscoed'!C31</f>
        <v>55.175999999999995</v>
      </c>
      <c r="D10" s="24">
        <f>'Cefyn Dryscoed'!D31</f>
        <v>53.446280800000004</v>
      </c>
      <c r="E10" s="24">
        <f>'Cefyn Dryscoed'!E31</f>
        <v>4.1875195999999999</v>
      </c>
      <c r="F10" s="24">
        <f>'Cefyn Dryscoed'!F31</f>
        <v>4.3734724000000007</v>
      </c>
      <c r="G10" s="24">
        <f>'Cefyn Dryscoed'!G31</f>
        <v>0.31121199999999999</v>
      </c>
      <c r="H10" s="24">
        <f>'Cefyn Dryscoed'!H31</f>
        <v>0.53239999999999998</v>
      </c>
      <c r="I10" s="24">
        <f>'Cefyn Dryscoed'!I31</f>
        <v>0.24732399999999999</v>
      </c>
      <c r="J10" s="24">
        <f>'Cefyn Dryscoed'!J31</f>
        <v>6.0983999999999995E-3</v>
      </c>
      <c r="K10" s="24">
        <f>'Cefyn Dryscoed'!K31</f>
        <v>3.9687999999999998E-3</v>
      </c>
      <c r="L10" s="24">
        <f>'Cefyn Dryscoed'!L31</f>
        <v>0.20376400000000003</v>
      </c>
      <c r="M10" s="24">
        <f>'Cefyn Dryscoed'!M31</f>
        <v>0.17182000000000003</v>
      </c>
      <c r="N10" s="24">
        <f>'Cefyn Dryscoed'!N31</f>
        <v>803.43999999999994</v>
      </c>
      <c r="O10" s="24">
        <f>'Cefyn Dryscoed'!O31</f>
        <v>31.314799999999998</v>
      </c>
      <c r="P10" s="24">
        <f>'Cefyn Dryscoed'!P31</f>
        <v>0</v>
      </c>
      <c r="Q10" s="24">
        <f>'Cefyn Dryscoed'!Q31</f>
        <v>81.432999999999993</v>
      </c>
      <c r="R10" s="24">
        <f>'Cefyn Dryscoed'!R31</f>
        <v>0</v>
      </c>
      <c r="S10" s="24">
        <f>'Cefyn Dryscoed'!S31</f>
        <v>0.255552</v>
      </c>
      <c r="T10" s="24">
        <f>'Cefyn Dryscoed'!T31</f>
        <v>0</v>
      </c>
      <c r="U10" s="24">
        <f>'Cefyn Dryscoed'!U31</f>
        <v>0</v>
      </c>
    </row>
    <row r="11" spans="1:21" x14ac:dyDescent="0.25">
      <c r="A11" s="27">
        <v>9</v>
      </c>
      <c r="B11" s="24">
        <f>Llechryd!B31</f>
        <v>144</v>
      </c>
      <c r="C11" s="24">
        <f>Llechryd!C31</f>
        <v>43.006464000000008</v>
      </c>
      <c r="D11" s="24">
        <f>Llechryd!D31</f>
        <v>56.027596320000015</v>
      </c>
      <c r="E11" s="24">
        <f>Llechryd!E31</f>
        <v>3.0371552640000008</v>
      </c>
      <c r="F11" s="24">
        <f>Llechryd!F31</f>
        <v>6.1441872192</v>
      </c>
      <c r="G11" s="24">
        <f>Llechryd!G31</f>
        <v>0.22604832</v>
      </c>
      <c r="H11" s="24">
        <f>Llechryd!H31</f>
        <v>0.58605119999999999</v>
      </c>
      <c r="I11" s="24">
        <f>Llechryd!I31</f>
        <v>0.17978111999999999</v>
      </c>
      <c r="J11" s="24">
        <f>Llechryd!J31</f>
        <v>3.1726079999999999E-3</v>
      </c>
      <c r="K11" s="24">
        <f>Llechryd!K31</f>
        <v>2.9082240000000001E-3</v>
      </c>
      <c r="L11" s="24">
        <f>Llechryd!L31</f>
        <v>0.14761440000000003</v>
      </c>
      <c r="M11" s="24">
        <f>Llechryd!M31</f>
        <v>0.12910752</v>
      </c>
      <c r="N11" s="24">
        <f>Llechryd!N31</f>
        <v>13.571712000000002</v>
      </c>
      <c r="O11" s="24">
        <f>Llechryd!O31</f>
        <v>1383.6096000000002</v>
      </c>
      <c r="P11" s="24">
        <f>Llechryd!P31</f>
        <v>0</v>
      </c>
      <c r="Q11" s="24">
        <f>Llechryd!Q31</f>
        <v>34.810560000000009</v>
      </c>
      <c r="R11" s="24">
        <f>Llechryd!R31</f>
        <v>0</v>
      </c>
      <c r="S11" s="24">
        <f>Llechryd!S31</f>
        <v>0.12337920000000002</v>
      </c>
      <c r="T11" s="24">
        <f>Llechryd!T31</f>
        <v>0</v>
      </c>
      <c r="U11" s="24">
        <f>Llechryd!U31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1884</v>
      </c>
      <c r="C13" s="68">
        <f t="shared" ref="C13:U13" si="0">SUM(C3:C12)</f>
        <v>442.64988400000004</v>
      </c>
      <c r="D13" s="68">
        <f t="shared" si="0"/>
        <v>351.38933019499996</v>
      </c>
      <c r="E13" s="68">
        <f t="shared" si="0"/>
        <v>35.589926603999999</v>
      </c>
      <c r="F13" s="68">
        <f t="shared" si="0"/>
        <v>82.588540389199991</v>
      </c>
      <c r="G13" s="68">
        <f t="shared" si="0"/>
        <v>2.21651862</v>
      </c>
      <c r="H13" s="68">
        <f t="shared" si="0"/>
        <v>7.6047952000000008</v>
      </c>
      <c r="I13" s="68">
        <f t="shared" si="0"/>
        <v>2.1930976200000001</v>
      </c>
      <c r="J13" s="68">
        <f t="shared" si="0"/>
        <v>3.3747538000000001E-2</v>
      </c>
      <c r="K13" s="68">
        <f t="shared" si="0"/>
        <v>5.5180644000000008E-2</v>
      </c>
      <c r="L13" s="68">
        <f t="shared" si="0"/>
        <v>1.4324516000000003</v>
      </c>
      <c r="M13" s="68">
        <f t="shared" si="0"/>
        <v>1.4338232200000003</v>
      </c>
      <c r="N13" s="68">
        <f t="shared" si="0"/>
        <v>3218.9105719999998</v>
      </c>
      <c r="O13" s="68">
        <f t="shared" si="0"/>
        <v>13159.2994</v>
      </c>
      <c r="P13" s="68">
        <f t="shared" si="0"/>
        <v>3.75</v>
      </c>
      <c r="Q13" s="68">
        <f t="shared" si="0"/>
        <v>764.11348499999997</v>
      </c>
      <c r="R13" s="68">
        <f t="shared" si="0"/>
        <v>1.2500000000000001E-2</v>
      </c>
      <c r="S13" s="68">
        <f t="shared" si="0"/>
        <v>1.9546893999999999</v>
      </c>
      <c r="T13" s="68">
        <f t="shared" si="0"/>
        <v>1.2500000000000001E-2</v>
      </c>
      <c r="U13" s="68">
        <f t="shared" si="0"/>
        <v>2.5</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Woodstock'!B29</f>
        <v>Application Rate</v>
      </c>
      <c r="D1" s="26" t="str">
        <f>'Field data and Woodstock'!C29</f>
        <v>Nitrogen Addition</v>
      </c>
      <c r="E1" s="26" t="str">
        <f>'Field data and Woodstock'!D29</f>
        <v>Phosphate Addition</v>
      </c>
      <c r="F1" s="26" t="str">
        <f>'Field data and Woodstock'!E29</f>
        <v>Potash  Addition</v>
      </c>
      <c r="G1" s="26" t="str">
        <f>'Field data and Woodstock'!F29</f>
        <v>Mg Oxide Addition</v>
      </c>
      <c r="H1" s="26" t="str">
        <f>'Field data and Woodstock'!G29</f>
        <v>Copper Addition</v>
      </c>
      <c r="I1" s="26" t="str">
        <f>'Field data and Woodstock'!H29</f>
        <v>Zinc Addition</v>
      </c>
      <c r="J1" s="26" t="str">
        <f>'Field data and Woodstock'!I29</f>
        <v>Lead Addition</v>
      </c>
      <c r="K1" s="26" t="str">
        <f>'Field data and Woodstock'!J29</f>
        <v>Cadmium Addition</v>
      </c>
      <c r="L1" s="26" t="str">
        <f>'Field data and Woodstock'!K29</f>
        <v>Mercury Addition</v>
      </c>
      <c r="M1" s="26" t="str">
        <f>'Field data and Woodstock'!L29</f>
        <v>Nickel Addition</v>
      </c>
      <c r="N1" s="26" t="str">
        <f>'Field data and Woodstock'!M29</f>
        <v>Chromium Addition</v>
      </c>
      <c r="O1" s="26" t="str">
        <f>'Field data and Woodstock'!N29</f>
        <v>Aluminium Addition</v>
      </c>
      <c r="P1" s="26" t="str">
        <f>'Field data and Woodstock'!O29</f>
        <v>Iron Addition</v>
      </c>
      <c r="Q1" s="26" t="str">
        <f>'Field data and Woodstock'!P29</f>
        <v xml:space="preserve">Sodium Addition                 </v>
      </c>
      <c r="R1" s="26" t="str">
        <f>'Field data and Woodstock'!Q29</f>
        <v>SO3  Addition                             kg/ha</v>
      </c>
      <c r="S1" s="26" t="str">
        <f>'Field data and Woodstock'!R29</f>
        <v xml:space="preserve">Selenium Addition </v>
      </c>
      <c r="T1" s="26" t="str">
        <f>'Field data and Woodstock'!S29</f>
        <v xml:space="preserve">Arsenic  Addition  </v>
      </c>
      <c r="U1" s="26" t="str">
        <f>'Field data and Woodstock'!T29</f>
        <v xml:space="preserve">Molybdenum Addition  </v>
      </c>
      <c r="V1" s="26" t="str">
        <f>'Field data and Woodstock'!U29</f>
        <v xml:space="preserve">Fluoride Addition </v>
      </c>
    </row>
    <row r="2" spans="1:22" s="70" customFormat="1" ht="25" x14ac:dyDescent="0.35">
      <c r="A2" s="175"/>
      <c r="B2" s="23" t="s">
        <v>46</v>
      </c>
      <c r="C2" s="26" t="str">
        <f>'Field data and Woodstock'!B30</f>
        <v>tonnes/ha</v>
      </c>
      <c r="D2" s="26" t="str">
        <f>'Field data and Woodstock'!C30</f>
        <v>kg/ha</v>
      </c>
      <c r="E2" s="26" t="str">
        <f>'Field data and Woodstock'!D30</f>
        <v>P2O5 
kg/ha</v>
      </c>
      <c r="F2" s="26" t="str">
        <f>'Field data and Woodstock'!E30</f>
        <v>K2O 
kg/ha</v>
      </c>
      <c r="G2" s="26" t="str">
        <f>'Field data and Woodstock'!F30</f>
        <v>MgO 
kg/ha</v>
      </c>
      <c r="H2" s="26" t="str">
        <f>'Field data and Woodstock'!G30</f>
        <v>kg/ha</v>
      </c>
      <c r="I2" s="26" t="str">
        <f>'Field data and Woodstock'!H30</f>
        <v>kg/ha</v>
      </c>
      <c r="J2" s="26" t="str">
        <f>'Field data and Woodstock'!I30</f>
        <v>kg/ha</v>
      </c>
      <c r="K2" s="26" t="str">
        <f>'Field data and Woodstock'!J30</f>
        <v>kg/ha</v>
      </c>
      <c r="L2" s="26" t="str">
        <f>'Field data and Woodstock'!K30</f>
        <v>kg/ha</v>
      </c>
      <c r="M2" s="26" t="str">
        <f>'Field data and Woodstock'!L30</f>
        <v>kg/ha</v>
      </c>
      <c r="N2" s="26" t="str">
        <f>'Field data and Woodstock'!M30</f>
        <v>kg/ha</v>
      </c>
      <c r="O2" s="26" t="str">
        <f>'Field data and Woodstock'!N30</f>
        <v>kg/ha</v>
      </c>
      <c r="P2" s="26" t="str">
        <f>'Field data and Woodstock'!O30</f>
        <v>kg/ha</v>
      </c>
      <c r="Q2" s="26" t="str">
        <f>'Field data and Woodstock'!P30</f>
        <v>kg/ha</v>
      </c>
      <c r="R2" s="26" t="str">
        <f>'Field data and Woodstock'!Q30</f>
        <v>kg/ha</v>
      </c>
      <c r="S2" s="26" t="str">
        <f>'Field data and Woodstock'!R30</f>
        <v>kg/ha</v>
      </c>
      <c r="T2" s="26" t="str">
        <f>'Field data and Woodstock'!S30</f>
        <v>kg/ha</v>
      </c>
      <c r="U2" s="26" t="str">
        <f>'Field data and Woodstock'!T30</f>
        <v>kg/ha</v>
      </c>
      <c r="V2" s="26" t="str">
        <f>'Field data and Woodstock'!U30</f>
        <v>kg/ha</v>
      </c>
    </row>
    <row r="3" spans="1:22" x14ac:dyDescent="0.25">
      <c r="A3" s="27">
        <v>1</v>
      </c>
      <c r="B3" s="78"/>
      <c r="C3" s="24">
        <f>'Field data and Woodstock'!B31</f>
        <v>250</v>
      </c>
      <c r="D3" s="24">
        <f>'Field data and Woodstock'!C31</f>
        <v>25</v>
      </c>
      <c r="E3" s="24">
        <f>'Field data and Woodstock'!D31</f>
        <v>2.86375</v>
      </c>
      <c r="F3" s="24">
        <f>'Field data and Woodstock'!E31</f>
        <v>3.0125000000000002</v>
      </c>
      <c r="G3" s="24">
        <f>'Field data and Woodstock'!F31</f>
        <v>4.1449999999999996</v>
      </c>
      <c r="H3" s="24">
        <f>'Field data and Woodstock'!G31</f>
        <v>0.11749999999999999</v>
      </c>
      <c r="I3" s="24">
        <f>'Field data and Woodstock'!H31</f>
        <v>0.25</v>
      </c>
      <c r="J3" s="24">
        <f>'Field data and Woodstock'!I31</f>
        <v>0.125</v>
      </c>
      <c r="K3" s="24">
        <f>'Field data and Woodstock'!J31</f>
        <v>2.5000000000000001E-3</v>
      </c>
      <c r="L3" s="24">
        <f>'Field data and Woodstock'!K31</f>
        <v>1.2500000000000001E-2</v>
      </c>
      <c r="M3" s="24">
        <f>'Field data and Woodstock'!L31</f>
        <v>0.05</v>
      </c>
      <c r="N3" s="24">
        <f>'Field data and Woodstock'!M31</f>
        <v>0.05</v>
      </c>
      <c r="O3" s="24">
        <f>'Field data and Woodstock'!N31</f>
        <v>562</v>
      </c>
      <c r="P3" s="24">
        <f>'Field data and Woodstock'!O31</f>
        <v>18.55</v>
      </c>
      <c r="Q3" s="24">
        <f>'Field data and Woodstock'!P31</f>
        <v>3.75</v>
      </c>
      <c r="R3" s="24">
        <f>'Field data and Woodstock'!Q31</f>
        <v>86.25</v>
      </c>
      <c r="S3" s="24">
        <f>'Field data and Woodstock'!R31</f>
        <v>1.2500000000000001E-2</v>
      </c>
      <c r="T3" s="24">
        <f>'Field data and Woodstock'!S31</f>
        <v>0.17</v>
      </c>
      <c r="U3" s="24">
        <f>'Field data and Woodstock'!T31</f>
        <v>1.2500000000000001E-2</v>
      </c>
      <c r="V3" s="24">
        <f>'Field data and Woodstock'!U31</f>
        <v>2.5</v>
      </c>
    </row>
    <row r="4" spans="1:22" x14ac:dyDescent="0.25">
      <c r="A4" s="27">
        <v>2</v>
      </c>
      <c r="B4" s="78"/>
      <c r="C4" s="24">
        <f>Bolton!B31</f>
        <v>200</v>
      </c>
      <c r="D4" s="24">
        <f>Bolton!C31</f>
        <v>80.828000000000003</v>
      </c>
      <c r="E4" s="24">
        <f>Bolton!D31</f>
        <v>53.104463599999988</v>
      </c>
      <c r="F4" s="24">
        <f>Bolton!E31</f>
        <v>6.9627310000000007</v>
      </c>
      <c r="G4" s="24">
        <f>Bolton!F31</f>
        <v>16.502405599999996</v>
      </c>
      <c r="H4" s="24">
        <f>Bolton!G31</f>
        <v>0.40614399999999995</v>
      </c>
      <c r="I4" s="24">
        <f>Bolton!H31</f>
        <v>0.72143999999999997</v>
      </c>
      <c r="J4" s="24">
        <f>Bolton!I31</f>
        <v>0.24582399999999999</v>
      </c>
      <c r="K4" s="24">
        <f>Bolton!J31</f>
        <v>4.3420000000000004E-3</v>
      </c>
      <c r="L4" s="24">
        <f>Bolton!K31</f>
        <v>3.9411999999999997E-3</v>
      </c>
      <c r="M4" s="24">
        <f>Bolton!L31</f>
        <v>0.202404</v>
      </c>
      <c r="N4" s="24">
        <f>Bolton!M31</f>
        <v>0.17034000000000002</v>
      </c>
      <c r="O4" s="24">
        <f>Bolton!N31</f>
        <v>935.2</v>
      </c>
      <c r="P4" s="24">
        <f>Bolton!O31</f>
        <v>160.32</v>
      </c>
      <c r="Q4" s="24">
        <f>Bolton!P31</f>
        <v>0</v>
      </c>
      <c r="R4" s="24">
        <f>Bolton!Q31</f>
        <v>102.20399999999999</v>
      </c>
      <c r="S4" s="24">
        <f>Bolton!R31</f>
        <v>0</v>
      </c>
      <c r="T4" s="24">
        <f>Bolton!S31</f>
        <v>0.10955199999999998</v>
      </c>
      <c r="U4" s="24">
        <f>Bolton!T31</f>
        <v>0</v>
      </c>
      <c r="V4" s="24">
        <f>Bolton!U31</f>
        <v>0</v>
      </c>
    </row>
    <row r="5" spans="1:22" x14ac:dyDescent="0.25">
      <c r="A5" s="27">
        <v>3</v>
      </c>
      <c r="B5" s="78"/>
      <c r="C5" s="24">
        <f>Preseli!B31</f>
        <v>200</v>
      </c>
      <c r="D5" s="24">
        <f>Preseli!C31</f>
        <v>55.500000000000007</v>
      </c>
      <c r="E5" s="24">
        <f>Preseli!D31</f>
        <v>53.838499999999996</v>
      </c>
      <c r="F5" s="24">
        <f>Preseli!E31</f>
        <v>4.6211750000000009</v>
      </c>
      <c r="G5" s="24">
        <f>Preseli!F31</f>
        <v>8.621599999999999</v>
      </c>
      <c r="H5" s="24">
        <f>Preseli!G31</f>
        <v>0.317</v>
      </c>
      <c r="I5" s="24">
        <f>Preseli!H31</f>
        <v>0.59500000000000008</v>
      </c>
      <c r="J5" s="24">
        <f>Preseli!I31</f>
        <v>0.24950000000000003</v>
      </c>
      <c r="K5" s="24">
        <f>Preseli!J31</f>
        <v>4.4000000000000003E-3</v>
      </c>
      <c r="L5" s="24">
        <f>Preseli!K31</f>
        <v>4.0000000000000001E-3</v>
      </c>
      <c r="M5" s="24">
        <f>Preseli!L31</f>
        <v>0.20500000000000002</v>
      </c>
      <c r="N5" s="24">
        <f>Preseli!M31</f>
        <v>0.17299999999999999</v>
      </c>
      <c r="O5" s="24">
        <f>Preseli!N31</f>
        <v>790</v>
      </c>
      <c r="P5" s="24">
        <f>Preseli!O31</f>
        <v>77</v>
      </c>
      <c r="Q5" s="24">
        <f>Preseli!P31</f>
        <v>0</v>
      </c>
      <c r="R5" s="24">
        <f>Preseli!Q31</f>
        <v>82.375</v>
      </c>
      <c r="S5" s="24">
        <f>Preseli!R31</f>
        <v>0</v>
      </c>
      <c r="T5" s="24">
        <f>Preseli!S31</f>
        <v>0.17250000000000001</v>
      </c>
      <c r="U5" s="24">
        <f>Preseli!T31</f>
        <v>0</v>
      </c>
      <c r="V5" s="24">
        <f>Preseli!U31</f>
        <v>0</v>
      </c>
    </row>
    <row r="6" spans="1:22" x14ac:dyDescent="0.25">
      <c r="A6" s="27">
        <v>4</v>
      </c>
      <c r="B6" s="78"/>
      <c r="C6" s="24">
        <f>Bryngwyn!B31</f>
        <v>250</v>
      </c>
      <c r="D6" s="24">
        <f>Bryngwyn!C31</f>
        <v>41.171999999999997</v>
      </c>
      <c r="E6" s="24">
        <f>Bryngwyn!D31</f>
        <v>21.072617999999999</v>
      </c>
      <c r="F6" s="24">
        <f>Bryngwyn!E31</f>
        <v>4.4774185000000006</v>
      </c>
      <c r="G6" s="24">
        <f>Bryngwyn!F31</f>
        <v>17.670963999999998</v>
      </c>
      <c r="H6" s="24">
        <f>Bryngwyn!G31</f>
        <v>9.1979999999999992E-2</v>
      </c>
      <c r="I6" s="24">
        <f>Bryngwyn!H31</f>
        <v>1.4600000000000002</v>
      </c>
      <c r="J6" s="24">
        <f>Bryngwyn!I31</f>
        <v>0.27740000000000004</v>
      </c>
      <c r="K6" s="24">
        <f>Bryngwyn!J31</f>
        <v>2.336E-3</v>
      </c>
      <c r="L6" s="24">
        <f>Bryngwyn!K31</f>
        <v>1.0074E-2</v>
      </c>
      <c r="M6" s="24">
        <f>Bryngwyn!L31</f>
        <v>0.12920999999999999</v>
      </c>
      <c r="N6" s="24">
        <f>Bryngwyn!M31</f>
        <v>9.1250000000000012E-2</v>
      </c>
      <c r="O6" s="24">
        <f>Bryngwyn!N31</f>
        <v>44.895000000000003</v>
      </c>
      <c r="P6" s="24">
        <f>Bryngwyn!O31</f>
        <v>2679.1</v>
      </c>
      <c r="Q6" s="24">
        <f>Bryngwyn!P31</f>
        <v>0</v>
      </c>
      <c r="R6" s="24">
        <f>Bryngwyn!Q31</f>
        <v>54.932500000000005</v>
      </c>
      <c r="S6" s="24">
        <f>Bryngwyn!R31</f>
        <v>0</v>
      </c>
      <c r="T6" s="24">
        <f>Bryngwyn!S31</f>
        <v>0.14162000000000002</v>
      </c>
      <c r="U6" s="24">
        <f>Bryngwyn!T31</f>
        <v>0</v>
      </c>
      <c r="V6" s="24">
        <f>Bryngwyn!U31</f>
        <v>0</v>
      </c>
    </row>
    <row r="7" spans="1:22" x14ac:dyDescent="0.25">
      <c r="A7" s="27">
        <v>5</v>
      </c>
      <c r="B7" s="78"/>
      <c r="C7" s="24">
        <f>'Capel Dewi'!B31</f>
        <v>190</v>
      </c>
      <c r="D7" s="24">
        <f>'Capel Dewi'!C31</f>
        <v>48.962620000000008</v>
      </c>
      <c r="E7" s="24">
        <f>'Capel Dewi'!D31</f>
        <v>50.711285000000004</v>
      </c>
      <c r="F7" s="24">
        <f>'Capel Dewi'!E31</f>
        <v>4.2356207900000005</v>
      </c>
      <c r="G7" s="24">
        <f>'Capel Dewi'!F31</f>
        <v>17.02872112</v>
      </c>
      <c r="H7" s="24">
        <f>'Capel Dewi'!G31</f>
        <v>0.35150380000000009</v>
      </c>
      <c r="I7" s="24">
        <f>'Capel Dewi'!H31</f>
        <v>1.735384</v>
      </c>
      <c r="J7" s="24">
        <f>'Capel Dewi'!I31</f>
        <v>0.48697000000000001</v>
      </c>
      <c r="K7" s="24">
        <f>'Capel Dewi'!J31</f>
        <v>4.1613800000000001E-3</v>
      </c>
      <c r="L7" s="24">
        <f>'Capel Dewi'!K31</f>
        <v>3.80722E-3</v>
      </c>
      <c r="M7" s="24">
        <f>'Capel Dewi'!L31</f>
        <v>0.1930172</v>
      </c>
      <c r="N7" s="24">
        <f>'Capel Dewi'!M31</f>
        <v>0.33910820000000003</v>
      </c>
      <c r="O7" s="24">
        <f>'Capel Dewi'!N31</f>
        <v>41.967960000000005</v>
      </c>
      <c r="P7" s="24">
        <f>'Capel Dewi'!O31</f>
        <v>3984.3000000000006</v>
      </c>
      <c r="Q7" s="24">
        <f>'Capel Dewi'!P31</f>
        <v>0</v>
      </c>
      <c r="R7" s="24">
        <f>'Capel Dewi'!Q31</f>
        <v>51.574550000000002</v>
      </c>
      <c r="S7" s="24">
        <f>'Capel Dewi'!R31</f>
        <v>0</v>
      </c>
      <c r="T7" s="24">
        <f>'Capel Dewi'!S31</f>
        <v>0.21072520000000003</v>
      </c>
      <c r="U7" s="24">
        <f>'Capel Dewi'!T31</f>
        <v>0</v>
      </c>
      <c r="V7" s="24">
        <f>'Capel Dewi'!U31</f>
        <v>0</v>
      </c>
    </row>
    <row r="8" spans="1:22" x14ac:dyDescent="0.25">
      <c r="A8" s="27">
        <v>6</v>
      </c>
      <c r="B8" s="78"/>
      <c r="C8" s="24">
        <f>Cray!B31</f>
        <v>250</v>
      </c>
      <c r="D8" s="24">
        <f>Cray!C31</f>
        <v>38.590000000000003</v>
      </c>
      <c r="E8" s="24">
        <f>Cray!D31</f>
        <v>6.7997452750000003</v>
      </c>
      <c r="F8" s="24">
        <f>Cray!E31</f>
        <v>0.86163525000000019</v>
      </c>
      <c r="G8" s="24">
        <f>Cray!F31</f>
        <v>3.7542508500000005</v>
      </c>
      <c r="H8" s="24">
        <f>Cray!G31</f>
        <v>8.3422499999999997E-2</v>
      </c>
      <c r="I8" s="24">
        <f>Cray!H31</f>
        <v>0.90800000000000003</v>
      </c>
      <c r="J8" s="24">
        <f>Cray!I31</f>
        <v>0.13336249999999999</v>
      </c>
      <c r="K8" s="24">
        <f>Cray!J31</f>
        <v>2.3267500000000003E-3</v>
      </c>
      <c r="L8" s="24">
        <f>Cray!K31</f>
        <v>9.9880000000000021E-3</v>
      </c>
      <c r="M8" s="24">
        <f>Cray!L31</f>
        <v>9.7610000000000002E-2</v>
      </c>
      <c r="N8" s="24">
        <f>Cray!M31</f>
        <v>6.185750000000001E-2</v>
      </c>
      <c r="O8" s="24">
        <f>Cray!N31</f>
        <v>14.1875</v>
      </c>
      <c r="P8" s="24">
        <f>Cray!O31</f>
        <v>2423.2249999999999</v>
      </c>
      <c r="Q8" s="24">
        <f>Cray!P31</f>
        <v>0</v>
      </c>
      <c r="R8" s="24">
        <f>Cray!Q31</f>
        <v>137.47687500000001</v>
      </c>
      <c r="S8" s="24">
        <f>Cray!R31</f>
        <v>0</v>
      </c>
      <c r="T8" s="24">
        <f>Cray!S31</f>
        <v>0.29396500000000003</v>
      </c>
      <c r="U8" s="24">
        <f>Cray!T31</f>
        <v>0</v>
      </c>
      <c r="V8" s="24">
        <f>Cray!U31</f>
        <v>0</v>
      </c>
    </row>
    <row r="9" spans="1:22" x14ac:dyDescent="0.25">
      <c r="A9" s="27">
        <v>7</v>
      </c>
      <c r="B9" s="78"/>
      <c r="C9" s="24">
        <f>Hirwaun!B31</f>
        <v>200</v>
      </c>
      <c r="D9" s="24">
        <f>Hirwaun!C31</f>
        <v>54.414800000000007</v>
      </c>
      <c r="E9" s="24">
        <f>Hirwaun!D31</f>
        <v>53.525091199999999</v>
      </c>
      <c r="F9" s="24">
        <f>Hirwaun!E31</f>
        <v>4.1941712000000004</v>
      </c>
      <c r="G9" s="24">
        <f>Hirwaun!F31</f>
        <v>4.3479391999999999</v>
      </c>
      <c r="H9" s="24">
        <f>Hirwaun!G31</f>
        <v>0.31170799999999999</v>
      </c>
      <c r="I9" s="24">
        <f>Hirwaun!H31</f>
        <v>0.81652000000000013</v>
      </c>
      <c r="J9" s="24">
        <f>Hirwaun!I31</f>
        <v>0.24793600000000005</v>
      </c>
      <c r="K9" s="24">
        <f>Hirwaun!J31</f>
        <v>4.4104000000000001E-3</v>
      </c>
      <c r="L9" s="24">
        <f>Hirwaun!K31</f>
        <v>3.9932000000000006E-3</v>
      </c>
      <c r="M9" s="24">
        <f>Hirwaun!L31</f>
        <v>0.20383200000000001</v>
      </c>
      <c r="N9" s="24">
        <f>Hirwaun!M31</f>
        <v>0.24734</v>
      </c>
      <c r="O9" s="24">
        <f>Hirwaun!N31</f>
        <v>13.648399999999999</v>
      </c>
      <c r="P9" s="24">
        <f>Hirwaun!O31</f>
        <v>2401.88</v>
      </c>
      <c r="Q9" s="24">
        <f>Hirwaun!P31</f>
        <v>0</v>
      </c>
      <c r="R9" s="24">
        <f>Hirwaun!Q31</f>
        <v>133.05700000000002</v>
      </c>
      <c r="S9" s="24">
        <f>Hirwaun!R31</f>
        <v>0</v>
      </c>
      <c r="T9" s="24">
        <f>Hirwaun!S31</f>
        <v>0.47739599999999999</v>
      </c>
      <c r="U9" s="24">
        <f>Hirwaun!T31</f>
        <v>0</v>
      </c>
      <c r="V9" s="24">
        <f>Hirwaun!U31</f>
        <v>0</v>
      </c>
    </row>
    <row r="10" spans="1:22" x14ac:dyDescent="0.25">
      <c r="A10" s="27">
        <v>8</v>
      </c>
      <c r="B10" s="78"/>
      <c r="C10" s="24">
        <f>'Cefyn Dryscoed'!B31</f>
        <v>200</v>
      </c>
      <c r="D10" s="24">
        <f>'Cefyn Dryscoed'!C31</f>
        <v>55.175999999999995</v>
      </c>
      <c r="E10" s="24">
        <f>'Cefyn Dryscoed'!D31</f>
        <v>53.446280800000004</v>
      </c>
      <c r="F10" s="24">
        <f>'Cefyn Dryscoed'!E31</f>
        <v>4.1875195999999999</v>
      </c>
      <c r="G10" s="24">
        <f>'Cefyn Dryscoed'!F31</f>
        <v>4.3734724000000007</v>
      </c>
      <c r="H10" s="24">
        <f>'Cefyn Dryscoed'!G31</f>
        <v>0.31121199999999999</v>
      </c>
      <c r="I10" s="24">
        <f>'Cefyn Dryscoed'!H31</f>
        <v>0.53239999999999998</v>
      </c>
      <c r="J10" s="24">
        <f>'Cefyn Dryscoed'!I31</f>
        <v>0.24732399999999999</v>
      </c>
      <c r="K10" s="24">
        <f>'Cefyn Dryscoed'!J31</f>
        <v>6.0983999999999995E-3</v>
      </c>
      <c r="L10" s="24">
        <f>'Cefyn Dryscoed'!K31</f>
        <v>3.9687999999999998E-3</v>
      </c>
      <c r="M10" s="24">
        <f>'Cefyn Dryscoed'!L31</f>
        <v>0.20376400000000003</v>
      </c>
      <c r="N10" s="24">
        <f>'Cefyn Dryscoed'!M31</f>
        <v>0.17182000000000003</v>
      </c>
      <c r="O10" s="24">
        <f>'Cefyn Dryscoed'!N31</f>
        <v>803.43999999999994</v>
      </c>
      <c r="P10" s="24">
        <f>'Cefyn Dryscoed'!O31</f>
        <v>31.314799999999998</v>
      </c>
      <c r="Q10" s="24">
        <f>'Cefyn Dryscoed'!P31</f>
        <v>0</v>
      </c>
      <c r="R10" s="24">
        <f>'Cefyn Dryscoed'!Q31</f>
        <v>81.432999999999993</v>
      </c>
      <c r="S10" s="24">
        <f>'Cefyn Dryscoed'!R31</f>
        <v>0</v>
      </c>
      <c r="T10" s="24">
        <f>'Cefyn Dryscoed'!S31</f>
        <v>0.255552</v>
      </c>
      <c r="U10" s="24">
        <f>'Cefyn Dryscoed'!T31</f>
        <v>0</v>
      </c>
      <c r="V10" s="24">
        <f>'Cefyn Dryscoed'!U31</f>
        <v>0</v>
      </c>
    </row>
    <row r="11" spans="1:22" x14ac:dyDescent="0.25">
      <c r="A11" s="27">
        <v>9</v>
      </c>
      <c r="B11" s="78"/>
      <c r="C11" s="24">
        <f>Llechryd!B31</f>
        <v>144</v>
      </c>
      <c r="D11" s="24">
        <f>Llechryd!C31</f>
        <v>43.006464000000008</v>
      </c>
      <c r="E11" s="24">
        <f>Llechryd!D31</f>
        <v>56.027596320000015</v>
      </c>
      <c r="F11" s="24">
        <f>Llechryd!E31</f>
        <v>3.0371552640000008</v>
      </c>
      <c r="G11" s="24">
        <f>Llechryd!F31</f>
        <v>6.1441872192</v>
      </c>
      <c r="H11" s="24">
        <f>Llechryd!G31</f>
        <v>0.22604832</v>
      </c>
      <c r="I11" s="24">
        <f>Llechryd!H31</f>
        <v>0.58605119999999999</v>
      </c>
      <c r="J11" s="24">
        <f>Llechryd!I31</f>
        <v>0.17978111999999999</v>
      </c>
      <c r="K11" s="24">
        <f>Llechryd!J31</f>
        <v>3.1726079999999999E-3</v>
      </c>
      <c r="L11" s="24">
        <f>Llechryd!K31</f>
        <v>2.9082240000000001E-3</v>
      </c>
      <c r="M11" s="24">
        <f>Llechryd!L31</f>
        <v>0.14761440000000003</v>
      </c>
      <c r="N11" s="24">
        <f>Llechryd!M31</f>
        <v>0.12910752</v>
      </c>
      <c r="O11" s="24">
        <f>Llechryd!N31</f>
        <v>13.571712000000002</v>
      </c>
      <c r="P11" s="24">
        <f>Llechryd!O31</f>
        <v>1383.6096000000002</v>
      </c>
      <c r="Q11" s="24">
        <f>Llechryd!P31</f>
        <v>0</v>
      </c>
      <c r="R11" s="24">
        <f>Llechryd!Q31</f>
        <v>34.810560000000009</v>
      </c>
      <c r="S11" s="24">
        <f>Llechryd!R31</f>
        <v>0</v>
      </c>
      <c r="T11" s="24">
        <f>Llechryd!S31</f>
        <v>0.12337920000000002</v>
      </c>
      <c r="U11" s="24">
        <f>Llechryd!T31</f>
        <v>0</v>
      </c>
      <c r="V11" s="24">
        <f>Llechryd!U31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Woodstock'!B43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Woodstock'!B44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200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200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190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250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200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200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144</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REGU-1650478595-269</_dlc_DocId>
    <_dlc_DocIdUrl xmlns="9be56660-2c31-41ef-bc00-23e72f632f2a">
      <Url>https://cyfoethnaturiolcymru.sharepoint.com/teams/Regulatory/Permitting/_layouts/15/DocIdRedir.aspx?ID=REGU-1650478595-269</Url>
      <Description>REGU-1650478595-269</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2026-02-19T00:00:00+00:00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72935459F59954D959953CC5AA0E61F" ma:contentTypeVersion="786" ma:contentTypeDescription="Permitting &amp; Compliance Excel Document" ma:contentTypeScope="" ma:versionID="7c4df8281e9825d5970599ed7939b163">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DF035F-8A78-4CE0-84AA-7802C4E740FD}"/>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purl.org/dc/dcmitype/"/>
    <ds:schemaRef ds:uri="9be56660-2c31-41ef-bc00-23e72f632f2a"/>
    <ds:schemaRef ds:uri="http://www.w3.org/XML/1998/namespace"/>
    <ds:schemaRef ds:uri="http://purl.org/dc/elements/1.1/"/>
    <ds:schemaRef ds:uri="http://purl.org/dc/terms/"/>
    <ds:schemaRef ds:uri="http://schemas.openxmlformats.org/package/2006/metadata/core-properties"/>
    <ds:schemaRef ds:uri="http://schemas.microsoft.com/office/infopath/2007/PartnerControls"/>
    <ds:schemaRef ds:uri="http://schemas.microsoft.com/office/2006/metadata/properties"/>
  </ds:schemaRefs>
</ds:datastoreItem>
</file>

<file path=customXml/itemProps5.xml><?xml version="1.0" encoding="utf-8"?>
<ds:datastoreItem xmlns:ds="http://schemas.openxmlformats.org/officeDocument/2006/customXml" ds:itemID="{33DA4E4E-5BC1-44F8-8244-FABBE3103B1C}"/>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Woodstock</vt:lpstr>
      <vt:lpstr>Bolton</vt:lpstr>
      <vt:lpstr>Preseli</vt:lpstr>
      <vt:lpstr>Bryngwyn</vt:lpstr>
      <vt:lpstr>Capel Dewi</vt:lpstr>
      <vt:lpstr>Cray</vt:lpstr>
      <vt:lpstr>Hirwaun</vt:lpstr>
      <vt:lpstr>Cefyn Dryscoed</vt:lpstr>
      <vt:lpstr>Llechryd</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2026-02-19T12:07:16Z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0x01010067EB80C5FE939D4A9B3D8BA62129B7F5020200672935459F59954D959953CC5AA0E61F</vt:lpwstr>
  </property>
  <property fmtid="{D5CDD505-2E9C-101B-9397-08002B2CF9AE}" pid="3" name="_dlc_DocIdItemGuid">
    <vt:lpwstr>2e82a15b-b1d0-44d6-a791-19651ebac5eb</vt:lpwstr>
  </property>
</Properties>
</file>