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1990 Byproduct high/issue/"/>
    </mc:Choice>
  </mc:AlternateContent>
  <xr:revisionPtr revIDLastSave="0" documentId="8_{F2408690-0B99-4C83-AE57-EE60EBA81A24}" xr6:coauthVersionLast="47" xr6:coauthVersionMax="47" xr10:uidLastSave="{00000000-0000-0000-0000-000000000000}"/>
  <bookViews>
    <workbookView xWindow="2280" yWindow="2280" windowWidth="16920" windowHeight="10450" tabRatio="870" activeTab="3" xr2:uid="{00000000-000D-0000-FFFF-FFFF00000000}"/>
  </bookViews>
  <sheets>
    <sheet name="Field data and Glascoed" sheetId="1" r:id="rId1"/>
    <sheet name="Alwen" sheetId="21" r:id="rId2"/>
    <sheet name="Alaw" sheetId="27" r:id="rId3"/>
    <sheet name="Aber" sheetId="28"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L65" i="1" l="1"/>
  <c r="N65" i="1"/>
  <c r="P65" i="1"/>
  <c r="Q65" i="1"/>
  <c r="R65" i="1"/>
  <c r="S65" i="1"/>
  <c r="T65" i="1"/>
  <c r="U65" i="1"/>
  <c r="L65" i="21"/>
  <c r="N65" i="21"/>
  <c r="P65" i="21"/>
  <c r="Q65" i="21"/>
  <c r="R65" i="21"/>
  <c r="S65" i="21"/>
  <c r="T65" i="21"/>
  <c r="U65" i="21"/>
  <c r="L65" i="27"/>
  <c r="N65" i="27"/>
  <c r="P65" i="27"/>
  <c r="Q65" i="27"/>
  <c r="R65" i="27"/>
  <c r="S65" i="27"/>
  <c r="T65" i="27"/>
  <c r="U65" i="27"/>
  <c r="L65" i="30"/>
  <c r="N65" i="30"/>
  <c r="P65" i="30"/>
  <c r="Q65" i="30"/>
  <c r="R65" i="30"/>
  <c r="S65" i="30"/>
  <c r="T65" i="30"/>
  <c r="U65" i="30"/>
  <c r="L65" i="26"/>
  <c r="N65" i="26"/>
  <c r="P65" i="26"/>
  <c r="Q65" i="26"/>
  <c r="R65" i="26"/>
  <c r="S65" i="26"/>
  <c r="T65" i="26"/>
  <c r="U65" i="26"/>
  <c r="L65" i="24"/>
  <c r="N65" i="24"/>
  <c r="P65" i="24"/>
  <c r="Q65" i="24"/>
  <c r="R65" i="24"/>
  <c r="S65" i="24"/>
  <c r="T65" i="24"/>
  <c r="U65" i="24"/>
  <c r="L65" i="29"/>
  <c r="N65" i="29"/>
  <c r="P65" i="29"/>
  <c r="Q65" i="29"/>
  <c r="R65" i="29"/>
  <c r="S65" i="29"/>
  <c r="T65" i="29"/>
  <c r="U65" i="29"/>
  <c r="L65" i="23"/>
  <c r="N65" i="23"/>
  <c r="P65" i="23"/>
  <c r="Q65" i="23"/>
  <c r="R65" i="23"/>
  <c r="S65" i="23"/>
  <c r="T65" i="23"/>
  <c r="U65" i="23"/>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M62" i="28"/>
  <c r="L62" i="28"/>
  <c r="K62" i="28"/>
  <c r="J62" i="28"/>
  <c r="I62" i="28"/>
  <c r="H62" i="28"/>
  <c r="G62" i="28"/>
  <c r="F62" i="28"/>
  <c r="E62" i="28"/>
  <c r="D62" i="28"/>
  <c r="C62" i="28"/>
  <c r="B62" i="28"/>
  <c r="G55" i="28"/>
  <c r="E55" i="28"/>
  <c r="U63" i="28" s="1"/>
  <c r="U65"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V20" i="28"/>
  <c r="U20" i="28"/>
  <c r="T20" i="28"/>
  <c r="S20" i="28"/>
  <c r="R20" i="28"/>
  <c r="Q20" i="28"/>
  <c r="P20" i="28"/>
  <c r="O20" i="28"/>
  <c r="N20" i="28"/>
  <c r="M20" i="28"/>
  <c r="V18" i="28"/>
  <c r="P18" i="28"/>
  <c r="N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Q22" i="27"/>
  <c r="V20" i="27"/>
  <c r="U20" i="27"/>
  <c r="T20" i="27"/>
  <c r="S20" i="27"/>
  <c r="R20" i="27"/>
  <c r="Q20" i="27"/>
  <c r="P20" i="27"/>
  <c r="O20" i="27"/>
  <c r="N20" i="27"/>
  <c r="M20" i="27"/>
  <c r="U18" i="27"/>
  <c r="S18" i="27"/>
  <c r="L18" i="27"/>
  <c r="K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V18" i="21"/>
  <c r="F63" i="28" l="1"/>
  <c r="N63" i="28"/>
  <c r="N65" i="28"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17" i="22"/>
  <c r="L19" i="22" s="1"/>
  <c r="G12" i="20"/>
  <c r="H12" i="19"/>
  <c r="H26" i="19" s="1"/>
  <c r="J4" i="20"/>
  <c r="K4" i="19"/>
  <c r="K18" i="19" s="1"/>
  <c r="U63" i="21"/>
  <c r="N63" i="21"/>
  <c r="F63" i="21"/>
  <c r="P59" i="21"/>
  <c r="Q21" i="21"/>
  <c r="Q23" i="21" s="1"/>
  <c r="Q24" i="21" s="1"/>
  <c r="Q17" i="21"/>
  <c r="I17" i="21"/>
  <c r="I21" i="21"/>
  <c r="D59" i="22"/>
  <c r="E21" i="22"/>
  <c r="E17" i="22"/>
  <c r="E19" i="22" s="1"/>
  <c r="L59" i="22"/>
  <c r="M21" i="22"/>
  <c r="M23" i="22" s="1"/>
  <c r="M17" i="22"/>
  <c r="T59" i="22"/>
  <c r="U21" i="22"/>
  <c r="U17" i="22"/>
  <c r="U19" i="22" s="1"/>
  <c r="D59" i="27"/>
  <c r="E17" i="27"/>
  <c r="E19" i="27" s="1"/>
  <c r="E20"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19" i="29" s="1"/>
  <c r="J21" i="29"/>
  <c r="Q59" i="29"/>
  <c r="R21" i="29"/>
  <c r="R23" i="29" s="1"/>
  <c r="R17" i="29"/>
  <c r="H59" i="30"/>
  <c r="H64" i="30" s="1"/>
  <c r="H65" i="30" s="1"/>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K23" i="29" s="1"/>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23" i="26" s="1"/>
  <c r="G17" i="26"/>
  <c r="O17" i="26"/>
  <c r="O21" i="26"/>
  <c r="E59" i="27"/>
  <c r="F17" i="27"/>
  <c r="F19" i="27" s="1"/>
  <c r="F20" i="27" s="1"/>
  <c r="M59" i="27"/>
  <c r="N17" i="27"/>
  <c r="U59" i="27"/>
  <c r="V17" i="27"/>
  <c r="E59" i="28"/>
  <c r="F17" i="28"/>
  <c r="F21" i="28"/>
  <c r="M59" i="28"/>
  <c r="N17" i="28"/>
  <c r="N19" i="28" s="1"/>
  <c r="N21" i="28"/>
  <c r="U59" i="28"/>
  <c r="V17" i="28"/>
  <c r="V21" i="28"/>
  <c r="D59" i="29"/>
  <c r="E17" i="29"/>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O17" i="22"/>
  <c r="O19" i="22" s="1"/>
  <c r="O21" i="22"/>
  <c r="O23" i="22" s="1"/>
  <c r="H59" i="23"/>
  <c r="I21" i="23"/>
  <c r="I23" i="23" s="1"/>
  <c r="I17" i="23"/>
  <c r="P59" i="23"/>
  <c r="Q17" i="23"/>
  <c r="Q21" i="23"/>
  <c r="Q23" i="23" s="1"/>
  <c r="C59" i="24"/>
  <c r="D17" i="24"/>
  <c r="D19" i="24" s="1"/>
  <c r="D21" i="24"/>
  <c r="K59" i="24"/>
  <c r="L21" i="24"/>
  <c r="L23" i="24" s="1"/>
  <c r="L17" i="24"/>
  <c r="L19" i="24" s="1"/>
  <c r="S59" i="24"/>
  <c r="T21" i="24"/>
  <c r="T17" i="24"/>
  <c r="T19" i="24" s="1"/>
  <c r="H21" i="26"/>
  <c r="H23" i="26" s="1"/>
  <c r="H17" i="26"/>
  <c r="P21" i="26"/>
  <c r="P17" i="26"/>
  <c r="F59" i="28"/>
  <c r="G17" i="28"/>
  <c r="G19" i="28" s="1"/>
  <c r="G20" i="28" s="1"/>
  <c r="G21" i="28"/>
  <c r="G23" i="28" s="1"/>
  <c r="G24" i="28" s="1"/>
  <c r="N59" i="28"/>
  <c r="O17" i="28"/>
  <c r="O19" i="28" s="1"/>
  <c r="O21" i="28"/>
  <c r="E59" i="29"/>
  <c r="F17" i="29"/>
  <c r="F21" i="29"/>
  <c r="M59" i="29"/>
  <c r="N17" i="29"/>
  <c r="N21" i="29"/>
  <c r="N23" i="29" s="1"/>
  <c r="U59" i="29"/>
  <c r="V17" i="29"/>
  <c r="V21" i="29"/>
  <c r="V23" i="29" s="1"/>
  <c r="D59" i="30"/>
  <c r="E17" i="30"/>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23" i="23" s="1"/>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P17" i="27"/>
  <c r="P19" i="27" s="1"/>
  <c r="H21" i="28"/>
  <c r="H23" i="28" s="1"/>
  <c r="H24" i="28" s="1"/>
  <c r="H17" i="28"/>
  <c r="P21" i="28"/>
  <c r="P17" i="28"/>
  <c r="P19" i="28" s="1"/>
  <c r="G17" i="29"/>
  <c r="G21" i="29"/>
  <c r="G23" i="29" s="1"/>
  <c r="O17" i="29"/>
  <c r="O21" i="29"/>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24" i="28" s="1"/>
  <c r="I17" i="28"/>
  <c r="Q21" i="28"/>
  <c r="Q23" i="28" s="1"/>
  <c r="Q24"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J19" i="27" s="1"/>
  <c r="J20" i="27" s="1"/>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K58" i="21"/>
  <c r="K61" i="21" s="1"/>
  <c r="K64" i="21" s="1"/>
  <c r="K65" i="21" s="1"/>
  <c r="R19" i="24"/>
  <c r="I21" i="27"/>
  <c r="I23" i="27" s="1"/>
  <c r="I24" i="27" s="1"/>
  <c r="Q21" i="27"/>
  <c r="R58" i="21"/>
  <c r="R61" i="21" s="1"/>
  <c r="R64" i="21" s="1"/>
  <c r="O57" i="21"/>
  <c r="A43" i="21"/>
  <c r="J58" i="21"/>
  <c r="J61" i="21" s="1"/>
  <c r="E19" i="21"/>
  <c r="E20" i="21" s="1"/>
  <c r="D58" i="29"/>
  <c r="D61" i="29" s="1"/>
  <c r="P23" i="26"/>
  <c r="G21" i="27"/>
  <c r="G23" i="27" s="1"/>
  <c r="G24" i="27" s="1"/>
  <c r="O21" i="27"/>
  <c r="O23" i="27" s="1"/>
  <c r="D58" i="30"/>
  <c r="D61" i="30" s="1"/>
  <c r="D64" i="30" s="1"/>
  <c r="D65" i="30" s="1"/>
  <c r="L58" i="30"/>
  <c r="L61" i="30" s="1"/>
  <c r="L64" i="30" s="1"/>
  <c r="R58" i="23"/>
  <c r="R61" i="23" s="1"/>
  <c r="H21" i="27"/>
  <c r="H23" i="27" s="1"/>
  <c r="H24" i="27" s="1"/>
  <c r="P21" i="27"/>
  <c r="J58" i="22"/>
  <c r="J61" i="22" s="1"/>
  <c r="J58" i="26"/>
  <c r="J61" i="26" s="1"/>
  <c r="R19" i="23"/>
  <c r="J58" i="27"/>
  <c r="J61"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F19" i="23"/>
  <c r="I58" i="23"/>
  <c r="I61" i="23" s="1"/>
  <c r="I64" i="23" s="1"/>
  <c r="I65" i="23" s="1"/>
  <c r="Q58" i="23"/>
  <c r="Q61" i="23" s="1"/>
  <c r="L58" i="29"/>
  <c r="L61" i="29" s="1"/>
  <c r="T58" i="29"/>
  <c r="T61" i="29" s="1"/>
  <c r="T64" i="29" s="1"/>
  <c r="I23" i="30"/>
  <c r="Q23" i="30"/>
  <c r="E23" i="30"/>
  <c r="U23" i="30"/>
  <c r="J58" i="28"/>
  <c r="J61" i="28" s="1"/>
  <c r="J64"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R58" i="30"/>
  <c r="R61" i="30" s="1"/>
  <c r="R64" i="30" s="1"/>
  <c r="P57" i="30"/>
  <c r="J57" i="21"/>
  <c r="H59" i="21"/>
  <c r="Q23" i="22"/>
  <c r="R21" i="27"/>
  <c r="R23"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K65" i="22" s="1"/>
  <c r="S58" i="22"/>
  <c r="S61" i="22" s="1"/>
  <c r="S64" i="22" s="1"/>
  <c r="F57" i="23"/>
  <c r="D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C65" i="27" s="1"/>
  <c r="K58" i="27"/>
  <c r="K61" i="27" s="1"/>
  <c r="K64" i="27" s="1"/>
  <c r="S58" i="27"/>
  <c r="S61" i="27" s="1"/>
  <c r="S64" i="27" s="1"/>
  <c r="P57" i="27"/>
  <c r="N59" i="27"/>
  <c r="H58" i="28"/>
  <c r="H61" i="28" s="1"/>
  <c r="P58" i="28"/>
  <c r="P61" i="28" s="1"/>
  <c r="N57" i="28"/>
  <c r="D23" i="29"/>
  <c r="L23" i="29"/>
  <c r="T23" i="29"/>
  <c r="G58" i="29"/>
  <c r="G61" i="29" s="1"/>
  <c r="O58" i="29"/>
  <c r="O61" i="29" s="1"/>
  <c r="P59" i="29"/>
  <c r="I57" i="30"/>
  <c r="M19" i="21"/>
  <c r="G57" i="21"/>
  <c r="J19" i="22"/>
  <c r="E58" i="22"/>
  <c r="E61" i="22" s="1"/>
  <c r="E64" i="22" s="1"/>
  <c r="E65"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G23" i="30"/>
  <c r="R19" i="30"/>
  <c r="F63" i="30"/>
  <c r="N63" i="30"/>
  <c r="S19" i="30"/>
  <c r="S23" i="30"/>
  <c r="A31" i="30"/>
  <c r="A33" i="30"/>
  <c r="A39" i="30"/>
  <c r="A41" i="30"/>
  <c r="A47" i="30"/>
  <c r="A49" i="30"/>
  <c r="G57" i="30"/>
  <c r="O57" i="30"/>
  <c r="G59" i="30"/>
  <c r="O59" i="30"/>
  <c r="G63" i="30"/>
  <c r="O63" i="30"/>
  <c r="P63" i="30"/>
  <c r="I63" i="30"/>
  <c r="Q63" i="30"/>
  <c r="T19" i="30"/>
  <c r="E19" i="30"/>
  <c r="N19" i="30"/>
  <c r="V19"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R19" i="29"/>
  <c r="J23" i="29"/>
  <c r="F57" i="29"/>
  <c r="N57" i="29"/>
  <c r="F59" i="29"/>
  <c r="N59" i="29"/>
  <c r="F63" i="29"/>
  <c r="N63" i="29"/>
  <c r="H63" i="29"/>
  <c r="K19" i="29"/>
  <c r="S19" i="29"/>
  <c r="S23" i="29"/>
  <c r="A31" i="29"/>
  <c r="A33" i="29"/>
  <c r="A39" i="29"/>
  <c r="A41" i="29"/>
  <c r="A47" i="29"/>
  <c r="A49" i="29"/>
  <c r="G57" i="29"/>
  <c r="O57" i="29"/>
  <c r="G59" i="29"/>
  <c r="O59" i="29"/>
  <c r="G63" i="29"/>
  <c r="O63" i="29"/>
  <c r="E19" i="29"/>
  <c r="M19" i="29"/>
  <c r="U19" i="29"/>
  <c r="M23" i="29"/>
  <c r="U23" i="29"/>
  <c r="I57" i="29"/>
  <c r="Q57" i="29"/>
  <c r="I63" i="29"/>
  <c r="Q63" i="29"/>
  <c r="F19" i="29"/>
  <c r="N19" i="29"/>
  <c r="V19" i="29"/>
  <c r="F23" i="29"/>
  <c r="B63" i="29"/>
  <c r="J63" i="29"/>
  <c r="R63" i="29"/>
  <c r="L19" i="29"/>
  <c r="G19" i="29"/>
  <c r="O19" i="29"/>
  <c r="A32" i="29"/>
  <c r="A34" i="29"/>
  <c r="A40" i="29"/>
  <c r="A42" i="29"/>
  <c r="A48" i="29"/>
  <c r="A50" i="29"/>
  <c r="C63" i="29"/>
  <c r="K63" i="29"/>
  <c r="S63" i="29"/>
  <c r="H19"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P65" i="28" s="1"/>
  <c r="E19" i="28"/>
  <c r="E20" i="28" s="1"/>
  <c r="M19" i="28"/>
  <c r="U19" i="28"/>
  <c r="M23" i="28"/>
  <c r="M24" i="28" s="1"/>
  <c r="I57" i="28"/>
  <c r="Q57" i="28"/>
  <c r="I63" i="28"/>
  <c r="Q63" i="28"/>
  <c r="Q65" i="28" s="1"/>
  <c r="R19" i="28"/>
  <c r="F19" i="28"/>
  <c r="F20" i="28" s="1"/>
  <c r="V19" i="28"/>
  <c r="F23" i="28"/>
  <c r="F24" i="28" s="1"/>
  <c r="N23" i="28"/>
  <c r="N24" i="28" s="1"/>
  <c r="V23" i="28"/>
  <c r="V24" i="28" s="1"/>
  <c r="B63" i="28"/>
  <c r="J63" i="28"/>
  <c r="R63" i="28"/>
  <c r="R65" i="28" s="1"/>
  <c r="A32" i="28"/>
  <c r="A34" i="28"/>
  <c r="A40" i="28"/>
  <c r="A42" i="28"/>
  <c r="A48" i="28"/>
  <c r="A50" i="28"/>
  <c r="C63" i="28"/>
  <c r="K63" i="28"/>
  <c r="S63" i="28"/>
  <c r="S65" i="28" s="1"/>
  <c r="H19" i="28"/>
  <c r="H20" i="28" s="1"/>
  <c r="D63" i="28"/>
  <c r="L63" i="28"/>
  <c r="L65" i="28" s="1"/>
  <c r="T63" i="28"/>
  <c r="T65" i="28" s="1"/>
  <c r="I19" i="28"/>
  <c r="I20" i="28" s="1"/>
  <c r="E63" i="28"/>
  <c r="M63" i="28"/>
  <c r="Q23" i="27"/>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U21" i="27"/>
  <c r="U23" i="27" s="1"/>
  <c r="I57" i="27"/>
  <c r="Q57" i="27"/>
  <c r="I63" i="27"/>
  <c r="Q63" i="27"/>
  <c r="N19" i="27"/>
  <c r="V19" i="27"/>
  <c r="F21" i="27"/>
  <c r="F23" i="27" s="1"/>
  <c r="F24" i="27" s="1"/>
  <c r="N21" i="27"/>
  <c r="N23" i="27" s="1"/>
  <c r="V21" i="27"/>
  <c r="V23" i="27" s="1"/>
  <c r="B63" i="27"/>
  <c r="J63" i="27"/>
  <c r="R63" i="27"/>
  <c r="A32" i="27"/>
  <c r="A34" i="27"/>
  <c r="A40" i="27"/>
  <c r="A42" i="27"/>
  <c r="A48" i="27"/>
  <c r="A50" i="27"/>
  <c r="C63" i="27"/>
  <c r="K63" i="27"/>
  <c r="S63" i="27"/>
  <c r="L19" i="27"/>
  <c r="L20" i="27" s="1"/>
  <c r="H19" i="27"/>
  <c r="H20" i="27" s="1"/>
  <c r="D63" i="27"/>
  <c r="L63" i="27"/>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T19" i="22"/>
  <c r="T23" i="22"/>
  <c r="K23" i="22"/>
  <c r="A31" i="22"/>
  <c r="A33" i="22"/>
  <c r="A41" i="22"/>
  <c r="A47"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8" l="1"/>
  <c r="I65" i="28"/>
  <c r="J65" i="28"/>
  <c r="D65" i="28"/>
  <c r="K65" i="27"/>
  <c r="D65" i="21"/>
  <c r="H64" i="22"/>
  <c r="H65" i="22" s="1"/>
  <c r="J64" i="27"/>
  <c r="J65" i="27" s="1"/>
  <c r="F64" i="26"/>
  <c r="I64" i="27"/>
  <c r="I65" i="27" s="1"/>
  <c r="E64" i="27"/>
  <c r="E65" i="27" s="1"/>
  <c r="J64" i="30"/>
  <c r="J65" i="30" s="1"/>
  <c r="G64" i="30"/>
  <c r="G65" i="30" s="1"/>
  <c r="I64" i="30"/>
  <c r="I65" i="30" s="1"/>
  <c r="M66" i="26"/>
  <c r="M65" i="26"/>
  <c r="B64" i="30"/>
  <c r="B65" i="30" s="1"/>
  <c r="O64" i="21"/>
  <c r="O65" i="21" s="1"/>
  <c r="F66" i="26"/>
  <c r="F65" i="26"/>
  <c r="L64" i="22"/>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H64" i="27"/>
  <c r="G64" i="22"/>
  <c r="L64" i="29"/>
  <c r="G64" i="24"/>
  <c r="H64" i="24"/>
  <c r="D64" i="23"/>
  <c r="D65" i="23" s="1"/>
  <c r="K64" i="24"/>
  <c r="K65" i="24" s="1"/>
  <c r="P64" i="24"/>
  <c r="U64" i="29"/>
  <c r="U66" i="29" s="1"/>
  <c r="O66" i="21"/>
  <c r="M64" i="30"/>
  <c r="K64" i="26"/>
  <c r="C64" i="28"/>
  <c r="C64" i="24"/>
  <c r="L64" i="27"/>
  <c r="L66" i="27" s="1"/>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O64" i="26"/>
  <c r="R66" i="22"/>
  <c r="L66" i="22"/>
  <c r="T66" i="24"/>
  <c r="U66" i="23"/>
  <c r="P64" i="30"/>
  <c r="P66" i="30" s="1"/>
  <c r="C66" i="23"/>
  <c r="P66" i="23"/>
  <c r="E66" i="22"/>
  <c r="T66" i="23"/>
  <c r="Q66" i="21"/>
  <c r="P66" i="21"/>
  <c r="K66" i="27"/>
  <c r="G64" i="23"/>
  <c r="Q66" i="24"/>
  <c r="R66" i="27"/>
  <c r="C66" i="27"/>
  <c r="H66" i="23"/>
  <c r="J66" i="27"/>
  <c r="G64" i="27"/>
  <c r="G66" i="30"/>
  <c r="F64" i="27"/>
  <c r="T66" i="27"/>
  <c r="L66" i="29"/>
  <c r="Q66" i="22"/>
  <c r="C66" i="22"/>
  <c r="T66" i="21"/>
  <c r="S66" i="23"/>
  <c r="H66" i="30"/>
  <c r="E66" i="30"/>
  <c r="S66" i="24"/>
  <c r="L66" i="21"/>
  <c r="S66" i="26"/>
  <c r="L66" i="28"/>
  <c r="L66" i="26"/>
  <c r="T66" i="30"/>
  <c r="C66" i="29"/>
  <c r="H66" i="22"/>
  <c r="R66" i="28"/>
  <c r="N64" i="26"/>
  <c r="N66" i="26" s="1"/>
  <c r="O64" i="29"/>
  <c r="P64" i="29"/>
  <c r="P66" i="29" s="1"/>
  <c r="S64" i="1"/>
  <c r="R66" i="26"/>
  <c r="D66" i="27"/>
  <c r="N64" i="29"/>
  <c r="N66" i="29" s="1"/>
  <c r="R66" i="30"/>
  <c r="L66" i="23"/>
  <c r="O66" i="22"/>
  <c r="R64" i="1"/>
  <c r="J66" i="23"/>
  <c r="Q64" i="1"/>
  <c r="U64" i="1"/>
  <c r="P64" i="1"/>
  <c r="E66" i="27"/>
  <c r="J66" i="24"/>
  <c r="Q66" i="29"/>
  <c r="F64" i="29"/>
  <c r="O64" i="23"/>
  <c r="O64" i="30"/>
  <c r="N64" i="24"/>
  <c r="N66" i="24" s="1"/>
  <c r="B66" i="24"/>
  <c r="K66" i="30"/>
  <c r="C66" i="30"/>
  <c r="R66" i="29"/>
  <c r="M66" i="29"/>
  <c r="I66" i="29"/>
  <c r="S66" i="29"/>
  <c r="T66" i="28"/>
  <c r="D66" i="28"/>
  <c r="Q66" i="28"/>
  <c r="I66" i="28"/>
  <c r="S66" i="28"/>
  <c r="K66" i="28"/>
  <c r="Q66" i="27"/>
  <c r="P66" i="27"/>
  <c r="Q66" i="26"/>
  <c r="P66" i="26"/>
  <c r="C66" i="26"/>
  <c r="I66" i="26"/>
  <c r="H66" i="26"/>
  <c r="L66" i="24"/>
  <c r="I66" i="24"/>
  <c r="P66" i="24"/>
  <c r="D66" i="24"/>
  <c r="M66" i="24"/>
  <c r="I66" i="23"/>
  <c r="N66" i="23"/>
  <c r="E66" i="23"/>
  <c r="I66" i="22"/>
  <c r="M66" i="22"/>
  <c r="S66" i="22"/>
  <c r="K66" i="22"/>
  <c r="T66" i="22"/>
  <c r="M66" i="21"/>
  <c r="K66" i="21"/>
  <c r="C66" i="21"/>
  <c r="D66" i="21"/>
  <c r="R66" i="21"/>
  <c r="N64" i="1"/>
  <c r="M64" i="1"/>
  <c r="M65" i="1" s="1"/>
  <c r="T64" i="1"/>
  <c r="L64" i="1"/>
  <c r="J64" i="1"/>
  <c r="K64" i="1"/>
  <c r="O64" i="1"/>
  <c r="O65" i="1" s="1"/>
  <c r="C64" i="1"/>
  <c r="I64" i="1"/>
  <c r="H64" i="1"/>
  <c r="G64" i="1"/>
  <c r="F64" i="1"/>
  <c r="E64" i="1"/>
  <c r="D64" i="1"/>
  <c r="B64" i="1"/>
  <c r="D63" i="1"/>
  <c r="L63" i="1"/>
  <c r="F63" i="1"/>
  <c r="R63" i="1"/>
  <c r="J63" i="1"/>
  <c r="Q63" i="1"/>
  <c r="Q66" i="1" s="1"/>
  <c r="I63" i="1"/>
  <c r="I65" i="1" s="1"/>
  <c r="C63" i="1"/>
  <c r="K63" i="1"/>
  <c r="P63" i="1"/>
  <c r="H63" i="1"/>
  <c r="H65" i="1" s="1"/>
  <c r="T63" i="1"/>
  <c r="T66" i="1" s="1"/>
  <c r="S63" i="1"/>
  <c r="O63" i="1"/>
  <c r="G63" i="1"/>
  <c r="G65" i="1" s="1"/>
  <c r="N63" i="1"/>
  <c r="E63" i="1"/>
  <c r="B63" i="1"/>
  <c r="U63" i="1"/>
  <c r="M63" i="1"/>
  <c r="I66" i="30" l="1"/>
  <c r="D66" i="29"/>
  <c r="I66" i="27"/>
  <c r="J66" i="30"/>
  <c r="M66" i="28"/>
  <c r="M66" i="30"/>
  <c r="M65" i="30"/>
  <c r="M66" i="23"/>
  <c r="M65" i="23"/>
  <c r="M66" i="27"/>
  <c r="M65" i="27"/>
  <c r="B66" i="30"/>
  <c r="K66" i="24"/>
  <c r="J65" i="1"/>
  <c r="E65" i="1"/>
  <c r="K65" i="1"/>
  <c r="D65" i="1"/>
  <c r="O66" i="27"/>
  <c r="O65" i="27"/>
  <c r="O66" i="23"/>
  <c r="O65" i="23"/>
  <c r="O66" i="24"/>
  <c r="O65" i="24"/>
  <c r="O66" i="29"/>
  <c r="O65" i="29"/>
  <c r="O66" i="28"/>
  <c r="O65" i="28"/>
  <c r="O66" i="30"/>
  <c r="O65" i="30"/>
  <c r="O66" i="26"/>
  <c r="O65" i="26"/>
  <c r="K66" i="29"/>
  <c r="K65" i="29"/>
  <c r="K66" i="23"/>
  <c r="K65" i="23"/>
  <c r="K66" i="26"/>
  <c r="K65" i="26"/>
  <c r="J66" i="29"/>
  <c r="J65" i="29"/>
  <c r="J66" i="22"/>
  <c r="J65" i="22"/>
  <c r="J66" i="26"/>
  <c r="J66" i="21"/>
  <c r="J65" i="21"/>
  <c r="I66" i="21"/>
  <c r="I65" i="21"/>
  <c r="H66" i="27"/>
  <c r="H65" i="27"/>
  <c r="H66" i="28"/>
  <c r="H65" i="28"/>
  <c r="H66" i="29"/>
  <c r="H65" i="29"/>
  <c r="H66" i="21"/>
  <c r="H66" i="24"/>
  <c r="H65" i="24"/>
  <c r="G66" i="28"/>
  <c r="G65" i="28"/>
  <c r="G66" i="21"/>
  <c r="G65" i="21"/>
  <c r="G66" i="24"/>
  <c r="G65" i="24"/>
  <c r="G66" i="22"/>
  <c r="G65" i="22"/>
  <c r="G66" i="23"/>
  <c r="G65" i="23"/>
  <c r="G66" i="29"/>
  <c r="G65" i="29"/>
  <c r="G66" i="26"/>
  <c r="G65" i="26"/>
  <c r="G66" i="27"/>
  <c r="G65" i="27"/>
  <c r="F66" i="23"/>
  <c r="F65" i="23"/>
  <c r="F66" i="22"/>
  <c r="F65" i="22"/>
  <c r="F66" i="21"/>
  <c r="F65" i="21"/>
  <c r="F66" i="27"/>
  <c r="F65" i="27"/>
  <c r="F66" i="30"/>
  <c r="F65" i="30"/>
  <c r="F65" i="1"/>
  <c r="F66" i="28"/>
  <c r="F65" i="28"/>
  <c r="F66" i="29"/>
  <c r="F65" i="29"/>
  <c r="F66" i="24"/>
  <c r="F65" i="24"/>
  <c r="B65" i="1"/>
  <c r="E66" i="29"/>
  <c r="E65" i="29"/>
  <c r="E66" i="26"/>
  <c r="E65" i="26"/>
  <c r="E66" i="21"/>
  <c r="E65" i="21"/>
  <c r="E66" i="24"/>
  <c r="E65" i="24"/>
  <c r="E66" i="28"/>
  <c r="E65" i="28"/>
  <c r="D66" i="23"/>
  <c r="D66" i="22"/>
  <c r="D66" i="26"/>
  <c r="C65" i="1"/>
  <c r="C66" i="24"/>
  <c r="C65" i="24"/>
  <c r="C66" i="28"/>
  <c r="C65" i="28"/>
  <c r="B66" i="26"/>
  <c r="B65" i="26"/>
  <c r="B66" i="21"/>
  <c r="B65" i="21"/>
  <c r="B66" i="27"/>
  <c r="B65" i="27"/>
  <c r="B66" i="28"/>
  <c r="B65" i="28"/>
  <c r="B66" i="22"/>
  <c r="B65" i="22"/>
  <c r="B66" i="23"/>
  <c r="B65" i="23"/>
  <c r="B66" i="29"/>
  <c r="B65"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<sst xmlns="http://schemas.openxmlformats.org/spreadsheetml/2006/main" count="2134" uniqueCount="171">
  <si>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</si>
  <si>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</si>
  <si>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</si>
  <si>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</si>
  <si>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</si>
  <si>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</si>
  <si>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</si>
  <si>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</si>
  <si>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</si>
  <si>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</si>
  <si>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</si>
  <si>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</si>
  <si>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</si>
  <si>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</si>
  <si>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</si>
  <si>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</si>
  <si>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</si>
  <si>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</si>
  <si>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</si>
  <si>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</si>
  <si>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</si>
  <si>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</si>
  <si>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</si>
  <si>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</si>
  <si>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</si>
  <si>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</si>
  <si>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</si>
  <si>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</si>
  <si>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</si>
  <si>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</si>
  <si>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</si>
  <si>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</si>
  <si>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</si>
  <si>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</si>
  <si>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</si>
  <si>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</si>
  <si>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</si>
  <si>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</si>
  <si>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</si>
  <si>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</si>
  <si>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</si>
  <si>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</si>
  <si>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</si>
  <si>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</si>
  <si>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</si>
  <si>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</si>
  <si>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</si>
  <si>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</si>
  <si>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</si>
  <si>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</si>
  <si>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</si>
  <si>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</si>
  <si>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</si>
  <si>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</si>
  <si>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</si>
  <si>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</si>
  <si>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</si>
  <si>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</si>
  <si>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</si>
  <si>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</si>
  <si>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</si>
  <si>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</si>
  <si>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</si>
  <si>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</si>
  <si>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</si>
  <si>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</si>
  <si>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</si>
  <si>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</si>
  <si>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</si>
  <si>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</si>
  <si>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</si>
  <si>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</si>
  <si>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</si>
  <si>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</si>
  <si>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</si>
  <si>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</si>
  <si>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</si>
  <si>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</si>
  <si>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</si>
  <si>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</si>
  <si>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</si>
  <si>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</si>
  <si>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</si>
  <si>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</si>
  <si>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</si>
  <si>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</si>
  <si>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</si>
  <si>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</si>
  <si>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</si>
  <si>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</si>
  <si>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</si>
  <si>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</si>
  <si>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</si>
  <si>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</si>
  <si>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</si>
  <si>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</si>
  <si>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</si>
  <si>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</si>
  <si>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</si>
  <si>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</si>
  <si>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</si>
  <si>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</si>
  <si>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</si>
  <si>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</si>
  <si>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</si>
  <si>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</si>
  <si>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</si>
  <si>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</si>
  <si>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</si>
  <si>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</si>
  <si>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</si>
  <si>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</si>
  <si>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</si>
  <si>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</si>
  <si>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</si>
  <si>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</si>
  <si>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</si>
  <si>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</si>
  <si>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</si>
  <si>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</si>
  <si>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</si>
  <si>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</si>
  <si>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</si>
  <si>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</si>
  <si>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</si>
  <si>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</si>
  <si>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</si>
  <si>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</si>
  <si>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</si>
  <si>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</si>
  <si>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</si>
  <si>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</si>
  <si>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</si>
  <si>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</si>
  <si>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</si>
  <si>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</si>
  <si>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</si>
  <si>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</si>
  <si>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</si>
  <si>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</si>
  <si>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</si>
  <si>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</si>
  <si>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</si>
  <si>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</si>
  <si>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</si>
  <si>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</si>
  <si>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</si>
  <si>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</si>
  <si>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</si>
  <si>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</si>
  <si>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</si>
  <si>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</si>
  <si>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</si>
  <si>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</si>
  <si>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</si>
  <si>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</si>
  <si>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</si>
  <si>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</si>
  <si>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</si>
  <si>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</si>
  <si>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PAN-031990</t>
  </si>
  <si>
    <t>GP3792SK</t>
  </si>
  <si>
    <t>Byproduct Recovery Ltd</t>
  </si>
  <si>
    <t>Bryn Cnewyllyn, Hiraddug Road, Dyserth, Rhyl. LL18 6HS</t>
  </si>
  <si>
    <t>Bryan Burn</t>
  </si>
  <si>
    <t>Glascoed</t>
  </si>
  <si>
    <t>m</t>
  </si>
  <si>
    <t>L</t>
  </si>
  <si>
    <t>Alwen</t>
  </si>
  <si>
    <t>Alaw</t>
  </si>
  <si>
    <t>Aber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</si>
</sst>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32.33</v>
      </c>
      <c r="G1" s="162" t="s">
        <v>43</v>
      </c>
      <c r="H1" s="163"/>
      <c r="I1" s="109">
        <v>6.9</v>
      </c>
      <c r="J1" s="130" t="s">
        <v>153</v>
      </c>
      <c r="K1" s="131"/>
      <c r="L1" s="109">
        <v>40.200000000000003</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161</v>
      </c>
      <c r="D2" s="155"/>
      <c r="E2" s="96" t="s">
        <v>109</v>
      </c>
      <c r="F2" s="110">
        <v>190902</v>
      </c>
      <c r="G2" s="164" t="s">
        <v>110</v>
      </c>
      <c r="H2" s="165"/>
      <c r="I2" s="110"/>
      <c r="J2" s="132" t="s">
        <v>158</v>
      </c>
      <c r="K2" s="133"/>
      <c r="L2" s="110">
        <v>0.14399999999999999</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162</v>
      </c>
      <c r="D3" s="155"/>
      <c r="E3" s="96" t="s">
        <v>108</v>
      </c>
      <c r="F3" s="111" t="s">
        <v>104</v>
      </c>
      <c r="G3" s="132" t="s">
        <v>159</v>
      </c>
      <c r="H3" s="133"/>
      <c r="I3" s="110"/>
      <c r="J3" s="134" t="s">
        <v>154</v>
      </c>
      <c r="K3" s="135"/>
      <c r="L3" s="110">
        <f>(L1/(L2*10000))*100</f>
        <v>2.791666666666667</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t="s">
        <v>165</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v>1</v>
      </c>
      <c r="D8" s="11">
        <v>2</v>
      </c>
      <c r="E8" s="11">
        <v>3</v>
      </c>
      <c r="F8" s="11">
        <v>4</v>
      </c>
      <c r="G8" s="11">
        <v>6</v>
      </c>
      <c r="H8" s="11">
        <v>7</v>
      </c>
      <c r="I8" s="11">
        <v>8</v>
      </c>
      <c r="J8" s="11">
        <v>9</v>
      </c>
      <c r="K8" s="11">
        <v>10</v>
      </c>
      <c r="L8" s="11">
        <v>11</v>
      </c>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166</v>
      </c>
      <c r="D9" s="11">
        <v>2</v>
      </c>
      <c r="E9" s="11" t="s">
        <v>166</v>
      </c>
      <c r="F9" s="11" t="s">
        <v>167</v>
      </c>
      <c r="G9" s="11" t="s">
        <v>166</v>
      </c>
      <c r="H9" s="11" t="s">
        <v>166</v>
      </c>
      <c r="I9" s="11" t="s">
        <v>166</v>
      </c>
      <c r="J9" s="11" t="s">
        <v>166</v>
      </c>
      <c r="K9" s="11" t="s">
        <v>166</v>
      </c>
      <c r="L9" s="11" t="s">
        <v>166</v>
      </c>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6.1</v>
      </c>
      <c r="D10" s="11">
        <v>7.8</v>
      </c>
      <c r="E10" s="11">
        <v>6.8</v>
      </c>
      <c r="F10" s="11">
        <v>7.2</v>
      </c>
      <c r="G10" s="11">
        <v>6.7</v>
      </c>
      <c r="H10" s="11">
        <v>6.6</v>
      </c>
      <c r="I10" s="11">
        <v>6.6</v>
      </c>
      <c r="J10" s="11">
        <v>6.8</v>
      </c>
      <c r="K10" s="11">
        <v>6.8</v>
      </c>
      <c r="L10" s="11">
        <v>6.7</v>
      </c>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0</v>
      </c>
      <c r="D11" s="11">
        <v>3</v>
      </c>
      <c r="E11" s="11">
        <v>3</v>
      </c>
      <c r="F11" s="11">
        <v>3</v>
      </c>
      <c r="G11" s="11">
        <v>2</v>
      </c>
      <c r="H11" s="11">
        <v>1</v>
      </c>
      <c r="I11" s="11">
        <v>2</v>
      </c>
      <c r="J11" s="11">
        <v>2</v>
      </c>
      <c r="K11" s="11">
        <v>2</v>
      </c>
      <c r="L11" s="11">
        <v>2</v>
      </c>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2</v>
      </c>
      <c r="D12" s="11">
        <v>2</v>
      </c>
      <c r="E12" s="11">
        <v>2</v>
      </c>
      <c r="F12" s="11">
        <v>1</v>
      </c>
      <c r="G12" s="11">
        <v>1</v>
      </c>
      <c r="H12" s="11">
        <v>0</v>
      </c>
      <c r="I12" s="11">
        <v>0</v>
      </c>
      <c r="J12" s="11">
        <v>0</v>
      </c>
      <c r="K12" s="11">
        <v>1</v>
      </c>
      <c r="L12" s="11">
        <v>0</v>
      </c>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3</v>
      </c>
      <c r="D13" s="11">
        <v>3</v>
      </c>
      <c r="E13" s="11">
        <v>3</v>
      </c>
      <c r="F13" s="11">
        <v>3</v>
      </c>
      <c r="G13" s="11">
        <v>2</v>
      </c>
      <c r="H13" s="11">
        <v>2</v>
      </c>
      <c r="I13" s="11">
        <v>2</v>
      </c>
      <c r="J13" s="11">
        <v>2</v>
      </c>
      <c r="K13" s="11">
        <v>2</v>
      </c>
      <c r="L13" s="11">
        <v>2</v>
      </c>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113</v>
      </c>
      <c r="D14" s="82" t="s">
        <v>124</v>
      </c>
      <c r="E14" s="82" t="s">
        <v>113</v>
      </c>
      <c r="F14" s="82" t="s">
        <v>113</v>
      </c>
      <c r="G14" s="82" t="s">
        <v>113</v>
      </c>
      <c r="H14" s="82" t="s">
        <v>113</v>
      </c>
      <c r="I14" s="82" t="s">
        <v>113</v>
      </c>
      <c r="J14" s="82" t="s">
        <v>113</v>
      </c>
      <c r="K14" s="82" t="s">
        <v>113</v>
      </c>
      <c r="L14" s="82" t="s">
        <v>113</v>
      </c>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38</v>
      </c>
      <c r="D15" s="11">
        <v>38</v>
      </c>
      <c r="E15" s="11">
        <v>38</v>
      </c>
      <c r="F15" s="11">
        <v>38</v>
      </c>
      <c r="G15" s="11">
        <v>38</v>
      </c>
      <c r="H15" s="11">
        <v>38</v>
      </c>
      <c r="I15" s="11">
        <v>38</v>
      </c>
      <c r="J15" s="11">
        <v>38</v>
      </c>
      <c r="K15" s="11">
        <v>38</v>
      </c>
      <c r="L15" s="11">
        <v>38</v>
      </c>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266</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147.76180223999998</v>
      </c>
      <c r="D18" s="12">
        <f>$D32</f>
        <v>28.08142848</v>
      </c>
      <c r="E18" s="12">
        <f>$D33</f>
        <v>37.441904639999997</v>
      </c>
      <c r="F18" s="12">
        <f>$D34</f>
        <v>37.441904639999997</v>
      </c>
      <c r="G18" s="12">
        <f>$D35</f>
        <v>74.883809279999994</v>
      </c>
      <c r="H18" s="12">
        <f>$D36</f>
        <v>147.76180223999998</v>
      </c>
      <c r="I18" s="12">
        <f>$D37</f>
        <v>74.883809279999994</v>
      </c>
      <c r="J18" s="12">
        <f>$D38</f>
        <v>74.883809279999994</v>
      </c>
      <c r="K18" s="12">
        <f>$D39</f>
        <v>74.883809279999994</v>
      </c>
      <c r="L18" s="12">
        <f>$D40</f>
        <v>74.883809279999994</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83.161802239999986</v>
      </c>
      <c r="D19" s="12">
        <f t="shared" ref="D19:V19" si="1">D18-D17</f>
        <v>-237.91857152</v>
      </c>
      <c r="E19" s="12">
        <f t="shared" si="1"/>
        <v>-27.158095359999997</v>
      </c>
      <c r="F19" s="12">
        <f t="shared" si="1"/>
        <v>-27.158095359999997</v>
      </c>
      <c r="G19" s="12">
        <f t="shared" si="1"/>
        <v>10.28380928</v>
      </c>
      <c r="H19" s="12">
        <f t="shared" si="1"/>
        <v>83.161802239999986</v>
      </c>
      <c r="I19" s="12">
        <f t="shared" si="1"/>
        <v>10.28380928</v>
      </c>
      <c r="J19" s="12">
        <f t="shared" si="1"/>
        <v>10.28380928</v>
      </c>
      <c r="K19" s="12">
        <f t="shared" si="1"/>
        <v>10.28380928</v>
      </c>
      <c r="L19" s="12">
        <f t="shared" si="1"/>
        <v>10.28380928</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DECREASE</v>
      </c>
      <c r="E20" s="18" t="str">
        <f>IF($B33="","",IF(E$19&gt;=0,"INCREASE","DECREASE"))</f>
        <v>DECREASE</v>
      </c>
      <c r="F20" s="18" t="str">
        <f>IF($B34="","",IF(F$19&gt;=0,"INCREASE","DECREASE"))</f>
        <v>DECREASE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399</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44.930979600000008</v>
      </c>
      <c r="D22" s="12">
        <f>$E32</f>
        <v>8.5389192000000005</v>
      </c>
      <c r="E22" s="12">
        <f>$E33</f>
        <v>11.385225600000002</v>
      </c>
      <c r="F22" s="12">
        <f>$E34</f>
        <v>11.385225600000002</v>
      </c>
      <c r="G22" s="12">
        <f>$E35</f>
        <v>22.770451200000004</v>
      </c>
      <c r="H22" s="12">
        <f>$E36</f>
        <v>44.930979600000008</v>
      </c>
      <c r="I22" s="12">
        <f>$E37</f>
        <v>22.770451200000004</v>
      </c>
      <c r="J22" s="12">
        <f>$E38</f>
        <v>22.770451200000004</v>
      </c>
      <c r="K22" s="12">
        <f>$E39</f>
        <v>22.770451200000004</v>
      </c>
      <c r="L22" s="12">
        <f>$E40</f>
        <v>22.770451200000004</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-183.0690204</v>
      </c>
      <c r="D23" s="12">
        <f t="shared" ref="D23:V23" si="3">D22-D21</f>
        <v>-390.46108079999999</v>
      </c>
      <c r="E23" s="12">
        <f t="shared" si="3"/>
        <v>-216.61477439999999</v>
      </c>
      <c r="F23" s="12">
        <f t="shared" si="3"/>
        <v>-216.61477439999999</v>
      </c>
      <c r="G23" s="12">
        <f t="shared" si="3"/>
        <v>-205.2295488</v>
      </c>
      <c r="H23" s="12">
        <f t="shared" si="3"/>
        <v>-183.0690204</v>
      </c>
      <c r="I23" s="12">
        <f t="shared" si="3"/>
        <v>-205.2295488</v>
      </c>
      <c r="J23" s="12">
        <f t="shared" si="3"/>
        <v>-205.2295488</v>
      </c>
      <c r="K23" s="12">
        <f t="shared" si="3"/>
        <v>-205.2295488</v>
      </c>
      <c r="L23" s="12">
        <f t="shared" si="3"/>
        <v>-205.2295488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15.2</v>
      </c>
      <c r="C28" s="11">
        <v>0.74399999999999999</v>
      </c>
      <c r="D28" s="11">
        <v>0.192</v>
      </c>
      <c r="E28" s="11">
        <v>0.111</v>
      </c>
      <c r="F28" s="11">
        <v>2340</v>
      </c>
      <c r="G28" s="11">
        <v>31.9</v>
      </c>
      <c r="H28" s="11">
        <v>297</v>
      </c>
      <c r="I28" s="11">
        <v>27.1</v>
      </c>
      <c r="J28" s="11">
        <v>0.36</v>
      </c>
      <c r="K28" s="15">
        <v>0.33</v>
      </c>
      <c r="L28" s="11">
        <v>36.5</v>
      </c>
      <c r="M28" s="11">
        <v>28.8</v>
      </c>
      <c r="N28" s="11">
        <v>7710</v>
      </c>
      <c r="O28" s="11">
        <v>396000</v>
      </c>
      <c r="P28" s="11"/>
      <c r="Q28" s="11">
        <v>1730</v>
      </c>
      <c r="R28" s="11"/>
      <c r="S28" s="11">
        <v>24.7</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221</v>
      </c>
      <c r="C31" s="65">
        <f>IF(C$27="%w/w SAR",((C$28*10)*$B31),IF(C$27="%w/w DM",(((C$28*10)*($B$28/100))*$B31),IF(C$27="kg/t SAR",(C$28*$B31),IF(C$27="kg/t DM",((C$28*($B$28/100))*$B31),IF(C$27="mg/kg SAR",((C$28*0.001)*$B31),IF(C$27="mg/kg DM",(((C$28*0.001)*($B$28/100))*$B31),0))))))</f>
        <v>249.92447999999999</v>
      </c>
      <c r="D31" s="65">
        <f>(IF(D$27="%w/w SAR",((D$28*10)*$B31),IF(D$27="%w/w DM",(((D$28*10)*($B$28/100))*$B31),IF(D$27="kg/t SAR",(D$28*$B31),IF(D$27="kg/t DM",((D$28*($B$28/100))*$B31),IF(D$27="mg/kg SAR",((D$28*0.001)*$B31),IF(D$27="mg/kg DM",(((D$28*0.001)*($B$28/100))*$B31),"0")))))))*2.291</f>
        <v>147.76180223999998</v>
      </c>
      <c r="E31" s="65">
        <f>(IF(E$27="%w/w SAR",((E$28*10)*$B31),IF(E$27="%w/w DM",(((E$28*10)*($B$28/100))*$B31),IF(E$27="kg/t SAR",(E$28*$B31),IF(E$27="kg/t DM",((E$28*($B$28/100))*$B31),IF(E$27="mg/kg SAR",((E$28*0.001)*$B31),IF(E$27="mg/kg DM",(((E$28*0.001)*($B$28/100))*$B31),"0")))))))*1.205</f>
        <v>44.930979600000008</v>
      </c>
      <c r="F31" s="65">
        <f>(IF(F$27="%w/w SAR",((F$28*10)*$B31),IF(F$27="%w/w DM",(((F$28*10)*($B$28/100))*$B31),IF(F$27="kg/t SAR",(F$28*$B31),IF(F$27="kg/t DM",((F$28*($B$28/100))*$B31),IF(F$27="mg/kg SAR",((F$28*0.001)*$B31),IF(F$27="mg/kg DM",(((F$28*0.001)*($B$28/100))*$B31),"0")))))))*1.658</f>
        <v>130.32755423999998</v>
      </c>
      <c r="G31" s="65">
        <f t="shared" ref="G31:P31" si="5">IF(G$27="%w/w SAR",((G$28*10)*$B31),IF(G$27="%w/w DM",(((G$28*10)*($B$28/100))*$B31),IF(G$27="kg/t SAR",(G$28*$B31),IF(G$27="kg/t DM",((G$28*($B$28/100))*$B31),IF(G$27="mg/kg SAR",((G$28*0.001)*$B31),IF(G$27="mg/kg DM",(((G$28*0.001)*($B$28/100))*$B31),0))))))</f>
        <v>1.0715847999999999</v>
      </c>
      <c r="H31" s="65">
        <f t="shared" si="5"/>
        <v>9.9768239999999988</v>
      </c>
      <c r="I31" s="65">
        <f t="shared" si="5"/>
        <v>0.91034320000000002</v>
      </c>
      <c r="J31" s="65">
        <f t="shared" si="5"/>
        <v>1.2093119999999999E-2</v>
      </c>
      <c r="K31" s="65">
        <f t="shared" si="5"/>
        <v>1.1085360000000001E-2</v>
      </c>
      <c r="L31" s="65">
        <f t="shared" si="5"/>
        <v>1.2261079999999998</v>
      </c>
      <c r="M31" s="65">
        <f t="shared" si="5"/>
        <v>0.96744960000000013</v>
      </c>
      <c r="N31" s="65">
        <f t="shared" si="5"/>
        <v>258.99432000000002</v>
      </c>
      <c r="O31" s="65">
        <f t="shared" si="5"/>
        <v>13302.432000000001</v>
      </c>
      <c r="P31" s="65">
        <f t="shared" si="5"/>
        <v>0</v>
      </c>
      <c r="Q31" s="65">
        <f>(IF(Q$27="%w/w SAR",((Q$28*10)*$B31),IF(Q$27="%w/w DM",(((Q$28*10)*($B$28/100))*$B31),IF(Q$27="kg/t SAR",(Q$28*$B31),IF(Q$27="kg/t DM",((Q$28*($B$28/100))*$B31),IF(Q$27="mg/kg SAR",((Q$28*0.001)*$B31),IF(Q$27="mg/kg DM",(((Q$28*0.001)*($B$28/100))*$B31),0)))))))*2.5</f>
        <v>145.28539999999998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0.82972239999999997</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42</v>
      </c>
      <c r="C32" s="65">
        <f t="shared" ref="C32:C50" si="6">IF(C$27="%w/w SAR",((C$28*10)*$B32),IF(C$27="%w/w DM",(((C$28*10)*($B$28/100))*$B32),IF(C$27="kg/t SAR",(C$28*$B32),IF(C$27="kg/t DM",((C$28*($B$28/100))*$B32),IF(C$27="mg/kg SAR",((C$28*0.001)*$B32),IF(C$27="mg/kg DM",(((C$28*0.001)*($B$28/100))*$B32),0))))))</f>
        <v>47.496959999999994</v>
      </c>
      <c r="D32" s="65">
        <f t="shared" ref="D32:D50" si="7">(IF(D$27="%w/w SAR",((D$28*10)*$B32),IF(D$27="%w/w DM",(((D$28*10)*($B$28/100))*$B32),IF(D$27="kg/t SAR",(D$28*$B32),IF(D$27="kg/t DM",((D$28*($B$28/100))*$B32),IF(D$27="mg/kg SAR",((D$28*0.001)*$B32),IF(D$27="mg/kg DM",(((D$28*0.001)*($B$28/100))*$B32),"0")))))))*2.291</f>
        <v>28.08142848</v>
      </c>
      <c r="E32" s="65">
        <f t="shared" ref="E32:E50" si="8">(IF(E$27="%w/w SAR",((E$28*10)*$B32),IF(E$27="%w/w DM",(((E$28*10)*($B$28/100))*$B32),IF(E$27="kg/t SAR",(E$28*$B32),IF(E$27="kg/t DM",((E$28*($B$28/100))*$B32),IF(E$27="mg/kg SAR",((E$28*0.001)*$B32),IF(E$27="mg/kg DM",(((E$28*0.001)*($B$28/100))*$B32),"0")))))))*1.205</f>
        <v>8.5389192000000005</v>
      </c>
      <c r="F32" s="65">
        <f t="shared" ref="F32:F50" si="9">(IF(F$27="%w/w SAR",((F$28*10)*$B32),IF(F$27="%w/w DM",(((F$28*10)*($B$28/100))*$B32),IF(F$27="kg/t SAR",(F$28*$B32),IF(F$27="kg/t DM",((F$28*($B$28/100))*$B32),IF(F$27="mg/kg SAR",((F$28*0.001)*$B32),IF(F$27="mg/kg DM",(((F$28*0.001)*($B$28/100))*$B32),"0")))))))*1.658</f>
        <v>24.768132479999998</v>
      </c>
      <c r="G32" s="65">
        <f t="shared" ref="G32:P50" si="10">IF(G$27="%w/w SAR",((G$28*10)*$B32),IF(G$27="%w/w DM",(((G$28*10)*($B$28/100))*$B32),IF(G$27="kg/t SAR",(G$28*$B32),IF(G$27="kg/t DM",((G$28*($B$28/100))*$B32),IF(G$27="mg/kg SAR",((G$28*0.001)*$B32),IF(G$27="mg/kg DM",(((G$28*0.001)*($B$28/100))*$B32),0))))))</f>
        <v>0.20364959999999999</v>
      </c>
      <c r="H32" s="65">
        <f t="shared" si="10"/>
        <v>1.896048</v>
      </c>
      <c r="I32" s="65">
        <f t="shared" si="10"/>
        <v>0.1730064</v>
      </c>
      <c r="J32" s="65">
        <f t="shared" si="10"/>
        <v>2.2982399999999996E-3</v>
      </c>
      <c r="K32" s="65">
        <f t="shared" si="10"/>
        <v>2.1067199999999999E-3</v>
      </c>
      <c r="L32" s="65">
        <f t="shared" si="10"/>
        <v>0.23301599999999997</v>
      </c>
      <c r="M32" s="65">
        <f t="shared" si="10"/>
        <v>0.18385920000000003</v>
      </c>
      <c r="N32" s="65">
        <f t="shared" si="10"/>
        <v>49.220640000000003</v>
      </c>
      <c r="O32" s="65">
        <f t="shared" si="10"/>
        <v>2528.0639999999999</v>
      </c>
      <c r="P32" s="65">
        <f t="shared" si="10"/>
        <v>0</v>
      </c>
      <c r="Q32" s="65">
        <f t="shared" ref="Q32:Q50" si="11">(IF(Q$27="%w/w SAR",((Q$28*10)*$B32),IF(Q$27="%w/w DM",(((Q$28*10)*($B$28/100))*$B32),IF(Q$27="kg/t SAR",(Q$28*$B32),IF(Q$27="kg/t DM",((Q$28*($B$28/100))*$B32),IF(Q$27="mg/kg SAR",((Q$28*0.001)*$B32),IF(Q$27="mg/kg DM",(((Q$28*0.001)*($B$28/100))*$B32),0)))))))*2.5</f>
        <v>27.610799999999998</v>
      </c>
      <c r="R32" s="65">
        <f t="shared" ref="R32:U50" si="12">IF(R$27="%w/w SAR",((R$28*10)*$B32),IF(R$27="%w/w DM",(((R$28*10)*($B$28/100))*$B32),IF(R$27="kg/t SAR",(R$28*$B32),IF(R$27="kg/t DM",((R$28*($B$28/100))*$B32),IF(R$27="mg/kg SAR",((R$28*0.001)*$B32),IF(R$27="mg/kg DM",(((R$28*0.001)*($B$28/100))*$B32),0))))))</f>
        <v>0</v>
      </c>
      <c r="S32" s="65">
        <f t="shared" si="12"/>
        <v>0.15768479999999999</v>
      </c>
      <c r="T32" s="65">
        <f t="shared" si="12"/>
        <v>0</v>
      </c>
      <c r="U32" s="126">
        <f t="shared" si="12"/>
        <v>0</v>
      </c>
    </row>
    <row r="33" spans="1:21" s="48" customFormat="1" ht="13" x14ac:dyDescent="0.35">
      <c r="A33" s="125">
        <f>E8</f>
        <v>3</v>
      </c>
      <c r="B33" s="11">
        <v>56</v>
      </c>
      <c r="C33" s="65">
        <f t="shared" si="6"/>
        <v>63.329279999999997</v>
      </c>
      <c r="D33" s="65">
        <f t="shared" si="7"/>
        <v>37.441904639999997</v>
      </c>
      <c r="E33" s="65">
        <f t="shared" si="8"/>
        <v>11.385225600000002</v>
      </c>
      <c r="F33" s="65">
        <f t="shared" si="9"/>
        <v>33.02417664</v>
      </c>
      <c r="G33" s="65">
        <f t="shared" si="10"/>
        <v>0.27153279999999996</v>
      </c>
      <c r="H33" s="65">
        <f t="shared" si="10"/>
        <v>2.5280639999999996</v>
      </c>
      <c r="I33" s="65">
        <f t="shared" si="10"/>
        <v>0.2306752</v>
      </c>
      <c r="J33" s="65">
        <f t="shared" si="10"/>
        <v>3.0643199999999997E-3</v>
      </c>
      <c r="K33" s="65">
        <f t="shared" si="10"/>
        <v>2.8089600000000001E-3</v>
      </c>
      <c r="L33" s="65">
        <f t="shared" si="10"/>
        <v>0.31068799999999996</v>
      </c>
      <c r="M33" s="65">
        <f t="shared" si="10"/>
        <v>0.24514560000000002</v>
      </c>
      <c r="N33" s="65">
        <f t="shared" si="10"/>
        <v>65.627520000000004</v>
      </c>
      <c r="O33" s="65">
        <f t="shared" si="10"/>
        <v>3370.752</v>
      </c>
      <c r="P33" s="65">
        <f t="shared" si="10"/>
        <v>0</v>
      </c>
      <c r="Q33" s="65">
        <f t="shared" si="11"/>
        <v>36.814399999999992</v>
      </c>
      <c r="R33" s="65">
        <f t="shared" si="12"/>
        <v>0</v>
      </c>
      <c r="S33" s="65">
        <f t="shared" si="12"/>
        <v>0.2102464</v>
      </c>
      <c r="T33" s="65">
        <f t="shared" si="12"/>
        <v>0</v>
      </c>
      <c r="U33" s="126">
        <f t="shared" si="12"/>
        <v>0</v>
      </c>
    </row>
    <row r="34" spans="1:21" s="48" customFormat="1" ht="13" x14ac:dyDescent="0.35">
      <c r="A34" s="125">
        <f>F8</f>
        <v>4</v>
      </c>
      <c r="B34" s="11">
        <v>56</v>
      </c>
      <c r="C34" s="65">
        <f t="shared" si="6"/>
        <v>63.329279999999997</v>
      </c>
      <c r="D34" s="65">
        <f t="shared" si="7"/>
        <v>37.441904639999997</v>
      </c>
      <c r="E34" s="65">
        <f t="shared" si="8"/>
        <v>11.385225600000002</v>
      </c>
      <c r="F34" s="65">
        <f t="shared" si="9"/>
        <v>33.02417664</v>
      </c>
      <c r="G34" s="65">
        <f t="shared" si="10"/>
        <v>0.27153279999999996</v>
      </c>
      <c r="H34" s="65">
        <f t="shared" si="10"/>
        <v>2.5280639999999996</v>
      </c>
      <c r="I34" s="65">
        <f t="shared" si="10"/>
        <v>0.2306752</v>
      </c>
      <c r="J34" s="65">
        <f t="shared" si="10"/>
        <v>3.0643199999999997E-3</v>
      </c>
      <c r="K34" s="65">
        <f t="shared" si="10"/>
        <v>2.8089600000000001E-3</v>
      </c>
      <c r="L34" s="65">
        <f t="shared" si="10"/>
        <v>0.31068799999999996</v>
      </c>
      <c r="M34" s="65">
        <f t="shared" si="10"/>
        <v>0.24514560000000002</v>
      </c>
      <c r="N34" s="65">
        <f t="shared" si="10"/>
        <v>65.627520000000004</v>
      </c>
      <c r="O34" s="65">
        <f t="shared" si="10"/>
        <v>3370.752</v>
      </c>
      <c r="P34" s="65">
        <f t="shared" si="10"/>
        <v>0</v>
      </c>
      <c r="Q34" s="65">
        <f t="shared" si="11"/>
        <v>36.814399999999992</v>
      </c>
      <c r="R34" s="65">
        <f t="shared" si="12"/>
        <v>0</v>
      </c>
      <c r="S34" s="65">
        <f t="shared" si="12"/>
        <v>0.2102464</v>
      </c>
      <c r="T34" s="65">
        <f t="shared" si="12"/>
        <v>0</v>
      </c>
      <c r="U34" s="126">
        <f t="shared" si="12"/>
        <v>0</v>
      </c>
    </row>
    <row r="35" spans="1:21" s="48" customFormat="1" ht="13" x14ac:dyDescent="0.35">
      <c r="A35" s="125">
        <f>G8</f>
        <v>6</v>
      </c>
      <c r="B35" s="11">
        <v>112</v>
      </c>
      <c r="C35" s="65">
        <f t="shared" si="6"/>
        <v>126.65855999999999</v>
      </c>
      <c r="D35" s="65">
        <f t="shared" si="7"/>
        <v>74.883809279999994</v>
      </c>
      <c r="E35" s="65">
        <f t="shared" si="8"/>
        <v>22.770451200000004</v>
      </c>
      <c r="F35" s="65">
        <f t="shared" si="9"/>
        <v>66.048353280000001</v>
      </c>
      <c r="G35" s="65">
        <f t="shared" si="10"/>
        <v>0.54306559999999993</v>
      </c>
      <c r="H35" s="65">
        <f t="shared" si="10"/>
        <v>5.0561279999999993</v>
      </c>
      <c r="I35" s="65">
        <f t="shared" si="10"/>
        <v>0.46135039999999999</v>
      </c>
      <c r="J35" s="65">
        <f t="shared" si="10"/>
        <v>6.1286399999999994E-3</v>
      </c>
      <c r="K35" s="65">
        <f t="shared" si="10"/>
        <v>5.6179200000000002E-3</v>
      </c>
      <c r="L35" s="65">
        <f t="shared" si="10"/>
        <v>0.62137599999999993</v>
      </c>
      <c r="M35" s="65">
        <f t="shared" si="10"/>
        <v>0.49029120000000004</v>
      </c>
      <c r="N35" s="65">
        <f t="shared" si="10"/>
        <v>131.25504000000001</v>
      </c>
      <c r="O35" s="65">
        <f t="shared" si="10"/>
        <v>6741.5039999999999</v>
      </c>
      <c r="P35" s="65">
        <f t="shared" si="10"/>
        <v>0</v>
      </c>
      <c r="Q35" s="65">
        <f t="shared" si="11"/>
        <v>73.628799999999984</v>
      </c>
      <c r="R35" s="65">
        <f t="shared" si="12"/>
        <v>0</v>
      </c>
      <c r="S35" s="65">
        <f t="shared" si="12"/>
        <v>0.4204928</v>
      </c>
      <c r="T35" s="65">
        <f t="shared" si="12"/>
        <v>0</v>
      </c>
      <c r="U35" s="126">
        <f t="shared" si="12"/>
        <v>0</v>
      </c>
    </row>
    <row r="36" spans="1:21" s="48" customFormat="1" ht="13" x14ac:dyDescent="0.35">
      <c r="A36" s="125">
        <f>H8</f>
        <v>7</v>
      </c>
      <c r="B36" s="11">
        <v>221</v>
      </c>
      <c r="C36" s="65">
        <f t="shared" si="6"/>
        <v>249.92447999999999</v>
      </c>
      <c r="D36" s="65">
        <f t="shared" si="7"/>
        <v>147.76180223999998</v>
      </c>
      <c r="E36" s="65">
        <f t="shared" si="8"/>
        <v>44.930979600000008</v>
      </c>
      <c r="F36" s="65">
        <f t="shared" si="9"/>
        <v>130.32755423999998</v>
      </c>
      <c r="G36" s="65">
        <f t="shared" si="10"/>
        <v>1.0715847999999999</v>
      </c>
      <c r="H36" s="65">
        <f t="shared" si="10"/>
        <v>9.9768239999999988</v>
      </c>
      <c r="I36" s="65">
        <f t="shared" si="10"/>
        <v>0.91034320000000002</v>
      </c>
      <c r="J36" s="65">
        <f t="shared" si="10"/>
        <v>1.2093119999999999E-2</v>
      </c>
      <c r="K36" s="65">
        <f t="shared" si="10"/>
        <v>1.1085360000000001E-2</v>
      </c>
      <c r="L36" s="65">
        <f t="shared" si="10"/>
        <v>1.2261079999999998</v>
      </c>
      <c r="M36" s="65">
        <f t="shared" si="10"/>
        <v>0.96744960000000013</v>
      </c>
      <c r="N36" s="65">
        <f t="shared" si="10"/>
        <v>258.99432000000002</v>
      </c>
      <c r="O36" s="65">
        <f t="shared" si="10"/>
        <v>13302.432000000001</v>
      </c>
      <c r="P36" s="65">
        <f t="shared" si="10"/>
        <v>0</v>
      </c>
      <c r="Q36" s="65">
        <f t="shared" si="11"/>
        <v>145.28539999999998</v>
      </c>
      <c r="R36" s="65">
        <f t="shared" si="12"/>
        <v>0</v>
      </c>
      <c r="S36" s="65">
        <f t="shared" si="12"/>
        <v>0.82972239999999997</v>
      </c>
      <c r="T36" s="65">
        <f t="shared" si="12"/>
        <v>0</v>
      </c>
      <c r="U36" s="126">
        <f t="shared" si="12"/>
        <v>0</v>
      </c>
    </row>
    <row r="37" spans="1:21" s="48" customFormat="1" ht="13" x14ac:dyDescent="0.35">
      <c r="A37" s="125">
        <f>I8</f>
        <v>8</v>
      </c>
      <c r="B37" s="11">
        <v>112</v>
      </c>
      <c r="C37" s="65">
        <f t="shared" si="6"/>
        <v>126.65855999999999</v>
      </c>
      <c r="D37" s="65">
        <f t="shared" si="7"/>
        <v>74.883809279999994</v>
      </c>
      <c r="E37" s="65">
        <f t="shared" si="8"/>
        <v>22.770451200000004</v>
      </c>
      <c r="F37" s="65">
        <f t="shared" si="9"/>
        <v>66.048353280000001</v>
      </c>
      <c r="G37" s="65">
        <f t="shared" si="10"/>
        <v>0.54306559999999993</v>
      </c>
      <c r="H37" s="65">
        <f t="shared" si="10"/>
        <v>5.0561279999999993</v>
      </c>
      <c r="I37" s="65">
        <f t="shared" si="10"/>
        <v>0.46135039999999999</v>
      </c>
      <c r="J37" s="65">
        <f t="shared" si="10"/>
        <v>6.1286399999999994E-3</v>
      </c>
      <c r="K37" s="65">
        <f t="shared" si="10"/>
        <v>5.6179200000000002E-3</v>
      </c>
      <c r="L37" s="65">
        <f t="shared" si="10"/>
        <v>0.62137599999999993</v>
      </c>
      <c r="M37" s="65">
        <f t="shared" si="10"/>
        <v>0.49029120000000004</v>
      </c>
      <c r="N37" s="65">
        <f t="shared" si="10"/>
        <v>131.25504000000001</v>
      </c>
      <c r="O37" s="65">
        <f t="shared" si="10"/>
        <v>6741.5039999999999</v>
      </c>
      <c r="P37" s="65">
        <f t="shared" si="10"/>
        <v>0</v>
      </c>
      <c r="Q37" s="65">
        <f t="shared" si="11"/>
        <v>73.628799999999984</v>
      </c>
      <c r="R37" s="65">
        <f t="shared" si="12"/>
        <v>0</v>
      </c>
      <c r="S37" s="65">
        <f t="shared" si="12"/>
        <v>0.4204928</v>
      </c>
      <c r="T37" s="65">
        <f t="shared" si="12"/>
        <v>0</v>
      </c>
      <c r="U37" s="126">
        <f t="shared" si="12"/>
        <v>0</v>
      </c>
    </row>
    <row r="38" spans="1:21" s="48" customFormat="1" ht="13" x14ac:dyDescent="0.35">
      <c r="A38" s="125">
        <f>J8</f>
        <v>9</v>
      </c>
      <c r="B38" s="11">
        <v>112</v>
      </c>
      <c r="C38" s="65">
        <f t="shared" si="6"/>
        <v>126.65855999999999</v>
      </c>
      <c r="D38" s="65">
        <f t="shared" si="7"/>
        <v>74.883809279999994</v>
      </c>
      <c r="E38" s="65">
        <f t="shared" si="8"/>
        <v>22.770451200000004</v>
      </c>
      <c r="F38" s="65">
        <f t="shared" si="9"/>
        <v>66.048353280000001</v>
      </c>
      <c r="G38" s="65">
        <f t="shared" si="10"/>
        <v>0.54306559999999993</v>
      </c>
      <c r="H38" s="65">
        <f t="shared" si="10"/>
        <v>5.0561279999999993</v>
      </c>
      <c r="I38" s="65">
        <f t="shared" si="10"/>
        <v>0.46135039999999999</v>
      </c>
      <c r="J38" s="65">
        <f t="shared" si="10"/>
        <v>6.1286399999999994E-3</v>
      </c>
      <c r="K38" s="65">
        <f t="shared" si="10"/>
        <v>5.6179200000000002E-3</v>
      </c>
      <c r="L38" s="65">
        <f t="shared" si="10"/>
        <v>0.62137599999999993</v>
      </c>
      <c r="M38" s="65">
        <f t="shared" si="10"/>
        <v>0.49029120000000004</v>
      </c>
      <c r="N38" s="65">
        <f t="shared" si="10"/>
        <v>131.25504000000001</v>
      </c>
      <c r="O38" s="65">
        <f t="shared" si="10"/>
        <v>6741.5039999999999</v>
      </c>
      <c r="P38" s="65">
        <f t="shared" si="10"/>
        <v>0</v>
      </c>
      <c r="Q38" s="65">
        <f t="shared" si="11"/>
        <v>73.628799999999984</v>
      </c>
      <c r="R38" s="65">
        <f t="shared" si="12"/>
        <v>0</v>
      </c>
      <c r="S38" s="65">
        <f t="shared" si="12"/>
        <v>0.4204928</v>
      </c>
      <c r="T38" s="65">
        <f t="shared" si="12"/>
        <v>0</v>
      </c>
      <c r="U38" s="126">
        <f t="shared" si="12"/>
        <v>0</v>
      </c>
    </row>
    <row r="39" spans="1:21" s="48" customFormat="1" ht="13" x14ac:dyDescent="0.35">
      <c r="A39" s="125">
        <f>K8</f>
        <v>10</v>
      </c>
      <c r="B39" s="11">
        <v>112</v>
      </c>
      <c r="C39" s="65">
        <f t="shared" si="6"/>
        <v>126.65855999999999</v>
      </c>
      <c r="D39" s="65">
        <f t="shared" si="7"/>
        <v>74.883809279999994</v>
      </c>
      <c r="E39" s="65">
        <f t="shared" si="8"/>
        <v>22.770451200000004</v>
      </c>
      <c r="F39" s="65">
        <f t="shared" si="9"/>
        <v>66.048353280000001</v>
      </c>
      <c r="G39" s="65">
        <f t="shared" si="10"/>
        <v>0.54306559999999993</v>
      </c>
      <c r="H39" s="65">
        <f t="shared" si="10"/>
        <v>5.0561279999999993</v>
      </c>
      <c r="I39" s="65">
        <f t="shared" si="10"/>
        <v>0.46135039999999999</v>
      </c>
      <c r="J39" s="65">
        <f t="shared" si="10"/>
        <v>6.1286399999999994E-3</v>
      </c>
      <c r="K39" s="65">
        <f t="shared" si="10"/>
        <v>5.6179200000000002E-3</v>
      </c>
      <c r="L39" s="65">
        <f t="shared" si="10"/>
        <v>0.62137599999999993</v>
      </c>
      <c r="M39" s="65">
        <f t="shared" si="10"/>
        <v>0.49029120000000004</v>
      </c>
      <c r="N39" s="65">
        <f t="shared" si="10"/>
        <v>131.25504000000001</v>
      </c>
      <c r="O39" s="65">
        <f t="shared" si="10"/>
        <v>6741.5039999999999</v>
      </c>
      <c r="P39" s="65">
        <f t="shared" si="10"/>
        <v>0</v>
      </c>
      <c r="Q39" s="65">
        <f t="shared" si="11"/>
        <v>73.628799999999984</v>
      </c>
      <c r="R39" s="65">
        <f t="shared" si="12"/>
        <v>0</v>
      </c>
      <c r="S39" s="65">
        <f t="shared" si="12"/>
        <v>0.4204928</v>
      </c>
      <c r="T39" s="65">
        <f t="shared" si="12"/>
        <v>0</v>
      </c>
      <c r="U39" s="126">
        <f t="shared" si="12"/>
        <v>0</v>
      </c>
    </row>
    <row r="40" spans="1:21" s="48" customFormat="1" ht="13" x14ac:dyDescent="0.35">
      <c r="A40" s="125">
        <f>L8</f>
        <v>11</v>
      </c>
      <c r="B40" s="11">
        <v>112</v>
      </c>
      <c r="C40" s="65">
        <f t="shared" si="6"/>
        <v>126.65855999999999</v>
      </c>
      <c r="D40" s="65">
        <f t="shared" si="7"/>
        <v>74.883809279999994</v>
      </c>
      <c r="E40" s="65">
        <f t="shared" si="8"/>
        <v>22.770451200000004</v>
      </c>
      <c r="F40" s="65">
        <f t="shared" si="9"/>
        <v>66.048353280000001</v>
      </c>
      <c r="G40" s="65">
        <f t="shared" si="10"/>
        <v>0.54306559999999993</v>
      </c>
      <c r="H40" s="65">
        <f t="shared" si="10"/>
        <v>5.0561279999999993</v>
      </c>
      <c r="I40" s="65">
        <f t="shared" si="10"/>
        <v>0.46135039999999999</v>
      </c>
      <c r="J40" s="65">
        <f t="shared" si="10"/>
        <v>6.1286399999999994E-3</v>
      </c>
      <c r="K40" s="65">
        <f t="shared" si="10"/>
        <v>5.6179200000000002E-3</v>
      </c>
      <c r="L40" s="65">
        <f t="shared" si="10"/>
        <v>0.62137599999999993</v>
      </c>
      <c r="M40" s="65">
        <f t="shared" si="10"/>
        <v>0.49029120000000004</v>
      </c>
      <c r="N40" s="65">
        <f t="shared" si="10"/>
        <v>131.25504000000001</v>
      </c>
      <c r="O40" s="65">
        <f t="shared" si="10"/>
        <v>6741.5039999999999</v>
      </c>
      <c r="P40" s="65">
        <f t="shared" si="10"/>
        <v>0</v>
      </c>
      <c r="Q40" s="65">
        <f t="shared" si="11"/>
        <v>73.628799999999984</v>
      </c>
      <c r="R40" s="65">
        <f t="shared" si="12"/>
        <v>0</v>
      </c>
      <c r="S40" s="65">
        <f t="shared" si="12"/>
        <v>0.4204928</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Arable</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6.7</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6.1</v>
      </c>
      <c r="C60" s="64">
        <f t="shared" ref="C60:U60" si="14">D10</f>
        <v>7.8</v>
      </c>
      <c r="D60" s="64">
        <f t="shared" si="14"/>
        <v>6.8</v>
      </c>
      <c r="E60" s="64">
        <f t="shared" si="14"/>
        <v>7.2</v>
      </c>
      <c r="F60" s="64">
        <f t="shared" si="14"/>
        <v>6.7</v>
      </c>
      <c r="G60" s="64">
        <f t="shared" si="14"/>
        <v>6.6</v>
      </c>
      <c r="H60" s="64">
        <f t="shared" si="14"/>
        <v>6.6</v>
      </c>
      <c r="I60" s="64">
        <f t="shared" si="14"/>
        <v>6.8</v>
      </c>
      <c r="J60" s="64">
        <f t="shared" si="14"/>
        <v>6.8</v>
      </c>
      <c r="K60" s="64">
        <f t="shared" si="14"/>
        <v>6.7</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221</v>
      </c>
      <c r="C62" s="65">
        <f>B32</f>
        <v>42</v>
      </c>
      <c r="D62" s="65">
        <f>B33</f>
        <v>56</v>
      </c>
      <c r="E62" s="65">
        <f>B34</f>
        <v>56</v>
      </c>
      <c r="F62" s="65">
        <f>B35</f>
        <v>112</v>
      </c>
      <c r="G62" s="65">
        <f>B36</f>
        <v>221</v>
      </c>
      <c r="H62" s="65">
        <f>B37</f>
        <v>112</v>
      </c>
      <c r="I62" s="65">
        <f>B38</f>
        <v>112</v>
      </c>
      <c r="J62" s="65">
        <f>B39</f>
        <v>112</v>
      </c>
      <c r="K62" s="65">
        <f>B40</f>
        <v>112</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-8.7999999999999972</v>
      </c>
      <c r="D64" s="65">
        <f t="shared" si="17"/>
        <v>-3.5999999999999979</v>
      </c>
      <c r="E64" s="65">
        <f t="shared" si="17"/>
        <v>-6</v>
      </c>
      <c r="F64" s="65">
        <f t="shared" si="17"/>
        <v>-3</v>
      </c>
      <c r="G64" s="65">
        <f t="shared" si="17"/>
        <v>-2.3999999999999968</v>
      </c>
      <c r="H64" s="65">
        <f t="shared" si="17"/>
        <v>-2.3999999999999968</v>
      </c>
      <c r="I64" s="65">
        <f t="shared" si="17"/>
        <v>-3.5999999999999979</v>
      </c>
      <c r="J64" s="65">
        <f t="shared" si="17"/>
        <v>-3.5999999999999979</v>
      </c>
      <c r="K64" s="65">
        <f t="shared" si="17"/>
        <v>-3</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8.7999999999999972</v>
      </c>
      <c r="D65" s="65">
        <f t="shared" si="18"/>
        <v>3.5999999999999979</v>
      </c>
      <c r="E65" s="65">
        <f t="shared" si="18"/>
        <v>6</v>
      </c>
      <c r="F65" s="65">
        <f t="shared" si="18"/>
        <v>3</v>
      </c>
      <c r="G65" s="65">
        <f t="shared" si="18"/>
        <v>2.3999999999999968</v>
      </c>
      <c r="H65" s="65">
        <f t="shared" si="18"/>
        <v>2.3999999999999968</v>
      </c>
      <c r="I65" s="65">
        <f t="shared" si="18"/>
        <v>3.5999999999999979</v>
      </c>
      <c r="J65" s="65">
        <f t="shared" si="18"/>
        <v>3.5999999999999979</v>
      </c>
      <c r="K65" s="65">
        <f t="shared" si="18"/>
        <v>3</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4" sqref="F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Glascoed'!C1:D1</f>
        <v>PAN-031990</v>
      </c>
      <c r="D1" s="173"/>
      <c r="E1" s="106" t="s">
        <v>45</v>
      </c>
      <c r="F1" s="113">
        <f>'Field data and Glascoed'!F1</f>
        <v>32.33</v>
      </c>
      <c r="G1" s="162" t="s">
        <v>43</v>
      </c>
      <c r="H1" s="163"/>
      <c r="I1" s="109">
        <v>4.8</v>
      </c>
      <c r="J1" s="130" t="s">
        <v>153</v>
      </c>
      <c r="K1" s="131"/>
      <c r="L1" s="109">
        <v>33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Glascoed'!C2:D2</f>
        <v>GP3792SK</v>
      </c>
      <c r="D2" s="169"/>
      <c r="E2" s="96" t="s">
        <v>109</v>
      </c>
      <c r="F2" s="110">
        <v>190902</v>
      </c>
      <c r="G2" s="164" t="s">
        <v>110</v>
      </c>
      <c r="H2" s="165"/>
      <c r="I2" s="110"/>
      <c r="J2" s="132" t="s">
        <v>158</v>
      </c>
      <c r="K2" s="133"/>
      <c r="L2" s="110">
        <v>0.68899999999999995</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Glascoed'!C3:D3</f>
        <v>Byproduct Recovery Ltd</v>
      </c>
      <c r="D3" s="169"/>
      <c r="E3" s="96" t="s">
        <v>108</v>
      </c>
      <c r="F3" s="111" t="s">
        <v>104</v>
      </c>
      <c r="G3" s="132" t="s">
        <v>159</v>
      </c>
      <c r="H3" s="133"/>
      <c r="I3" s="110"/>
      <c r="J3" s="134" t="s">
        <v>154</v>
      </c>
      <c r="K3" s="135"/>
      <c r="L3" s="110">
        <f>(L1/(L2*10000))*100</f>
        <v>0.47895500725689416</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Glascoed'!C4:D4</f>
        <v>Bryn Cnewyllyn, Hiraddug Road, Dyserth, Rhyl. LL18 6HS</v>
      </c>
      <c r="D4" s="171"/>
      <c r="E4" s="99" t="s">
        <v>1</v>
      </c>
      <c r="F4" s="110" t="s">
        <v>168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Glascoed'!C5:D5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Glascoed'!C8</f>
        <v>1</v>
      </c>
      <c r="D8" s="49">
        <f>'Field data and Glascoed'!D8</f>
        <v>2</v>
      </c>
      <c r="E8" s="49">
        <f>'Field data and Glascoed'!E8</f>
        <v>3</v>
      </c>
      <c r="F8" s="49">
        <f>'Field data and Glascoed'!F8</f>
        <v>4</v>
      </c>
      <c r="G8" s="49">
        <f>'Field data and Glascoed'!G8</f>
        <v>6</v>
      </c>
      <c r="H8" s="49">
        <f>'Field data and Glascoed'!H8</f>
        <v>7</v>
      </c>
      <c r="I8" s="49">
        <f>'Field data and Glascoed'!I8</f>
        <v>8</v>
      </c>
      <c r="J8" s="49">
        <f>'Field data and Glascoed'!J8</f>
        <v>9</v>
      </c>
      <c r="K8" s="49">
        <f>'Field data and Glascoed'!K8</f>
        <v>10</v>
      </c>
      <c r="L8" s="49">
        <f>'Field data and Glascoed'!L8</f>
        <v>11</v>
      </c>
      <c r="M8" s="49">
        <f>'Field data and Glascoed'!M8</f>
        <v>0</v>
      </c>
      <c r="N8" s="49">
        <f>'Field data and Glascoed'!N8</f>
        <v>0</v>
      </c>
      <c r="O8" s="49">
        <f>'Field data and Glascoed'!O8</f>
        <v>0</v>
      </c>
      <c r="P8" s="49">
        <f>'Field data and Glascoed'!P8</f>
        <v>0</v>
      </c>
      <c r="Q8" s="49">
        <f>'Field data and Glascoed'!Q8</f>
        <v>0</v>
      </c>
      <c r="R8" s="49">
        <f>'Field data and Glascoed'!R8</f>
        <v>0</v>
      </c>
      <c r="S8" s="49">
        <f>'Field data and Glascoed'!S8</f>
        <v>0</v>
      </c>
      <c r="T8" s="49">
        <f>'Field data and Glascoed'!T8</f>
        <v>0</v>
      </c>
      <c r="U8" s="49">
        <f>'Field data and Glascoed'!U8</f>
        <v>0</v>
      </c>
      <c r="V8" s="102">
        <f>'Field data and Glascoed'!V8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Glascoed'!C9</f>
        <v>m</v>
      </c>
      <c r="D9" s="49">
        <f>'Field data and Glascoed'!D9</f>
        <v>2</v>
      </c>
      <c r="E9" s="49" t="str">
        <f>'Field data and Glascoed'!E9</f>
        <v>m</v>
      </c>
      <c r="F9" s="49" t="str">
        <f>'Field data and Glascoed'!F9</f>
        <v>L</v>
      </c>
      <c r="G9" s="49" t="str">
        <f>'Field data and Glascoed'!G9</f>
        <v>m</v>
      </c>
      <c r="H9" s="49" t="str">
        <f>'Field data and Glascoed'!H9</f>
        <v>m</v>
      </c>
      <c r="I9" s="49" t="str">
        <f>'Field data and Glascoed'!I9</f>
        <v>m</v>
      </c>
      <c r="J9" s="49" t="str">
        <f>'Field data and Glascoed'!J9</f>
        <v>m</v>
      </c>
      <c r="K9" s="49" t="str">
        <f>'Field data and Glascoed'!K9</f>
        <v>m</v>
      </c>
      <c r="L9" s="49" t="str">
        <f>'Field data and Glascoed'!L9</f>
        <v>m</v>
      </c>
      <c r="M9" s="49">
        <f>'Field data and Glascoed'!M9</f>
        <v>0</v>
      </c>
      <c r="N9" s="49">
        <f>'Field data and Glascoed'!N9</f>
        <v>0</v>
      </c>
      <c r="O9" s="49">
        <f>'Field data and Glascoed'!O9</f>
        <v>0</v>
      </c>
      <c r="P9" s="49">
        <f>'Field data and Glascoed'!P9</f>
        <v>0</v>
      </c>
      <c r="Q9" s="49">
        <f>'Field data and Glascoed'!Q9</f>
        <v>0</v>
      </c>
      <c r="R9" s="49">
        <f>'Field data and Glascoed'!R9</f>
        <v>0</v>
      </c>
      <c r="S9" s="49">
        <f>'Field data and Glascoed'!S9</f>
        <v>0</v>
      </c>
      <c r="T9" s="49">
        <f>'Field data and Glascoed'!T9</f>
        <v>0</v>
      </c>
      <c r="U9" s="49">
        <f>'Field data and Glascoed'!U9</f>
        <v>0</v>
      </c>
      <c r="V9" s="102">
        <f>'Field data and Glascoed'!V9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Glascoed'!C10</f>
        <v>6.1</v>
      </c>
      <c r="D10" s="49">
        <f>'Field data and Glascoed'!D10</f>
        <v>7.8</v>
      </c>
      <c r="E10" s="49">
        <f>'Field data and Glascoed'!E10</f>
        <v>6.8</v>
      </c>
      <c r="F10" s="49">
        <f>'Field data and Glascoed'!F10</f>
        <v>7.2</v>
      </c>
      <c r="G10" s="49">
        <f>'Field data and Glascoed'!G10</f>
        <v>6.7</v>
      </c>
      <c r="H10" s="49">
        <f>'Field data and Glascoed'!H10</f>
        <v>6.6</v>
      </c>
      <c r="I10" s="49">
        <f>'Field data and Glascoed'!I10</f>
        <v>6.6</v>
      </c>
      <c r="J10" s="49">
        <f>'Field data and Glascoed'!J10</f>
        <v>6.8</v>
      </c>
      <c r="K10" s="49">
        <f>'Field data and Glascoed'!K10</f>
        <v>6.8</v>
      </c>
      <c r="L10" s="49">
        <f>'Field data and Glascoed'!L10</f>
        <v>6.7</v>
      </c>
      <c r="M10" s="49">
        <f>'Field data and Glascoed'!M10</f>
        <v>0</v>
      </c>
      <c r="N10" s="49">
        <f>'Field data and Glascoed'!N10</f>
        <v>0</v>
      </c>
      <c r="O10" s="49">
        <f>'Field data and Glascoed'!O10</f>
        <v>0</v>
      </c>
      <c r="P10" s="49">
        <f>'Field data and Glascoed'!P10</f>
        <v>0</v>
      </c>
      <c r="Q10" s="49">
        <f>'Field data and Glascoed'!Q10</f>
        <v>0</v>
      </c>
      <c r="R10" s="49">
        <f>'Field data and Glascoed'!R10</f>
        <v>0</v>
      </c>
      <c r="S10" s="49">
        <f>'Field data and Glascoed'!S10</f>
        <v>0</v>
      </c>
      <c r="T10" s="49">
        <f>'Field data and Glascoed'!T10</f>
        <v>0</v>
      </c>
      <c r="U10" s="49">
        <f>'Field data and Glascoed'!U10</f>
        <v>0</v>
      </c>
      <c r="V10" s="102">
        <f>'Field data and Glascoed'!V10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Glascoed'!C11</f>
        <v>0</v>
      </c>
      <c r="D11" s="49">
        <f>'Field data and Glascoed'!D11</f>
        <v>3</v>
      </c>
      <c r="E11" s="49">
        <f>'Field data and Glascoed'!E11</f>
        <v>3</v>
      </c>
      <c r="F11" s="49">
        <f>'Field data and Glascoed'!F11</f>
        <v>3</v>
      </c>
      <c r="G11" s="49">
        <f>'Field data and Glascoed'!G11</f>
        <v>2</v>
      </c>
      <c r="H11" s="49">
        <f>'Field data and Glascoed'!H11</f>
        <v>1</v>
      </c>
      <c r="I11" s="49">
        <f>'Field data and Glascoed'!I11</f>
        <v>2</v>
      </c>
      <c r="J11" s="49">
        <f>'Field data and Glascoed'!J11</f>
        <v>2</v>
      </c>
      <c r="K11" s="49">
        <f>'Field data and Glascoed'!K11</f>
        <v>2</v>
      </c>
      <c r="L11" s="49">
        <f>'Field data and Glascoed'!L11</f>
        <v>2</v>
      </c>
      <c r="M11" s="49">
        <f>'Field data and Glascoed'!M11</f>
        <v>0</v>
      </c>
      <c r="N11" s="49">
        <f>'Field data and Glascoed'!N11</f>
        <v>0</v>
      </c>
      <c r="O11" s="49">
        <f>'Field data and Glascoed'!O11</f>
        <v>0</v>
      </c>
      <c r="P11" s="49">
        <f>'Field data and Glascoed'!P11</f>
        <v>0</v>
      </c>
      <c r="Q11" s="49">
        <f>'Field data and Glascoed'!Q11</f>
        <v>0</v>
      </c>
      <c r="R11" s="49">
        <f>'Field data and Glascoed'!R11</f>
        <v>0</v>
      </c>
      <c r="S11" s="49">
        <f>'Field data and Glascoed'!S11</f>
        <v>0</v>
      </c>
      <c r="T11" s="49">
        <f>'Field data and Glascoed'!T11</f>
        <v>0</v>
      </c>
      <c r="U11" s="49">
        <f>'Field data and Glascoed'!U11</f>
        <v>0</v>
      </c>
      <c r="V11" s="102">
        <f>'Field data and Glascoed'!V11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Glascoed'!C12</f>
        <v>2</v>
      </c>
      <c r="D12" s="49">
        <f>'Field data and Glascoed'!D12</f>
        <v>2</v>
      </c>
      <c r="E12" s="49">
        <f>'Field data and Glascoed'!E12</f>
        <v>2</v>
      </c>
      <c r="F12" s="49">
        <f>'Field data and Glascoed'!F12</f>
        <v>1</v>
      </c>
      <c r="G12" s="49">
        <f>'Field data and Glascoed'!G12</f>
        <v>1</v>
      </c>
      <c r="H12" s="49">
        <f>'Field data and Glascoed'!H12</f>
        <v>0</v>
      </c>
      <c r="I12" s="49">
        <f>'Field data and Glascoed'!I12</f>
        <v>0</v>
      </c>
      <c r="J12" s="49">
        <f>'Field data and Glascoed'!J12</f>
        <v>0</v>
      </c>
      <c r="K12" s="49">
        <f>'Field data and Glascoed'!K12</f>
        <v>1</v>
      </c>
      <c r="L12" s="49">
        <f>'Field data and Glascoed'!L12</f>
        <v>0</v>
      </c>
      <c r="M12" s="49">
        <f>'Field data and Glascoed'!M12</f>
        <v>0</v>
      </c>
      <c r="N12" s="49">
        <f>'Field data and Glascoed'!N12</f>
        <v>0</v>
      </c>
      <c r="O12" s="49">
        <f>'Field data and Glascoed'!O12</f>
        <v>0</v>
      </c>
      <c r="P12" s="49">
        <f>'Field data and Glascoed'!P12</f>
        <v>0</v>
      </c>
      <c r="Q12" s="49">
        <f>'Field data and Glascoed'!Q12</f>
        <v>0</v>
      </c>
      <c r="R12" s="49">
        <f>'Field data and Glascoed'!R12</f>
        <v>0</v>
      </c>
      <c r="S12" s="49">
        <f>'Field data and Glascoed'!S12</f>
        <v>0</v>
      </c>
      <c r="T12" s="49">
        <f>'Field data and Glascoed'!T12</f>
        <v>0</v>
      </c>
      <c r="U12" s="49">
        <f>'Field data and Glascoed'!U12</f>
        <v>0</v>
      </c>
      <c r="V12" s="102">
        <f>'Field data and Glascoed'!V12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Glascoed'!C13</f>
        <v>3</v>
      </c>
      <c r="D13" s="49">
        <f>'Field data and Glascoed'!D13</f>
        <v>3</v>
      </c>
      <c r="E13" s="49">
        <f>'Field data and Glascoed'!E13</f>
        <v>3</v>
      </c>
      <c r="F13" s="49">
        <f>'Field data and Glascoed'!F13</f>
        <v>3</v>
      </c>
      <c r="G13" s="49">
        <f>'Field data and Glascoed'!G13</f>
        <v>2</v>
      </c>
      <c r="H13" s="49">
        <f>'Field data and Glascoed'!H13</f>
        <v>2</v>
      </c>
      <c r="I13" s="49">
        <f>'Field data and Glascoed'!I13</f>
        <v>2</v>
      </c>
      <c r="J13" s="49">
        <f>'Field data and Glascoed'!J13</f>
        <v>2</v>
      </c>
      <c r="K13" s="49">
        <f>'Field data and Glascoed'!K13</f>
        <v>2</v>
      </c>
      <c r="L13" s="49">
        <f>'Field data and Glascoed'!L13</f>
        <v>2</v>
      </c>
      <c r="M13" s="49">
        <f>'Field data and Glascoed'!M13</f>
        <v>0</v>
      </c>
      <c r="N13" s="49">
        <f>'Field data and Glascoed'!N13</f>
        <v>0</v>
      </c>
      <c r="O13" s="49">
        <f>'Field data and Glascoed'!O13</f>
        <v>0</v>
      </c>
      <c r="P13" s="49">
        <f>'Field data and Glascoed'!P13</f>
        <v>0</v>
      </c>
      <c r="Q13" s="49">
        <f>'Field data and Glascoed'!Q13</f>
        <v>0</v>
      </c>
      <c r="R13" s="49">
        <f>'Field data and Glascoed'!R13</f>
        <v>0</v>
      </c>
      <c r="S13" s="49">
        <f>'Field data and Glascoed'!S13</f>
        <v>0</v>
      </c>
      <c r="T13" s="49">
        <f>'Field data and Glascoed'!T13</f>
        <v>0</v>
      </c>
      <c r="U13" s="49">
        <f>'Field data and Glascoed'!U13</f>
        <v>0</v>
      </c>
      <c r="V13" s="102">
        <f>'Field data and Glascoed'!V13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Glascoed'!C14</f>
        <v xml:space="preserve">Grass Silage (25% DM) </v>
      </c>
      <c r="D14" s="83" t="str">
        <f>'Field data and Glascoed'!D14</f>
        <v>Winter wheat- grain &amp; straw</v>
      </c>
      <c r="E14" s="83" t="str">
        <f>'Field data and Glascoed'!E14</f>
        <v xml:space="preserve">Grass Silage (25% DM) </v>
      </c>
      <c r="F14" s="83" t="str">
        <f>'Field data and Glascoed'!F14</f>
        <v xml:space="preserve">Grass Silage (25% DM) </v>
      </c>
      <c r="G14" s="83" t="str">
        <f>'Field data and Glascoed'!G14</f>
        <v xml:space="preserve">Grass Silage (25% DM) </v>
      </c>
      <c r="H14" s="83" t="str">
        <f>'Field data and Glascoed'!H14</f>
        <v xml:space="preserve">Grass Silage (25% DM) </v>
      </c>
      <c r="I14" s="83" t="str">
        <f>'Field data and Glascoed'!I14</f>
        <v xml:space="preserve">Grass Silage (25% DM) </v>
      </c>
      <c r="J14" s="83" t="str">
        <f>'Field data and Glascoed'!J14</f>
        <v xml:space="preserve">Grass Silage (25% DM) </v>
      </c>
      <c r="K14" s="83" t="str">
        <f>'Field data and Glascoed'!K14</f>
        <v xml:space="preserve">Grass Silage (25% DM) </v>
      </c>
      <c r="L14" s="83" t="str">
        <f>'Field data and Glascoed'!L14</f>
        <v xml:space="preserve">Grass Silage (25% DM) </v>
      </c>
      <c r="M14" s="83">
        <f>'Field data and Glascoed'!M14</f>
        <v>0</v>
      </c>
      <c r="N14" s="83">
        <f>'Field data and Glascoed'!N14</f>
        <v>0</v>
      </c>
      <c r="O14" s="83">
        <f>'Field data and Glascoed'!O14</f>
        <v>0</v>
      </c>
      <c r="P14" s="83">
        <f>'Field data and Glascoed'!P14</f>
        <v>0</v>
      </c>
      <c r="Q14" s="83">
        <f>'Field data and Glascoed'!Q14</f>
        <v>0</v>
      </c>
      <c r="R14" s="83">
        <f>'Field data and Glascoed'!R14</f>
        <v>0</v>
      </c>
      <c r="S14" s="83">
        <f>'Field data and Glascoed'!S14</f>
        <v>0</v>
      </c>
      <c r="T14" s="83">
        <f>'Field data and Glascoed'!T14</f>
        <v>0</v>
      </c>
      <c r="U14" s="83">
        <f>'Field data and Glascoed'!U14</f>
        <v>0</v>
      </c>
      <c r="V14" s="103">
        <f>'Field data and Glascoed'!V14</f>
        <v>0</v>
      </c>
      <c r="AD14" s="22" t="s">
        <v>138</v>
      </c>
      <c r="AE14" s="22">
        <v>6</v>
      </c>
      <c r="AI14" s="43" t="s">
        <v>119</v>
      </c>
      <c r="AJ14" s="44">
        <v>0.8</v>
      </c>
      <c r="AK14" s="45">
        <v>1.7</v>
      </c>
      <c r="AL14" s="9">
        <v>12</v>
      </c>
      <c r="AM14" s="9">
        <v>6.7</v>
      </c>
      <c r="AN14" s="9" t="s">
        <v>135</v>
      </c>
    </row>
    <row r="15" spans="1:41" ht="13" x14ac:dyDescent="0.25">
      <c r="A15" s="148" t="s">
        <v>9</v>
      </c>
      <c r="B15" s="149"/>
      <c r="C15" s="49">
        <f>'Field data and Glascoed'!C15</f>
        <v>38</v>
      </c>
      <c r="D15" s="49">
        <f>'Field data and Glascoed'!D15</f>
        <v>38</v>
      </c>
      <c r="E15" s="49">
        <f>'Field data and Glascoed'!E15</f>
        <v>38</v>
      </c>
      <c r="F15" s="49">
        <f>'Field data and Glascoed'!F15</f>
        <v>38</v>
      </c>
      <c r="G15" s="49">
        <f>'Field data and Glascoed'!G15</f>
        <v>38</v>
      </c>
      <c r="H15" s="49">
        <f>'Field data and Glascoed'!H15</f>
        <v>38</v>
      </c>
      <c r="I15" s="49">
        <f>'Field data and Glascoed'!I15</f>
        <v>38</v>
      </c>
      <c r="J15" s="49">
        <f>'Field data and Glascoed'!J15</f>
        <v>38</v>
      </c>
      <c r="K15" s="49">
        <f>'Field data and Glascoed'!K15</f>
        <v>38</v>
      </c>
      <c r="L15" s="49">
        <f>'Field data and Glascoed'!L15</f>
        <v>38</v>
      </c>
      <c r="M15" s="49">
        <f>'Field data and Glascoed'!M15</f>
        <v>0</v>
      </c>
      <c r="N15" s="49">
        <f>'Field data and Glascoed'!N15</f>
        <v>0</v>
      </c>
      <c r="O15" s="49">
        <f>'Field data and Glascoed'!O15</f>
        <v>0</v>
      </c>
      <c r="P15" s="49">
        <f>'Field data and Glascoed'!P15</f>
        <v>0</v>
      </c>
      <c r="Q15" s="49">
        <f>'Field data and Glascoed'!Q15</f>
        <v>0</v>
      </c>
      <c r="R15" s="49">
        <f>'Field data and Glascoed'!R15</f>
        <v>0</v>
      </c>
      <c r="S15" s="49">
        <f>'Field data and Glascoed'!S15</f>
        <v>0</v>
      </c>
      <c r="T15" s="49">
        <f>'Field data and Glascoed'!T15</f>
        <v>0</v>
      </c>
      <c r="U15" s="49">
        <f>'Field data and Glascoed'!U15</f>
        <v>0</v>
      </c>
      <c r="V15" s="102">
        <f>'Field data and Glascoed'!V15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Glascoed'!C16</f>
        <v>Medium/Clay</v>
      </c>
      <c r="D16" s="104" t="str">
        <f>'Field data and Glascoed'!D16</f>
        <v>Medium/Clay</v>
      </c>
      <c r="E16" s="104" t="str">
        <f>'Field data and Glascoed'!E16</f>
        <v>Medium/Clay</v>
      </c>
      <c r="F16" s="104" t="str">
        <f>'Field data and Glascoed'!F16</f>
        <v>Medium/Clay</v>
      </c>
      <c r="G16" s="104" t="str">
        <f>'Field data and Glascoed'!G16</f>
        <v>Medium/Clay</v>
      </c>
      <c r="H16" s="104" t="str">
        <f>'Field data and Glascoed'!H16</f>
        <v>Medium/Clay</v>
      </c>
      <c r="I16" s="104" t="str">
        <f>'Field data and Glascoed'!I16</f>
        <v>Medium/Clay</v>
      </c>
      <c r="J16" s="104" t="str">
        <f>'Field data and Glascoed'!J16</f>
        <v>Medium/Clay</v>
      </c>
      <c r="K16" s="104" t="str">
        <f>'Field data and Glascoed'!K16</f>
        <v>Medium/Clay</v>
      </c>
      <c r="L16" s="104" t="str">
        <f>'Field data and Glascoed'!L16</f>
        <v>Medium/Clay</v>
      </c>
      <c r="M16" s="104">
        <f>'Field data and Glascoed'!M16</f>
        <v>0</v>
      </c>
      <c r="N16" s="104">
        <f>'Field data and Glascoed'!N16</f>
        <v>0</v>
      </c>
      <c r="O16" s="104">
        <f>'Field data and Glascoed'!O16</f>
        <v>0</v>
      </c>
      <c r="P16" s="104">
        <f>'Field data and Glascoed'!P16</f>
        <v>0</v>
      </c>
      <c r="Q16" s="104">
        <f>'Field data and Glascoed'!Q16</f>
        <v>0</v>
      </c>
      <c r="R16" s="104">
        <f>'Field data and Glascoed'!R16</f>
        <v>0</v>
      </c>
      <c r="S16" s="104">
        <f>'Field data and Glascoed'!S16</f>
        <v>0</v>
      </c>
      <c r="T16" s="104">
        <f>'Field data and Glascoed'!T16</f>
        <v>0</v>
      </c>
      <c r="U16" s="104">
        <f>'Field data and Glascoed'!U16</f>
        <v>0</v>
      </c>
      <c r="V16" s="105">
        <f>'Field data and Glascoed'!V16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266</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129.54890208</v>
      </c>
      <c r="D18" s="12">
        <f>$D32</f>
        <v>27.61956288</v>
      </c>
      <c r="E18" s="12">
        <f>$D33</f>
        <v>37.483692480000002</v>
      </c>
      <c r="F18" s="12">
        <f>$D34</f>
        <v>37.483692480000002</v>
      </c>
      <c r="G18" s="12">
        <f>$D35</f>
        <v>74.967384960000004</v>
      </c>
      <c r="H18" s="12">
        <f>$D36</f>
        <v>129.54890208</v>
      </c>
      <c r="I18" s="12">
        <f>$D37</f>
        <v>74.967384960000004</v>
      </c>
      <c r="J18" s="12">
        <f>$D38</f>
        <v>74.967384960000004</v>
      </c>
      <c r="K18" s="12">
        <f>$D39</f>
        <v>74.967384960000004</v>
      </c>
      <c r="L18" s="12">
        <f>$D40</f>
        <v>74.967384960000004</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64.948902080000011</v>
      </c>
      <c r="D19" s="12">
        <f t="shared" ref="D19:V19" si="1">D18-D17</f>
        <v>-238.38043712000001</v>
      </c>
      <c r="E19" s="12">
        <f t="shared" si="1"/>
        <v>-27.116307519999992</v>
      </c>
      <c r="F19" s="12">
        <f t="shared" si="1"/>
        <v>-27.116307519999992</v>
      </c>
      <c r="G19" s="12">
        <f t="shared" si="1"/>
        <v>10.36738496000001</v>
      </c>
      <c r="H19" s="12">
        <f t="shared" si="1"/>
        <v>64.948902080000011</v>
      </c>
      <c r="I19" s="12">
        <f t="shared" si="1"/>
        <v>10.36738496000001</v>
      </c>
      <c r="J19" s="12">
        <f t="shared" si="1"/>
        <v>10.36738496000001</v>
      </c>
      <c r="K19" s="12">
        <f t="shared" si="1"/>
        <v>10.36738496000001</v>
      </c>
      <c r="L19" s="12">
        <f t="shared" si="1"/>
        <v>10.36738496000001</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DECREASE</v>
      </c>
      <c r="E20" s="18" t="str">
        <f>IF($B33="","",IF(E$19&gt;=0,"INCREASE","DECREASE"))</f>
        <v>DECREASE</v>
      </c>
      <c r="F20" s="18" t="str">
        <f>IF($B34="","",IF(F$19&gt;=0,"INCREASE","DECREASE"))</f>
        <v>DECREASE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399</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10.13349088</v>
      </c>
      <c r="D22" s="12">
        <f>$E32</f>
        <v>2.1604396800000001</v>
      </c>
      <c r="E22" s="12">
        <f>$E33</f>
        <v>2.93202528</v>
      </c>
      <c r="F22" s="12">
        <f>$E34</f>
        <v>2.93202528</v>
      </c>
      <c r="G22" s="12">
        <f>$E35</f>
        <v>5.8640505599999999</v>
      </c>
      <c r="H22" s="12">
        <f>$E36</f>
        <v>10.13349088</v>
      </c>
      <c r="I22" s="12">
        <f>$E37</f>
        <v>5.8640505599999999</v>
      </c>
      <c r="J22" s="12">
        <f>$E38</f>
        <v>5.8640505599999999</v>
      </c>
      <c r="K22" s="12">
        <f>$E39</f>
        <v>5.8640505599999999</v>
      </c>
      <c r="L22" s="12">
        <f>$E40</f>
        <v>5.8640505599999999</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-217.86650911999999</v>
      </c>
      <c r="D23" s="12">
        <f t="shared" ref="D23:V23" si="3">D22-D21</f>
        <v>-396.83956031999998</v>
      </c>
      <c r="E23" s="12">
        <f t="shared" si="3"/>
        <v>-225.06797472</v>
      </c>
      <c r="F23" s="12">
        <f t="shared" si="3"/>
        <v>-225.06797472</v>
      </c>
      <c r="G23" s="12">
        <f t="shared" si="3"/>
        <v>-222.13594943999999</v>
      </c>
      <c r="H23" s="12">
        <f t="shared" si="3"/>
        <v>-217.86650911999999</v>
      </c>
      <c r="I23" s="12">
        <f t="shared" si="3"/>
        <v>-222.13594943999999</v>
      </c>
      <c r="J23" s="12">
        <f t="shared" si="3"/>
        <v>-222.13594943999999</v>
      </c>
      <c r="K23" s="12">
        <f t="shared" si="3"/>
        <v>-222.13594943999999</v>
      </c>
      <c r="L23" s="12">
        <f t="shared" si="3"/>
        <v>-222.13594943999999</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18.399999999999999</v>
      </c>
      <c r="C28" s="11">
        <v>0.68899999999999995</v>
      </c>
      <c r="D28" s="11">
        <v>0.156</v>
      </c>
      <c r="E28" s="11">
        <v>2.3199999999999998E-2</v>
      </c>
      <c r="F28" s="11">
        <v>252</v>
      </c>
      <c r="G28" s="11">
        <v>20.8</v>
      </c>
      <c r="H28" s="11">
        <v>126</v>
      </c>
      <c r="I28" s="11">
        <v>25</v>
      </c>
      <c r="J28" s="11">
        <v>0.28999999999999998</v>
      </c>
      <c r="K28" s="15">
        <v>0.27</v>
      </c>
      <c r="L28" s="11">
        <v>17.5</v>
      </c>
      <c r="M28" s="11">
        <v>24.9</v>
      </c>
      <c r="N28" s="11">
        <v>2400</v>
      </c>
      <c r="O28" s="11">
        <v>394000</v>
      </c>
      <c r="P28" s="11"/>
      <c r="Q28" s="11">
        <v>11200</v>
      </c>
      <c r="R28" s="11"/>
      <c r="S28" s="11">
        <v>13.1</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197</v>
      </c>
      <c r="C31" s="65">
        <f>IF(C$27="%w/w SAR",((C$28*10)*$B31),IF(C$27="%w/w DM",(((C$28*10)*($B$28/100))*$B31),IF(C$27="kg/t SAR",(C$28*$B31),IF(C$27="kg/t DM",((C$28*($B$28/100))*$B31),IF(C$27="mg/kg SAR",((C$28*0.001)*$B31),IF(C$27="mg/kg DM",(((C$28*0.001)*($B$28/100))*$B31),0))))))</f>
        <v>249.74871999999999</v>
      </c>
      <c r="D31" s="65">
        <f>(IF(D$27="%w/w SAR",((D$28*10)*$B31),IF(D$27="%w/w DM",(((D$28*10)*($B$28/100))*$B31),IF(D$27="kg/t SAR",(D$28*$B31),IF(D$27="kg/t DM",((D$28*($B$28/100))*$B31),IF(D$27="mg/kg SAR",((D$28*0.001)*$B31),IF(D$27="mg/kg DM",(((D$28*0.001)*($B$28/100))*$B31),"0")))))))*2.291</f>
        <v>129.54890208</v>
      </c>
      <c r="E31" s="65">
        <f>(IF(E$27="%w/w SAR",((E$28*10)*$B31),IF(E$27="%w/w DM",(((E$28*10)*($B$28/100))*$B31),IF(E$27="kg/t SAR",(E$28*$B31),IF(E$27="kg/t DM",((E$28*($B$28/100))*$B31),IF(E$27="mg/kg SAR",((E$28*0.001)*$B31),IF(E$27="mg/kg DM",(((E$28*0.001)*($B$28/100))*$B31),"0")))))))*1.205</f>
        <v>10.13349088</v>
      </c>
      <c r="F31" s="65">
        <f>(IF(F$27="%w/w SAR",((F$28*10)*$B31),IF(F$27="%w/w DM",(((F$28*10)*($B$28/100))*$B31),IF(F$27="kg/t SAR",(F$28*$B31),IF(F$27="kg/t DM",((F$28*($B$28/100))*$B31),IF(F$27="mg/kg SAR",((F$28*0.001)*$B31),IF(F$27="mg/kg DM",(((F$28*0.001)*($B$28/100))*$B31),"0")))))))*1.658</f>
        <v>15.144994368000001</v>
      </c>
      <c r="G31" s="65">
        <f t="shared" ref="G31:P46" si="5">IF(G$27="%w/w SAR",((G$28*10)*$B31),IF(G$27="%w/w DM",(((G$28*10)*($B$28/100))*$B31),IF(G$27="kg/t SAR",(G$28*$B31),IF(G$27="kg/t DM",((G$28*($B$28/100))*$B31),IF(G$27="mg/kg SAR",((G$28*0.001)*$B31),IF(G$27="mg/kg DM",(((G$28*0.001)*($B$28/100))*$B31),0))))))</f>
        <v>0.75395840000000003</v>
      </c>
      <c r="H31" s="65">
        <f t="shared" si="5"/>
        <v>4.5672480000000002</v>
      </c>
      <c r="I31" s="65">
        <f t="shared" si="5"/>
        <v>0.90620000000000001</v>
      </c>
      <c r="J31" s="65">
        <f t="shared" si="5"/>
        <v>1.0511919999999999E-2</v>
      </c>
      <c r="K31" s="65">
        <f t="shared" si="5"/>
        <v>9.7869599999999991E-3</v>
      </c>
      <c r="L31" s="65">
        <f t="shared" si="5"/>
        <v>0.63434000000000001</v>
      </c>
      <c r="M31" s="65">
        <f t="shared" si="5"/>
        <v>0.90257520000000002</v>
      </c>
      <c r="N31" s="65">
        <f t="shared" si="5"/>
        <v>86.995199999999997</v>
      </c>
      <c r="O31" s="65">
        <f t="shared" si="5"/>
        <v>14281.712</v>
      </c>
      <c r="P31" s="65">
        <f t="shared" si="5"/>
        <v>0</v>
      </c>
      <c r="Q31" s="65">
        <f>(IF(Q$27="%w/w SAR",((Q$28*10)*$B31),IF(Q$27="%w/w DM",(((Q$28*10)*($B$28/100))*$B31),IF(Q$27="kg/t SAR",(Q$28*$B31),IF(Q$27="kg/t DM",((Q$28*($B$28/100))*$B31),IF(Q$27="mg/kg SAR",((Q$28*0.001)*$B31),IF(Q$27="mg/kg DM",(((Q$28*0.001)*($B$28/100))*$B31),0)))))))*2.5</f>
        <v>1014.944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0.47484880000000002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42</v>
      </c>
      <c r="C32" s="65">
        <f t="shared" ref="C32:C50" si="6">IF(C$27="%w/w SAR",((C$28*10)*$B32),IF(C$27="%w/w DM",(((C$28*10)*($B$28/100))*$B32),IF(C$27="kg/t SAR",(C$28*$B32),IF(C$27="kg/t DM",((C$28*($B$28/100))*$B32),IF(C$27="mg/kg SAR",((C$28*0.001)*$B32),IF(C$27="mg/kg DM",(((C$28*0.001)*($B$28/100))*$B32),0))))))</f>
        <v>53.245919999999998</v>
      </c>
      <c r="D32" s="65">
        <f t="shared" ref="D32:D50" si="7">(IF(D$27="%w/w SAR",((D$28*10)*$B32),IF(D$27="%w/w DM",(((D$28*10)*($B$28/100))*$B32),IF(D$27="kg/t SAR",(D$28*$B32),IF(D$27="kg/t DM",((D$28*($B$28/100))*$B32),IF(D$27="mg/kg SAR",((D$28*0.001)*$B32),IF(D$27="mg/kg DM",(((D$28*0.001)*($B$28/100))*$B32),"0")))))))*2.291</f>
        <v>27.61956288</v>
      </c>
      <c r="E32" s="65">
        <f t="shared" ref="E32:E50" si="8">(IF(E$27="%w/w SAR",((E$28*10)*$B32),IF(E$27="%w/w DM",(((E$28*10)*($B$28/100))*$B32),IF(E$27="kg/t SAR",(E$28*$B32),IF(E$27="kg/t DM",((E$28*($B$28/100))*$B32),IF(E$27="mg/kg SAR",((E$28*0.001)*$B32),IF(E$27="mg/kg DM",(((E$28*0.001)*($B$28/100))*$B32),"0")))))))*1.205</f>
        <v>2.1604396800000001</v>
      </c>
      <c r="F32" s="65">
        <f t="shared" ref="F32:F50" si="9">(IF(F$27="%w/w SAR",((F$28*10)*$B32),IF(F$27="%w/w DM",(((F$28*10)*($B$28/100))*$B32),IF(F$27="kg/t SAR",(F$28*$B32),IF(F$27="kg/t DM",((F$28*($B$28/100))*$B32),IF(F$27="mg/kg SAR",((F$28*0.001)*$B32),IF(F$27="mg/kg DM",(((F$28*0.001)*($B$28/100))*$B32),"0")))))))*1.658</f>
        <v>3.228882048</v>
      </c>
      <c r="G32" s="65">
        <f t="shared" si="5"/>
        <v>0.16074240000000001</v>
      </c>
      <c r="H32" s="65">
        <f t="shared" si="5"/>
        <v>0.97372800000000004</v>
      </c>
      <c r="I32" s="65">
        <f t="shared" si="5"/>
        <v>0.19319999999999998</v>
      </c>
      <c r="J32" s="65">
        <f t="shared" si="5"/>
        <v>2.2411200000000001E-3</v>
      </c>
      <c r="K32" s="65">
        <f t="shared" si="5"/>
        <v>2.0865599999999999E-3</v>
      </c>
      <c r="L32" s="65">
        <f t="shared" si="5"/>
        <v>0.13524</v>
      </c>
      <c r="M32" s="65">
        <f t="shared" si="5"/>
        <v>0.19242719999999999</v>
      </c>
      <c r="N32" s="65">
        <f t="shared" si="5"/>
        <v>18.5472</v>
      </c>
      <c r="O32" s="65">
        <f t="shared" si="5"/>
        <v>3044.8319999999999</v>
      </c>
      <c r="P32" s="65">
        <f t="shared" si="5"/>
        <v>0</v>
      </c>
      <c r="Q32" s="65">
        <f t="shared" ref="Q32:Q50" si="10">(IF(Q$27="%w/w SAR",((Q$28*10)*$B32),IF(Q$27="%w/w DM",(((Q$28*10)*($B$28/100))*$B32),IF(Q$27="kg/t SAR",(Q$28*$B32),IF(Q$27="kg/t DM",((Q$28*($B$28/100))*$B32),IF(Q$27="mg/kg SAR",((Q$28*0.001)*$B32),IF(Q$27="mg/kg DM",(((Q$28*0.001)*($B$28/100))*$B32),0)))))))*2.5</f>
        <v>216.38400000000001</v>
      </c>
      <c r="R32" s="65">
        <f t="shared" ref="R32:U50" si="11">IF(R$27="%w/w SAR",((R$28*10)*$B32),IF(R$27="%w/w DM",(((R$28*10)*($B$28/100))*$B32),IF(R$27="kg/t SAR",(R$28*$B32),IF(R$27="kg/t DM",((R$28*($B$28/100))*$B32),IF(R$27="mg/kg SAR",((R$28*0.001)*$B32),IF(R$27="mg/kg DM",(((R$28*0.001)*($B$28/100))*$B32),0))))))</f>
        <v>0</v>
      </c>
      <c r="S32" s="65">
        <f t="shared" si="11"/>
        <v>0.1012368</v>
      </c>
      <c r="T32" s="65">
        <f t="shared" si="11"/>
        <v>0</v>
      </c>
      <c r="U32" s="126">
        <f t="shared" si="11"/>
        <v>0</v>
      </c>
    </row>
    <row r="33" spans="1:21" s="48" customFormat="1" ht="13" x14ac:dyDescent="0.35">
      <c r="A33" s="125">
        <f>E8</f>
        <v>3</v>
      </c>
      <c r="B33" s="11">
        <v>57</v>
      </c>
      <c r="C33" s="65">
        <f t="shared" si="6"/>
        <v>72.262320000000003</v>
      </c>
      <c r="D33" s="65">
        <f t="shared" si="7"/>
        <v>37.483692480000002</v>
      </c>
      <c r="E33" s="65">
        <f t="shared" si="8"/>
        <v>2.93202528</v>
      </c>
      <c r="F33" s="65">
        <f t="shared" si="9"/>
        <v>4.3820542079999996</v>
      </c>
      <c r="G33" s="65">
        <f t="shared" si="5"/>
        <v>0.21815040000000002</v>
      </c>
      <c r="H33" s="65">
        <f t="shared" si="5"/>
        <v>1.321488</v>
      </c>
      <c r="I33" s="65">
        <f t="shared" si="5"/>
        <v>0.26219999999999999</v>
      </c>
      <c r="J33" s="65">
        <f t="shared" si="5"/>
        <v>3.0415199999999998E-3</v>
      </c>
      <c r="K33" s="65">
        <f t="shared" si="5"/>
        <v>2.83176E-3</v>
      </c>
      <c r="L33" s="65">
        <f t="shared" si="5"/>
        <v>0.18354000000000001</v>
      </c>
      <c r="M33" s="65">
        <f t="shared" si="5"/>
        <v>0.26115119999999997</v>
      </c>
      <c r="N33" s="65">
        <f t="shared" si="5"/>
        <v>25.171199999999999</v>
      </c>
      <c r="O33" s="65">
        <f t="shared" si="5"/>
        <v>4132.2719999999999</v>
      </c>
      <c r="P33" s="65">
        <f t="shared" si="5"/>
        <v>0</v>
      </c>
      <c r="Q33" s="65">
        <f t="shared" si="10"/>
        <v>293.66399999999999</v>
      </c>
      <c r="R33" s="65">
        <f t="shared" si="11"/>
        <v>0</v>
      </c>
      <c r="S33" s="65">
        <f t="shared" si="11"/>
        <v>0.13739280000000001</v>
      </c>
      <c r="T33" s="65">
        <f t="shared" si="11"/>
        <v>0</v>
      </c>
      <c r="U33" s="126">
        <f t="shared" si="11"/>
        <v>0</v>
      </c>
    </row>
    <row r="34" spans="1:21" s="48" customFormat="1" ht="13" x14ac:dyDescent="0.35">
      <c r="A34" s="125">
        <f>F8</f>
        <v>4</v>
      </c>
      <c r="B34" s="11">
        <v>57</v>
      </c>
      <c r="C34" s="65">
        <f t="shared" si="6"/>
        <v>72.262320000000003</v>
      </c>
      <c r="D34" s="65">
        <f t="shared" si="7"/>
        <v>37.483692480000002</v>
      </c>
      <c r="E34" s="65">
        <f t="shared" si="8"/>
        <v>2.93202528</v>
      </c>
      <c r="F34" s="65">
        <f t="shared" si="9"/>
        <v>4.3820542079999996</v>
      </c>
      <c r="G34" s="65">
        <f t="shared" si="5"/>
        <v>0.21815040000000002</v>
      </c>
      <c r="H34" s="65">
        <f t="shared" si="5"/>
        <v>1.321488</v>
      </c>
      <c r="I34" s="65">
        <f t="shared" si="5"/>
        <v>0.26219999999999999</v>
      </c>
      <c r="J34" s="65">
        <f t="shared" si="5"/>
        <v>3.0415199999999998E-3</v>
      </c>
      <c r="K34" s="65">
        <f t="shared" si="5"/>
        <v>2.83176E-3</v>
      </c>
      <c r="L34" s="65">
        <f t="shared" si="5"/>
        <v>0.18354000000000001</v>
      </c>
      <c r="M34" s="65">
        <f t="shared" si="5"/>
        <v>0.26115119999999997</v>
      </c>
      <c r="N34" s="65">
        <f t="shared" si="5"/>
        <v>25.171199999999999</v>
      </c>
      <c r="O34" s="65">
        <f t="shared" si="5"/>
        <v>4132.2719999999999</v>
      </c>
      <c r="P34" s="65">
        <f t="shared" si="5"/>
        <v>0</v>
      </c>
      <c r="Q34" s="65">
        <f t="shared" si="10"/>
        <v>293.66399999999999</v>
      </c>
      <c r="R34" s="65">
        <f t="shared" si="11"/>
        <v>0</v>
      </c>
      <c r="S34" s="65">
        <f t="shared" si="11"/>
        <v>0.13739280000000001</v>
      </c>
      <c r="T34" s="65">
        <f t="shared" si="11"/>
        <v>0</v>
      </c>
      <c r="U34" s="126">
        <f t="shared" si="11"/>
        <v>0</v>
      </c>
    </row>
    <row r="35" spans="1:21" s="48" customFormat="1" ht="13" x14ac:dyDescent="0.35">
      <c r="A35" s="125">
        <f>G8</f>
        <v>6</v>
      </c>
      <c r="B35" s="11">
        <v>114</v>
      </c>
      <c r="C35" s="65">
        <f t="shared" si="6"/>
        <v>144.52464000000001</v>
      </c>
      <c r="D35" s="65">
        <f t="shared" si="7"/>
        <v>74.967384960000004</v>
      </c>
      <c r="E35" s="65">
        <f t="shared" si="8"/>
        <v>5.8640505599999999</v>
      </c>
      <c r="F35" s="65">
        <f t="shared" si="9"/>
        <v>8.7641084159999991</v>
      </c>
      <c r="G35" s="65">
        <f t="shared" si="5"/>
        <v>0.43630080000000004</v>
      </c>
      <c r="H35" s="65">
        <f t="shared" si="5"/>
        <v>2.642976</v>
      </c>
      <c r="I35" s="65">
        <f t="shared" si="5"/>
        <v>0.52439999999999998</v>
      </c>
      <c r="J35" s="65">
        <f t="shared" si="5"/>
        <v>6.0830399999999996E-3</v>
      </c>
      <c r="K35" s="65">
        <f t="shared" si="5"/>
        <v>5.66352E-3</v>
      </c>
      <c r="L35" s="65">
        <f t="shared" si="5"/>
        <v>0.36708000000000002</v>
      </c>
      <c r="M35" s="65">
        <f t="shared" si="5"/>
        <v>0.52230239999999994</v>
      </c>
      <c r="N35" s="65">
        <f t="shared" si="5"/>
        <v>50.342399999999998</v>
      </c>
      <c r="O35" s="65">
        <f t="shared" si="5"/>
        <v>8264.5439999999999</v>
      </c>
      <c r="P35" s="65">
        <f t="shared" si="5"/>
        <v>0</v>
      </c>
      <c r="Q35" s="65">
        <f t="shared" si="10"/>
        <v>587.32799999999997</v>
      </c>
      <c r="R35" s="65">
        <f t="shared" si="11"/>
        <v>0</v>
      </c>
      <c r="S35" s="65">
        <f t="shared" si="11"/>
        <v>0.27478560000000002</v>
      </c>
      <c r="T35" s="65">
        <f t="shared" si="11"/>
        <v>0</v>
      </c>
      <c r="U35" s="126">
        <f t="shared" si="11"/>
        <v>0</v>
      </c>
    </row>
    <row r="36" spans="1:21" s="48" customFormat="1" ht="13" x14ac:dyDescent="0.35">
      <c r="A36" s="125">
        <f>H8</f>
        <v>7</v>
      </c>
      <c r="B36" s="11">
        <v>197</v>
      </c>
      <c r="C36" s="65">
        <f t="shared" si="6"/>
        <v>249.74871999999999</v>
      </c>
      <c r="D36" s="65">
        <f t="shared" si="7"/>
        <v>129.54890208</v>
      </c>
      <c r="E36" s="65">
        <f t="shared" si="8"/>
        <v>10.13349088</v>
      </c>
      <c r="F36" s="65">
        <f t="shared" si="9"/>
        <v>15.144994368000001</v>
      </c>
      <c r="G36" s="65">
        <f t="shared" si="5"/>
        <v>0.75395840000000003</v>
      </c>
      <c r="H36" s="65">
        <f t="shared" si="5"/>
        <v>4.5672480000000002</v>
      </c>
      <c r="I36" s="65">
        <f t="shared" si="5"/>
        <v>0.90620000000000001</v>
      </c>
      <c r="J36" s="65">
        <f t="shared" si="5"/>
        <v>1.0511919999999999E-2</v>
      </c>
      <c r="K36" s="65">
        <f t="shared" si="5"/>
        <v>9.7869599999999991E-3</v>
      </c>
      <c r="L36" s="65">
        <f t="shared" si="5"/>
        <v>0.63434000000000001</v>
      </c>
      <c r="M36" s="65">
        <f t="shared" si="5"/>
        <v>0.90257520000000002</v>
      </c>
      <c r="N36" s="65">
        <f t="shared" si="5"/>
        <v>86.995199999999997</v>
      </c>
      <c r="O36" s="65">
        <f t="shared" si="5"/>
        <v>14281.712</v>
      </c>
      <c r="P36" s="65">
        <f t="shared" si="5"/>
        <v>0</v>
      </c>
      <c r="Q36" s="65">
        <f t="shared" si="10"/>
        <v>1014.944</v>
      </c>
      <c r="R36" s="65">
        <f t="shared" si="11"/>
        <v>0</v>
      </c>
      <c r="S36" s="65">
        <f t="shared" si="11"/>
        <v>0.47484880000000002</v>
      </c>
      <c r="T36" s="65">
        <f t="shared" si="11"/>
        <v>0</v>
      </c>
      <c r="U36" s="126">
        <f t="shared" si="11"/>
        <v>0</v>
      </c>
    </row>
    <row r="37" spans="1:21" s="48" customFormat="1" ht="13" x14ac:dyDescent="0.35">
      <c r="A37" s="125">
        <f>I8</f>
        <v>8</v>
      </c>
      <c r="B37" s="11">
        <v>114</v>
      </c>
      <c r="C37" s="65">
        <f t="shared" si="6"/>
        <v>144.52464000000001</v>
      </c>
      <c r="D37" s="65">
        <f t="shared" si="7"/>
        <v>74.967384960000004</v>
      </c>
      <c r="E37" s="65">
        <f t="shared" si="8"/>
        <v>5.8640505599999999</v>
      </c>
      <c r="F37" s="65">
        <f t="shared" si="9"/>
        <v>8.7641084159999991</v>
      </c>
      <c r="G37" s="65">
        <f t="shared" si="5"/>
        <v>0.43630080000000004</v>
      </c>
      <c r="H37" s="65">
        <f t="shared" si="5"/>
        <v>2.642976</v>
      </c>
      <c r="I37" s="65">
        <f t="shared" si="5"/>
        <v>0.52439999999999998</v>
      </c>
      <c r="J37" s="65">
        <f t="shared" si="5"/>
        <v>6.0830399999999996E-3</v>
      </c>
      <c r="K37" s="65">
        <f t="shared" si="5"/>
        <v>5.66352E-3</v>
      </c>
      <c r="L37" s="65">
        <f t="shared" si="5"/>
        <v>0.36708000000000002</v>
      </c>
      <c r="M37" s="65">
        <f t="shared" si="5"/>
        <v>0.52230239999999994</v>
      </c>
      <c r="N37" s="65">
        <f t="shared" si="5"/>
        <v>50.342399999999998</v>
      </c>
      <c r="O37" s="65">
        <f t="shared" si="5"/>
        <v>8264.5439999999999</v>
      </c>
      <c r="P37" s="65">
        <f t="shared" si="5"/>
        <v>0</v>
      </c>
      <c r="Q37" s="65">
        <f t="shared" si="10"/>
        <v>587.32799999999997</v>
      </c>
      <c r="R37" s="65">
        <f t="shared" si="11"/>
        <v>0</v>
      </c>
      <c r="S37" s="65">
        <f t="shared" si="11"/>
        <v>0.27478560000000002</v>
      </c>
      <c r="T37" s="65">
        <f t="shared" si="11"/>
        <v>0</v>
      </c>
      <c r="U37" s="126">
        <f t="shared" si="11"/>
        <v>0</v>
      </c>
    </row>
    <row r="38" spans="1:21" s="48" customFormat="1" ht="13" x14ac:dyDescent="0.35">
      <c r="A38" s="125">
        <f>J8</f>
        <v>9</v>
      </c>
      <c r="B38" s="11">
        <v>114</v>
      </c>
      <c r="C38" s="65">
        <f t="shared" si="6"/>
        <v>144.52464000000001</v>
      </c>
      <c r="D38" s="65">
        <f t="shared" si="7"/>
        <v>74.967384960000004</v>
      </c>
      <c r="E38" s="65">
        <f t="shared" si="8"/>
        <v>5.8640505599999999</v>
      </c>
      <c r="F38" s="65">
        <f t="shared" si="9"/>
        <v>8.7641084159999991</v>
      </c>
      <c r="G38" s="65">
        <f t="shared" si="5"/>
        <v>0.43630080000000004</v>
      </c>
      <c r="H38" s="65">
        <f t="shared" si="5"/>
        <v>2.642976</v>
      </c>
      <c r="I38" s="65">
        <f t="shared" si="5"/>
        <v>0.52439999999999998</v>
      </c>
      <c r="J38" s="65">
        <f t="shared" si="5"/>
        <v>6.0830399999999996E-3</v>
      </c>
      <c r="K38" s="65">
        <f t="shared" si="5"/>
        <v>5.66352E-3</v>
      </c>
      <c r="L38" s="65">
        <f t="shared" si="5"/>
        <v>0.36708000000000002</v>
      </c>
      <c r="M38" s="65">
        <f t="shared" si="5"/>
        <v>0.52230239999999994</v>
      </c>
      <c r="N38" s="65">
        <f t="shared" si="5"/>
        <v>50.342399999999998</v>
      </c>
      <c r="O38" s="65">
        <f t="shared" si="5"/>
        <v>8264.5439999999999</v>
      </c>
      <c r="P38" s="65">
        <f t="shared" si="5"/>
        <v>0</v>
      </c>
      <c r="Q38" s="65">
        <f t="shared" si="10"/>
        <v>587.32799999999997</v>
      </c>
      <c r="R38" s="65">
        <f t="shared" si="11"/>
        <v>0</v>
      </c>
      <c r="S38" s="65">
        <f t="shared" si="11"/>
        <v>0.27478560000000002</v>
      </c>
      <c r="T38" s="65">
        <f t="shared" si="11"/>
        <v>0</v>
      </c>
      <c r="U38" s="126">
        <f t="shared" si="11"/>
        <v>0</v>
      </c>
    </row>
    <row r="39" spans="1:21" s="48" customFormat="1" ht="13" x14ac:dyDescent="0.35">
      <c r="A39" s="125">
        <f>K8</f>
        <v>10</v>
      </c>
      <c r="B39" s="11">
        <v>114</v>
      </c>
      <c r="C39" s="65">
        <f t="shared" si="6"/>
        <v>144.52464000000001</v>
      </c>
      <c r="D39" s="65">
        <f t="shared" si="7"/>
        <v>74.967384960000004</v>
      </c>
      <c r="E39" s="65">
        <f t="shared" si="8"/>
        <v>5.8640505599999999</v>
      </c>
      <c r="F39" s="65">
        <f t="shared" si="9"/>
        <v>8.7641084159999991</v>
      </c>
      <c r="G39" s="65">
        <f t="shared" si="5"/>
        <v>0.43630080000000004</v>
      </c>
      <c r="H39" s="65">
        <f t="shared" si="5"/>
        <v>2.642976</v>
      </c>
      <c r="I39" s="65">
        <f t="shared" si="5"/>
        <v>0.52439999999999998</v>
      </c>
      <c r="J39" s="65">
        <f t="shared" si="5"/>
        <v>6.0830399999999996E-3</v>
      </c>
      <c r="K39" s="65">
        <f t="shared" si="5"/>
        <v>5.66352E-3</v>
      </c>
      <c r="L39" s="65">
        <f t="shared" si="5"/>
        <v>0.36708000000000002</v>
      </c>
      <c r="M39" s="65">
        <f t="shared" si="5"/>
        <v>0.52230239999999994</v>
      </c>
      <c r="N39" s="65">
        <f t="shared" si="5"/>
        <v>50.342399999999998</v>
      </c>
      <c r="O39" s="65">
        <f t="shared" si="5"/>
        <v>8264.5439999999999</v>
      </c>
      <c r="P39" s="65">
        <f t="shared" si="5"/>
        <v>0</v>
      </c>
      <c r="Q39" s="65">
        <f t="shared" si="10"/>
        <v>587.32799999999997</v>
      </c>
      <c r="R39" s="65">
        <f t="shared" si="11"/>
        <v>0</v>
      </c>
      <c r="S39" s="65">
        <f t="shared" si="11"/>
        <v>0.27478560000000002</v>
      </c>
      <c r="T39" s="65">
        <f t="shared" si="11"/>
        <v>0</v>
      </c>
      <c r="U39" s="126">
        <f t="shared" si="11"/>
        <v>0</v>
      </c>
    </row>
    <row r="40" spans="1:21" s="48" customFormat="1" ht="13" x14ac:dyDescent="0.35">
      <c r="A40" s="125">
        <f>L8</f>
        <v>11</v>
      </c>
      <c r="B40" s="11">
        <v>114</v>
      </c>
      <c r="C40" s="65">
        <f t="shared" si="6"/>
        <v>144.52464000000001</v>
      </c>
      <c r="D40" s="65">
        <f t="shared" si="7"/>
        <v>74.967384960000004</v>
      </c>
      <c r="E40" s="65">
        <f t="shared" si="8"/>
        <v>5.8640505599999999</v>
      </c>
      <c r="F40" s="65">
        <f t="shared" si="9"/>
        <v>8.7641084159999991</v>
      </c>
      <c r="G40" s="65">
        <f t="shared" si="5"/>
        <v>0.43630080000000004</v>
      </c>
      <c r="H40" s="65">
        <f t="shared" si="5"/>
        <v>2.642976</v>
      </c>
      <c r="I40" s="65">
        <f t="shared" si="5"/>
        <v>0.52439999999999998</v>
      </c>
      <c r="J40" s="65">
        <f t="shared" si="5"/>
        <v>6.0830399999999996E-3</v>
      </c>
      <c r="K40" s="65">
        <f t="shared" si="5"/>
        <v>5.66352E-3</v>
      </c>
      <c r="L40" s="65">
        <f t="shared" si="5"/>
        <v>0.36708000000000002</v>
      </c>
      <c r="M40" s="65">
        <f t="shared" si="5"/>
        <v>0.52230239999999994</v>
      </c>
      <c r="N40" s="65">
        <f t="shared" si="5"/>
        <v>50.342399999999998</v>
      </c>
      <c r="O40" s="65">
        <f t="shared" si="5"/>
        <v>8264.5439999999999</v>
      </c>
      <c r="P40" s="65">
        <f t="shared" si="5"/>
        <v>0</v>
      </c>
      <c r="Q40" s="65">
        <f t="shared" si="10"/>
        <v>587.32799999999997</v>
      </c>
      <c r="R40" s="65">
        <f t="shared" si="11"/>
        <v>0</v>
      </c>
      <c r="S40" s="65">
        <f t="shared" si="11"/>
        <v>0.27478560000000002</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Arable</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6.7</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6.1</v>
      </c>
      <c r="C60" s="64">
        <f t="shared" ref="C60:U60" si="14">D10</f>
        <v>7.8</v>
      </c>
      <c r="D60" s="64">
        <f t="shared" si="14"/>
        <v>6.8</v>
      </c>
      <c r="E60" s="64">
        <f t="shared" si="14"/>
        <v>7.2</v>
      </c>
      <c r="F60" s="64">
        <f t="shared" si="14"/>
        <v>6.7</v>
      </c>
      <c r="G60" s="64">
        <f t="shared" si="14"/>
        <v>6.6</v>
      </c>
      <c r="H60" s="64">
        <f t="shared" si="14"/>
        <v>6.6</v>
      </c>
      <c r="I60" s="64">
        <f t="shared" si="14"/>
        <v>6.8</v>
      </c>
      <c r="J60" s="64">
        <f t="shared" si="14"/>
        <v>6.8</v>
      </c>
      <c r="K60" s="64">
        <f t="shared" si="14"/>
        <v>6.7</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197</v>
      </c>
      <c r="C62" s="65">
        <f>B32</f>
        <v>42</v>
      </c>
      <c r="D62" s="65">
        <f>B33</f>
        <v>57</v>
      </c>
      <c r="E62" s="65">
        <f>B34</f>
        <v>57</v>
      </c>
      <c r="F62" s="65">
        <f>B35</f>
        <v>114</v>
      </c>
      <c r="G62" s="65">
        <f>B36</f>
        <v>197</v>
      </c>
      <c r="H62" s="65">
        <f>B37</f>
        <v>114</v>
      </c>
      <c r="I62" s="65">
        <f>B38</f>
        <v>114</v>
      </c>
      <c r="J62" s="65">
        <f>B39</f>
        <v>114</v>
      </c>
      <c r="K62" s="65">
        <f>B40</f>
        <v>114</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-8.7999999999999972</v>
      </c>
      <c r="D64" s="65">
        <f t="shared" si="17"/>
        <v>-3.5999999999999979</v>
      </c>
      <c r="E64" s="65">
        <f t="shared" si="17"/>
        <v>-6</v>
      </c>
      <c r="F64" s="65">
        <f t="shared" si="17"/>
        <v>-3</v>
      </c>
      <c r="G64" s="65">
        <f t="shared" si="17"/>
        <v>-2.3999999999999968</v>
      </c>
      <c r="H64" s="65">
        <f t="shared" si="17"/>
        <v>-2.3999999999999968</v>
      </c>
      <c r="I64" s="65">
        <f t="shared" si="17"/>
        <v>-3.5999999999999979</v>
      </c>
      <c r="J64" s="65">
        <f t="shared" si="17"/>
        <v>-3.5999999999999979</v>
      </c>
      <c r="K64" s="65">
        <f t="shared" si="17"/>
        <v>-3</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8.7999999999999972</v>
      </c>
      <c r="D65" s="65">
        <f t="shared" si="18"/>
        <v>3.5999999999999979</v>
      </c>
      <c r="E65" s="65">
        <f t="shared" si="18"/>
        <v>6</v>
      </c>
      <c r="F65" s="65">
        <f t="shared" si="18"/>
        <v>3</v>
      </c>
      <c r="G65" s="65">
        <f t="shared" si="18"/>
        <v>2.3999999999999968</v>
      </c>
      <c r="H65" s="65">
        <f t="shared" si="18"/>
        <v>2.3999999999999968</v>
      </c>
      <c r="I65" s="65">
        <f t="shared" si="18"/>
        <v>3.5999999999999979</v>
      </c>
      <c r="J65" s="65">
        <f t="shared" si="18"/>
        <v>3.5999999999999979</v>
      </c>
      <c r="K65" s="65">
        <f t="shared" si="18"/>
        <v>3</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Glascoed'!C1:D1</f>
        <v>PAN-031990</v>
      </c>
      <c r="D1" s="173"/>
      <c r="E1" s="106" t="s">
        <v>45</v>
      </c>
      <c r="F1" s="113">
        <f>'Field data and Glascoed'!F1</f>
        <v>32.33</v>
      </c>
      <c r="G1" s="162" t="s">
        <v>43</v>
      </c>
      <c r="H1" s="163"/>
      <c r="I1" s="109">
        <v>6.8</v>
      </c>
      <c r="J1" s="130" t="s">
        <v>153</v>
      </c>
      <c r="K1" s="131"/>
      <c r="L1" s="109">
        <v>576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Glascoed'!C2:D2</f>
        <v>GP3792SK</v>
      </c>
      <c r="D2" s="169"/>
      <c r="E2" s="96" t="s">
        <v>109</v>
      </c>
      <c r="F2" s="110">
        <v>190902</v>
      </c>
      <c r="G2" s="164" t="s">
        <v>110</v>
      </c>
      <c r="H2" s="165"/>
      <c r="I2" s="110"/>
      <c r="J2" s="132" t="s">
        <v>158</v>
      </c>
      <c r="K2" s="133"/>
      <c r="L2" s="110">
        <v>1.53</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Glascoed'!C3:D3</f>
        <v>Byproduct Recovery Ltd</v>
      </c>
      <c r="D3" s="169"/>
      <c r="E3" s="96" t="s">
        <v>108</v>
      </c>
      <c r="F3" s="111" t="s">
        <v>104</v>
      </c>
      <c r="G3" s="132" t="s">
        <v>159</v>
      </c>
      <c r="H3" s="133"/>
      <c r="I3" s="110"/>
      <c r="J3" s="134" t="s">
        <v>154</v>
      </c>
      <c r="K3" s="135"/>
      <c r="L3" s="110">
        <f>(L1/(L2*10000))*100</f>
        <v>3.7647058823529407</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Glascoed'!C4:D4</f>
        <v>Bryn Cnewyllyn, Hiraddug Road, Dyserth, Rhyl. LL18 6HS</v>
      </c>
      <c r="D4" s="171"/>
      <c r="E4" s="99" t="s">
        <v>1</v>
      </c>
      <c r="F4" s="110" t="s">
        <v>169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Glascoed'!C5:D5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Glascoed'!C8</f>
        <v>1</v>
      </c>
      <c r="D8" s="49">
        <f>'Field data and Glascoed'!D8</f>
        <v>2</v>
      </c>
      <c r="E8" s="49">
        <f>'Field data and Glascoed'!E8</f>
        <v>3</v>
      </c>
      <c r="F8" s="49">
        <f>'Field data and Glascoed'!F8</f>
        <v>4</v>
      </c>
      <c r="G8" s="49">
        <f>'Field data and Glascoed'!G8</f>
        <v>6</v>
      </c>
      <c r="H8" s="49">
        <f>'Field data and Glascoed'!H8</f>
        <v>7</v>
      </c>
      <c r="I8" s="49">
        <f>'Field data and Glascoed'!I8</f>
        <v>8</v>
      </c>
      <c r="J8" s="49">
        <f>'Field data and Glascoed'!J8</f>
        <v>9</v>
      </c>
      <c r="K8" s="49">
        <f>'Field data and Glascoed'!K8</f>
        <v>10</v>
      </c>
      <c r="L8" s="49">
        <f>'Field data and Glascoed'!L8</f>
        <v>11</v>
      </c>
      <c r="M8" s="49">
        <f>'Field data and Glascoed'!M8</f>
        <v>0</v>
      </c>
      <c r="N8" s="49">
        <f>'Field data and Glascoed'!N8</f>
        <v>0</v>
      </c>
      <c r="O8" s="49">
        <f>'Field data and Glascoed'!O8</f>
        <v>0</v>
      </c>
      <c r="P8" s="49">
        <f>'Field data and Glascoed'!P8</f>
        <v>0</v>
      </c>
      <c r="Q8" s="49">
        <f>'Field data and Glascoed'!Q8</f>
        <v>0</v>
      </c>
      <c r="R8" s="49">
        <f>'Field data and Glascoed'!R8</f>
        <v>0</v>
      </c>
      <c r="S8" s="49">
        <f>'Field data and Glascoed'!S8</f>
        <v>0</v>
      </c>
      <c r="T8" s="49">
        <f>'Field data and Glascoed'!T8</f>
        <v>0</v>
      </c>
      <c r="U8" s="49">
        <f>'Field data and Glascoed'!U8</f>
        <v>0</v>
      </c>
      <c r="V8" s="102">
        <f>'Field data and Glascoed'!V8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Glascoed'!C9</f>
        <v>m</v>
      </c>
      <c r="D9" s="49">
        <f>'Field data and Glascoed'!D9</f>
        <v>2</v>
      </c>
      <c r="E9" s="49" t="str">
        <f>'Field data and Glascoed'!E9</f>
        <v>m</v>
      </c>
      <c r="F9" s="49" t="str">
        <f>'Field data and Glascoed'!F9</f>
        <v>L</v>
      </c>
      <c r="G9" s="49" t="str">
        <f>'Field data and Glascoed'!G9</f>
        <v>m</v>
      </c>
      <c r="H9" s="49" t="str">
        <f>'Field data and Glascoed'!H9</f>
        <v>m</v>
      </c>
      <c r="I9" s="49" t="str">
        <f>'Field data and Glascoed'!I9</f>
        <v>m</v>
      </c>
      <c r="J9" s="49" t="str">
        <f>'Field data and Glascoed'!J9</f>
        <v>m</v>
      </c>
      <c r="K9" s="49" t="str">
        <f>'Field data and Glascoed'!K9</f>
        <v>m</v>
      </c>
      <c r="L9" s="49" t="str">
        <f>'Field data and Glascoed'!L9</f>
        <v>m</v>
      </c>
      <c r="M9" s="49">
        <f>'Field data and Glascoed'!M9</f>
        <v>0</v>
      </c>
      <c r="N9" s="49">
        <f>'Field data and Glascoed'!N9</f>
        <v>0</v>
      </c>
      <c r="O9" s="49">
        <f>'Field data and Glascoed'!O9</f>
        <v>0</v>
      </c>
      <c r="P9" s="49">
        <f>'Field data and Glascoed'!P9</f>
        <v>0</v>
      </c>
      <c r="Q9" s="49">
        <f>'Field data and Glascoed'!Q9</f>
        <v>0</v>
      </c>
      <c r="R9" s="49">
        <f>'Field data and Glascoed'!R9</f>
        <v>0</v>
      </c>
      <c r="S9" s="49">
        <f>'Field data and Glascoed'!S9</f>
        <v>0</v>
      </c>
      <c r="T9" s="49">
        <f>'Field data and Glascoed'!T9</f>
        <v>0</v>
      </c>
      <c r="U9" s="49">
        <f>'Field data and Glascoed'!U9</f>
        <v>0</v>
      </c>
      <c r="V9" s="102">
        <f>'Field data and Glascoed'!V9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Glascoed'!C10</f>
        <v>6.1</v>
      </c>
      <c r="D10" s="49">
        <f>'Field data and Glascoed'!D10</f>
        <v>7.8</v>
      </c>
      <c r="E10" s="49">
        <f>'Field data and Glascoed'!E10</f>
        <v>6.8</v>
      </c>
      <c r="F10" s="49">
        <f>'Field data and Glascoed'!F10</f>
        <v>7.2</v>
      </c>
      <c r="G10" s="49">
        <f>'Field data and Glascoed'!G10</f>
        <v>6.7</v>
      </c>
      <c r="H10" s="49">
        <f>'Field data and Glascoed'!H10</f>
        <v>6.6</v>
      </c>
      <c r="I10" s="49">
        <f>'Field data and Glascoed'!I10</f>
        <v>6.6</v>
      </c>
      <c r="J10" s="49">
        <f>'Field data and Glascoed'!J10</f>
        <v>6.8</v>
      </c>
      <c r="K10" s="49">
        <f>'Field data and Glascoed'!K10</f>
        <v>6.8</v>
      </c>
      <c r="L10" s="49">
        <f>'Field data and Glascoed'!L10</f>
        <v>6.7</v>
      </c>
      <c r="M10" s="49">
        <f>'Field data and Glascoed'!M10</f>
        <v>0</v>
      </c>
      <c r="N10" s="49">
        <f>'Field data and Glascoed'!N10</f>
        <v>0</v>
      </c>
      <c r="O10" s="49">
        <f>'Field data and Glascoed'!O10</f>
        <v>0</v>
      </c>
      <c r="P10" s="49">
        <f>'Field data and Glascoed'!P10</f>
        <v>0</v>
      </c>
      <c r="Q10" s="49">
        <f>'Field data and Glascoed'!Q10</f>
        <v>0</v>
      </c>
      <c r="R10" s="49">
        <f>'Field data and Glascoed'!R10</f>
        <v>0</v>
      </c>
      <c r="S10" s="49">
        <f>'Field data and Glascoed'!S10</f>
        <v>0</v>
      </c>
      <c r="T10" s="49">
        <f>'Field data and Glascoed'!T10</f>
        <v>0</v>
      </c>
      <c r="U10" s="49">
        <f>'Field data and Glascoed'!U10</f>
        <v>0</v>
      </c>
      <c r="V10" s="102">
        <f>'Field data and Glascoed'!V10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Glascoed'!C11</f>
        <v>0</v>
      </c>
      <c r="D11" s="49">
        <f>'Field data and Glascoed'!D11</f>
        <v>3</v>
      </c>
      <c r="E11" s="49">
        <f>'Field data and Glascoed'!E11</f>
        <v>3</v>
      </c>
      <c r="F11" s="49">
        <f>'Field data and Glascoed'!F11</f>
        <v>3</v>
      </c>
      <c r="G11" s="49">
        <f>'Field data and Glascoed'!G11</f>
        <v>2</v>
      </c>
      <c r="H11" s="49">
        <f>'Field data and Glascoed'!H11</f>
        <v>1</v>
      </c>
      <c r="I11" s="49">
        <f>'Field data and Glascoed'!I11</f>
        <v>2</v>
      </c>
      <c r="J11" s="49">
        <f>'Field data and Glascoed'!J11</f>
        <v>2</v>
      </c>
      <c r="K11" s="49">
        <f>'Field data and Glascoed'!K11</f>
        <v>2</v>
      </c>
      <c r="L11" s="49">
        <f>'Field data and Glascoed'!L11</f>
        <v>2</v>
      </c>
      <c r="M11" s="49">
        <f>'Field data and Glascoed'!M11</f>
        <v>0</v>
      </c>
      <c r="N11" s="49">
        <f>'Field data and Glascoed'!N11</f>
        <v>0</v>
      </c>
      <c r="O11" s="49">
        <f>'Field data and Glascoed'!O11</f>
        <v>0</v>
      </c>
      <c r="P11" s="49">
        <f>'Field data and Glascoed'!P11</f>
        <v>0</v>
      </c>
      <c r="Q11" s="49">
        <f>'Field data and Glascoed'!Q11</f>
        <v>0</v>
      </c>
      <c r="R11" s="49">
        <f>'Field data and Glascoed'!R11</f>
        <v>0</v>
      </c>
      <c r="S11" s="49">
        <f>'Field data and Glascoed'!S11</f>
        <v>0</v>
      </c>
      <c r="T11" s="49">
        <f>'Field data and Glascoed'!T11</f>
        <v>0</v>
      </c>
      <c r="U11" s="49">
        <f>'Field data and Glascoed'!U11</f>
        <v>0</v>
      </c>
      <c r="V11" s="102">
        <f>'Field data and Glascoed'!V11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Glascoed'!C12</f>
        <v>2</v>
      </c>
      <c r="D12" s="49">
        <f>'Field data and Glascoed'!D12</f>
        <v>2</v>
      </c>
      <c r="E12" s="49">
        <f>'Field data and Glascoed'!E12</f>
        <v>2</v>
      </c>
      <c r="F12" s="49">
        <f>'Field data and Glascoed'!F12</f>
        <v>1</v>
      </c>
      <c r="G12" s="49">
        <f>'Field data and Glascoed'!G12</f>
        <v>1</v>
      </c>
      <c r="H12" s="49">
        <f>'Field data and Glascoed'!H12</f>
        <v>0</v>
      </c>
      <c r="I12" s="49">
        <f>'Field data and Glascoed'!I12</f>
        <v>0</v>
      </c>
      <c r="J12" s="49">
        <f>'Field data and Glascoed'!J12</f>
        <v>0</v>
      </c>
      <c r="K12" s="49">
        <f>'Field data and Glascoed'!K12</f>
        <v>1</v>
      </c>
      <c r="L12" s="49">
        <f>'Field data and Glascoed'!L12</f>
        <v>0</v>
      </c>
      <c r="M12" s="49">
        <f>'Field data and Glascoed'!M12</f>
        <v>0</v>
      </c>
      <c r="N12" s="49">
        <f>'Field data and Glascoed'!N12</f>
        <v>0</v>
      </c>
      <c r="O12" s="49">
        <f>'Field data and Glascoed'!O12</f>
        <v>0</v>
      </c>
      <c r="P12" s="49">
        <f>'Field data and Glascoed'!P12</f>
        <v>0</v>
      </c>
      <c r="Q12" s="49">
        <f>'Field data and Glascoed'!Q12</f>
        <v>0</v>
      </c>
      <c r="R12" s="49">
        <f>'Field data and Glascoed'!R12</f>
        <v>0</v>
      </c>
      <c r="S12" s="49">
        <f>'Field data and Glascoed'!S12</f>
        <v>0</v>
      </c>
      <c r="T12" s="49">
        <f>'Field data and Glascoed'!T12</f>
        <v>0</v>
      </c>
      <c r="U12" s="49">
        <f>'Field data and Glascoed'!U12</f>
        <v>0</v>
      </c>
      <c r="V12" s="102">
        <f>'Field data and Glascoed'!V12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Glascoed'!C13</f>
        <v>3</v>
      </c>
      <c r="D13" s="49">
        <f>'Field data and Glascoed'!D13</f>
        <v>3</v>
      </c>
      <c r="E13" s="49">
        <f>'Field data and Glascoed'!E13</f>
        <v>3</v>
      </c>
      <c r="F13" s="49">
        <f>'Field data and Glascoed'!F13</f>
        <v>3</v>
      </c>
      <c r="G13" s="49">
        <f>'Field data and Glascoed'!G13</f>
        <v>2</v>
      </c>
      <c r="H13" s="49">
        <f>'Field data and Glascoed'!H13</f>
        <v>2</v>
      </c>
      <c r="I13" s="49">
        <f>'Field data and Glascoed'!I13</f>
        <v>2</v>
      </c>
      <c r="J13" s="49">
        <f>'Field data and Glascoed'!J13</f>
        <v>2</v>
      </c>
      <c r="K13" s="49">
        <f>'Field data and Glascoed'!K13</f>
        <v>2</v>
      </c>
      <c r="L13" s="49">
        <f>'Field data and Glascoed'!L13</f>
        <v>2</v>
      </c>
      <c r="M13" s="49">
        <f>'Field data and Glascoed'!M13</f>
        <v>0</v>
      </c>
      <c r="N13" s="49">
        <f>'Field data and Glascoed'!N13</f>
        <v>0</v>
      </c>
      <c r="O13" s="49">
        <f>'Field data and Glascoed'!O13</f>
        <v>0</v>
      </c>
      <c r="P13" s="49">
        <f>'Field data and Glascoed'!P13</f>
        <v>0</v>
      </c>
      <c r="Q13" s="49">
        <f>'Field data and Glascoed'!Q13</f>
        <v>0</v>
      </c>
      <c r="R13" s="49">
        <f>'Field data and Glascoed'!R13</f>
        <v>0</v>
      </c>
      <c r="S13" s="49">
        <f>'Field data and Glascoed'!S13</f>
        <v>0</v>
      </c>
      <c r="T13" s="49">
        <f>'Field data and Glascoed'!T13</f>
        <v>0</v>
      </c>
      <c r="U13" s="49">
        <f>'Field data and Glascoed'!U13</f>
        <v>0</v>
      </c>
      <c r="V13" s="102">
        <f>'Field data and Glascoed'!V13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Glascoed'!C14</f>
        <v xml:space="preserve">Grass Silage (25% DM) </v>
      </c>
      <c r="D14" s="83" t="str">
        <f>'Field data and Glascoed'!D14</f>
        <v>Winter wheat- grain &amp; straw</v>
      </c>
      <c r="E14" s="83" t="str">
        <f>'Field data and Glascoed'!E14</f>
        <v xml:space="preserve">Grass Silage (25% DM) </v>
      </c>
      <c r="F14" s="83" t="str">
        <f>'Field data and Glascoed'!F14</f>
        <v xml:space="preserve">Grass Silage (25% DM) </v>
      </c>
      <c r="G14" s="83" t="str">
        <f>'Field data and Glascoed'!G14</f>
        <v xml:space="preserve">Grass Silage (25% DM) </v>
      </c>
      <c r="H14" s="83" t="str">
        <f>'Field data and Glascoed'!H14</f>
        <v xml:space="preserve">Grass Silage (25% DM) </v>
      </c>
      <c r="I14" s="83" t="str">
        <f>'Field data and Glascoed'!I14</f>
        <v xml:space="preserve">Grass Silage (25% DM) </v>
      </c>
      <c r="J14" s="83" t="str">
        <f>'Field data and Glascoed'!J14</f>
        <v xml:space="preserve">Grass Silage (25% DM) </v>
      </c>
      <c r="K14" s="83" t="str">
        <f>'Field data and Glascoed'!K14</f>
        <v xml:space="preserve">Grass Silage (25% DM) </v>
      </c>
      <c r="L14" s="83" t="str">
        <f>'Field data and Glascoed'!L14</f>
        <v xml:space="preserve">Grass Silage (25% DM) </v>
      </c>
      <c r="M14" s="83">
        <f>'Field data and Glascoed'!M14</f>
        <v>0</v>
      </c>
      <c r="N14" s="83">
        <f>'Field data and Glascoed'!N14</f>
        <v>0</v>
      </c>
      <c r="O14" s="83">
        <f>'Field data and Glascoed'!O14</f>
        <v>0</v>
      </c>
      <c r="P14" s="83">
        <f>'Field data and Glascoed'!P14</f>
        <v>0</v>
      </c>
      <c r="Q14" s="83">
        <f>'Field data and Glascoed'!Q14</f>
        <v>0</v>
      </c>
      <c r="R14" s="83">
        <f>'Field data and Glascoed'!R14</f>
        <v>0</v>
      </c>
      <c r="S14" s="83">
        <f>'Field data and Glascoed'!S14</f>
        <v>0</v>
      </c>
      <c r="T14" s="83">
        <f>'Field data and Glascoed'!T14</f>
        <v>0</v>
      </c>
      <c r="U14" s="83">
        <f>'Field data and Glascoed'!U14</f>
        <v>0</v>
      </c>
      <c r="V14" s="103">
        <f>'Field data and Glascoed'!V14</f>
        <v>0</v>
      </c>
      <c r="AD14" s="22" t="s">
        <v>138</v>
      </c>
      <c r="AE14" s="22">
        <v>6</v>
      </c>
      <c r="AI14" s="43" t="s">
        <v>119</v>
      </c>
      <c r="AJ14" s="44">
        <v>0.8</v>
      </c>
      <c r="AK14" s="45">
        <v>1.7</v>
      </c>
      <c r="AL14" s="9">
        <v>12</v>
      </c>
      <c r="AM14" s="9">
        <v>6.7</v>
      </c>
      <c r="AN14" s="9" t="s">
        <v>135</v>
      </c>
    </row>
    <row r="15" spans="1:41" ht="13" x14ac:dyDescent="0.25">
      <c r="A15" s="148" t="s">
        <v>9</v>
      </c>
      <c r="B15" s="149"/>
      <c r="C15" s="49">
        <f>'Field data and Glascoed'!C15</f>
        <v>38</v>
      </c>
      <c r="D15" s="49">
        <f>'Field data and Glascoed'!D15</f>
        <v>38</v>
      </c>
      <c r="E15" s="49">
        <f>'Field data and Glascoed'!E15</f>
        <v>38</v>
      </c>
      <c r="F15" s="49">
        <f>'Field data and Glascoed'!F15</f>
        <v>38</v>
      </c>
      <c r="G15" s="49">
        <f>'Field data and Glascoed'!G15</f>
        <v>38</v>
      </c>
      <c r="H15" s="49">
        <f>'Field data and Glascoed'!H15</f>
        <v>38</v>
      </c>
      <c r="I15" s="49">
        <f>'Field data and Glascoed'!I15</f>
        <v>38</v>
      </c>
      <c r="J15" s="49">
        <f>'Field data and Glascoed'!J15</f>
        <v>38</v>
      </c>
      <c r="K15" s="49">
        <f>'Field data and Glascoed'!K15</f>
        <v>38</v>
      </c>
      <c r="L15" s="49">
        <f>'Field data and Glascoed'!L15</f>
        <v>38</v>
      </c>
      <c r="M15" s="49">
        <f>'Field data and Glascoed'!M15</f>
        <v>0</v>
      </c>
      <c r="N15" s="49">
        <f>'Field data and Glascoed'!N15</f>
        <v>0</v>
      </c>
      <c r="O15" s="49">
        <f>'Field data and Glascoed'!O15</f>
        <v>0</v>
      </c>
      <c r="P15" s="49">
        <f>'Field data and Glascoed'!P15</f>
        <v>0</v>
      </c>
      <c r="Q15" s="49">
        <f>'Field data and Glascoed'!Q15</f>
        <v>0</v>
      </c>
      <c r="R15" s="49">
        <f>'Field data and Glascoed'!R15</f>
        <v>0</v>
      </c>
      <c r="S15" s="49">
        <f>'Field data and Glascoed'!S15</f>
        <v>0</v>
      </c>
      <c r="T15" s="49">
        <f>'Field data and Glascoed'!T15</f>
        <v>0</v>
      </c>
      <c r="U15" s="49">
        <f>'Field data and Glascoed'!U15</f>
        <v>0</v>
      </c>
      <c r="V15" s="102">
        <f>'Field data and Glascoed'!V15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Glascoed'!C16</f>
        <v>Medium/Clay</v>
      </c>
      <c r="D16" s="104" t="str">
        <f>'Field data and Glascoed'!D16</f>
        <v>Medium/Clay</v>
      </c>
      <c r="E16" s="104" t="str">
        <f>'Field data and Glascoed'!E16</f>
        <v>Medium/Clay</v>
      </c>
      <c r="F16" s="104" t="str">
        <f>'Field data and Glascoed'!F16</f>
        <v>Medium/Clay</v>
      </c>
      <c r="G16" s="104" t="str">
        <f>'Field data and Glascoed'!G16</f>
        <v>Medium/Clay</v>
      </c>
      <c r="H16" s="104" t="str">
        <f>'Field data and Glascoed'!H16</f>
        <v>Medium/Clay</v>
      </c>
      <c r="I16" s="104" t="str">
        <f>'Field data and Glascoed'!I16</f>
        <v>Medium/Clay</v>
      </c>
      <c r="J16" s="104" t="str">
        <f>'Field data and Glascoed'!J16</f>
        <v>Medium/Clay</v>
      </c>
      <c r="K16" s="104" t="str">
        <f>'Field data and Glascoed'!K16</f>
        <v>Medium/Clay</v>
      </c>
      <c r="L16" s="104" t="str">
        <f>'Field data and Glascoed'!L16</f>
        <v>Medium/Clay</v>
      </c>
      <c r="M16" s="104">
        <f>'Field data and Glascoed'!M16</f>
        <v>0</v>
      </c>
      <c r="N16" s="104">
        <f>'Field data and Glascoed'!N16</f>
        <v>0</v>
      </c>
      <c r="O16" s="104">
        <f>'Field data and Glascoed'!O16</f>
        <v>0</v>
      </c>
      <c r="P16" s="104">
        <f>'Field data and Glascoed'!P16</f>
        <v>0</v>
      </c>
      <c r="Q16" s="104">
        <f>'Field data and Glascoed'!Q16</f>
        <v>0</v>
      </c>
      <c r="R16" s="104">
        <f>'Field data and Glascoed'!R16</f>
        <v>0</v>
      </c>
      <c r="S16" s="104">
        <f>'Field data and Glascoed'!S16</f>
        <v>0</v>
      </c>
      <c r="T16" s="104">
        <f>'Field data and Glascoed'!T16</f>
        <v>0</v>
      </c>
      <c r="U16" s="104">
        <f>'Field data and Glascoed'!U16</f>
        <v>0</v>
      </c>
      <c r="V16" s="105">
        <f>'Field data and Glascoed'!V16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266</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96.925795199999996</v>
      </c>
      <c r="D18" s="12">
        <f>$D32</f>
        <v>27.5969278</v>
      </c>
      <c r="E18" s="12">
        <f>$D33</f>
        <v>37.693364799999998</v>
      </c>
      <c r="F18" s="12">
        <f>$D34</f>
        <v>37.693364799999998</v>
      </c>
      <c r="G18" s="12">
        <f>$D35</f>
        <v>75.386729599999995</v>
      </c>
      <c r="H18" s="12">
        <f>$D36</f>
        <v>96.925795199999996</v>
      </c>
      <c r="I18" s="12">
        <f>$D37</f>
        <v>75.386729599999995</v>
      </c>
      <c r="J18" s="12">
        <f>$D38</f>
        <v>75.386729599999995</v>
      </c>
      <c r="K18" s="12">
        <f>$D39</f>
        <v>75.386729599999995</v>
      </c>
      <c r="L18" s="12">
        <f>$D40</f>
        <v>75.386729599999995</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32.325795200000002</v>
      </c>
      <c r="D19" s="12">
        <f t="shared" ref="D19:V19" si="1">D18-D17</f>
        <v>-238.4030722</v>
      </c>
      <c r="E19" s="12">
        <f t="shared" si="1"/>
        <v>-26.906635199999997</v>
      </c>
      <c r="F19" s="12">
        <f t="shared" si="1"/>
        <v>-26.906635199999997</v>
      </c>
      <c r="G19" s="12">
        <f t="shared" si="1"/>
        <v>10.786729600000001</v>
      </c>
      <c r="H19" s="12">
        <f t="shared" si="1"/>
        <v>32.325795200000002</v>
      </c>
      <c r="I19" s="12">
        <f t="shared" si="1"/>
        <v>10.786729600000001</v>
      </c>
      <c r="J19" s="12">
        <f t="shared" si="1"/>
        <v>10.786729600000001</v>
      </c>
      <c r="K19" s="12">
        <f t="shared" si="1"/>
        <v>10.786729600000001</v>
      </c>
      <c r="L19" s="12">
        <f t="shared" si="1"/>
        <v>10.786729600000001</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DECREASE</v>
      </c>
      <c r="E20" s="18" t="str">
        <f>IF($B33="","",IF(E$19&gt;=0,"INCREASE","DECREASE"))</f>
        <v>DECREASE</v>
      </c>
      <c r="F20" s="18" t="str">
        <f>IF($B34="","",IF(F$19&gt;=0,"INCREASE","DECREASE"))</f>
        <v>DECREASE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(VLOOKUP(D$14,$AI2:$AK24,3,FALSE))*D$15</f>
        <v>399</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8.5685911200000024</v>
      </c>
      <c r="D22" s="12">
        <f>$E32</f>
        <v>2.4396683050000005</v>
      </c>
      <c r="E22" s="12">
        <f>$E33</f>
        <v>3.3322298800000008</v>
      </c>
      <c r="F22" s="12">
        <f>$E34</f>
        <v>3.3322298800000008</v>
      </c>
      <c r="G22" s="12">
        <f>$E35</f>
        <v>6.6644597600000015</v>
      </c>
      <c r="H22" s="12">
        <f>$E36</f>
        <v>8.5685911200000024</v>
      </c>
      <c r="I22" s="12">
        <f>$E37</f>
        <v>6.6644597600000015</v>
      </c>
      <c r="J22" s="12">
        <f>$E38</f>
        <v>6.6644597600000015</v>
      </c>
      <c r="K22" s="12">
        <f>$E39</f>
        <v>6.6644597600000015</v>
      </c>
      <c r="L22" s="12">
        <f>$E40</f>
        <v>6.6644597600000015</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-219.43140887999999</v>
      </c>
      <c r="D23" s="12">
        <f t="shared" ref="D23:V23" si="3">D22-D21</f>
        <v>-396.560331695</v>
      </c>
      <c r="E23" s="12">
        <f t="shared" si="3"/>
        <v>-224.66777012</v>
      </c>
      <c r="F23" s="12">
        <f t="shared" si="3"/>
        <v>-224.66777012</v>
      </c>
      <c r="G23" s="12">
        <f t="shared" si="3"/>
        <v>-221.33554024</v>
      </c>
      <c r="H23" s="12">
        <f t="shared" si="3"/>
        <v>-219.43140887999999</v>
      </c>
      <c r="I23" s="12">
        <f t="shared" si="3"/>
        <v>-221.33554024</v>
      </c>
      <c r="J23" s="12">
        <f t="shared" si="3"/>
        <v>-221.33554024</v>
      </c>
      <c r="K23" s="12">
        <f t="shared" si="3"/>
        <v>-221.33554024</v>
      </c>
      <c r="L23" s="12">
        <f t="shared" si="3"/>
        <v>-221.33554024</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11.3</v>
      </c>
      <c r="C28" s="11">
        <v>1.53</v>
      </c>
      <c r="D28" s="11">
        <v>0.26</v>
      </c>
      <c r="E28" s="11">
        <v>4.3700000000000003E-2</v>
      </c>
      <c r="F28" s="11">
        <v>463</v>
      </c>
      <c r="G28" s="11">
        <v>34.700000000000003</v>
      </c>
      <c r="H28" s="11">
        <v>54.7</v>
      </c>
      <c r="I28" s="11">
        <v>27.6</v>
      </c>
      <c r="J28" s="11">
        <v>0.49</v>
      </c>
      <c r="K28" s="15">
        <v>0.44</v>
      </c>
      <c r="L28" s="11">
        <v>22.7</v>
      </c>
      <c r="M28" s="11">
        <v>19.100000000000001</v>
      </c>
      <c r="N28" s="11">
        <v>186000</v>
      </c>
      <c r="O28" s="11">
        <v>7510</v>
      </c>
      <c r="P28" s="11"/>
      <c r="Q28" s="11">
        <v>9560</v>
      </c>
      <c r="R28" s="11"/>
      <c r="S28" s="11">
        <v>11.3</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144</v>
      </c>
      <c r="C31" s="65">
        <f>IF(C$27="%w/w SAR",((C$28*10)*$B31),IF(C$27="%w/w DM",(((C$28*10)*($B$28/100))*$B31),IF(C$27="kg/t SAR",(C$28*$B31),IF(C$27="kg/t DM",((C$28*($B$28/100))*$B31),IF(C$27="mg/kg SAR",((C$28*0.001)*$B31),IF(C$27="mg/kg DM",(((C$28*0.001)*($B$28/100))*$B31),0))))))</f>
        <v>248.9616</v>
      </c>
      <c r="D31" s="65">
        <f>(IF(D$27="%w/w SAR",((D$28*10)*$B31),IF(D$27="%w/w DM",(((D$28*10)*($B$28/100))*$B31),IF(D$27="kg/t SAR",(D$28*$B31),IF(D$27="kg/t DM",((D$28*($B$28/100))*$B31),IF(D$27="mg/kg SAR",((D$28*0.001)*$B31),IF(D$27="mg/kg DM",(((D$28*0.001)*($B$28/100))*$B31),"0")))))))*2.291</f>
        <v>96.925795199999996</v>
      </c>
      <c r="E31" s="65">
        <f>(IF(E$27="%w/w SAR",((E$28*10)*$B31),IF(E$27="%w/w DM",(((E$28*10)*($B$28/100))*$B31),IF(E$27="kg/t SAR",(E$28*$B31),IF(E$27="kg/t DM",((E$28*($B$28/100))*$B31),IF(E$27="mg/kg SAR",((E$28*0.001)*$B31),IF(E$27="mg/kg DM",(((E$28*0.001)*($B$28/100))*$B31),"0")))))))*1.205</f>
        <v>8.5685911200000024</v>
      </c>
      <c r="F31" s="65">
        <f>(IF(F$27="%w/w SAR",((F$28*10)*$B31),IF(F$27="%w/w DM",(((F$28*10)*($B$28/100))*$B31),IF(F$27="kg/t SAR",(F$28*$B31),IF(F$27="kg/t DM",((F$28*($B$28/100))*$B31),IF(F$27="mg/kg SAR",((F$28*0.001)*$B31),IF(F$27="mg/kg DM",(((F$28*0.001)*($B$28/100))*$B31),"0")))))))*1.658</f>
        <v>12.491265888000001</v>
      </c>
      <c r="G31" s="65">
        <f t="shared" ref="G31:P46" si="5">IF(G$27="%w/w SAR",((G$28*10)*$B31),IF(G$27="%w/w DM",(((G$28*10)*($B$28/100))*$B31),IF(G$27="kg/t SAR",(G$28*$B31),IF(G$27="kg/t DM",((G$28*($B$28/100))*$B31),IF(G$27="mg/kg SAR",((G$28*0.001)*$B31),IF(G$27="mg/kg DM",(((G$28*0.001)*($B$28/100))*$B31),0))))))</f>
        <v>0.56463839999999998</v>
      </c>
      <c r="H31" s="65">
        <f t="shared" si="5"/>
        <v>0.89007840000000016</v>
      </c>
      <c r="I31" s="65">
        <f t="shared" si="5"/>
        <v>0.4491072000000001</v>
      </c>
      <c r="J31" s="65">
        <f t="shared" si="5"/>
        <v>7.9732799999999993E-3</v>
      </c>
      <c r="K31" s="65">
        <f t="shared" si="5"/>
        <v>7.1596800000000007E-3</v>
      </c>
      <c r="L31" s="65">
        <f t="shared" si="5"/>
        <v>0.36937440000000005</v>
      </c>
      <c r="M31" s="65">
        <f t="shared" si="5"/>
        <v>0.31079520000000005</v>
      </c>
      <c r="N31" s="65">
        <f t="shared" si="5"/>
        <v>3026.5920000000001</v>
      </c>
      <c r="O31" s="65">
        <f t="shared" si="5"/>
        <v>122.20272</v>
      </c>
      <c r="P31" s="65">
        <f t="shared" si="5"/>
        <v>0</v>
      </c>
      <c r="Q31" s="65">
        <f>(IF(Q$27="%w/w SAR",((Q$28*10)*$B31),IF(Q$27="%w/w DM",(((Q$28*10)*($B$28/100))*$B31),IF(Q$27="kg/t SAR",(Q$28*$B31),IF(Q$27="kg/t DM",((Q$28*($B$28/100))*$B31),IF(Q$27="mg/kg SAR",((Q$28*0.001)*$B31),IF(Q$27="mg/kg DM",(((Q$28*0.001)*($B$28/100))*$B31),0)))))))*2.5</f>
        <v>388.90080000000006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0.18387360000000003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41</v>
      </c>
      <c r="C32" s="65">
        <f t="shared" ref="C32:C50" si="6">IF(C$27="%w/w SAR",((C$28*10)*$B32),IF(C$27="%w/w DM",(((C$28*10)*($B$28/100))*$B32),IF(C$27="kg/t SAR",(C$28*$B32),IF(C$27="kg/t DM",((C$28*($B$28/100))*$B32),IF(C$27="mg/kg SAR",((C$28*0.001)*$B32),IF(C$27="mg/kg DM",(((C$28*0.001)*($B$28/100))*$B32),0))))))</f>
        <v>70.884900000000002</v>
      </c>
      <c r="D32" s="65">
        <f t="shared" ref="D32:D50" si="7">(IF(D$27="%w/w SAR",((D$28*10)*$B32),IF(D$27="%w/w DM",(((D$28*10)*($B$28/100))*$B32),IF(D$27="kg/t SAR",(D$28*$B32),IF(D$27="kg/t DM",((D$28*($B$28/100))*$B32),IF(D$27="mg/kg SAR",((D$28*0.001)*$B32),IF(D$27="mg/kg DM",(((D$28*0.001)*($B$28/100))*$B32),"0")))))))*2.291</f>
        <v>27.5969278</v>
      </c>
      <c r="E32" s="65">
        <f t="shared" ref="E32:E50" si="8">(IF(E$27="%w/w SAR",((E$28*10)*$B32),IF(E$27="%w/w DM",(((E$28*10)*($B$28/100))*$B32),IF(E$27="kg/t SAR",(E$28*$B32),IF(E$27="kg/t DM",((E$28*($B$28/100))*$B32),IF(E$27="mg/kg SAR",((E$28*0.001)*$B32),IF(E$27="mg/kg DM",(((E$28*0.001)*($B$28/100))*$B32),"0")))))))*1.205</f>
        <v>2.4396683050000005</v>
      </c>
      <c r="F32" s="65">
        <f t="shared" ref="F32:F50" si="9">(IF(F$27="%w/w SAR",((F$28*10)*$B32),IF(F$27="%w/w DM",(((F$28*10)*($B$28/100))*$B32),IF(F$27="kg/t SAR",(F$28*$B32),IF(F$27="kg/t DM",((F$28*($B$28/100))*$B32),IF(F$27="mg/kg SAR",((F$28*0.001)*$B32),IF(F$27="mg/kg DM",(((F$28*0.001)*($B$28/100))*$B32),"0")))))))*1.658</f>
        <v>3.5565409819999996</v>
      </c>
      <c r="G32" s="65">
        <f t="shared" si="5"/>
        <v>0.16076510000000002</v>
      </c>
      <c r="H32" s="65">
        <f t="shared" si="5"/>
        <v>0.25342510000000001</v>
      </c>
      <c r="I32" s="65">
        <f t="shared" si="5"/>
        <v>0.12787080000000003</v>
      </c>
      <c r="J32" s="65">
        <f t="shared" si="5"/>
        <v>2.2701700000000002E-3</v>
      </c>
      <c r="K32" s="65">
        <f t="shared" si="5"/>
        <v>2.0385200000000003E-3</v>
      </c>
      <c r="L32" s="65">
        <f t="shared" si="5"/>
        <v>0.10516910000000002</v>
      </c>
      <c r="M32" s="65">
        <f t="shared" si="5"/>
        <v>8.8490300000000008E-2</v>
      </c>
      <c r="N32" s="65">
        <f t="shared" si="5"/>
        <v>861.73800000000006</v>
      </c>
      <c r="O32" s="65">
        <f t="shared" si="5"/>
        <v>34.79383</v>
      </c>
      <c r="P32" s="65">
        <f t="shared" si="5"/>
        <v>0</v>
      </c>
      <c r="Q32" s="65">
        <f t="shared" ref="Q32:Q50" si="10">(IF(Q$27="%w/w SAR",((Q$28*10)*$B32),IF(Q$27="%w/w DM",(((Q$28*10)*($B$28/100))*$B32),IF(Q$27="kg/t SAR",(Q$28*$B32),IF(Q$27="kg/t DM",((Q$28*($B$28/100))*$B32),IF(Q$27="mg/kg SAR",((Q$28*0.001)*$B32),IF(Q$27="mg/kg DM",(((Q$28*0.001)*($B$28/100))*$B32),0)))))))*2.5</f>
        <v>110.72870000000002</v>
      </c>
      <c r="R32" s="65">
        <f t="shared" ref="R32:U50" si="11">IF(R$27="%w/w SAR",((R$28*10)*$B32),IF(R$27="%w/w DM",(((R$28*10)*($B$28/100))*$B32),IF(R$27="kg/t SAR",(R$28*$B32),IF(R$27="kg/t DM",((R$28*($B$28/100))*$B32),IF(R$27="mg/kg SAR",((R$28*0.001)*$B32),IF(R$27="mg/kg DM",(((R$28*0.001)*($B$28/100))*$B32),0))))))</f>
        <v>0</v>
      </c>
      <c r="S32" s="65">
        <f t="shared" si="11"/>
        <v>5.2352900000000001E-2</v>
      </c>
      <c r="T32" s="65">
        <f t="shared" si="11"/>
        <v>0</v>
      </c>
      <c r="U32" s="126">
        <f t="shared" si="11"/>
        <v>0</v>
      </c>
    </row>
    <row r="33" spans="1:21" s="48" customFormat="1" ht="13" x14ac:dyDescent="0.35">
      <c r="A33" s="125">
        <f>E8</f>
        <v>3</v>
      </c>
      <c r="B33" s="11">
        <v>56</v>
      </c>
      <c r="C33" s="65">
        <f t="shared" si="6"/>
        <v>96.818400000000011</v>
      </c>
      <c r="D33" s="65">
        <f t="shared" si="7"/>
        <v>37.693364799999998</v>
      </c>
      <c r="E33" s="65">
        <f t="shared" si="8"/>
        <v>3.3322298800000008</v>
      </c>
      <c r="F33" s="65">
        <f t="shared" si="9"/>
        <v>4.8577145120000003</v>
      </c>
      <c r="G33" s="65">
        <f t="shared" si="5"/>
        <v>0.21958160000000002</v>
      </c>
      <c r="H33" s="65">
        <f t="shared" si="5"/>
        <v>0.34614160000000005</v>
      </c>
      <c r="I33" s="65">
        <f t="shared" si="5"/>
        <v>0.17465280000000002</v>
      </c>
      <c r="J33" s="65">
        <f t="shared" si="5"/>
        <v>3.10072E-3</v>
      </c>
      <c r="K33" s="65">
        <f t="shared" si="5"/>
        <v>2.7843200000000003E-3</v>
      </c>
      <c r="L33" s="65">
        <f t="shared" si="5"/>
        <v>0.14364560000000001</v>
      </c>
      <c r="M33" s="65">
        <f t="shared" si="5"/>
        <v>0.12086480000000001</v>
      </c>
      <c r="N33" s="65">
        <f t="shared" si="5"/>
        <v>1177.008</v>
      </c>
      <c r="O33" s="65">
        <f t="shared" si="5"/>
        <v>47.52328</v>
      </c>
      <c r="P33" s="65">
        <f t="shared" si="5"/>
        <v>0</v>
      </c>
      <c r="Q33" s="65">
        <f t="shared" si="10"/>
        <v>151.23920000000001</v>
      </c>
      <c r="R33" s="65">
        <f t="shared" si="11"/>
        <v>0</v>
      </c>
      <c r="S33" s="65">
        <f t="shared" si="11"/>
        <v>7.1506399999999998E-2</v>
      </c>
      <c r="T33" s="65">
        <f t="shared" si="11"/>
        <v>0</v>
      </c>
      <c r="U33" s="126">
        <f t="shared" si="11"/>
        <v>0</v>
      </c>
    </row>
    <row r="34" spans="1:21" s="48" customFormat="1" ht="13" x14ac:dyDescent="0.35">
      <c r="A34" s="125">
        <f>F8</f>
        <v>4</v>
      </c>
      <c r="B34" s="11">
        <v>56</v>
      </c>
      <c r="C34" s="65">
        <f t="shared" si="6"/>
        <v>96.818400000000011</v>
      </c>
      <c r="D34" s="65">
        <f t="shared" si="7"/>
        <v>37.693364799999998</v>
      </c>
      <c r="E34" s="65">
        <f t="shared" si="8"/>
        <v>3.3322298800000008</v>
      </c>
      <c r="F34" s="65">
        <f t="shared" si="9"/>
        <v>4.8577145120000003</v>
      </c>
      <c r="G34" s="65">
        <f t="shared" si="5"/>
        <v>0.21958160000000002</v>
      </c>
      <c r="H34" s="65">
        <f t="shared" si="5"/>
        <v>0.34614160000000005</v>
      </c>
      <c r="I34" s="65">
        <f t="shared" si="5"/>
        <v>0.17465280000000002</v>
      </c>
      <c r="J34" s="65">
        <f t="shared" si="5"/>
        <v>3.10072E-3</v>
      </c>
      <c r="K34" s="65">
        <f t="shared" si="5"/>
        <v>2.7843200000000003E-3</v>
      </c>
      <c r="L34" s="65">
        <f t="shared" si="5"/>
        <v>0.14364560000000001</v>
      </c>
      <c r="M34" s="65">
        <f t="shared" si="5"/>
        <v>0.12086480000000001</v>
      </c>
      <c r="N34" s="65">
        <f t="shared" si="5"/>
        <v>1177.008</v>
      </c>
      <c r="O34" s="65">
        <f t="shared" si="5"/>
        <v>47.52328</v>
      </c>
      <c r="P34" s="65">
        <f t="shared" si="5"/>
        <v>0</v>
      </c>
      <c r="Q34" s="65">
        <f t="shared" si="10"/>
        <v>151.23920000000001</v>
      </c>
      <c r="R34" s="65">
        <f t="shared" si="11"/>
        <v>0</v>
      </c>
      <c r="S34" s="65">
        <f t="shared" si="11"/>
        <v>7.1506399999999998E-2</v>
      </c>
      <c r="T34" s="65">
        <f t="shared" si="11"/>
        <v>0</v>
      </c>
      <c r="U34" s="126">
        <f t="shared" si="11"/>
        <v>0</v>
      </c>
    </row>
    <row r="35" spans="1:21" s="48" customFormat="1" ht="13" x14ac:dyDescent="0.35">
      <c r="A35" s="125">
        <f>G8</f>
        <v>6</v>
      </c>
      <c r="B35" s="11">
        <v>112</v>
      </c>
      <c r="C35" s="65">
        <f t="shared" si="6"/>
        <v>193.63680000000002</v>
      </c>
      <c r="D35" s="65">
        <f t="shared" si="7"/>
        <v>75.386729599999995</v>
      </c>
      <c r="E35" s="65">
        <f t="shared" si="8"/>
        <v>6.6644597600000015</v>
      </c>
      <c r="F35" s="65">
        <f t="shared" si="9"/>
        <v>9.7154290240000005</v>
      </c>
      <c r="G35" s="65">
        <f t="shared" si="5"/>
        <v>0.43916320000000003</v>
      </c>
      <c r="H35" s="65">
        <f t="shared" si="5"/>
        <v>0.6922832000000001</v>
      </c>
      <c r="I35" s="65">
        <f t="shared" si="5"/>
        <v>0.34930560000000005</v>
      </c>
      <c r="J35" s="65">
        <f t="shared" si="5"/>
        <v>6.2014399999999999E-3</v>
      </c>
      <c r="K35" s="65">
        <f t="shared" si="5"/>
        <v>5.5686400000000006E-3</v>
      </c>
      <c r="L35" s="65">
        <f t="shared" si="5"/>
        <v>0.28729120000000002</v>
      </c>
      <c r="M35" s="65">
        <f t="shared" si="5"/>
        <v>0.24172960000000002</v>
      </c>
      <c r="N35" s="65">
        <f t="shared" si="5"/>
        <v>2354.0160000000001</v>
      </c>
      <c r="O35" s="65">
        <f t="shared" si="5"/>
        <v>95.046559999999999</v>
      </c>
      <c r="P35" s="65">
        <f t="shared" si="5"/>
        <v>0</v>
      </c>
      <c r="Q35" s="65">
        <f t="shared" si="10"/>
        <v>302.47840000000002</v>
      </c>
      <c r="R35" s="65">
        <f t="shared" si="11"/>
        <v>0</v>
      </c>
      <c r="S35" s="65">
        <f t="shared" si="11"/>
        <v>0.1430128</v>
      </c>
      <c r="T35" s="65">
        <f t="shared" si="11"/>
        <v>0</v>
      </c>
      <c r="U35" s="126">
        <f t="shared" si="11"/>
        <v>0</v>
      </c>
    </row>
    <row r="36" spans="1:21" s="48" customFormat="1" ht="13" x14ac:dyDescent="0.35">
      <c r="A36" s="125">
        <f>H8</f>
        <v>7</v>
      </c>
      <c r="B36" s="11">
        <v>144</v>
      </c>
      <c r="C36" s="65">
        <f t="shared" si="6"/>
        <v>248.9616</v>
      </c>
      <c r="D36" s="65">
        <f t="shared" si="7"/>
        <v>96.925795199999996</v>
      </c>
      <c r="E36" s="65">
        <f t="shared" si="8"/>
        <v>8.5685911200000024</v>
      </c>
      <c r="F36" s="65">
        <f t="shared" si="9"/>
        <v>12.491265888000001</v>
      </c>
      <c r="G36" s="65">
        <f t="shared" si="5"/>
        <v>0.56463839999999998</v>
      </c>
      <c r="H36" s="65">
        <f t="shared" si="5"/>
        <v>0.89007840000000016</v>
      </c>
      <c r="I36" s="65">
        <f t="shared" si="5"/>
        <v>0.4491072000000001</v>
      </c>
      <c r="J36" s="65">
        <f t="shared" si="5"/>
        <v>7.9732799999999993E-3</v>
      </c>
      <c r="K36" s="65">
        <f t="shared" si="5"/>
        <v>7.1596800000000007E-3</v>
      </c>
      <c r="L36" s="65">
        <f t="shared" si="5"/>
        <v>0.36937440000000005</v>
      </c>
      <c r="M36" s="65">
        <f t="shared" si="5"/>
        <v>0.31079520000000005</v>
      </c>
      <c r="N36" s="65">
        <f t="shared" si="5"/>
        <v>3026.5920000000001</v>
      </c>
      <c r="O36" s="65">
        <f t="shared" si="5"/>
        <v>122.20272</v>
      </c>
      <c r="P36" s="65">
        <f t="shared" si="5"/>
        <v>0</v>
      </c>
      <c r="Q36" s="65">
        <f t="shared" si="10"/>
        <v>388.90080000000006</v>
      </c>
      <c r="R36" s="65">
        <f t="shared" si="11"/>
        <v>0</v>
      </c>
      <c r="S36" s="65">
        <f t="shared" si="11"/>
        <v>0.18387360000000003</v>
      </c>
      <c r="T36" s="65">
        <f t="shared" si="11"/>
        <v>0</v>
      </c>
      <c r="U36" s="126">
        <f t="shared" si="11"/>
        <v>0</v>
      </c>
    </row>
    <row r="37" spans="1:21" s="48" customFormat="1" ht="13" x14ac:dyDescent="0.35">
      <c r="A37" s="125">
        <f>I8</f>
        <v>8</v>
      </c>
      <c r="B37" s="11">
        <v>112</v>
      </c>
      <c r="C37" s="65">
        <f t="shared" si="6"/>
        <v>193.63680000000002</v>
      </c>
      <c r="D37" s="65">
        <f t="shared" si="7"/>
        <v>75.386729599999995</v>
      </c>
      <c r="E37" s="65">
        <f t="shared" si="8"/>
        <v>6.6644597600000015</v>
      </c>
      <c r="F37" s="65">
        <f t="shared" si="9"/>
        <v>9.7154290240000005</v>
      </c>
      <c r="G37" s="65">
        <f t="shared" si="5"/>
        <v>0.43916320000000003</v>
      </c>
      <c r="H37" s="65">
        <f t="shared" si="5"/>
        <v>0.6922832000000001</v>
      </c>
      <c r="I37" s="65">
        <f t="shared" si="5"/>
        <v>0.34930560000000005</v>
      </c>
      <c r="J37" s="65">
        <f t="shared" si="5"/>
        <v>6.2014399999999999E-3</v>
      </c>
      <c r="K37" s="65">
        <f t="shared" si="5"/>
        <v>5.5686400000000006E-3</v>
      </c>
      <c r="L37" s="65">
        <f t="shared" si="5"/>
        <v>0.28729120000000002</v>
      </c>
      <c r="M37" s="65">
        <f t="shared" si="5"/>
        <v>0.24172960000000002</v>
      </c>
      <c r="N37" s="65">
        <f t="shared" si="5"/>
        <v>2354.0160000000001</v>
      </c>
      <c r="O37" s="65">
        <f t="shared" si="5"/>
        <v>95.046559999999999</v>
      </c>
      <c r="P37" s="65">
        <f t="shared" si="5"/>
        <v>0</v>
      </c>
      <c r="Q37" s="65">
        <f t="shared" si="10"/>
        <v>302.47840000000002</v>
      </c>
      <c r="R37" s="65">
        <f t="shared" si="11"/>
        <v>0</v>
      </c>
      <c r="S37" s="65">
        <f t="shared" si="11"/>
        <v>0.1430128</v>
      </c>
      <c r="T37" s="65">
        <f t="shared" si="11"/>
        <v>0</v>
      </c>
      <c r="U37" s="126">
        <f t="shared" si="11"/>
        <v>0</v>
      </c>
    </row>
    <row r="38" spans="1:21" s="48" customFormat="1" ht="13" x14ac:dyDescent="0.35">
      <c r="A38" s="125">
        <f>J8</f>
        <v>9</v>
      </c>
      <c r="B38" s="11">
        <v>112</v>
      </c>
      <c r="C38" s="65">
        <f t="shared" si="6"/>
        <v>193.63680000000002</v>
      </c>
      <c r="D38" s="65">
        <f t="shared" si="7"/>
        <v>75.386729599999995</v>
      </c>
      <c r="E38" s="65">
        <f t="shared" si="8"/>
        <v>6.6644597600000015</v>
      </c>
      <c r="F38" s="65">
        <f t="shared" si="9"/>
        <v>9.7154290240000005</v>
      </c>
      <c r="G38" s="65">
        <f t="shared" si="5"/>
        <v>0.43916320000000003</v>
      </c>
      <c r="H38" s="65">
        <f t="shared" si="5"/>
        <v>0.6922832000000001</v>
      </c>
      <c r="I38" s="65">
        <f t="shared" si="5"/>
        <v>0.34930560000000005</v>
      </c>
      <c r="J38" s="65">
        <f t="shared" si="5"/>
        <v>6.2014399999999999E-3</v>
      </c>
      <c r="K38" s="65">
        <f t="shared" si="5"/>
        <v>5.5686400000000006E-3</v>
      </c>
      <c r="L38" s="65">
        <f t="shared" si="5"/>
        <v>0.28729120000000002</v>
      </c>
      <c r="M38" s="65">
        <f t="shared" si="5"/>
        <v>0.24172960000000002</v>
      </c>
      <c r="N38" s="65">
        <f t="shared" si="5"/>
        <v>2354.0160000000001</v>
      </c>
      <c r="O38" s="65">
        <f t="shared" si="5"/>
        <v>95.046559999999999</v>
      </c>
      <c r="P38" s="65">
        <f t="shared" si="5"/>
        <v>0</v>
      </c>
      <c r="Q38" s="65">
        <f t="shared" si="10"/>
        <v>302.47840000000002</v>
      </c>
      <c r="R38" s="65">
        <f t="shared" si="11"/>
        <v>0</v>
      </c>
      <c r="S38" s="65">
        <f t="shared" si="11"/>
        <v>0.1430128</v>
      </c>
      <c r="T38" s="65">
        <f t="shared" si="11"/>
        <v>0</v>
      </c>
      <c r="U38" s="126">
        <f t="shared" si="11"/>
        <v>0</v>
      </c>
    </row>
    <row r="39" spans="1:21" s="48" customFormat="1" ht="13" x14ac:dyDescent="0.35">
      <c r="A39" s="125">
        <f>K8</f>
        <v>10</v>
      </c>
      <c r="B39" s="11">
        <v>112</v>
      </c>
      <c r="C39" s="65">
        <f t="shared" si="6"/>
        <v>193.63680000000002</v>
      </c>
      <c r="D39" s="65">
        <f t="shared" si="7"/>
        <v>75.386729599999995</v>
      </c>
      <c r="E39" s="65">
        <f t="shared" si="8"/>
        <v>6.6644597600000015</v>
      </c>
      <c r="F39" s="65">
        <f t="shared" si="9"/>
        <v>9.7154290240000005</v>
      </c>
      <c r="G39" s="65">
        <f t="shared" si="5"/>
        <v>0.43916320000000003</v>
      </c>
      <c r="H39" s="65">
        <f t="shared" si="5"/>
        <v>0.6922832000000001</v>
      </c>
      <c r="I39" s="65">
        <f t="shared" si="5"/>
        <v>0.34930560000000005</v>
      </c>
      <c r="J39" s="65">
        <f t="shared" si="5"/>
        <v>6.2014399999999999E-3</v>
      </c>
      <c r="K39" s="65">
        <f t="shared" si="5"/>
        <v>5.5686400000000006E-3</v>
      </c>
      <c r="L39" s="65">
        <f t="shared" si="5"/>
        <v>0.28729120000000002</v>
      </c>
      <c r="M39" s="65">
        <f t="shared" si="5"/>
        <v>0.24172960000000002</v>
      </c>
      <c r="N39" s="65">
        <f t="shared" si="5"/>
        <v>2354.0160000000001</v>
      </c>
      <c r="O39" s="65">
        <f t="shared" si="5"/>
        <v>95.046559999999999</v>
      </c>
      <c r="P39" s="65">
        <f t="shared" si="5"/>
        <v>0</v>
      </c>
      <c r="Q39" s="65">
        <f t="shared" si="10"/>
        <v>302.47840000000002</v>
      </c>
      <c r="R39" s="65">
        <f t="shared" si="11"/>
        <v>0</v>
      </c>
      <c r="S39" s="65">
        <f t="shared" si="11"/>
        <v>0.1430128</v>
      </c>
      <c r="T39" s="65">
        <f t="shared" si="11"/>
        <v>0</v>
      </c>
      <c r="U39" s="126">
        <f t="shared" si="11"/>
        <v>0</v>
      </c>
    </row>
    <row r="40" spans="1:21" s="48" customFormat="1" ht="13" x14ac:dyDescent="0.35">
      <c r="A40" s="125">
        <f>L8</f>
        <v>11</v>
      </c>
      <c r="B40" s="11">
        <v>112</v>
      </c>
      <c r="C40" s="65">
        <f t="shared" si="6"/>
        <v>193.63680000000002</v>
      </c>
      <c r="D40" s="65">
        <f t="shared" si="7"/>
        <v>75.386729599999995</v>
      </c>
      <c r="E40" s="65">
        <f t="shared" si="8"/>
        <v>6.6644597600000015</v>
      </c>
      <c r="F40" s="65">
        <f t="shared" si="9"/>
        <v>9.7154290240000005</v>
      </c>
      <c r="G40" s="65">
        <f t="shared" si="5"/>
        <v>0.43916320000000003</v>
      </c>
      <c r="H40" s="65">
        <f t="shared" si="5"/>
        <v>0.6922832000000001</v>
      </c>
      <c r="I40" s="65">
        <f t="shared" si="5"/>
        <v>0.34930560000000005</v>
      </c>
      <c r="J40" s="65">
        <f t="shared" si="5"/>
        <v>6.2014399999999999E-3</v>
      </c>
      <c r="K40" s="65">
        <f t="shared" si="5"/>
        <v>5.5686400000000006E-3</v>
      </c>
      <c r="L40" s="65">
        <f t="shared" si="5"/>
        <v>0.28729120000000002</v>
      </c>
      <c r="M40" s="65">
        <f t="shared" si="5"/>
        <v>0.24172960000000002</v>
      </c>
      <c r="N40" s="65">
        <f t="shared" si="5"/>
        <v>2354.0160000000001</v>
      </c>
      <c r="O40" s="65">
        <f t="shared" si="5"/>
        <v>95.046559999999999</v>
      </c>
      <c r="P40" s="65">
        <f t="shared" si="5"/>
        <v>0</v>
      </c>
      <c r="Q40" s="65">
        <f t="shared" si="10"/>
        <v>302.47840000000002</v>
      </c>
      <c r="R40" s="65">
        <f t="shared" si="11"/>
        <v>0</v>
      </c>
      <c r="S40" s="65">
        <f t="shared" si="11"/>
        <v>0.1430128</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Arable</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6.7</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6.1</v>
      </c>
      <c r="C60" s="64">
        <f t="shared" ref="C60:U60" si="14">D10</f>
        <v>7.8</v>
      </c>
      <c r="D60" s="64">
        <f t="shared" si="14"/>
        <v>6.8</v>
      </c>
      <c r="E60" s="64">
        <f t="shared" si="14"/>
        <v>7.2</v>
      </c>
      <c r="F60" s="64">
        <f t="shared" si="14"/>
        <v>6.7</v>
      </c>
      <c r="G60" s="64">
        <f t="shared" si="14"/>
        <v>6.6</v>
      </c>
      <c r="H60" s="64">
        <f t="shared" si="14"/>
        <v>6.6</v>
      </c>
      <c r="I60" s="64">
        <f t="shared" si="14"/>
        <v>6.8</v>
      </c>
      <c r="J60" s="64">
        <f t="shared" si="14"/>
        <v>6.8</v>
      </c>
      <c r="K60" s="64">
        <f t="shared" si="14"/>
        <v>6.7</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144</v>
      </c>
      <c r="C62" s="65">
        <f>B32</f>
        <v>41</v>
      </c>
      <c r="D62" s="65">
        <f>B33</f>
        <v>56</v>
      </c>
      <c r="E62" s="65">
        <f>B34</f>
        <v>56</v>
      </c>
      <c r="F62" s="65">
        <f>B35</f>
        <v>112</v>
      </c>
      <c r="G62" s="65">
        <f>B36</f>
        <v>144</v>
      </c>
      <c r="H62" s="65">
        <f>B37</f>
        <v>112</v>
      </c>
      <c r="I62" s="65">
        <f>B38</f>
        <v>112</v>
      </c>
      <c r="J62" s="65">
        <f>B39</f>
        <v>112</v>
      </c>
      <c r="K62" s="65">
        <f>B40</f>
        <v>112</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-8.7999999999999972</v>
      </c>
      <c r="D64" s="65">
        <f t="shared" si="17"/>
        <v>-3.5999999999999979</v>
      </c>
      <c r="E64" s="65">
        <f t="shared" si="17"/>
        <v>-6</v>
      </c>
      <c r="F64" s="65">
        <f t="shared" si="17"/>
        <v>-3</v>
      </c>
      <c r="G64" s="65">
        <f t="shared" si="17"/>
        <v>-2.3999999999999968</v>
      </c>
      <c r="H64" s="65">
        <f t="shared" si="17"/>
        <v>-2.3999999999999968</v>
      </c>
      <c r="I64" s="65">
        <f t="shared" si="17"/>
        <v>-3.5999999999999979</v>
      </c>
      <c r="J64" s="65">
        <f t="shared" si="17"/>
        <v>-3.5999999999999979</v>
      </c>
      <c r="K64" s="65">
        <f t="shared" si="17"/>
        <v>-3</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8.7999999999999972</v>
      </c>
      <c r="D65" s="65">
        <f t="shared" si="18"/>
        <v>3.5999999999999979</v>
      </c>
      <c r="E65" s="65">
        <f t="shared" si="18"/>
        <v>6</v>
      </c>
      <c r="F65" s="65">
        <f t="shared" si="18"/>
        <v>3</v>
      </c>
      <c r="G65" s="65">
        <f t="shared" si="18"/>
        <v>2.3999999999999968</v>
      </c>
      <c r="H65" s="65">
        <f t="shared" si="18"/>
        <v>2.3999999999999968</v>
      </c>
      <c r="I65" s="65">
        <f t="shared" si="18"/>
        <v>3.5999999999999979</v>
      </c>
      <c r="J65" s="65">
        <f t="shared" si="18"/>
        <v>3.5999999999999979</v>
      </c>
      <c r="K65" s="65">
        <f t="shared" si="18"/>
        <v>3</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abSelected="1" zoomScale="90" zoomScaleNormal="90" workbookViewId="0">
      <selection activeCell="H55" sqref="H5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Glascoed'!C1:D1</f>
        <v>PAN-031990</v>
      </c>
      <c r="D1" s="173"/>
      <c r="E1" s="106" t="s">
        <v>45</v>
      </c>
      <c r="F1" s="113">
        <f>'Field data and Glascoed'!F1</f>
        <v>32.33</v>
      </c>
      <c r="G1" s="162" t="s">
        <v>43</v>
      </c>
      <c r="H1" s="163"/>
      <c r="I1" s="109">
        <v>4.18</v>
      </c>
      <c r="J1" s="130" t="s">
        <v>153</v>
      </c>
      <c r="K1" s="131"/>
      <c r="L1" s="109">
        <v>580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Glascoed'!C2:D2</f>
        <v>GP3792SK</v>
      </c>
      <c r="D2" s="169"/>
      <c r="E2" s="96" t="s">
        <v>109</v>
      </c>
      <c r="F2" s="110">
        <v>20702</v>
      </c>
      <c r="G2" s="164" t="s">
        <v>110</v>
      </c>
      <c r="H2" s="165"/>
      <c r="I2" s="110">
        <v>1429</v>
      </c>
      <c r="J2" s="132" t="s">
        <v>158</v>
      </c>
      <c r="K2" s="133"/>
      <c r="L2" s="110">
        <v>1.08</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Glascoed'!C3:D3</f>
        <v>Byproduct Recovery Ltd</v>
      </c>
      <c r="D3" s="169"/>
      <c r="E3" s="96" t="s">
        <v>108</v>
      </c>
      <c r="F3" s="111" t="s">
        <v>78</v>
      </c>
      <c r="G3" s="132" t="s">
        <v>159</v>
      </c>
      <c r="H3" s="133"/>
      <c r="I3" s="110">
        <v>200</v>
      </c>
      <c r="J3" s="134" t="s">
        <v>154</v>
      </c>
      <c r="K3" s="135"/>
      <c r="L3" s="110">
        <f>(L1/(L2*10000))*100</f>
        <v>5.3703703703703702</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Glascoed'!C4:D4</f>
        <v>Bryn Cnewyllyn, Hiraddug Road, Dyserth, Rhyl. LL18 6HS</v>
      </c>
      <c r="D4" s="171"/>
      <c r="E4" s="99" t="s">
        <v>1</v>
      </c>
      <c r="F4" s="110" t="s">
        <v>170</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Glascoed'!C5:D5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Glascoed'!C8</f>
        <v>1</v>
      </c>
      <c r="D8" s="49">
        <f>'Field data and Glascoed'!D8</f>
        <v>2</v>
      </c>
      <c r="E8" s="49">
        <f>'Field data and Glascoed'!E8</f>
        <v>3</v>
      </c>
      <c r="F8" s="49">
        <f>'Field data and Glascoed'!F8</f>
        <v>4</v>
      </c>
      <c r="G8" s="49">
        <f>'Field data and Glascoed'!G8</f>
        <v>6</v>
      </c>
      <c r="H8" s="49">
        <f>'Field data and Glascoed'!H8</f>
        <v>7</v>
      </c>
      <c r="I8" s="49">
        <f>'Field data and Glascoed'!I8</f>
        <v>8</v>
      </c>
      <c r="J8" s="49">
        <f>'Field data and Glascoed'!J8</f>
        <v>9</v>
      </c>
      <c r="K8" s="49">
        <f>'Field data and Glascoed'!K8</f>
        <v>10</v>
      </c>
      <c r="L8" s="49">
        <f>'Field data and Glascoed'!L8</f>
        <v>11</v>
      </c>
      <c r="M8" s="49">
        <f>'Field data and Glascoed'!M8</f>
        <v>0</v>
      </c>
      <c r="N8" s="49">
        <f>'Field data and Glascoed'!N8</f>
        <v>0</v>
      </c>
      <c r="O8" s="49">
        <f>'Field data and Glascoed'!O8</f>
        <v>0</v>
      </c>
      <c r="P8" s="49">
        <f>'Field data and Glascoed'!P8</f>
        <v>0</v>
      </c>
      <c r="Q8" s="49">
        <f>'Field data and Glascoed'!Q8</f>
        <v>0</v>
      </c>
      <c r="R8" s="49">
        <f>'Field data and Glascoed'!R8</f>
        <v>0</v>
      </c>
      <c r="S8" s="49">
        <f>'Field data and Glascoed'!S8</f>
        <v>0</v>
      </c>
      <c r="T8" s="49">
        <f>'Field data and Glascoed'!T8</f>
        <v>0</v>
      </c>
      <c r="U8" s="49">
        <f>'Field data and Glascoed'!U8</f>
        <v>0</v>
      </c>
      <c r="V8" s="102">
        <f>'Field data and Glascoed'!V8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Glascoed'!C9</f>
        <v>m</v>
      </c>
      <c r="D9" s="49">
        <f>'Field data and Glascoed'!D9</f>
        <v>2</v>
      </c>
      <c r="E9" s="49" t="str">
        <f>'Field data and Glascoed'!E9</f>
        <v>m</v>
      </c>
      <c r="F9" s="49" t="str">
        <f>'Field data and Glascoed'!F9</f>
        <v>L</v>
      </c>
      <c r="G9" s="49" t="str">
        <f>'Field data and Glascoed'!G9</f>
        <v>m</v>
      </c>
      <c r="H9" s="49" t="str">
        <f>'Field data and Glascoed'!H9</f>
        <v>m</v>
      </c>
      <c r="I9" s="49" t="str">
        <f>'Field data and Glascoed'!I9</f>
        <v>m</v>
      </c>
      <c r="J9" s="49" t="str">
        <f>'Field data and Glascoed'!J9</f>
        <v>m</v>
      </c>
      <c r="K9" s="49" t="str">
        <f>'Field data and Glascoed'!K9</f>
        <v>m</v>
      </c>
      <c r="L9" s="49" t="str">
        <f>'Field data and Glascoed'!L9</f>
        <v>m</v>
      </c>
      <c r="M9" s="49">
        <f>'Field data and Glascoed'!M9</f>
        <v>0</v>
      </c>
      <c r="N9" s="49">
        <f>'Field data and Glascoed'!N9</f>
        <v>0</v>
      </c>
      <c r="O9" s="49">
        <f>'Field data and Glascoed'!O9</f>
        <v>0</v>
      </c>
      <c r="P9" s="49">
        <f>'Field data and Glascoed'!P9</f>
        <v>0</v>
      </c>
      <c r="Q9" s="49">
        <f>'Field data and Glascoed'!Q9</f>
        <v>0</v>
      </c>
      <c r="R9" s="49">
        <f>'Field data and Glascoed'!R9</f>
        <v>0</v>
      </c>
      <c r="S9" s="49">
        <f>'Field data and Glascoed'!S9</f>
        <v>0</v>
      </c>
      <c r="T9" s="49">
        <f>'Field data and Glascoed'!T9</f>
        <v>0</v>
      </c>
      <c r="U9" s="49">
        <f>'Field data and Glascoed'!U9</f>
        <v>0</v>
      </c>
      <c r="V9" s="102">
        <f>'Field data and Glascoed'!V9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Glascoed'!C10</f>
        <v>6.1</v>
      </c>
      <c r="D10" s="49">
        <f>'Field data and Glascoed'!D10</f>
        <v>7.8</v>
      </c>
      <c r="E10" s="49">
        <f>'Field data and Glascoed'!E10</f>
        <v>6.8</v>
      </c>
      <c r="F10" s="49">
        <f>'Field data and Glascoed'!F10</f>
        <v>7.2</v>
      </c>
      <c r="G10" s="49">
        <f>'Field data and Glascoed'!G10</f>
        <v>6.7</v>
      </c>
      <c r="H10" s="49">
        <f>'Field data and Glascoed'!H10</f>
        <v>6.6</v>
      </c>
      <c r="I10" s="49">
        <f>'Field data and Glascoed'!I10</f>
        <v>6.6</v>
      </c>
      <c r="J10" s="49">
        <f>'Field data and Glascoed'!J10</f>
        <v>6.8</v>
      </c>
      <c r="K10" s="49">
        <f>'Field data and Glascoed'!K10</f>
        <v>6.8</v>
      </c>
      <c r="L10" s="49">
        <f>'Field data and Glascoed'!L10</f>
        <v>6.7</v>
      </c>
      <c r="M10" s="49">
        <f>'Field data and Glascoed'!M10</f>
        <v>0</v>
      </c>
      <c r="N10" s="49">
        <f>'Field data and Glascoed'!N10</f>
        <v>0</v>
      </c>
      <c r="O10" s="49">
        <f>'Field data and Glascoed'!O10</f>
        <v>0</v>
      </c>
      <c r="P10" s="49">
        <f>'Field data and Glascoed'!P10</f>
        <v>0</v>
      </c>
      <c r="Q10" s="49">
        <f>'Field data and Glascoed'!Q10</f>
        <v>0</v>
      </c>
      <c r="R10" s="49">
        <f>'Field data and Glascoed'!R10</f>
        <v>0</v>
      </c>
      <c r="S10" s="49">
        <f>'Field data and Glascoed'!S10</f>
        <v>0</v>
      </c>
      <c r="T10" s="49">
        <f>'Field data and Glascoed'!T10</f>
        <v>0</v>
      </c>
      <c r="U10" s="49">
        <f>'Field data and Glascoed'!U10</f>
        <v>0</v>
      </c>
      <c r="V10" s="102">
        <f>'Field data and Glascoed'!V10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Glascoed'!C11</f>
        <v>0</v>
      </c>
      <c r="D11" s="49">
        <f>'Field data and Glascoed'!D11</f>
        <v>3</v>
      </c>
      <c r="E11" s="49">
        <f>'Field data and Glascoed'!E11</f>
        <v>3</v>
      </c>
      <c r="F11" s="49">
        <f>'Field data and Glascoed'!F11</f>
        <v>3</v>
      </c>
      <c r="G11" s="49">
        <f>'Field data and Glascoed'!G11</f>
        <v>2</v>
      </c>
      <c r="H11" s="49">
        <f>'Field data and Glascoed'!H11</f>
        <v>1</v>
      </c>
      <c r="I11" s="49">
        <f>'Field data and Glascoed'!I11</f>
        <v>2</v>
      </c>
      <c r="J11" s="49">
        <f>'Field data and Glascoed'!J11</f>
        <v>2</v>
      </c>
      <c r="K11" s="49">
        <f>'Field data and Glascoed'!K11</f>
        <v>2</v>
      </c>
      <c r="L11" s="49">
        <f>'Field data and Glascoed'!L11</f>
        <v>2</v>
      </c>
      <c r="M11" s="49">
        <f>'Field data and Glascoed'!M11</f>
        <v>0</v>
      </c>
      <c r="N11" s="49">
        <f>'Field data and Glascoed'!N11</f>
        <v>0</v>
      </c>
      <c r="O11" s="49">
        <f>'Field data and Glascoed'!O11</f>
        <v>0</v>
      </c>
      <c r="P11" s="49">
        <f>'Field data and Glascoed'!P11</f>
        <v>0</v>
      </c>
      <c r="Q11" s="49">
        <f>'Field data and Glascoed'!Q11</f>
        <v>0</v>
      </c>
      <c r="R11" s="49">
        <f>'Field data and Glascoed'!R11</f>
        <v>0</v>
      </c>
      <c r="S11" s="49">
        <f>'Field data and Glascoed'!S11</f>
        <v>0</v>
      </c>
      <c r="T11" s="49">
        <f>'Field data and Glascoed'!T11</f>
        <v>0</v>
      </c>
      <c r="U11" s="49">
        <f>'Field data and Glascoed'!U11</f>
        <v>0</v>
      </c>
      <c r="V11" s="102">
        <f>'Field data and Glascoed'!V11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Glascoed'!C12</f>
        <v>2</v>
      </c>
      <c r="D12" s="49">
        <f>'Field data and Glascoed'!D12</f>
        <v>2</v>
      </c>
      <c r="E12" s="49">
        <f>'Field data and Glascoed'!E12</f>
        <v>2</v>
      </c>
      <c r="F12" s="49">
        <f>'Field data and Glascoed'!F12</f>
        <v>1</v>
      </c>
      <c r="G12" s="49">
        <f>'Field data and Glascoed'!G12</f>
        <v>1</v>
      </c>
      <c r="H12" s="49">
        <f>'Field data and Glascoed'!H12</f>
        <v>0</v>
      </c>
      <c r="I12" s="49">
        <f>'Field data and Glascoed'!I12</f>
        <v>0</v>
      </c>
      <c r="J12" s="49">
        <f>'Field data and Glascoed'!J12</f>
        <v>0</v>
      </c>
      <c r="K12" s="49">
        <f>'Field data and Glascoed'!K12</f>
        <v>1</v>
      </c>
      <c r="L12" s="49">
        <f>'Field data and Glascoed'!L12</f>
        <v>0</v>
      </c>
      <c r="M12" s="49">
        <f>'Field data and Glascoed'!M12</f>
        <v>0</v>
      </c>
      <c r="N12" s="49">
        <f>'Field data and Glascoed'!N12</f>
        <v>0</v>
      </c>
      <c r="O12" s="49">
        <f>'Field data and Glascoed'!O12</f>
        <v>0</v>
      </c>
      <c r="P12" s="49">
        <f>'Field data and Glascoed'!P12</f>
        <v>0</v>
      </c>
      <c r="Q12" s="49">
        <f>'Field data and Glascoed'!Q12</f>
        <v>0</v>
      </c>
      <c r="R12" s="49">
        <f>'Field data and Glascoed'!R12</f>
        <v>0</v>
      </c>
      <c r="S12" s="49">
        <f>'Field data and Glascoed'!S12</f>
        <v>0</v>
      </c>
      <c r="T12" s="49">
        <f>'Field data and Glascoed'!T12</f>
        <v>0</v>
      </c>
      <c r="U12" s="49">
        <f>'Field data and Glascoed'!U12</f>
        <v>0</v>
      </c>
      <c r="V12" s="102">
        <f>'Field data and Glascoed'!V12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Glascoed'!C13</f>
        <v>3</v>
      </c>
      <c r="D13" s="49">
        <f>'Field data and Glascoed'!D13</f>
        <v>3</v>
      </c>
      <c r="E13" s="49">
        <f>'Field data and Glascoed'!E13</f>
        <v>3</v>
      </c>
      <c r="F13" s="49">
        <f>'Field data and Glascoed'!F13</f>
        <v>3</v>
      </c>
      <c r="G13" s="49">
        <f>'Field data and Glascoed'!G13</f>
        <v>2</v>
      </c>
      <c r="H13" s="49">
        <f>'Field data and Glascoed'!H13</f>
        <v>2</v>
      </c>
      <c r="I13" s="49">
        <f>'Field data and Glascoed'!I13</f>
        <v>2</v>
      </c>
      <c r="J13" s="49">
        <f>'Field data and Glascoed'!J13</f>
        <v>2</v>
      </c>
      <c r="K13" s="49">
        <f>'Field data and Glascoed'!K13</f>
        <v>2</v>
      </c>
      <c r="L13" s="49">
        <f>'Field data and Glascoed'!L13</f>
        <v>2</v>
      </c>
      <c r="M13" s="49">
        <f>'Field data and Glascoed'!M13</f>
        <v>0</v>
      </c>
      <c r="N13" s="49">
        <f>'Field data and Glascoed'!N13</f>
        <v>0</v>
      </c>
      <c r="O13" s="49">
        <f>'Field data and Glascoed'!O13</f>
        <v>0</v>
      </c>
      <c r="P13" s="49">
        <f>'Field data and Glascoed'!P13</f>
        <v>0</v>
      </c>
      <c r="Q13" s="49">
        <f>'Field data and Glascoed'!Q13</f>
        <v>0</v>
      </c>
      <c r="R13" s="49">
        <f>'Field data and Glascoed'!R13</f>
        <v>0</v>
      </c>
      <c r="S13" s="49">
        <f>'Field data and Glascoed'!S13</f>
        <v>0</v>
      </c>
      <c r="T13" s="49">
        <f>'Field data and Glascoed'!T13</f>
        <v>0</v>
      </c>
      <c r="U13" s="49">
        <f>'Field data and Glascoed'!U13</f>
        <v>0</v>
      </c>
      <c r="V13" s="102">
        <f>'Field data and Glascoed'!V13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Glascoed'!C14</f>
        <v xml:space="preserve">Grass Silage (25% DM) </v>
      </c>
      <c r="D14" s="83" t="str">
        <f>'Field data and Glascoed'!D14</f>
        <v>Winter wheat- grain &amp; straw</v>
      </c>
      <c r="E14" s="83" t="str">
        <f>'Field data and Glascoed'!E14</f>
        <v xml:space="preserve">Grass Silage (25% DM) </v>
      </c>
      <c r="F14" s="83" t="str">
        <f>'Field data and Glascoed'!F14</f>
        <v xml:space="preserve">Grass Silage (25% DM) </v>
      </c>
      <c r="G14" s="83" t="str">
        <f>'Field data and Glascoed'!G14</f>
        <v xml:space="preserve">Grass Silage (25% DM) </v>
      </c>
      <c r="H14" s="83" t="str">
        <f>'Field data and Glascoed'!H14</f>
        <v xml:space="preserve">Grass Silage (25% DM) </v>
      </c>
      <c r="I14" s="83" t="str">
        <f>'Field data and Glascoed'!I14</f>
        <v xml:space="preserve">Grass Silage (25% DM) </v>
      </c>
      <c r="J14" s="83" t="str">
        <f>'Field data and Glascoed'!J14</f>
        <v xml:space="preserve">Grass Silage (25% DM) </v>
      </c>
      <c r="K14" s="83" t="str">
        <f>'Field data and Glascoed'!K14</f>
        <v xml:space="preserve">Grass Silage (25% DM) </v>
      </c>
      <c r="L14" s="83" t="str">
        <f>'Field data and Glascoed'!L14</f>
        <v xml:space="preserve">Grass Silage (25% DM) </v>
      </c>
      <c r="M14" s="83">
        <f>'Field data and Glascoed'!M14</f>
        <v>0</v>
      </c>
      <c r="N14" s="83">
        <f>'Field data and Glascoed'!N14</f>
        <v>0</v>
      </c>
      <c r="O14" s="83">
        <f>'Field data and Glascoed'!O14</f>
        <v>0</v>
      </c>
      <c r="P14" s="83">
        <f>'Field data and Glascoed'!P14</f>
        <v>0</v>
      </c>
      <c r="Q14" s="83">
        <f>'Field data and Glascoed'!Q14</f>
        <v>0</v>
      </c>
      <c r="R14" s="83">
        <f>'Field data and Glascoed'!R14</f>
        <v>0</v>
      </c>
      <c r="S14" s="83">
        <f>'Field data and Glascoed'!S14</f>
        <v>0</v>
      </c>
      <c r="T14" s="83">
        <f>'Field data and Glascoed'!T14</f>
        <v>0</v>
      </c>
      <c r="U14" s="83">
        <f>'Field data and Glascoed'!U14</f>
        <v>0</v>
      </c>
      <c r="V14" s="103">
        <f>'Field data and Glascoed'!V14</f>
        <v>0</v>
      </c>
      <c r="AD14" s="22" t="s">
        <v>138</v>
      </c>
      <c r="AE14" s="22">
        <v>6</v>
      </c>
      <c r="AI14" s="43" t="s">
        <v>119</v>
      </c>
      <c r="AJ14" s="44">
        <v>0.8</v>
      </c>
      <c r="AK14" s="45">
        <v>1.7</v>
      </c>
      <c r="AL14" s="9">
        <v>12</v>
      </c>
      <c r="AM14" s="9">
        <v>6.7</v>
      </c>
      <c r="AN14" s="9" t="s">
        <v>135</v>
      </c>
    </row>
    <row r="15" spans="1:41" ht="13" x14ac:dyDescent="0.25">
      <c r="A15" s="148" t="s">
        <v>9</v>
      </c>
      <c r="B15" s="149"/>
      <c r="C15" s="49">
        <f>'Field data and Glascoed'!C15</f>
        <v>38</v>
      </c>
      <c r="D15" s="49">
        <f>'Field data and Glascoed'!D15</f>
        <v>38</v>
      </c>
      <c r="E15" s="49">
        <f>'Field data and Glascoed'!E15</f>
        <v>38</v>
      </c>
      <c r="F15" s="49">
        <f>'Field data and Glascoed'!F15</f>
        <v>38</v>
      </c>
      <c r="G15" s="49">
        <f>'Field data and Glascoed'!G15</f>
        <v>38</v>
      </c>
      <c r="H15" s="49">
        <f>'Field data and Glascoed'!H15</f>
        <v>38</v>
      </c>
      <c r="I15" s="49">
        <f>'Field data and Glascoed'!I15</f>
        <v>38</v>
      </c>
      <c r="J15" s="49">
        <f>'Field data and Glascoed'!J15</f>
        <v>38</v>
      </c>
      <c r="K15" s="49">
        <f>'Field data and Glascoed'!K15</f>
        <v>38</v>
      </c>
      <c r="L15" s="49">
        <f>'Field data and Glascoed'!L15</f>
        <v>38</v>
      </c>
      <c r="M15" s="49">
        <f>'Field data and Glascoed'!M15</f>
        <v>0</v>
      </c>
      <c r="N15" s="49">
        <f>'Field data and Glascoed'!N15</f>
        <v>0</v>
      </c>
      <c r="O15" s="49">
        <f>'Field data and Glascoed'!O15</f>
        <v>0</v>
      </c>
      <c r="P15" s="49">
        <f>'Field data and Glascoed'!P15</f>
        <v>0</v>
      </c>
      <c r="Q15" s="49">
        <f>'Field data and Glascoed'!Q15</f>
        <v>0</v>
      </c>
      <c r="R15" s="49">
        <f>'Field data and Glascoed'!R15</f>
        <v>0</v>
      </c>
      <c r="S15" s="49">
        <f>'Field data and Glascoed'!S15</f>
        <v>0</v>
      </c>
      <c r="T15" s="49">
        <f>'Field data and Glascoed'!T15</f>
        <v>0</v>
      </c>
      <c r="U15" s="49">
        <f>'Field data and Glascoed'!U15</f>
        <v>0</v>
      </c>
      <c r="V15" s="102">
        <f>'Field data and Glascoed'!V15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Glascoed'!C16</f>
        <v>Medium/Clay</v>
      </c>
      <c r="D16" s="104" t="str">
        <f>'Field data and Glascoed'!D16</f>
        <v>Medium/Clay</v>
      </c>
      <c r="E16" s="104" t="str">
        <f>'Field data and Glascoed'!E16</f>
        <v>Medium/Clay</v>
      </c>
      <c r="F16" s="104" t="str">
        <f>'Field data and Glascoed'!F16</f>
        <v>Medium/Clay</v>
      </c>
      <c r="G16" s="104" t="str">
        <f>'Field data and Glascoed'!G16</f>
        <v>Medium/Clay</v>
      </c>
      <c r="H16" s="104" t="str">
        <f>'Field data and Glascoed'!H16</f>
        <v>Medium/Clay</v>
      </c>
      <c r="I16" s="104" t="str">
        <f>'Field data and Glascoed'!I16</f>
        <v>Medium/Clay</v>
      </c>
      <c r="J16" s="104" t="str">
        <f>'Field data and Glascoed'!J16</f>
        <v>Medium/Clay</v>
      </c>
      <c r="K16" s="104" t="str">
        <f>'Field data and Glascoed'!K16</f>
        <v>Medium/Clay</v>
      </c>
      <c r="L16" s="104" t="str">
        <f>'Field data and Glascoed'!L16</f>
        <v>Medium/Clay</v>
      </c>
      <c r="M16" s="104">
        <f>'Field data and Glascoed'!M16</f>
        <v>0</v>
      </c>
      <c r="N16" s="104">
        <f>'Field data and Glascoed'!N16</f>
        <v>0</v>
      </c>
      <c r="O16" s="104">
        <f>'Field data and Glascoed'!O16</f>
        <v>0</v>
      </c>
      <c r="P16" s="104">
        <f>'Field data and Glascoed'!P16</f>
        <v>0</v>
      </c>
      <c r="Q16" s="104">
        <f>'Field data and Glascoed'!Q16</f>
        <v>0</v>
      </c>
      <c r="R16" s="104">
        <f>'Field data and Glascoed'!R16</f>
        <v>0</v>
      </c>
      <c r="S16" s="104">
        <f>'Field data and Glascoed'!S16</f>
        <v>0</v>
      </c>
      <c r="T16" s="104">
        <f>'Field data and Glascoed'!T16</f>
        <v>0</v>
      </c>
      <c r="U16" s="104">
        <f>'Field data and Glascoed'!U16</f>
        <v>0</v>
      </c>
      <c r="V16" s="105">
        <f>'Field data and Glascoed'!V16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266</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51.639139999999998</v>
      </c>
      <c r="D18" s="12">
        <f>$D32</f>
        <v>26.942159999999998</v>
      </c>
      <c r="E18" s="12">
        <f>$D33</f>
        <v>35.922879999999999</v>
      </c>
      <c r="F18" s="12">
        <f>$D34</f>
        <v>35.922879999999999</v>
      </c>
      <c r="G18" s="12">
        <f>$D35</f>
        <v>51.639139999999998</v>
      </c>
      <c r="H18" s="12">
        <f>$D36</f>
        <v>51.639139999999998</v>
      </c>
      <c r="I18" s="12">
        <f>$D37</f>
        <v>51.639139999999998</v>
      </c>
      <c r="J18" s="12">
        <f>$D38</f>
        <v>51.639139999999998</v>
      </c>
      <c r="K18" s="12">
        <f>$D39</f>
        <v>51.639139999999998</v>
      </c>
      <c r="L18" s="12">
        <f>$D40</f>
        <v>51.639139999999998</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-12.960859999999997</v>
      </c>
      <c r="D19" s="12">
        <f t="shared" ref="D19:V19" si="1">D18-D17</f>
        <v>-239.05784</v>
      </c>
      <c r="E19" s="12">
        <f t="shared" si="1"/>
        <v>-28.677119999999995</v>
      </c>
      <c r="F19" s="12">
        <f t="shared" si="1"/>
        <v>-28.677119999999995</v>
      </c>
      <c r="G19" s="12">
        <f t="shared" si="1"/>
        <v>-12.960859999999997</v>
      </c>
      <c r="H19" s="12">
        <f t="shared" si="1"/>
        <v>-12.960859999999997</v>
      </c>
      <c r="I19" s="12">
        <f t="shared" si="1"/>
        <v>-12.960859999999997</v>
      </c>
      <c r="J19" s="12">
        <f t="shared" si="1"/>
        <v>-12.960859999999997</v>
      </c>
      <c r="K19" s="12">
        <f t="shared" si="1"/>
        <v>-12.960859999999997</v>
      </c>
      <c r="L19" s="12">
        <f t="shared" si="1"/>
        <v>-12.960859999999997</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399</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20.5091</v>
      </c>
      <c r="D22" s="12">
        <f>$E32</f>
        <v>10.7004</v>
      </c>
      <c r="E22" s="12">
        <f>$E33</f>
        <v>14.267200000000001</v>
      </c>
      <c r="F22" s="12">
        <f>$E34</f>
        <v>14.267200000000001</v>
      </c>
      <c r="G22" s="12">
        <f>$E35</f>
        <v>20.5091</v>
      </c>
      <c r="H22" s="12">
        <f>$E36</f>
        <v>20.5091</v>
      </c>
      <c r="I22" s="12">
        <f>$E37</f>
        <v>20.5091</v>
      </c>
      <c r="J22" s="12">
        <f>$E38</f>
        <v>20.5091</v>
      </c>
      <c r="K22" s="12">
        <f>$E39</f>
        <v>20.5091</v>
      </c>
      <c r="L22" s="12">
        <f>$E40</f>
        <v>20.5091</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-207.49090000000001</v>
      </c>
      <c r="D23" s="12">
        <f t="shared" ref="D23:V23" si="3">D22-D21</f>
        <v>-388.2996</v>
      </c>
      <c r="E23" s="12">
        <f t="shared" si="3"/>
        <v>-213.7328</v>
      </c>
      <c r="F23" s="12">
        <f t="shared" si="3"/>
        <v>-213.7328</v>
      </c>
      <c r="G23" s="12">
        <f t="shared" si="3"/>
        <v>-207.49090000000001</v>
      </c>
      <c r="H23" s="12">
        <f t="shared" si="3"/>
        <v>-207.49090000000001</v>
      </c>
      <c r="I23" s="12">
        <f t="shared" si="3"/>
        <v>-207.49090000000001</v>
      </c>
      <c r="J23" s="12">
        <f t="shared" si="3"/>
        <v>-207.49090000000001</v>
      </c>
      <c r="K23" s="12">
        <f t="shared" si="3"/>
        <v>-207.49090000000001</v>
      </c>
      <c r="L23" s="12">
        <f t="shared" si="3"/>
        <v>-207.49090000000001</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56</v>
      </c>
      <c r="E27" s="84" t="s">
        <v>56</v>
      </c>
      <c r="F27" s="84" t="s">
        <v>56</v>
      </c>
      <c r="G27" s="84" t="s">
        <v>55</v>
      </c>
      <c r="H27" s="84" t="s">
        <v>55</v>
      </c>
      <c r="I27" s="84" t="s">
        <v>55</v>
      </c>
      <c r="J27" s="84" t="s">
        <v>55</v>
      </c>
      <c r="K27" s="84" t="s">
        <v>55</v>
      </c>
      <c r="L27" s="84" t="s">
        <v>55</v>
      </c>
      <c r="M27" s="84" t="s">
        <v>55</v>
      </c>
      <c r="N27" s="84"/>
      <c r="O27" s="84"/>
      <c r="P27" s="84" t="s">
        <v>55</v>
      </c>
      <c r="Q27" s="84" t="s">
        <v>55</v>
      </c>
      <c r="R27" s="84" t="s">
        <v>55</v>
      </c>
      <c r="S27" s="84" t="s">
        <v>55</v>
      </c>
      <c r="T27" s="84" t="s">
        <v>55</v>
      </c>
      <c r="U27" s="121" t="s">
        <v>55</v>
      </c>
    </row>
    <row r="28" spans="1:40" x14ac:dyDescent="0.35">
      <c r="A28" s="122"/>
      <c r="B28" s="16">
        <v>10.4</v>
      </c>
      <c r="C28" s="11">
        <v>1.08</v>
      </c>
      <c r="D28" s="11">
        <v>9.8000000000000004E-2</v>
      </c>
      <c r="E28" s="11">
        <v>7.3999999999999996E-2</v>
      </c>
      <c r="F28" s="11">
        <v>1.4E-2</v>
      </c>
      <c r="G28" s="11">
        <v>299</v>
      </c>
      <c r="H28" s="11">
        <v>1.33</v>
      </c>
      <c r="I28" s="11">
        <v>0.5</v>
      </c>
      <c r="J28" s="11">
        <v>0.01</v>
      </c>
      <c r="K28" s="15">
        <v>0.05</v>
      </c>
      <c r="L28" s="11">
        <v>0.2</v>
      </c>
      <c r="M28" s="11">
        <v>0.2</v>
      </c>
      <c r="N28" s="11"/>
      <c r="O28" s="11"/>
      <c r="P28" s="11">
        <v>7.0000000000000001E-3</v>
      </c>
      <c r="Q28" s="11">
        <v>5.7000000000000002E-2</v>
      </c>
      <c r="R28" s="11">
        <v>2.3E-2</v>
      </c>
      <c r="S28" s="11">
        <v>0.5</v>
      </c>
      <c r="T28" s="11">
        <v>0.121</v>
      </c>
      <c r="U28" s="97">
        <v>10</v>
      </c>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23</v>
      </c>
      <c r="C31" s="65">
        <f>IF(C$27="%w/w SAR",((C$28*10)*$B31),IF(C$27="%w/w DM",(((C$28*10)*($B$28/100))*$B31),IF(C$27="kg/t SAR",(C$28*$B31),IF(C$27="kg/t DM",((C$28*($B$28/100))*$B31),IF(C$27="mg/kg SAR",((C$28*0.001)*$B31),IF(C$27="mg/kg DM",(((C$28*0.001)*($B$28/100))*$B31),0))))))</f>
        <v>248.4</v>
      </c>
      <c r="D31" s="65">
        <f>(IF(D$27="%w/w SAR",((D$28*10)*$B31),IF(D$27="%w/w DM",(((D$28*10)*($B$28/100))*$B31),IF(D$27="kg/t SAR",(D$28*$B31),IF(D$27="kg/t DM",((D$28*($B$28/100))*$B31),IF(D$27="mg/kg SAR",((D$28*0.001)*$B31),IF(D$27="mg/kg DM",(((D$28*0.001)*($B$28/100))*$B31),"0")))))))*2.291</f>
        <v>51.639139999999998</v>
      </c>
      <c r="E31" s="65">
        <f>(IF(E$27="%w/w SAR",((E$28*10)*$B31),IF(E$27="%w/w DM",(((E$28*10)*($B$28/100))*$B31),IF(E$27="kg/t SAR",(E$28*$B31),IF(E$27="kg/t DM",((E$28*($B$28/100))*$B31),IF(E$27="mg/kg SAR",((E$28*0.001)*$B31),IF(E$27="mg/kg DM",(((E$28*0.001)*($B$28/100))*$B31),"0")))))))*1.205</f>
        <v>20.5091</v>
      </c>
      <c r="F31" s="65">
        <f>(IF(F$27="%w/w SAR",((F$28*10)*$B31),IF(F$27="%w/w DM",(((F$28*10)*($B$28/100))*$B31),IF(F$27="kg/t SAR",(F$28*$B31),IF(F$27="kg/t DM",((F$28*($B$28/100))*$B31),IF(F$27="mg/kg SAR",((F$28*0.001)*$B31),IF(F$27="mg/kg DM",(((F$28*0.001)*($B$28/100))*$B31),"0")))))))*1.658</f>
        <v>5.3387599999999997</v>
      </c>
      <c r="G31" s="65">
        <f t="shared" ref="G31:P46" si="5">IF(G$27="%w/w SAR",((G$28*10)*$B31),IF(G$27="%w/w DM",(((G$28*10)*($B$28/100))*$B31),IF(G$27="kg/t SAR",(G$28*$B31),IF(G$27="kg/t DM",((G$28*($B$28/100))*$B31),IF(G$27="mg/kg SAR",((G$28*0.001)*$B31),IF(G$27="mg/kg DM",(((G$28*0.001)*($B$28/100))*$B31),0))))))</f>
        <v>0.71520800000000007</v>
      </c>
      <c r="H31" s="65">
        <f t="shared" si="5"/>
        <v>3.1813600000000003E-3</v>
      </c>
      <c r="I31" s="65">
        <f t="shared" si="5"/>
        <v>1.196E-3</v>
      </c>
      <c r="J31" s="65">
        <f t="shared" si="5"/>
        <v>2.3920000000000005E-5</v>
      </c>
      <c r="K31" s="65">
        <f t="shared" si="5"/>
        <v>1.1960000000000002E-4</v>
      </c>
      <c r="L31" s="65">
        <f t="shared" si="5"/>
        <v>4.7840000000000008E-4</v>
      </c>
      <c r="M31" s="65">
        <f t="shared" si="5"/>
        <v>4.7840000000000008E-4</v>
      </c>
      <c r="N31" s="65">
        <f t="shared" si="5"/>
        <v>0</v>
      </c>
      <c r="O31" s="65">
        <f t="shared" si="5"/>
        <v>0</v>
      </c>
      <c r="P31" s="65">
        <f t="shared" si="5"/>
        <v>1.6744000000000001E-5</v>
      </c>
      <c r="Q31" s="65">
        <f>(IF(Q$27="%w/w SAR",((Q$28*10)*$B31),IF(Q$27="%w/w DM",(((Q$28*10)*($B$28/100))*$B31),IF(Q$27="kg/t SAR",(Q$28*$B31),IF(Q$27="kg/t DM",((Q$28*($B$28/100))*$B31),IF(Q$27="mg/kg SAR",((Q$28*0.001)*$B31),IF(Q$27="mg/kg DM",(((Q$28*0.001)*($B$28/100))*$B31),0)))))))*2.5</f>
        <v>3.4086000000000007E-4</v>
      </c>
      <c r="R31" s="65">
        <f>IF(R$27="%w/w SAR",((R$28*10)*$B31),IF(R$27="%w/w DM",(((R$28*10)*($B$28/100))*$B31),IF(R$27="kg/t SAR",(R$28*$B31),IF(R$27="kg/t DM",((R$28*($B$28/100))*$B31),IF(R$27="mg/kg SAR",((R$28*0.001)*$B31),IF(R$27="mg/kg DM",(((R$28*0.001)*($B$28/100))*$B31),0))))))</f>
        <v>5.5016000000000003E-5</v>
      </c>
      <c r="S31" s="65">
        <f>IF(S$27="%w/w SAR",((S$28*10)*$B31),IF(S$27="%w/w DM",(((S$28*10)*($B$28/100))*$B31),IF(S$27="kg/t SAR",(S$28*$B31),IF(S$27="kg/t DM",((S$28*($B$28/100))*$B31),IF(S$27="mg/kg SAR",((S$28*0.001)*$B31),IF(S$27="mg/kg DM",(((S$28*0.001)*($B$28/100))*$B31),0))))))</f>
        <v>1.196E-3</v>
      </c>
      <c r="T31" s="65">
        <f>IF(T$27="%w/w SAR",((T$28*10)*$B31),IF(T$27="%w/w DM",(((T$28*10)*($B$28/100))*$B31),IF(T$27="kg/t SAR",(T$28*$B31),IF(T$27="kg/t DM",((T$28*($B$28/100))*$B31),IF(T$27="mg/kg SAR",((T$28*0.001)*$B31),IF(T$27="mg/kg DM",(((T$28*0.001)*($B$28/100))*$B31),0))))))</f>
        <v>2.8943200000000006E-4</v>
      </c>
      <c r="U31" s="126">
        <f>IF(U$27="%w/w SAR",((U$28*10)*$B31),IF(U$27="%w/w DM",(((U$28*10)*($B$28/100))*$B31),IF(U$27="kg/t SAR",(U$28*$B31),IF(U$27="kg/t DM",((U$28*($B$28/100))*$B31),IF(U$27="mg/kg SAR",((U$28*0.001)*$B31),IF(U$27="mg/kg DM",(((U$28*0.001)*($B$28/100))*$B31),0))))))</f>
        <v>2.3920000000000004E-2</v>
      </c>
    </row>
    <row r="32" spans="1:40" s="48" customFormat="1" ht="13" x14ac:dyDescent="0.35">
      <c r="A32" s="125">
        <f>D8</f>
        <v>2</v>
      </c>
      <c r="B32" s="11">
        <v>12</v>
      </c>
      <c r="C32" s="65">
        <f t="shared" ref="C32:C50" si="6">IF(C$27="%w/w SAR",((C$28*10)*$B32),IF(C$27="%w/w DM",(((C$28*10)*($B$28/100))*$B32),IF(C$27="kg/t SAR",(C$28*$B32),IF(C$27="kg/t DM",((C$28*($B$28/100))*$B32),IF(C$27="mg/kg SAR",((C$28*0.001)*$B32),IF(C$27="mg/kg DM",(((C$28*0.001)*($B$28/100))*$B32),0))))))</f>
        <v>129.60000000000002</v>
      </c>
      <c r="D32" s="65">
        <f t="shared" ref="D32:D50" si="7">(IF(D$27="%w/w SAR",((D$28*10)*$B32),IF(D$27="%w/w DM",(((D$28*10)*($B$28/100))*$B32),IF(D$27="kg/t SAR",(D$28*$B32),IF(D$27="kg/t DM",((D$28*($B$28/100))*$B32),IF(D$27="mg/kg SAR",((D$28*0.001)*$B32),IF(D$27="mg/kg DM",(((D$28*0.001)*($B$28/100))*$B32),"0")))))))*2.291</f>
        <v>26.942159999999998</v>
      </c>
      <c r="E32" s="65">
        <f t="shared" ref="E32:E50" si="8">(IF(E$27="%w/w SAR",((E$28*10)*$B32),IF(E$27="%w/w DM",(((E$28*10)*($B$28/100))*$B32),IF(E$27="kg/t SAR",(E$28*$B32),IF(E$27="kg/t DM",((E$28*($B$28/100))*$B32),IF(E$27="mg/kg SAR",((E$28*0.001)*$B32),IF(E$27="mg/kg DM",(((E$28*0.001)*($B$28/100))*$B32),"0")))))))*1.205</f>
        <v>10.7004</v>
      </c>
      <c r="F32" s="65">
        <f t="shared" ref="F32:F50" si="9">(IF(F$27="%w/w SAR",((F$28*10)*$B32),IF(F$27="%w/w DM",(((F$28*10)*($B$28/100))*$B32),IF(F$27="kg/t SAR",(F$28*$B32),IF(F$27="kg/t DM",((F$28*($B$28/100))*$B32),IF(F$27="mg/kg SAR",((F$28*0.001)*$B32),IF(F$27="mg/kg DM",(((F$28*0.001)*($B$28/100))*$B32),"0")))))))*1.658</f>
        <v>2.7854399999999999</v>
      </c>
      <c r="G32" s="65">
        <f t="shared" si="5"/>
        <v>0.37315200000000004</v>
      </c>
      <c r="H32" s="65">
        <f t="shared" si="5"/>
        <v>1.6598400000000001E-3</v>
      </c>
      <c r="I32" s="65">
        <f t="shared" si="5"/>
        <v>6.2399999999999999E-4</v>
      </c>
      <c r="J32" s="65">
        <f t="shared" si="5"/>
        <v>1.2480000000000002E-5</v>
      </c>
      <c r="K32" s="65">
        <f t="shared" si="5"/>
        <v>6.2400000000000012E-5</v>
      </c>
      <c r="L32" s="65">
        <f t="shared" si="5"/>
        <v>2.4960000000000005E-4</v>
      </c>
      <c r="M32" s="65">
        <f t="shared" si="5"/>
        <v>2.4960000000000005E-4</v>
      </c>
      <c r="N32" s="65">
        <f t="shared" si="5"/>
        <v>0</v>
      </c>
      <c r="O32" s="65">
        <f t="shared" si="5"/>
        <v>0</v>
      </c>
      <c r="P32" s="65">
        <f t="shared" si="5"/>
        <v>8.7360000000000007E-6</v>
      </c>
      <c r="Q32" s="65">
        <f t="shared" ref="Q32:Q50" si="10">(IF(Q$27="%w/w SAR",((Q$28*10)*$B32),IF(Q$27="%w/w DM",(((Q$28*10)*($B$28/100))*$B32),IF(Q$27="kg/t SAR",(Q$28*$B32),IF(Q$27="kg/t DM",((Q$28*($B$28/100))*$B32),IF(Q$27="mg/kg SAR",((Q$28*0.001)*$B32),IF(Q$27="mg/kg DM",(((Q$28*0.001)*($B$28/100))*$B32),0)))))))*2.5</f>
        <v>1.7784000000000002E-4</v>
      </c>
      <c r="R32" s="65">
        <f t="shared" ref="R32:U50" si="11">IF(R$27="%w/w SAR",((R$28*10)*$B32),IF(R$27="%w/w DM",(((R$28*10)*($B$28/100))*$B32),IF(R$27="kg/t SAR",(R$28*$B32),IF(R$27="kg/t DM",((R$28*($B$28/100))*$B32),IF(R$27="mg/kg SAR",((R$28*0.001)*$B32),IF(R$27="mg/kg DM",(((R$28*0.001)*($B$28/100))*$B32),0))))))</f>
        <v>2.8704000000000002E-5</v>
      </c>
      <c r="S32" s="65">
        <f t="shared" si="11"/>
        <v>6.2399999999999999E-4</v>
      </c>
      <c r="T32" s="65">
        <f t="shared" si="11"/>
        <v>1.5100800000000003E-4</v>
      </c>
      <c r="U32" s="126">
        <f t="shared" si="11"/>
        <v>1.2480000000000002E-2</v>
      </c>
    </row>
    <row r="33" spans="1:21" s="48" customFormat="1" ht="13" x14ac:dyDescent="0.35">
      <c r="A33" s="125">
        <f>E8</f>
        <v>3</v>
      </c>
      <c r="B33" s="11">
        <v>16</v>
      </c>
      <c r="C33" s="65">
        <f t="shared" si="6"/>
        <v>172.8</v>
      </c>
      <c r="D33" s="65">
        <f t="shared" si="7"/>
        <v>35.922879999999999</v>
      </c>
      <c r="E33" s="65">
        <f t="shared" si="8"/>
        <v>14.267200000000001</v>
      </c>
      <c r="F33" s="65">
        <f t="shared" si="9"/>
        <v>3.7139200000000003</v>
      </c>
      <c r="G33" s="65">
        <f t="shared" si="5"/>
        <v>0.49753600000000003</v>
      </c>
      <c r="H33" s="65">
        <f t="shared" si="5"/>
        <v>2.2131200000000003E-3</v>
      </c>
      <c r="I33" s="65">
        <f t="shared" si="5"/>
        <v>8.3200000000000006E-4</v>
      </c>
      <c r="J33" s="65">
        <f t="shared" si="5"/>
        <v>1.6640000000000003E-5</v>
      </c>
      <c r="K33" s="65">
        <f t="shared" si="5"/>
        <v>8.3200000000000017E-5</v>
      </c>
      <c r="L33" s="65">
        <f t="shared" si="5"/>
        <v>3.3280000000000007E-4</v>
      </c>
      <c r="M33" s="65">
        <f t="shared" si="5"/>
        <v>3.3280000000000007E-4</v>
      </c>
      <c r="N33" s="65">
        <f t="shared" si="5"/>
        <v>0</v>
      </c>
      <c r="O33" s="65">
        <f t="shared" si="5"/>
        <v>0</v>
      </c>
      <c r="P33" s="65">
        <f t="shared" si="5"/>
        <v>1.1648000000000001E-5</v>
      </c>
      <c r="Q33" s="65">
        <f t="shared" si="10"/>
        <v>2.3712000000000003E-4</v>
      </c>
      <c r="R33" s="65">
        <f t="shared" si="11"/>
        <v>3.8272000000000002E-5</v>
      </c>
      <c r="S33" s="65">
        <f t="shared" si="11"/>
        <v>8.3200000000000006E-4</v>
      </c>
      <c r="T33" s="65">
        <f t="shared" si="11"/>
        <v>2.0134400000000003E-4</v>
      </c>
      <c r="U33" s="126">
        <f t="shared" si="11"/>
        <v>1.6640000000000002E-2</v>
      </c>
    </row>
    <row r="34" spans="1:21" s="48" customFormat="1" ht="13" x14ac:dyDescent="0.35">
      <c r="A34" s="125">
        <f>F8</f>
        <v>4</v>
      </c>
      <c r="B34" s="11">
        <v>16</v>
      </c>
      <c r="C34" s="65">
        <f t="shared" si="6"/>
        <v>172.8</v>
      </c>
      <c r="D34" s="65">
        <f t="shared" si="7"/>
        <v>35.922879999999999</v>
      </c>
      <c r="E34" s="65">
        <f t="shared" si="8"/>
        <v>14.267200000000001</v>
      </c>
      <c r="F34" s="65">
        <f t="shared" si="9"/>
        <v>3.7139200000000003</v>
      </c>
      <c r="G34" s="65">
        <f t="shared" si="5"/>
        <v>0.49753600000000003</v>
      </c>
      <c r="H34" s="65">
        <f t="shared" si="5"/>
        <v>2.2131200000000003E-3</v>
      </c>
      <c r="I34" s="65">
        <f t="shared" si="5"/>
        <v>8.3200000000000006E-4</v>
      </c>
      <c r="J34" s="65">
        <f t="shared" si="5"/>
        <v>1.6640000000000003E-5</v>
      </c>
      <c r="K34" s="65">
        <f t="shared" si="5"/>
        <v>8.3200000000000017E-5</v>
      </c>
      <c r="L34" s="65">
        <f t="shared" si="5"/>
        <v>3.3280000000000007E-4</v>
      </c>
      <c r="M34" s="65">
        <f t="shared" si="5"/>
        <v>3.3280000000000007E-4</v>
      </c>
      <c r="N34" s="65">
        <f t="shared" si="5"/>
        <v>0</v>
      </c>
      <c r="O34" s="65">
        <f t="shared" si="5"/>
        <v>0</v>
      </c>
      <c r="P34" s="65">
        <f t="shared" si="5"/>
        <v>1.1648000000000001E-5</v>
      </c>
      <c r="Q34" s="65">
        <f t="shared" si="10"/>
        <v>2.3712000000000003E-4</v>
      </c>
      <c r="R34" s="65">
        <f t="shared" si="11"/>
        <v>3.8272000000000002E-5</v>
      </c>
      <c r="S34" s="65">
        <f t="shared" si="11"/>
        <v>8.3200000000000006E-4</v>
      </c>
      <c r="T34" s="65">
        <f t="shared" si="11"/>
        <v>2.0134400000000003E-4</v>
      </c>
      <c r="U34" s="126">
        <f t="shared" si="11"/>
        <v>1.6640000000000002E-2</v>
      </c>
    </row>
    <row r="35" spans="1:21" s="48" customFormat="1" ht="13" x14ac:dyDescent="0.35">
      <c r="A35" s="125">
        <f>G8</f>
        <v>6</v>
      </c>
      <c r="B35" s="11">
        <v>23</v>
      </c>
      <c r="C35" s="65">
        <f t="shared" si="6"/>
        <v>248.4</v>
      </c>
      <c r="D35" s="65">
        <f t="shared" si="7"/>
        <v>51.639139999999998</v>
      </c>
      <c r="E35" s="65">
        <f t="shared" si="8"/>
        <v>20.5091</v>
      </c>
      <c r="F35" s="65">
        <f t="shared" si="9"/>
        <v>5.3387599999999997</v>
      </c>
      <c r="G35" s="65">
        <f t="shared" si="5"/>
        <v>0.71520800000000007</v>
      </c>
      <c r="H35" s="65">
        <f t="shared" si="5"/>
        <v>3.1813600000000003E-3</v>
      </c>
      <c r="I35" s="65">
        <f t="shared" si="5"/>
        <v>1.196E-3</v>
      </c>
      <c r="J35" s="65">
        <f t="shared" si="5"/>
        <v>2.3920000000000005E-5</v>
      </c>
      <c r="K35" s="65">
        <f t="shared" si="5"/>
        <v>1.1960000000000002E-4</v>
      </c>
      <c r="L35" s="65">
        <f t="shared" si="5"/>
        <v>4.7840000000000008E-4</v>
      </c>
      <c r="M35" s="65">
        <f t="shared" si="5"/>
        <v>4.7840000000000008E-4</v>
      </c>
      <c r="N35" s="65">
        <f t="shared" si="5"/>
        <v>0</v>
      </c>
      <c r="O35" s="65">
        <f t="shared" si="5"/>
        <v>0</v>
      </c>
      <c r="P35" s="65">
        <f t="shared" si="5"/>
        <v>1.6744000000000001E-5</v>
      </c>
      <c r="Q35" s="65">
        <f t="shared" si="10"/>
        <v>3.4086000000000007E-4</v>
      </c>
      <c r="R35" s="65">
        <f t="shared" si="11"/>
        <v>5.5016000000000003E-5</v>
      </c>
      <c r="S35" s="65">
        <f t="shared" si="11"/>
        <v>1.196E-3</v>
      </c>
      <c r="T35" s="65">
        <f t="shared" si="11"/>
        <v>2.8943200000000006E-4</v>
      </c>
      <c r="U35" s="126">
        <f t="shared" si="11"/>
        <v>2.3920000000000004E-2</v>
      </c>
    </row>
    <row r="36" spans="1:21" s="48" customFormat="1" ht="13" x14ac:dyDescent="0.35">
      <c r="A36" s="125">
        <f>H8</f>
        <v>7</v>
      </c>
      <c r="B36" s="11">
        <v>23</v>
      </c>
      <c r="C36" s="65">
        <f t="shared" si="6"/>
        <v>248.4</v>
      </c>
      <c r="D36" s="65">
        <f t="shared" si="7"/>
        <v>51.639139999999998</v>
      </c>
      <c r="E36" s="65">
        <f t="shared" si="8"/>
        <v>20.5091</v>
      </c>
      <c r="F36" s="65">
        <f t="shared" si="9"/>
        <v>5.3387599999999997</v>
      </c>
      <c r="G36" s="65">
        <f t="shared" si="5"/>
        <v>0.71520800000000007</v>
      </c>
      <c r="H36" s="65">
        <f t="shared" si="5"/>
        <v>3.1813600000000003E-3</v>
      </c>
      <c r="I36" s="65">
        <f t="shared" si="5"/>
        <v>1.196E-3</v>
      </c>
      <c r="J36" s="65">
        <f t="shared" si="5"/>
        <v>2.3920000000000005E-5</v>
      </c>
      <c r="K36" s="65">
        <f t="shared" si="5"/>
        <v>1.1960000000000002E-4</v>
      </c>
      <c r="L36" s="65">
        <f t="shared" si="5"/>
        <v>4.7840000000000008E-4</v>
      </c>
      <c r="M36" s="65">
        <f t="shared" si="5"/>
        <v>4.7840000000000008E-4</v>
      </c>
      <c r="N36" s="65">
        <f t="shared" si="5"/>
        <v>0</v>
      </c>
      <c r="O36" s="65">
        <f t="shared" si="5"/>
        <v>0</v>
      </c>
      <c r="P36" s="65">
        <f t="shared" si="5"/>
        <v>1.6744000000000001E-5</v>
      </c>
      <c r="Q36" s="65">
        <f t="shared" si="10"/>
        <v>3.4086000000000007E-4</v>
      </c>
      <c r="R36" s="65">
        <f t="shared" si="11"/>
        <v>5.5016000000000003E-5</v>
      </c>
      <c r="S36" s="65">
        <f t="shared" si="11"/>
        <v>1.196E-3</v>
      </c>
      <c r="T36" s="65">
        <f t="shared" si="11"/>
        <v>2.8943200000000006E-4</v>
      </c>
      <c r="U36" s="126">
        <f t="shared" si="11"/>
        <v>2.3920000000000004E-2</v>
      </c>
    </row>
    <row r="37" spans="1:21" s="48" customFormat="1" ht="13" x14ac:dyDescent="0.35">
      <c r="A37" s="125">
        <f>I8</f>
        <v>8</v>
      </c>
      <c r="B37" s="11">
        <v>23</v>
      </c>
      <c r="C37" s="65">
        <f t="shared" si="6"/>
        <v>248.4</v>
      </c>
      <c r="D37" s="65">
        <f t="shared" si="7"/>
        <v>51.639139999999998</v>
      </c>
      <c r="E37" s="65">
        <f t="shared" si="8"/>
        <v>20.5091</v>
      </c>
      <c r="F37" s="65">
        <f t="shared" si="9"/>
        <v>5.3387599999999997</v>
      </c>
      <c r="G37" s="65">
        <f t="shared" si="5"/>
        <v>0.71520800000000007</v>
      </c>
      <c r="H37" s="65">
        <f t="shared" si="5"/>
        <v>3.1813600000000003E-3</v>
      </c>
      <c r="I37" s="65">
        <f t="shared" si="5"/>
        <v>1.196E-3</v>
      </c>
      <c r="J37" s="65">
        <f t="shared" si="5"/>
        <v>2.3920000000000005E-5</v>
      </c>
      <c r="K37" s="65">
        <f t="shared" si="5"/>
        <v>1.1960000000000002E-4</v>
      </c>
      <c r="L37" s="65">
        <f t="shared" si="5"/>
        <v>4.7840000000000008E-4</v>
      </c>
      <c r="M37" s="65">
        <f t="shared" si="5"/>
        <v>4.7840000000000008E-4</v>
      </c>
      <c r="N37" s="65">
        <f t="shared" si="5"/>
        <v>0</v>
      </c>
      <c r="O37" s="65">
        <f t="shared" si="5"/>
        <v>0</v>
      </c>
      <c r="P37" s="65">
        <f t="shared" si="5"/>
        <v>1.6744000000000001E-5</v>
      </c>
      <c r="Q37" s="65">
        <f t="shared" si="10"/>
        <v>3.4086000000000007E-4</v>
      </c>
      <c r="R37" s="65">
        <f t="shared" si="11"/>
        <v>5.5016000000000003E-5</v>
      </c>
      <c r="S37" s="65">
        <f t="shared" si="11"/>
        <v>1.196E-3</v>
      </c>
      <c r="T37" s="65">
        <f t="shared" si="11"/>
        <v>2.8943200000000006E-4</v>
      </c>
      <c r="U37" s="126">
        <f t="shared" si="11"/>
        <v>2.3920000000000004E-2</v>
      </c>
    </row>
    <row r="38" spans="1:21" s="48" customFormat="1" ht="13" x14ac:dyDescent="0.35">
      <c r="A38" s="125">
        <f>J8</f>
        <v>9</v>
      </c>
      <c r="B38" s="11">
        <v>23</v>
      </c>
      <c r="C38" s="65">
        <f t="shared" si="6"/>
        <v>248.4</v>
      </c>
      <c r="D38" s="65">
        <f t="shared" si="7"/>
        <v>51.639139999999998</v>
      </c>
      <c r="E38" s="65">
        <f t="shared" si="8"/>
        <v>20.5091</v>
      </c>
      <c r="F38" s="65">
        <f t="shared" si="9"/>
        <v>5.3387599999999997</v>
      </c>
      <c r="G38" s="65">
        <f t="shared" si="5"/>
        <v>0.71520800000000007</v>
      </c>
      <c r="H38" s="65">
        <f t="shared" si="5"/>
        <v>3.1813600000000003E-3</v>
      </c>
      <c r="I38" s="65">
        <f t="shared" si="5"/>
        <v>1.196E-3</v>
      </c>
      <c r="J38" s="65">
        <f t="shared" si="5"/>
        <v>2.3920000000000005E-5</v>
      </c>
      <c r="K38" s="65">
        <f t="shared" si="5"/>
        <v>1.1960000000000002E-4</v>
      </c>
      <c r="L38" s="65">
        <f t="shared" si="5"/>
        <v>4.7840000000000008E-4</v>
      </c>
      <c r="M38" s="65">
        <f t="shared" si="5"/>
        <v>4.7840000000000008E-4</v>
      </c>
      <c r="N38" s="65">
        <f t="shared" si="5"/>
        <v>0</v>
      </c>
      <c r="O38" s="65">
        <f t="shared" si="5"/>
        <v>0</v>
      </c>
      <c r="P38" s="65">
        <f t="shared" si="5"/>
        <v>1.6744000000000001E-5</v>
      </c>
      <c r="Q38" s="65">
        <f t="shared" si="10"/>
        <v>3.4086000000000007E-4</v>
      </c>
      <c r="R38" s="65">
        <f t="shared" si="11"/>
        <v>5.5016000000000003E-5</v>
      </c>
      <c r="S38" s="65">
        <f t="shared" si="11"/>
        <v>1.196E-3</v>
      </c>
      <c r="T38" s="65">
        <f t="shared" si="11"/>
        <v>2.8943200000000006E-4</v>
      </c>
      <c r="U38" s="126">
        <f t="shared" si="11"/>
        <v>2.3920000000000004E-2</v>
      </c>
    </row>
    <row r="39" spans="1:21" s="48" customFormat="1" ht="13" x14ac:dyDescent="0.35">
      <c r="A39" s="125">
        <f>K8</f>
        <v>10</v>
      </c>
      <c r="B39" s="11">
        <v>23</v>
      </c>
      <c r="C39" s="65">
        <f t="shared" si="6"/>
        <v>248.4</v>
      </c>
      <c r="D39" s="65">
        <f t="shared" si="7"/>
        <v>51.639139999999998</v>
      </c>
      <c r="E39" s="65">
        <f t="shared" si="8"/>
        <v>20.5091</v>
      </c>
      <c r="F39" s="65">
        <f t="shared" si="9"/>
        <v>5.3387599999999997</v>
      </c>
      <c r="G39" s="65">
        <f t="shared" si="5"/>
        <v>0.71520800000000007</v>
      </c>
      <c r="H39" s="65">
        <f t="shared" si="5"/>
        <v>3.1813600000000003E-3</v>
      </c>
      <c r="I39" s="65">
        <f t="shared" si="5"/>
        <v>1.196E-3</v>
      </c>
      <c r="J39" s="65">
        <f t="shared" si="5"/>
        <v>2.3920000000000005E-5</v>
      </c>
      <c r="K39" s="65">
        <f t="shared" si="5"/>
        <v>1.1960000000000002E-4</v>
      </c>
      <c r="L39" s="65">
        <f t="shared" si="5"/>
        <v>4.7840000000000008E-4</v>
      </c>
      <c r="M39" s="65">
        <f t="shared" si="5"/>
        <v>4.7840000000000008E-4</v>
      </c>
      <c r="N39" s="65">
        <f t="shared" si="5"/>
        <v>0</v>
      </c>
      <c r="O39" s="65">
        <f t="shared" si="5"/>
        <v>0</v>
      </c>
      <c r="P39" s="65">
        <f t="shared" si="5"/>
        <v>1.6744000000000001E-5</v>
      </c>
      <c r="Q39" s="65">
        <f t="shared" si="10"/>
        <v>3.4086000000000007E-4</v>
      </c>
      <c r="R39" s="65">
        <f t="shared" si="11"/>
        <v>5.5016000000000003E-5</v>
      </c>
      <c r="S39" s="65">
        <f t="shared" si="11"/>
        <v>1.196E-3</v>
      </c>
      <c r="T39" s="65">
        <f t="shared" si="11"/>
        <v>2.8943200000000006E-4</v>
      </c>
      <c r="U39" s="126">
        <f t="shared" si="11"/>
        <v>2.3920000000000004E-2</v>
      </c>
    </row>
    <row r="40" spans="1:21" s="48" customFormat="1" ht="13" x14ac:dyDescent="0.35">
      <c r="A40" s="125">
        <f>L8</f>
        <v>11</v>
      </c>
      <c r="B40" s="11">
        <v>23</v>
      </c>
      <c r="C40" s="65">
        <f t="shared" si="6"/>
        <v>248.4</v>
      </c>
      <c r="D40" s="65">
        <f t="shared" si="7"/>
        <v>51.639139999999998</v>
      </c>
      <c r="E40" s="65">
        <f t="shared" si="8"/>
        <v>20.5091</v>
      </c>
      <c r="F40" s="65">
        <f t="shared" si="9"/>
        <v>5.3387599999999997</v>
      </c>
      <c r="G40" s="65">
        <f t="shared" si="5"/>
        <v>0.71520800000000007</v>
      </c>
      <c r="H40" s="65">
        <f t="shared" si="5"/>
        <v>3.1813600000000003E-3</v>
      </c>
      <c r="I40" s="65">
        <f t="shared" si="5"/>
        <v>1.196E-3</v>
      </c>
      <c r="J40" s="65">
        <f t="shared" si="5"/>
        <v>2.3920000000000005E-5</v>
      </c>
      <c r="K40" s="65">
        <f t="shared" si="5"/>
        <v>1.1960000000000002E-4</v>
      </c>
      <c r="L40" s="65">
        <f t="shared" si="5"/>
        <v>4.7840000000000008E-4</v>
      </c>
      <c r="M40" s="65">
        <f t="shared" si="5"/>
        <v>4.7840000000000008E-4</v>
      </c>
      <c r="N40" s="65">
        <f t="shared" si="5"/>
        <v>0</v>
      </c>
      <c r="O40" s="65">
        <f t="shared" si="5"/>
        <v>0</v>
      </c>
      <c r="P40" s="65">
        <f t="shared" si="5"/>
        <v>1.6744000000000001E-5</v>
      </c>
      <c r="Q40" s="65">
        <f t="shared" si="10"/>
        <v>3.4086000000000007E-4</v>
      </c>
      <c r="R40" s="65">
        <f t="shared" si="11"/>
        <v>5.5016000000000003E-5</v>
      </c>
      <c r="S40" s="65">
        <f t="shared" si="11"/>
        <v>1.196E-3</v>
      </c>
      <c r="T40" s="65">
        <f t="shared" si="11"/>
        <v>2.8943200000000006E-4</v>
      </c>
      <c r="U40" s="126">
        <f t="shared" si="11"/>
        <v>2.3920000000000004E-2</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v>100</v>
      </c>
      <c r="C55" s="91">
        <v>1</v>
      </c>
      <c r="D55" s="92">
        <f>(B55/100)*C55</f>
        <v>1</v>
      </c>
      <c r="E55" s="92">
        <f>G55</f>
        <v>2</v>
      </c>
      <c r="F55" s="91">
        <v>2</v>
      </c>
      <c r="G55" s="92">
        <f>(B55/100)*F55</f>
        <v>2</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Arable</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6.7</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6.1</v>
      </c>
      <c r="C60" s="64">
        <f t="shared" ref="C60:U60" si="14">D10</f>
        <v>7.8</v>
      </c>
      <c r="D60" s="64">
        <f t="shared" si="14"/>
        <v>6.8</v>
      </c>
      <c r="E60" s="64">
        <f t="shared" si="14"/>
        <v>7.2</v>
      </c>
      <c r="F60" s="64">
        <f t="shared" si="14"/>
        <v>6.7</v>
      </c>
      <c r="G60" s="64">
        <f t="shared" si="14"/>
        <v>6.6</v>
      </c>
      <c r="H60" s="64">
        <f t="shared" si="14"/>
        <v>6.6</v>
      </c>
      <c r="I60" s="64">
        <f t="shared" si="14"/>
        <v>6.8</v>
      </c>
      <c r="J60" s="64">
        <f t="shared" si="14"/>
        <v>6.8</v>
      </c>
      <c r="K60" s="64">
        <f t="shared" si="14"/>
        <v>6.7</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23</v>
      </c>
      <c r="C62" s="65">
        <f>B32</f>
        <v>12</v>
      </c>
      <c r="D62" s="65">
        <f>B33</f>
        <v>16</v>
      </c>
      <c r="E62" s="65">
        <f>B34</f>
        <v>16</v>
      </c>
      <c r="F62" s="65">
        <f>B35</f>
        <v>23</v>
      </c>
      <c r="G62" s="65">
        <f>B36</f>
        <v>23</v>
      </c>
      <c r="H62" s="65">
        <f>B37</f>
        <v>23</v>
      </c>
      <c r="I62" s="65">
        <f>B38</f>
        <v>23</v>
      </c>
      <c r="J62" s="65">
        <f>B39</f>
        <v>23</v>
      </c>
      <c r="K62" s="65">
        <f>B40</f>
        <v>23</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0.46</v>
      </c>
      <c r="C63" s="65">
        <f t="shared" ref="C63:U63" si="16">$E55*(C62/100)</f>
        <v>0.24</v>
      </c>
      <c r="D63" s="65">
        <f t="shared" si="16"/>
        <v>0.32</v>
      </c>
      <c r="E63" s="65">
        <f t="shared" si="16"/>
        <v>0.32</v>
      </c>
      <c r="F63" s="65">
        <f>$E55*(F62/100)</f>
        <v>0.46</v>
      </c>
      <c r="G63" s="65">
        <f t="shared" si="16"/>
        <v>0.46</v>
      </c>
      <c r="H63" s="65">
        <f t="shared" si="16"/>
        <v>0.46</v>
      </c>
      <c r="I63" s="65">
        <f t="shared" si="16"/>
        <v>0.46</v>
      </c>
      <c r="J63" s="65">
        <f t="shared" si="16"/>
        <v>0.46</v>
      </c>
      <c r="K63" s="65">
        <f t="shared" si="16"/>
        <v>0.46</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-8.7999999999999972</v>
      </c>
      <c r="D64" s="65">
        <f t="shared" si="17"/>
        <v>-3.5999999999999979</v>
      </c>
      <c r="E64" s="65">
        <f t="shared" si="17"/>
        <v>-6</v>
      </c>
      <c r="F64" s="65">
        <f t="shared" si="17"/>
        <v>-3</v>
      </c>
      <c r="G64" s="65">
        <f t="shared" si="17"/>
        <v>-2.3999999999999968</v>
      </c>
      <c r="H64" s="65">
        <f t="shared" si="17"/>
        <v>-2.3999999999999968</v>
      </c>
      <c r="I64" s="65">
        <f t="shared" si="17"/>
        <v>-3.5999999999999979</v>
      </c>
      <c r="J64" s="65">
        <f t="shared" si="17"/>
        <v>-3.5999999999999979</v>
      </c>
      <c r="K64" s="65">
        <f t="shared" si="17"/>
        <v>-3</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-0.14000000000000318</v>
      </c>
      <c r="C65" s="65">
        <f t="shared" ref="C65:U65" si="18">C63-C64</f>
        <v>9.0399999999999974</v>
      </c>
      <c r="D65" s="65">
        <f t="shared" si="18"/>
        <v>3.9199999999999977</v>
      </c>
      <c r="E65" s="65">
        <f t="shared" si="18"/>
        <v>6.32</v>
      </c>
      <c r="F65" s="65">
        <f t="shared" si="18"/>
        <v>3.46</v>
      </c>
      <c r="G65" s="65">
        <f t="shared" si="18"/>
        <v>2.8599999999999968</v>
      </c>
      <c r="H65" s="65">
        <f t="shared" si="18"/>
        <v>2.8599999999999968</v>
      </c>
      <c r="I65" s="65">
        <f t="shared" si="18"/>
        <v>4.0599999999999978</v>
      </c>
      <c r="J65" s="65">
        <f t="shared" si="18"/>
        <v>4.0599999999999978</v>
      </c>
      <c r="K65" s="65">
        <f t="shared" si="18"/>
        <v>3.46</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'Field data and Glascoed'!C1:D1</f>
        <v>PAN-031990</v>
      </c>
      <c r="D1" s="173"/>
      <c r="E1" s="106" t="s">
        <v>45</v>
      </c>
      <c r="F1" s="113">
        <f>'Field data and Glascoed'!F1</f>
        <v>32.33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Glascoed'!C2:D2</f>
        <v>GP3792SK</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Glascoed'!C3:D3</f>
        <v>Byproduct Recovery Ltd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Glascoed'!C4:D4</f>
        <v>Bryn Cnewyllyn, Hiraddug Road, Dyserth, Rhyl. LL18 6HS</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Glascoed'!C5:D5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Glascoed'!C8</f>
        <v>1</v>
      </c>
      <c r="D8" s="49">
        <f>'Field data and Glascoed'!D8</f>
        <v>2</v>
      </c>
      <c r="E8" s="49">
        <f>'Field data and Glascoed'!E8</f>
        <v>3</v>
      </c>
      <c r="F8" s="49">
        <f>'Field data and Glascoed'!F8</f>
        <v>4</v>
      </c>
      <c r="G8" s="49">
        <f>'Field data and Glascoed'!G8</f>
        <v>6</v>
      </c>
      <c r="H8" s="49">
        <f>'Field data and Glascoed'!H8</f>
        <v>7</v>
      </c>
      <c r="I8" s="49">
        <f>'Field data and Glascoed'!I8</f>
        <v>8</v>
      </c>
      <c r="J8" s="49">
        <f>'Field data and Glascoed'!J8</f>
        <v>9</v>
      </c>
      <c r="K8" s="49">
        <f>'Field data and Glascoed'!K8</f>
        <v>10</v>
      </c>
      <c r="L8" s="49">
        <f>'Field data and Glascoed'!L8</f>
        <v>11</v>
      </c>
      <c r="M8" s="49">
        <f>'Field data and Glascoed'!M8</f>
        <v>0</v>
      </c>
      <c r="N8" s="49">
        <f>'Field data and Glascoed'!N8</f>
        <v>0</v>
      </c>
      <c r="O8" s="49">
        <f>'Field data and Glascoed'!O8</f>
        <v>0</v>
      </c>
      <c r="P8" s="49">
        <f>'Field data and Glascoed'!P8</f>
        <v>0</v>
      </c>
      <c r="Q8" s="49">
        <f>'Field data and Glascoed'!Q8</f>
        <v>0</v>
      </c>
      <c r="R8" s="49">
        <f>'Field data and Glascoed'!R8</f>
        <v>0</v>
      </c>
      <c r="S8" s="49">
        <f>'Field data and Glascoed'!S8</f>
        <v>0</v>
      </c>
      <c r="T8" s="49">
        <f>'Field data and Glascoed'!T8</f>
        <v>0</v>
      </c>
      <c r="U8" s="49">
        <f>'Field data and Glascoed'!U8</f>
        <v>0</v>
      </c>
      <c r="V8" s="102">
        <f>'Field data and Glascoed'!V8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Glascoed'!C9</f>
        <v>m</v>
      </c>
      <c r="D9" s="49">
        <f>'Field data and Glascoed'!D9</f>
        <v>2</v>
      </c>
      <c r="E9" s="49" t="str">
        <f>'Field data and Glascoed'!E9</f>
        <v>m</v>
      </c>
      <c r="F9" s="49" t="str">
        <f>'Field data and Glascoed'!F9</f>
        <v>L</v>
      </c>
      <c r="G9" s="49" t="str">
        <f>'Field data and Glascoed'!G9</f>
        <v>m</v>
      </c>
      <c r="H9" s="49" t="str">
        <f>'Field data and Glascoed'!H9</f>
        <v>m</v>
      </c>
      <c r="I9" s="49" t="str">
        <f>'Field data and Glascoed'!I9</f>
        <v>m</v>
      </c>
      <c r="J9" s="49" t="str">
        <f>'Field data and Glascoed'!J9</f>
        <v>m</v>
      </c>
      <c r="K9" s="49" t="str">
        <f>'Field data and Glascoed'!K9</f>
        <v>m</v>
      </c>
      <c r="L9" s="49" t="str">
        <f>'Field data and Glascoed'!L9</f>
        <v>m</v>
      </c>
      <c r="M9" s="49">
        <f>'Field data and Glascoed'!M9</f>
        <v>0</v>
      </c>
      <c r="N9" s="49">
        <f>'Field data and Glascoed'!N9</f>
        <v>0</v>
      </c>
      <c r="O9" s="49">
        <f>'Field data and Glascoed'!O9</f>
        <v>0</v>
      </c>
      <c r="P9" s="49">
        <f>'Field data and Glascoed'!P9</f>
        <v>0</v>
      </c>
      <c r="Q9" s="49">
        <f>'Field data and Glascoed'!Q9</f>
        <v>0</v>
      </c>
      <c r="R9" s="49">
        <f>'Field data and Glascoed'!R9</f>
        <v>0</v>
      </c>
      <c r="S9" s="49">
        <f>'Field data and Glascoed'!S9</f>
        <v>0</v>
      </c>
      <c r="T9" s="49">
        <f>'Field data and Glascoed'!T9</f>
        <v>0</v>
      </c>
      <c r="U9" s="49">
        <f>'Field data and Glascoed'!U9</f>
        <v>0</v>
      </c>
      <c r="V9" s="102">
        <f>'Field data and Glascoed'!V9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Glascoed'!C10</f>
        <v>6.1</v>
      </c>
      <c r="D10" s="49">
        <f>'Field data and Glascoed'!D10</f>
        <v>7.8</v>
      </c>
      <c r="E10" s="49">
        <f>'Field data and Glascoed'!E10</f>
        <v>6.8</v>
      </c>
      <c r="F10" s="49">
        <f>'Field data and Glascoed'!F10</f>
        <v>7.2</v>
      </c>
      <c r="G10" s="49">
        <f>'Field data and Glascoed'!G10</f>
        <v>6.7</v>
      </c>
      <c r="H10" s="49">
        <f>'Field data and Glascoed'!H10</f>
        <v>6.6</v>
      </c>
      <c r="I10" s="49">
        <f>'Field data and Glascoed'!I10</f>
        <v>6.6</v>
      </c>
      <c r="J10" s="49">
        <f>'Field data and Glascoed'!J10</f>
        <v>6.8</v>
      </c>
      <c r="K10" s="49">
        <f>'Field data and Glascoed'!K10</f>
        <v>6.8</v>
      </c>
      <c r="L10" s="49">
        <f>'Field data and Glascoed'!L10</f>
        <v>6.7</v>
      </c>
      <c r="M10" s="49">
        <f>'Field data and Glascoed'!M10</f>
        <v>0</v>
      </c>
      <c r="N10" s="49">
        <f>'Field data and Glascoed'!N10</f>
        <v>0</v>
      </c>
      <c r="O10" s="49">
        <f>'Field data and Glascoed'!O10</f>
        <v>0</v>
      </c>
      <c r="P10" s="49">
        <f>'Field data and Glascoed'!P10</f>
        <v>0</v>
      </c>
      <c r="Q10" s="49">
        <f>'Field data and Glascoed'!Q10</f>
        <v>0</v>
      </c>
      <c r="R10" s="49">
        <f>'Field data and Glascoed'!R10</f>
        <v>0</v>
      </c>
      <c r="S10" s="49">
        <f>'Field data and Glascoed'!S10</f>
        <v>0</v>
      </c>
      <c r="T10" s="49">
        <f>'Field data and Glascoed'!T10</f>
        <v>0</v>
      </c>
      <c r="U10" s="49">
        <f>'Field data and Glascoed'!U10</f>
        <v>0</v>
      </c>
      <c r="V10" s="102">
        <f>'Field data and Glascoed'!V10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Glascoed'!C11</f>
        <v>0</v>
      </c>
      <c r="D11" s="49">
        <f>'Field data and Glascoed'!D11</f>
        <v>3</v>
      </c>
      <c r="E11" s="49">
        <f>'Field data and Glascoed'!E11</f>
        <v>3</v>
      </c>
      <c r="F11" s="49">
        <f>'Field data and Glascoed'!F11</f>
        <v>3</v>
      </c>
      <c r="G11" s="49">
        <f>'Field data and Glascoed'!G11</f>
        <v>2</v>
      </c>
      <c r="H11" s="49">
        <f>'Field data and Glascoed'!H11</f>
        <v>1</v>
      </c>
      <c r="I11" s="49">
        <f>'Field data and Glascoed'!I11</f>
        <v>2</v>
      </c>
      <c r="J11" s="49">
        <f>'Field data and Glascoed'!J11</f>
        <v>2</v>
      </c>
      <c r="K11" s="49">
        <f>'Field data and Glascoed'!K11</f>
        <v>2</v>
      </c>
      <c r="L11" s="49">
        <f>'Field data and Glascoed'!L11</f>
        <v>2</v>
      </c>
      <c r="M11" s="49">
        <f>'Field data and Glascoed'!M11</f>
        <v>0</v>
      </c>
      <c r="N11" s="49">
        <f>'Field data and Glascoed'!N11</f>
        <v>0</v>
      </c>
      <c r="O11" s="49">
        <f>'Field data and Glascoed'!O11</f>
        <v>0</v>
      </c>
      <c r="P11" s="49">
        <f>'Field data and Glascoed'!P11</f>
        <v>0</v>
      </c>
      <c r="Q11" s="49">
        <f>'Field data and Glascoed'!Q11</f>
        <v>0</v>
      </c>
      <c r="R11" s="49">
        <f>'Field data and Glascoed'!R11</f>
        <v>0</v>
      </c>
      <c r="S11" s="49">
        <f>'Field data and Glascoed'!S11</f>
        <v>0</v>
      </c>
      <c r="T11" s="49">
        <f>'Field data and Glascoed'!T11</f>
        <v>0</v>
      </c>
      <c r="U11" s="49">
        <f>'Field data and Glascoed'!U11</f>
        <v>0</v>
      </c>
      <c r="V11" s="102">
        <f>'Field data and Glascoed'!V11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Glascoed'!C12</f>
        <v>2</v>
      </c>
      <c r="D12" s="49">
        <f>'Field data and Glascoed'!D12</f>
        <v>2</v>
      </c>
      <c r="E12" s="49">
        <f>'Field data and Glascoed'!E12</f>
        <v>2</v>
      </c>
      <c r="F12" s="49">
        <f>'Field data and Glascoed'!F12</f>
        <v>1</v>
      </c>
      <c r="G12" s="49">
        <f>'Field data and Glascoed'!G12</f>
        <v>1</v>
      </c>
      <c r="H12" s="49">
        <f>'Field data and Glascoed'!H12</f>
        <v>0</v>
      </c>
      <c r="I12" s="49">
        <f>'Field data and Glascoed'!I12</f>
        <v>0</v>
      </c>
      <c r="J12" s="49">
        <f>'Field data and Glascoed'!J12</f>
        <v>0</v>
      </c>
      <c r="K12" s="49">
        <f>'Field data and Glascoed'!K12</f>
        <v>1</v>
      </c>
      <c r="L12" s="49">
        <f>'Field data and Glascoed'!L12</f>
        <v>0</v>
      </c>
      <c r="M12" s="49">
        <f>'Field data and Glascoed'!M12</f>
        <v>0</v>
      </c>
      <c r="N12" s="49">
        <f>'Field data and Glascoed'!N12</f>
        <v>0</v>
      </c>
      <c r="O12" s="49">
        <f>'Field data and Glascoed'!O12</f>
        <v>0</v>
      </c>
      <c r="P12" s="49">
        <f>'Field data and Glascoed'!P12</f>
        <v>0</v>
      </c>
      <c r="Q12" s="49">
        <f>'Field data and Glascoed'!Q12</f>
        <v>0</v>
      </c>
      <c r="R12" s="49">
        <f>'Field data and Glascoed'!R12</f>
        <v>0</v>
      </c>
      <c r="S12" s="49">
        <f>'Field data and Glascoed'!S12</f>
        <v>0</v>
      </c>
      <c r="T12" s="49">
        <f>'Field data and Glascoed'!T12</f>
        <v>0</v>
      </c>
      <c r="U12" s="49">
        <f>'Field data and Glascoed'!U12</f>
        <v>0</v>
      </c>
      <c r="V12" s="102">
        <f>'Field data and Glascoed'!V12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Glascoed'!C13</f>
        <v>3</v>
      </c>
      <c r="D13" s="49">
        <f>'Field data and Glascoed'!D13</f>
        <v>3</v>
      </c>
      <c r="E13" s="49">
        <f>'Field data and Glascoed'!E13</f>
        <v>3</v>
      </c>
      <c r="F13" s="49">
        <f>'Field data and Glascoed'!F13</f>
        <v>3</v>
      </c>
      <c r="G13" s="49">
        <f>'Field data and Glascoed'!G13</f>
        <v>2</v>
      </c>
      <c r="H13" s="49">
        <f>'Field data and Glascoed'!H13</f>
        <v>2</v>
      </c>
      <c r="I13" s="49">
        <f>'Field data and Glascoed'!I13</f>
        <v>2</v>
      </c>
      <c r="J13" s="49">
        <f>'Field data and Glascoed'!J13</f>
        <v>2</v>
      </c>
      <c r="K13" s="49">
        <f>'Field data and Glascoed'!K13</f>
        <v>2</v>
      </c>
      <c r="L13" s="49">
        <f>'Field data and Glascoed'!L13</f>
        <v>2</v>
      </c>
      <c r="M13" s="49">
        <f>'Field data and Glascoed'!M13</f>
        <v>0</v>
      </c>
      <c r="N13" s="49">
        <f>'Field data and Glascoed'!N13</f>
        <v>0</v>
      </c>
      <c r="O13" s="49">
        <f>'Field data and Glascoed'!O13</f>
        <v>0</v>
      </c>
      <c r="P13" s="49">
        <f>'Field data and Glascoed'!P13</f>
        <v>0</v>
      </c>
      <c r="Q13" s="49">
        <f>'Field data and Glascoed'!Q13</f>
        <v>0</v>
      </c>
      <c r="R13" s="49">
        <f>'Field data and Glascoed'!R13</f>
        <v>0</v>
      </c>
      <c r="S13" s="49">
        <f>'Field data and Glascoed'!S13</f>
        <v>0</v>
      </c>
      <c r="T13" s="49">
        <f>'Field data and Glascoed'!T13</f>
        <v>0</v>
      </c>
      <c r="U13" s="49">
        <f>'Field data and Glascoed'!U13</f>
        <v>0</v>
      </c>
      <c r="V13" s="102">
        <f>'Field data and Glascoed'!V13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Glascoed'!C14</f>
        <v xml:space="preserve">Grass Silage (25% DM) </v>
      </c>
      <c r="D14" s="83" t="str">
        <f>'Field data and Glascoed'!D14</f>
        <v>Winter wheat- grain &amp; straw</v>
      </c>
      <c r="E14" s="83" t="str">
        <f>'Field data and Glascoed'!E14</f>
        <v xml:space="preserve">Grass Silage (25% DM) </v>
      </c>
      <c r="F14" s="83" t="str">
        <f>'Field data and Glascoed'!F14</f>
        <v xml:space="preserve">Grass Silage (25% DM) </v>
      </c>
      <c r="G14" s="83" t="str">
        <f>'Field data and Glascoed'!G14</f>
        <v xml:space="preserve">Grass Silage (25% DM) </v>
      </c>
      <c r="H14" s="83" t="str">
        <f>'Field data and Glascoed'!H14</f>
        <v xml:space="preserve">Grass Silage (25% DM) </v>
      </c>
      <c r="I14" s="83" t="str">
        <f>'Field data and Glascoed'!I14</f>
        <v xml:space="preserve">Grass Silage (25% DM) </v>
      </c>
      <c r="J14" s="83" t="str">
        <f>'Field data and Glascoed'!J14</f>
        <v xml:space="preserve">Grass Silage (25% DM) </v>
      </c>
      <c r="K14" s="83" t="str">
        <f>'Field data and Glascoed'!K14</f>
        <v xml:space="preserve">Grass Silage (25% DM) </v>
      </c>
      <c r="L14" s="83" t="str">
        <f>'Field data and Glascoed'!L14</f>
        <v xml:space="preserve">Grass Silage (25% DM) </v>
      </c>
      <c r="M14" s="83">
        <f>'Field data and Glascoed'!M14</f>
        <v>0</v>
      </c>
      <c r="N14" s="83">
        <f>'Field data and Glascoed'!N14</f>
        <v>0</v>
      </c>
      <c r="O14" s="83">
        <f>'Field data and Glascoed'!O14</f>
        <v>0</v>
      </c>
      <c r="P14" s="83">
        <f>'Field data and Glascoed'!P14</f>
        <v>0</v>
      </c>
      <c r="Q14" s="83">
        <f>'Field data and Glascoed'!Q14</f>
        <v>0</v>
      </c>
      <c r="R14" s="83">
        <f>'Field data and Glascoed'!R14</f>
        <v>0</v>
      </c>
      <c r="S14" s="83">
        <f>'Field data and Glascoed'!S14</f>
        <v>0</v>
      </c>
      <c r="T14" s="83">
        <f>'Field data and Glascoed'!T14</f>
        <v>0</v>
      </c>
      <c r="U14" s="83">
        <f>'Field data and Glascoed'!U14</f>
        <v>0</v>
      </c>
      <c r="V14" s="103">
        <f>'Field data and Glascoed'!V14</f>
        <v>0</v>
      </c>
      <c r="AD14" s="22" t="s">
        <v>138</v>
      </c>
      <c r="AE14" s="22">
        <v>6</v>
      </c>
      <c r="AI14" s="43" t="s">
        <v>119</v>
      </c>
      <c r="AJ14" s="44">
        <v>0.8</v>
      </c>
      <c r="AK14" s="45">
        <v>1.7</v>
      </c>
      <c r="AL14" s="9">
        <v>12</v>
      </c>
      <c r="AM14" s="9">
        <v>6.7</v>
      </c>
      <c r="AN14" s="9" t="s">
        <v>135</v>
      </c>
    </row>
    <row r="15" spans="1:41" ht="13" x14ac:dyDescent="0.25">
      <c r="A15" s="148" t="s">
        <v>9</v>
      </c>
      <c r="B15" s="149"/>
      <c r="C15" s="49">
        <f>'Field data and Glascoed'!C15</f>
        <v>38</v>
      </c>
      <c r="D15" s="49">
        <f>'Field data and Glascoed'!D15</f>
        <v>38</v>
      </c>
      <c r="E15" s="49">
        <f>'Field data and Glascoed'!E15</f>
        <v>38</v>
      </c>
      <c r="F15" s="49">
        <f>'Field data and Glascoed'!F15</f>
        <v>38</v>
      </c>
      <c r="G15" s="49">
        <f>'Field data and Glascoed'!G15</f>
        <v>38</v>
      </c>
      <c r="H15" s="49">
        <f>'Field data and Glascoed'!H15</f>
        <v>38</v>
      </c>
      <c r="I15" s="49">
        <f>'Field data and Glascoed'!I15</f>
        <v>38</v>
      </c>
      <c r="J15" s="49">
        <f>'Field data and Glascoed'!J15</f>
        <v>38</v>
      </c>
      <c r="K15" s="49">
        <f>'Field data and Glascoed'!K15</f>
        <v>38</v>
      </c>
      <c r="L15" s="49">
        <f>'Field data and Glascoed'!L15</f>
        <v>38</v>
      </c>
      <c r="M15" s="49">
        <f>'Field data and Glascoed'!M15</f>
        <v>0</v>
      </c>
      <c r="N15" s="49">
        <f>'Field data and Glascoed'!N15</f>
        <v>0</v>
      </c>
      <c r="O15" s="49">
        <f>'Field data and Glascoed'!O15</f>
        <v>0</v>
      </c>
      <c r="P15" s="49">
        <f>'Field data and Glascoed'!P15</f>
        <v>0</v>
      </c>
      <c r="Q15" s="49">
        <f>'Field data and Glascoed'!Q15</f>
        <v>0</v>
      </c>
      <c r="R15" s="49">
        <f>'Field data and Glascoed'!R15</f>
        <v>0</v>
      </c>
      <c r="S15" s="49">
        <f>'Field data and Glascoed'!S15</f>
        <v>0</v>
      </c>
      <c r="T15" s="49">
        <f>'Field data and Glascoed'!T15</f>
        <v>0</v>
      </c>
      <c r="U15" s="49">
        <f>'Field data and Glascoed'!U15</f>
        <v>0</v>
      </c>
      <c r="V15" s="102">
        <f>'Field data and Glascoed'!V15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Glascoed'!C16</f>
        <v>Medium/Clay</v>
      </c>
      <c r="D16" s="104" t="str">
        <f>'Field data and Glascoed'!D16</f>
        <v>Medium/Clay</v>
      </c>
      <c r="E16" s="104" t="str">
        <f>'Field data and Glascoed'!E16</f>
        <v>Medium/Clay</v>
      </c>
      <c r="F16" s="104" t="str">
        <f>'Field data and Glascoed'!F16</f>
        <v>Medium/Clay</v>
      </c>
      <c r="G16" s="104" t="str">
        <f>'Field data and Glascoed'!G16</f>
        <v>Medium/Clay</v>
      </c>
      <c r="H16" s="104" t="str">
        <f>'Field data and Glascoed'!H16</f>
        <v>Medium/Clay</v>
      </c>
      <c r="I16" s="104" t="str">
        <f>'Field data and Glascoed'!I16</f>
        <v>Medium/Clay</v>
      </c>
      <c r="J16" s="104" t="str">
        <f>'Field data and Glascoed'!J16</f>
        <v>Medium/Clay</v>
      </c>
      <c r="K16" s="104" t="str">
        <f>'Field data and Glascoed'!K16</f>
        <v>Medium/Clay</v>
      </c>
      <c r="L16" s="104" t="str">
        <f>'Field data and Glascoed'!L16</f>
        <v>Medium/Clay</v>
      </c>
      <c r="M16" s="104">
        <f>'Field data and Glascoed'!M16</f>
        <v>0</v>
      </c>
      <c r="N16" s="104">
        <f>'Field data and Glascoed'!N16</f>
        <v>0</v>
      </c>
      <c r="O16" s="104">
        <f>'Field data and Glascoed'!O16</f>
        <v>0</v>
      </c>
      <c r="P16" s="104">
        <f>'Field data and Glascoed'!P16</f>
        <v>0</v>
      </c>
      <c r="Q16" s="104">
        <f>'Field data and Glascoed'!Q16</f>
        <v>0</v>
      </c>
      <c r="R16" s="104">
        <f>'Field data and Glascoed'!R16</f>
        <v>0</v>
      </c>
      <c r="S16" s="104">
        <f>'Field data and Glascoed'!S16</f>
        <v>0</v>
      </c>
      <c r="T16" s="104">
        <f>'Field data and Glascoed'!T16</f>
        <v>0</v>
      </c>
      <c r="U16" s="104">
        <f>'Field data and Glascoed'!U16</f>
        <v>0</v>
      </c>
      <c r="V16" s="105">
        <f>'Field data and Glascoed'!V16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266</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-64.599999999999994</v>
      </c>
      <c r="D19" s="12">
        <f t="shared" ref="D19:V19" si="1">D18-D17</f>
        <v>-266</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399</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-228</v>
      </c>
      <c r="D23" s="12">
        <f t="shared" ref="D23:V23" si="3">D22-D21</f>
        <v>-399</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8</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Arable</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6.7</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6.1</v>
      </c>
      <c r="C60" s="64">
        <f t="shared" ref="C60:U60" si="14">D10</f>
        <v>7.8</v>
      </c>
      <c r="D60" s="64">
        <f t="shared" si="14"/>
        <v>6.8</v>
      </c>
      <c r="E60" s="64">
        <f t="shared" si="14"/>
        <v>7.2</v>
      </c>
      <c r="F60" s="64">
        <f t="shared" si="14"/>
        <v>6.7</v>
      </c>
      <c r="G60" s="64">
        <f t="shared" si="14"/>
        <v>6.6</v>
      </c>
      <c r="H60" s="64">
        <f t="shared" si="14"/>
        <v>6.6</v>
      </c>
      <c r="I60" s="64">
        <f t="shared" si="14"/>
        <v>6.8</v>
      </c>
      <c r="J60" s="64">
        <f t="shared" si="14"/>
        <v>6.8</v>
      </c>
      <c r="K60" s="64">
        <f t="shared" si="14"/>
        <v>6.7</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-8.7999999999999972</v>
      </c>
      <c r="D64" s="65">
        <f t="shared" si="17"/>
        <v>-3.5999999999999979</v>
      </c>
      <c r="E64" s="65">
        <f t="shared" si="17"/>
        <v>-6</v>
      </c>
      <c r="F64" s="65">
        <f t="shared" si="17"/>
        <v>-3</v>
      </c>
      <c r="G64" s="65">
        <f t="shared" si="17"/>
        <v>-2.3999999999999968</v>
      </c>
      <c r="H64" s="65">
        <f t="shared" si="17"/>
        <v>-2.3999999999999968</v>
      </c>
      <c r="I64" s="65">
        <f t="shared" si="17"/>
        <v>-3.5999999999999979</v>
      </c>
      <c r="J64" s="65">
        <f t="shared" si="17"/>
        <v>-3.5999999999999979</v>
      </c>
      <c r="K64" s="65">
        <f t="shared" si="17"/>
        <v>-3</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8.7999999999999972</v>
      </c>
      <c r="D65" s="65">
        <f t="shared" si="18"/>
        <v>3.5999999999999979</v>
      </c>
      <c r="E65" s="65">
        <f t="shared" si="18"/>
        <v>6</v>
      </c>
      <c r="F65" s="65">
        <f t="shared" si="18"/>
        <v>3</v>
      </c>
      <c r="G65" s="65">
        <f t="shared" si="18"/>
        <v>2.3999999999999968</v>
      </c>
      <c r="H65" s="65">
        <f t="shared" si="18"/>
        <v>2.3999999999999968</v>
      </c>
      <c r="I65" s="65">
        <f t="shared" si="18"/>
        <v>3.5999999999999979</v>
      </c>
      <c r="J65" s="65">
        <f t="shared" si="18"/>
        <v>3.5999999999999979</v>
      </c>
      <c r="K65" s="65">
        <f t="shared" si="18"/>
        <v>3</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Glascoed'!C1:D1</f>
        <v>PAN-031990</v>
      </c>
      <c r="D1" s="173"/>
      <c r="E1" s="106" t="s">
        <v>45</v>
      </c>
      <c r="F1" s="113">
        <f>'Field data and Glascoed'!F1</f>
        <v>32.33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Glascoed'!C2:D2</f>
        <v>GP3792SK</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Glascoed'!C3:D3</f>
        <v>Byproduct Recovery Ltd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Glascoed'!C4:D4</f>
        <v>Bryn Cnewyllyn, Hiraddug Road, Dyserth, Rhyl. LL18 6HS</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Glascoed'!C5:D5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Glascoed'!C8</f>
        <v>1</v>
      </c>
      <c r="D8" s="49">
        <f>'Field data and Glascoed'!D8</f>
        <v>2</v>
      </c>
      <c r="E8" s="49">
        <f>'Field data and Glascoed'!E8</f>
        <v>3</v>
      </c>
      <c r="F8" s="49">
        <f>'Field data and Glascoed'!F8</f>
        <v>4</v>
      </c>
      <c r="G8" s="49">
        <f>'Field data and Glascoed'!G8</f>
        <v>6</v>
      </c>
      <c r="H8" s="49">
        <f>'Field data and Glascoed'!H8</f>
        <v>7</v>
      </c>
      <c r="I8" s="49">
        <f>'Field data and Glascoed'!I8</f>
        <v>8</v>
      </c>
      <c r="J8" s="49">
        <f>'Field data and Glascoed'!J8</f>
        <v>9</v>
      </c>
      <c r="K8" s="49">
        <f>'Field data and Glascoed'!K8</f>
        <v>10</v>
      </c>
      <c r="L8" s="49">
        <f>'Field data and Glascoed'!L8</f>
        <v>11</v>
      </c>
      <c r="M8" s="49">
        <f>'Field data and Glascoed'!M8</f>
        <v>0</v>
      </c>
      <c r="N8" s="49">
        <f>'Field data and Glascoed'!N8</f>
        <v>0</v>
      </c>
      <c r="O8" s="49">
        <f>'Field data and Glascoed'!O8</f>
        <v>0</v>
      </c>
      <c r="P8" s="49">
        <f>'Field data and Glascoed'!P8</f>
        <v>0</v>
      </c>
      <c r="Q8" s="49">
        <f>'Field data and Glascoed'!Q8</f>
        <v>0</v>
      </c>
      <c r="R8" s="49">
        <f>'Field data and Glascoed'!R8</f>
        <v>0</v>
      </c>
      <c r="S8" s="49">
        <f>'Field data and Glascoed'!S8</f>
        <v>0</v>
      </c>
      <c r="T8" s="49">
        <f>'Field data and Glascoed'!T8</f>
        <v>0</v>
      </c>
      <c r="U8" s="49">
        <f>'Field data and Glascoed'!U8</f>
        <v>0</v>
      </c>
      <c r="V8" s="102">
        <f>'Field data and Glascoed'!V8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Glascoed'!C9</f>
        <v>m</v>
      </c>
      <c r="D9" s="49">
        <f>'Field data and Glascoed'!D9</f>
        <v>2</v>
      </c>
      <c r="E9" s="49" t="str">
        <f>'Field data and Glascoed'!E9</f>
        <v>m</v>
      </c>
      <c r="F9" s="49" t="str">
        <f>'Field data and Glascoed'!F9</f>
        <v>L</v>
      </c>
      <c r="G9" s="49" t="str">
        <f>'Field data and Glascoed'!G9</f>
        <v>m</v>
      </c>
      <c r="H9" s="49" t="str">
        <f>'Field data and Glascoed'!H9</f>
        <v>m</v>
      </c>
      <c r="I9" s="49" t="str">
        <f>'Field data and Glascoed'!I9</f>
        <v>m</v>
      </c>
      <c r="J9" s="49" t="str">
        <f>'Field data and Glascoed'!J9</f>
        <v>m</v>
      </c>
      <c r="K9" s="49" t="str">
        <f>'Field data and Glascoed'!K9</f>
        <v>m</v>
      </c>
      <c r="L9" s="49" t="str">
        <f>'Field data and Glascoed'!L9</f>
        <v>m</v>
      </c>
      <c r="M9" s="49">
        <f>'Field data and Glascoed'!M9</f>
        <v>0</v>
      </c>
      <c r="N9" s="49">
        <f>'Field data and Glascoed'!N9</f>
        <v>0</v>
      </c>
      <c r="O9" s="49">
        <f>'Field data and Glascoed'!O9</f>
        <v>0</v>
      </c>
      <c r="P9" s="49">
        <f>'Field data and Glascoed'!P9</f>
        <v>0</v>
      </c>
      <c r="Q9" s="49">
        <f>'Field data and Glascoed'!Q9</f>
        <v>0</v>
      </c>
      <c r="R9" s="49">
        <f>'Field data and Glascoed'!R9</f>
        <v>0</v>
      </c>
      <c r="S9" s="49">
        <f>'Field data and Glascoed'!S9</f>
        <v>0</v>
      </c>
      <c r="T9" s="49">
        <f>'Field data and Glascoed'!T9</f>
        <v>0</v>
      </c>
      <c r="U9" s="49">
        <f>'Field data and Glascoed'!U9</f>
        <v>0</v>
      </c>
      <c r="V9" s="102">
        <f>'Field data and Glascoed'!V9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Glascoed'!C10</f>
        <v>6.1</v>
      </c>
      <c r="D10" s="49">
        <f>'Field data and Glascoed'!D10</f>
        <v>7.8</v>
      </c>
      <c r="E10" s="49">
        <f>'Field data and Glascoed'!E10</f>
        <v>6.8</v>
      </c>
      <c r="F10" s="49">
        <f>'Field data and Glascoed'!F10</f>
        <v>7.2</v>
      </c>
      <c r="G10" s="49">
        <f>'Field data and Glascoed'!G10</f>
        <v>6.7</v>
      </c>
      <c r="H10" s="49">
        <f>'Field data and Glascoed'!H10</f>
        <v>6.6</v>
      </c>
      <c r="I10" s="49">
        <f>'Field data and Glascoed'!I10</f>
        <v>6.6</v>
      </c>
      <c r="J10" s="49">
        <f>'Field data and Glascoed'!J10</f>
        <v>6.8</v>
      </c>
      <c r="K10" s="49">
        <f>'Field data and Glascoed'!K10</f>
        <v>6.8</v>
      </c>
      <c r="L10" s="49">
        <f>'Field data and Glascoed'!L10</f>
        <v>6.7</v>
      </c>
      <c r="M10" s="49">
        <f>'Field data and Glascoed'!M10</f>
        <v>0</v>
      </c>
      <c r="N10" s="49">
        <f>'Field data and Glascoed'!N10</f>
        <v>0</v>
      </c>
      <c r="O10" s="49">
        <f>'Field data and Glascoed'!O10</f>
        <v>0</v>
      </c>
      <c r="P10" s="49">
        <f>'Field data and Glascoed'!P10</f>
        <v>0</v>
      </c>
      <c r="Q10" s="49">
        <f>'Field data and Glascoed'!Q10</f>
        <v>0</v>
      </c>
      <c r="R10" s="49">
        <f>'Field data and Glascoed'!R10</f>
        <v>0</v>
      </c>
      <c r="S10" s="49">
        <f>'Field data and Glascoed'!S10</f>
        <v>0</v>
      </c>
      <c r="T10" s="49">
        <f>'Field data and Glascoed'!T10</f>
        <v>0</v>
      </c>
      <c r="U10" s="49">
        <f>'Field data and Glascoed'!U10</f>
        <v>0</v>
      </c>
      <c r="V10" s="102">
        <f>'Field data and Glascoed'!V10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Glascoed'!C11</f>
        <v>0</v>
      </c>
      <c r="D11" s="49">
        <f>'Field data and Glascoed'!D11</f>
        <v>3</v>
      </c>
      <c r="E11" s="49">
        <f>'Field data and Glascoed'!E11</f>
        <v>3</v>
      </c>
      <c r="F11" s="49">
        <f>'Field data and Glascoed'!F11</f>
        <v>3</v>
      </c>
      <c r="G11" s="49">
        <f>'Field data and Glascoed'!G11</f>
        <v>2</v>
      </c>
      <c r="H11" s="49">
        <f>'Field data and Glascoed'!H11</f>
        <v>1</v>
      </c>
      <c r="I11" s="49">
        <f>'Field data and Glascoed'!I11</f>
        <v>2</v>
      </c>
      <c r="J11" s="49">
        <f>'Field data and Glascoed'!J11</f>
        <v>2</v>
      </c>
      <c r="K11" s="49">
        <f>'Field data and Glascoed'!K11</f>
        <v>2</v>
      </c>
      <c r="L11" s="49">
        <f>'Field data and Glascoed'!L11</f>
        <v>2</v>
      </c>
      <c r="M11" s="49">
        <f>'Field data and Glascoed'!M11</f>
        <v>0</v>
      </c>
      <c r="N11" s="49">
        <f>'Field data and Glascoed'!N11</f>
        <v>0</v>
      </c>
      <c r="O11" s="49">
        <f>'Field data and Glascoed'!O11</f>
        <v>0</v>
      </c>
      <c r="P11" s="49">
        <f>'Field data and Glascoed'!P11</f>
        <v>0</v>
      </c>
      <c r="Q11" s="49">
        <f>'Field data and Glascoed'!Q11</f>
        <v>0</v>
      </c>
      <c r="R11" s="49">
        <f>'Field data and Glascoed'!R11</f>
        <v>0</v>
      </c>
      <c r="S11" s="49">
        <f>'Field data and Glascoed'!S11</f>
        <v>0</v>
      </c>
      <c r="T11" s="49">
        <f>'Field data and Glascoed'!T11</f>
        <v>0</v>
      </c>
      <c r="U11" s="49">
        <f>'Field data and Glascoed'!U11</f>
        <v>0</v>
      </c>
      <c r="V11" s="102">
        <f>'Field data and Glascoed'!V11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Glascoed'!C12</f>
        <v>2</v>
      </c>
      <c r="D12" s="49">
        <f>'Field data and Glascoed'!D12</f>
        <v>2</v>
      </c>
      <c r="E12" s="49">
        <f>'Field data and Glascoed'!E12</f>
        <v>2</v>
      </c>
      <c r="F12" s="49">
        <f>'Field data and Glascoed'!F12</f>
        <v>1</v>
      </c>
      <c r="G12" s="49">
        <f>'Field data and Glascoed'!G12</f>
        <v>1</v>
      </c>
      <c r="H12" s="49">
        <f>'Field data and Glascoed'!H12</f>
        <v>0</v>
      </c>
      <c r="I12" s="49">
        <f>'Field data and Glascoed'!I12</f>
        <v>0</v>
      </c>
      <c r="J12" s="49">
        <f>'Field data and Glascoed'!J12</f>
        <v>0</v>
      </c>
      <c r="K12" s="49">
        <f>'Field data and Glascoed'!K12</f>
        <v>1</v>
      </c>
      <c r="L12" s="49">
        <f>'Field data and Glascoed'!L12</f>
        <v>0</v>
      </c>
      <c r="M12" s="49">
        <f>'Field data and Glascoed'!M12</f>
        <v>0</v>
      </c>
      <c r="N12" s="49">
        <f>'Field data and Glascoed'!N12</f>
        <v>0</v>
      </c>
      <c r="O12" s="49">
        <f>'Field data and Glascoed'!O12</f>
        <v>0</v>
      </c>
      <c r="P12" s="49">
        <f>'Field data and Glascoed'!P12</f>
        <v>0</v>
      </c>
      <c r="Q12" s="49">
        <f>'Field data and Glascoed'!Q12</f>
        <v>0</v>
      </c>
      <c r="R12" s="49">
        <f>'Field data and Glascoed'!R12</f>
        <v>0</v>
      </c>
      <c r="S12" s="49">
        <f>'Field data and Glascoed'!S12</f>
        <v>0</v>
      </c>
      <c r="T12" s="49">
        <f>'Field data and Glascoed'!T12</f>
        <v>0</v>
      </c>
      <c r="U12" s="49">
        <f>'Field data and Glascoed'!U12</f>
        <v>0</v>
      </c>
      <c r="V12" s="102">
        <f>'Field data and Glascoed'!V12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Glascoed'!C13</f>
        <v>3</v>
      </c>
      <c r="D13" s="49">
        <f>'Field data and Glascoed'!D13</f>
        <v>3</v>
      </c>
      <c r="E13" s="49">
        <f>'Field data and Glascoed'!E13</f>
        <v>3</v>
      </c>
      <c r="F13" s="49">
        <f>'Field data and Glascoed'!F13</f>
        <v>3</v>
      </c>
      <c r="G13" s="49">
        <f>'Field data and Glascoed'!G13</f>
        <v>2</v>
      </c>
      <c r="H13" s="49">
        <f>'Field data and Glascoed'!H13</f>
        <v>2</v>
      </c>
      <c r="I13" s="49">
        <f>'Field data and Glascoed'!I13</f>
        <v>2</v>
      </c>
      <c r="J13" s="49">
        <f>'Field data and Glascoed'!J13</f>
        <v>2</v>
      </c>
      <c r="K13" s="49">
        <f>'Field data and Glascoed'!K13</f>
        <v>2</v>
      </c>
      <c r="L13" s="49">
        <f>'Field data and Glascoed'!L13</f>
        <v>2</v>
      </c>
      <c r="M13" s="49">
        <f>'Field data and Glascoed'!M13</f>
        <v>0</v>
      </c>
      <c r="N13" s="49">
        <f>'Field data and Glascoed'!N13</f>
        <v>0</v>
      </c>
      <c r="O13" s="49">
        <f>'Field data and Glascoed'!O13</f>
        <v>0</v>
      </c>
      <c r="P13" s="49">
        <f>'Field data and Glascoed'!P13</f>
        <v>0</v>
      </c>
      <c r="Q13" s="49">
        <f>'Field data and Glascoed'!Q13</f>
        <v>0</v>
      </c>
      <c r="R13" s="49">
        <f>'Field data and Glascoed'!R13</f>
        <v>0</v>
      </c>
      <c r="S13" s="49">
        <f>'Field data and Glascoed'!S13</f>
        <v>0</v>
      </c>
      <c r="T13" s="49">
        <f>'Field data and Glascoed'!T13</f>
        <v>0</v>
      </c>
      <c r="U13" s="49">
        <f>'Field data and Glascoed'!U13</f>
        <v>0</v>
      </c>
      <c r="V13" s="102">
        <f>'Field data and Glascoed'!V13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Glascoed'!C14</f>
        <v xml:space="preserve">Grass Silage (25% DM) </v>
      </c>
      <c r="D14" s="83" t="str">
        <f>'Field data and Glascoed'!D14</f>
        <v>Winter wheat- grain &amp; straw</v>
      </c>
      <c r="E14" s="83" t="str">
        <f>'Field data and Glascoed'!E14</f>
        <v xml:space="preserve">Grass Silage (25% DM) </v>
      </c>
      <c r="F14" s="83" t="str">
        <f>'Field data and Glascoed'!F14</f>
        <v xml:space="preserve">Grass Silage (25% DM) </v>
      </c>
      <c r="G14" s="83" t="str">
        <f>'Field data and Glascoed'!G14</f>
        <v xml:space="preserve">Grass Silage (25% DM) </v>
      </c>
      <c r="H14" s="83" t="str">
        <f>'Field data and Glascoed'!H14</f>
        <v xml:space="preserve">Grass Silage (25% DM) </v>
      </c>
      <c r="I14" s="83" t="str">
        <f>'Field data and Glascoed'!I14</f>
        <v xml:space="preserve">Grass Silage (25% DM) </v>
      </c>
      <c r="J14" s="83" t="str">
        <f>'Field data and Glascoed'!J14</f>
        <v xml:space="preserve">Grass Silage (25% DM) </v>
      </c>
      <c r="K14" s="83" t="str">
        <f>'Field data and Glascoed'!K14</f>
        <v xml:space="preserve">Grass Silage (25% DM) </v>
      </c>
      <c r="L14" s="83" t="str">
        <f>'Field data and Glascoed'!L14</f>
        <v xml:space="preserve">Grass Silage (25% DM) </v>
      </c>
      <c r="M14" s="83">
        <f>'Field data and Glascoed'!M14</f>
        <v>0</v>
      </c>
      <c r="N14" s="83">
        <f>'Field data and Glascoed'!N14</f>
        <v>0</v>
      </c>
      <c r="O14" s="83">
        <f>'Field data and Glascoed'!O14</f>
        <v>0</v>
      </c>
      <c r="P14" s="83">
        <f>'Field data and Glascoed'!P14</f>
        <v>0</v>
      </c>
      <c r="Q14" s="83">
        <f>'Field data and Glascoed'!Q14</f>
        <v>0</v>
      </c>
      <c r="R14" s="83">
        <f>'Field data and Glascoed'!R14</f>
        <v>0</v>
      </c>
      <c r="S14" s="83">
        <f>'Field data and Glascoed'!S14</f>
        <v>0</v>
      </c>
      <c r="T14" s="83">
        <f>'Field data and Glascoed'!T14</f>
        <v>0</v>
      </c>
      <c r="U14" s="83">
        <f>'Field data and Glascoed'!U14</f>
        <v>0</v>
      </c>
      <c r="V14" s="103">
        <f>'Field data and Glascoed'!V14</f>
        <v>0</v>
      </c>
      <c r="AD14" s="22" t="s">
        <v>138</v>
      </c>
      <c r="AE14" s="22">
        <v>6</v>
      </c>
      <c r="AI14" s="43" t="s">
        <v>119</v>
      </c>
      <c r="AJ14" s="44">
        <v>0.8</v>
      </c>
      <c r="AK14" s="45">
        <v>1.7</v>
      </c>
      <c r="AL14" s="9">
        <v>12</v>
      </c>
      <c r="AM14" s="9">
        <v>6.7</v>
      </c>
      <c r="AN14" s="9" t="s">
        <v>135</v>
      </c>
    </row>
    <row r="15" spans="1:41" ht="13" x14ac:dyDescent="0.25">
      <c r="A15" s="148" t="s">
        <v>9</v>
      </c>
      <c r="B15" s="149"/>
      <c r="C15" s="49">
        <f>'Field data and Glascoed'!C15</f>
        <v>38</v>
      </c>
      <c r="D15" s="49">
        <f>'Field data and Glascoed'!D15</f>
        <v>38</v>
      </c>
      <c r="E15" s="49">
        <f>'Field data and Glascoed'!E15</f>
        <v>38</v>
      </c>
      <c r="F15" s="49">
        <f>'Field data and Glascoed'!F15</f>
        <v>38</v>
      </c>
      <c r="G15" s="49">
        <f>'Field data and Glascoed'!G15</f>
        <v>38</v>
      </c>
      <c r="H15" s="49">
        <f>'Field data and Glascoed'!H15</f>
        <v>38</v>
      </c>
      <c r="I15" s="49">
        <f>'Field data and Glascoed'!I15</f>
        <v>38</v>
      </c>
      <c r="J15" s="49">
        <f>'Field data and Glascoed'!J15</f>
        <v>38</v>
      </c>
      <c r="K15" s="49">
        <f>'Field data and Glascoed'!K15</f>
        <v>38</v>
      </c>
      <c r="L15" s="49">
        <f>'Field data and Glascoed'!L15</f>
        <v>38</v>
      </c>
      <c r="M15" s="49">
        <f>'Field data and Glascoed'!M15</f>
        <v>0</v>
      </c>
      <c r="N15" s="49">
        <f>'Field data and Glascoed'!N15</f>
        <v>0</v>
      </c>
      <c r="O15" s="49">
        <f>'Field data and Glascoed'!O15</f>
        <v>0</v>
      </c>
      <c r="P15" s="49">
        <f>'Field data and Glascoed'!P15</f>
        <v>0</v>
      </c>
      <c r="Q15" s="49">
        <f>'Field data and Glascoed'!Q15</f>
        <v>0</v>
      </c>
      <c r="R15" s="49">
        <f>'Field data and Glascoed'!R15</f>
        <v>0</v>
      </c>
      <c r="S15" s="49">
        <f>'Field data and Glascoed'!S15</f>
        <v>0</v>
      </c>
      <c r="T15" s="49">
        <f>'Field data and Glascoed'!T15</f>
        <v>0</v>
      </c>
      <c r="U15" s="49">
        <f>'Field data and Glascoed'!U15</f>
        <v>0</v>
      </c>
      <c r="V15" s="102">
        <f>'Field data and Glascoed'!V15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Glascoed'!C16</f>
        <v>Medium/Clay</v>
      </c>
      <c r="D16" s="104" t="str">
        <f>'Field data and Glascoed'!D16</f>
        <v>Medium/Clay</v>
      </c>
      <c r="E16" s="104" t="str">
        <f>'Field data and Glascoed'!E16</f>
        <v>Medium/Clay</v>
      </c>
      <c r="F16" s="104" t="str">
        <f>'Field data and Glascoed'!F16</f>
        <v>Medium/Clay</v>
      </c>
      <c r="G16" s="104" t="str">
        <f>'Field data and Glascoed'!G16</f>
        <v>Medium/Clay</v>
      </c>
      <c r="H16" s="104" t="str">
        <f>'Field data and Glascoed'!H16</f>
        <v>Medium/Clay</v>
      </c>
      <c r="I16" s="104" t="str">
        <f>'Field data and Glascoed'!I16</f>
        <v>Medium/Clay</v>
      </c>
      <c r="J16" s="104" t="str">
        <f>'Field data and Glascoed'!J16</f>
        <v>Medium/Clay</v>
      </c>
      <c r="K16" s="104" t="str">
        <f>'Field data and Glascoed'!K16</f>
        <v>Medium/Clay</v>
      </c>
      <c r="L16" s="104" t="str">
        <f>'Field data and Glascoed'!L16</f>
        <v>Medium/Clay</v>
      </c>
      <c r="M16" s="104">
        <f>'Field data and Glascoed'!M16</f>
        <v>0</v>
      </c>
      <c r="N16" s="104">
        <f>'Field data and Glascoed'!N16</f>
        <v>0</v>
      </c>
      <c r="O16" s="104">
        <f>'Field data and Glascoed'!O16</f>
        <v>0</v>
      </c>
      <c r="P16" s="104">
        <f>'Field data and Glascoed'!P16</f>
        <v>0</v>
      </c>
      <c r="Q16" s="104">
        <f>'Field data and Glascoed'!Q16</f>
        <v>0</v>
      </c>
      <c r="R16" s="104">
        <f>'Field data and Glascoed'!R16</f>
        <v>0</v>
      </c>
      <c r="S16" s="104">
        <f>'Field data and Glascoed'!S16</f>
        <v>0</v>
      </c>
      <c r="T16" s="104">
        <f>'Field data and Glascoed'!T16</f>
        <v>0</v>
      </c>
      <c r="U16" s="104">
        <f>'Field data and Glascoed'!U16</f>
        <v>0</v>
      </c>
      <c r="V16" s="105">
        <f>'Field data and Glascoed'!V16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266</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-64.599999999999994</v>
      </c>
      <c r="D19" s="12">
        <f t="shared" ref="D19:V19" si="1">D18-D17</f>
        <v>-266</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399</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-228</v>
      </c>
      <c r="D23" s="12">
        <f t="shared" ref="D23:V23" si="3">D22-D21</f>
        <v>-399</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8</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Arable</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6.7</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6.1</v>
      </c>
      <c r="C60" s="64">
        <f t="shared" ref="C60:U60" si="14">D10</f>
        <v>7.8</v>
      </c>
      <c r="D60" s="64">
        <f t="shared" si="14"/>
        <v>6.8</v>
      </c>
      <c r="E60" s="64">
        <f t="shared" si="14"/>
        <v>7.2</v>
      </c>
      <c r="F60" s="64">
        <f t="shared" si="14"/>
        <v>6.7</v>
      </c>
      <c r="G60" s="64">
        <f t="shared" si="14"/>
        <v>6.6</v>
      </c>
      <c r="H60" s="64">
        <f t="shared" si="14"/>
        <v>6.6</v>
      </c>
      <c r="I60" s="64">
        <f t="shared" si="14"/>
        <v>6.8</v>
      </c>
      <c r="J60" s="64">
        <f t="shared" si="14"/>
        <v>6.8</v>
      </c>
      <c r="K60" s="64">
        <f t="shared" si="14"/>
        <v>6.7</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-8.7999999999999972</v>
      </c>
      <c r="D64" s="65">
        <f t="shared" si="17"/>
        <v>-3.5999999999999979</v>
      </c>
      <c r="E64" s="65">
        <f t="shared" si="17"/>
        <v>-6</v>
      </c>
      <c r="F64" s="65">
        <f t="shared" si="17"/>
        <v>-3</v>
      </c>
      <c r="G64" s="65">
        <f t="shared" si="17"/>
        <v>-2.3999999999999968</v>
      </c>
      <c r="H64" s="65">
        <f t="shared" si="17"/>
        <v>-2.3999999999999968</v>
      </c>
      <c r="I64" s="65">
        <f t="shared" si="17"/>
        <v>-3.5999999999999979</v>
      </c>
      <c r="J64" s="65">
        <f t="shared" si="17"/>
        <v>-3.5999999999999979</v>
      </c>
      <c r="K64" s="65">
        <f t="shared" si="17"/>
        <v>-3</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8.7999999999999972</v>
      </c>
      <c r="D65" s="65">
        <f t="shared" si="18"/>
        <v>3.5999999999999979</v>
      </c>
      <c r="E65" s="65">
        <f t="shared" si="18"/>
        <v>6</v>
      </c>
      <c r="F65" s="65">
        <f t="shared" si="18"/>
        <v>3</v>
      </c>
      <c r="G65" s="65">
        <f t="shared" si="18"/>
        <v>2.3999999999999968</v>
      </c>
      <c r="H65" s="65">
        <f t="shared" si="18"/>
        <v>2.3999999999999968</v>
      </c>
      <c r="I65" s="65">
        <f t="shared" si="18"/>
        <v>3.5999999999999979</v>
      </c>
      <c r="J65" s="65">
        <f t="shared" si="18"/>
        <v>3.5999999999999979</v>
      </c>
      <c r="K65" s="65">
        <f t="shared" si="18"/>
        <v>3</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Glascoed'!C1:D1</f>
        <v>PAN-031990</v>
      </c>
      <c r="D1" s="173"/>
      <c r="E1" s="106" t="s">
        <v>45</v>
      </c>
      <c r="F1" s="113">
        <f>'Field data and Glascoed'!F1</f>
        <v>32.33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Glascoed'!C2:D2</f>
        <v>GP3792SK</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Glascoed'!C3:D3</f>
        <v>Byproduct Recovery Ltd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Glascoed'!C4:D4</f>
        <v>Bryn Cnewyllyn, Hiraddug Road, Dyserth, Rhyl. LL18 6HS</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Glascoed'!C5:D5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Glascoed'!C8</f>
        <v>1</v>
      </c>
      <c r="D8" s="49">
        <f>'Field data and Glascoed'!D8</f>
        <v>2</v>
      </c>
      <c r="E8" s="49">
        <f>'Field data and Glascoed'!E8</f>
        <v>3</v>
      </c>
      <c r="F8" s="49">
        <f>'Field data and Glascoed'!F8</f>
        <v>4</v>
      </c>
      <c r="G8" s="49">
        <f>'Field data and Glascoed'!G8</f>
        <v>6</v>
      </c>
      <c r="H8" s="49">
        <f>'Field data and Glascoed'!H8</f>
        <v>7</v>
      </c>
      <c r="I8" s="49">
        <f>'Field data and Glascoed'!I8</f>
        <v>8</v>
      </c>
      <c r="J8" s="49">
        <f>'Field data and Glascoed'!J8</f>
        <v>9</v>
      </c>
      <c r="K8" s="49">
        <f>'Field data and Glascoed'!K8</f>
        <v>10</v>
      </c>
      <c r="L8" s="49">
        <f>'Field data and Glascoed'!L8</f>
        <v>11</v>
      </c>
      <c r="M8" s="49">
        <f>'Field data and Glascoed'!M8</f>
        <v>0</v>
      </c>
      <c r="N8" s="49">
        <f>'Field data and Glascoed'!N8</f>
        <v>0</v>
      </c>
      <c r="O8" s="49">
        <f>'Field data and Glascoed'!O8</f>
        <v>0</v>
      </c>
      <c r="P8" s="49">
        <f>'Field data and Glascoed'!P8</f>
        <v>0</v>
      </c>
      <c r="Q8" s="49">
        <f>'Field data and Glascoed'!Q8</f>
        <v>0</v>
      </c>
      <c r="R8" s="49">
        <f>'Field data and Glascoed'!R8</f>
        <v>0</v>
      </c>
      <c r="S8" s="49">
        <f>'Field data and Glascoed'!S8</f>
        <v>0</v>
      </c>
      <c r="T8" s="49">
        <f>'Field data and Glascoed'!T8</f>
        <v>0</v>
      </c>
      <c r="U8" s="49">
        <f>'Field data and Glascoed'!U8</f>
        <v>0</v>
      </c>
      <c r="V8" s="102">
        <f>'Field data and Glascoed'!V8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Glascoed'!C9</f>
        <v>m</v>
      </c>
      <c r="D9" s="49">
        <f>'Field data and Glascoed'!D9</f>
        <v>2</v>
      </c>
      <c r="E9" s="49" t="str">
        <f>'Field data and Glascoed'!E9</f>
        <v>m</v>
      </c>
      <c r="F9" s="49" t="str">
        <f>'Field data and Glascoed'!F9</f>
        <v>L</v>
      </c>
      <c r="G9" s="49" t="str">
        <f>'Field data and Glascoed'!G9</f>
        <v>m</v>
      </c>
      <c r="H9" s="49" t="str">
        <f>'Field data and Glascoed'!H9</f>
        <v>m</v>
      </c>
      <c r="I9" s="49" t="str">
        <f>'Field data and Glascoed'!I9</f>
        <v>m</v>
      </c>
      <c r="J9" s="49" t="str">
        <f>'Field data and Glascoed'!J9</f>
        <v>m</v>
      </c>
      <c r="K9" s="49" t="str">
        <f>'Field data and Glascoed'!K9</f>
        <v>m</v>
      </c>
      <c r="L9" s="49" t="str">
        <f>'Field data and Glascoed'!L9</f>
        <v>m</v>
      </c>
      <c r="M9" s="49">
        <f>'Field data and Glascoed'!M9</f>
        <v>0</v>
      </c>
      <c r="N9" s="49">
        <f>'Field data and Glascoed'!N9</f>
        <v>0</v>
      </c>
      <c r="O9" s="49">
        <f>'Field data and Glascoed'!O9</f>
        <v>0</v>
      </c>
      <c r="P9" s="49">
        <f>'Field data and Glascoed'!P9</f>
        <v>0</v>
      </c>
      <c r="Q9" s="49">
        <f>'Field data and Glascoed'!Q9</f>
        <v>0</v>
      </c>
      <c r="R9" s="49">
        <f>'Field data and Glascoed'!R9</f>
        <v>0</v>
      </c>
      <c r="S9" s="49">
        <f>'Field data and Glascoed'!S9</f>
        <v>0</v>
      </c>
      <c r="T9" s="49">
        <f>'Field data and Glascoed'!T9</f>
        <v>0</v>
      </c>
      <c r="U9" s="49">
        <f>'Field data and Glascoed'!U9</f>
        <v>0</v>
      </c>
      <c r="V9" s="102">
        <f>'Field data and Glascoed'!V9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Glascoed'!C10</f>
        <v>6.1</v>
      </c>
      <c r="D10" s="49">
        <f>'Field data and Glascoed'!D10</f>
        <v>7.8</v>
      </c>
      <c r="E10" s="49">
        <f>'Field data and Glascoed'!E10</f>
        <v>6.8</v>
      </c>
      <c r="F10" s="49">
        <f>'Field data and Glascoed'!F10</f>
        <v>7.2</v>
      </c>
      <c r="G10" s="49">
        <f>'Field data and Glascoed'!G10</f>
        <v>6.7</v>
      </c>
      <c r="H10" s="49">
        <f>'Field data and Glascoed'!H10</f>
        <v>6.6</v>
      </c>
      <c r="I10" s="49">
        <f>'Field data and Glascoed'!I10</f>
        <v>6.6</v>
      </c>
      <c r="J10" s="49">
        <f>'Field data and Glascoed'!J10</f>
        <v>6.8</v>
      </c>
      <c r="K10" s="49">
        <f>'Field data and Glascoed'!K10</f>
        <v>6.8</v>
      </c>
      <c r="L10" s="49">
        <f>'Field data and Glascoed'!L10</f>
        <v>6.7</v>
      </c>
      <c r="M10" s="49">
        <f>'Field data and Glascoed'!M10</f>
        <v>0</v>
      </c>
      <c r="N10" s="49">
        <f>'Field data and Glascoed'!N10</f>
        <v>0</v>
      </c>
      <c r="O10" s="49">
        <f>'Field data and Glascoed'!O10</f>
        <v>0</v>
      </c>
      <c r="P10" s="49">
        <f>'Field data and Glascoed'!P10</f>
        <v>0</v>
      </c>
      <c r="Q10" s="49">
        <f>'Field data and Glascoed'!Q10</f>
        <v>0</v>
      </c>
      <c r="R10" s="49">
        <f>'Field data and Glascoed'!R10</f>
        <v>0</v>
      </c>
      <c r="S10" s="49">
        <f>'Field data and Glascoed'!S10</f>
        <v>0</v>
      </c>
      <c r="T10" s="49">
        <f>'Field data and Glascoed'!T10</f>
        <v>0</v>
      </c>
      <c r="U10" s="49">
        <f>'Field data and Glascoed'!U10</f>
        <v>0</v>
      </c>
      <c r="V10" s="102">
        <f>'Field data and Glascoed'!V10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Glascoed'!C11</f>
        <v>0</v>
      </c>
      <c r="D11" s="49">
        <f>'Field data and Glascoed'!D11</f>
        <v>3</v>
      </c>
      <c r="E11" s="49">
        <f>'Field data and Glascoed'!E11</f>
        <v>3</v>
      </c>
      <c r="F11" s="49">
        <f>'Field data and Glascoed'!F11</f>
        <v>3</v>
      </c>
      <c r="G11" s="49">
        <f>'Field data and Glascoed'!G11</f>
        <v>2</v>
      </c>
      <c r="H11" s="49">
        <f>'Field data and Glascoed'!H11</f>
        <v>1</v>
      </c>
      <c r="I11" s="49">
        <f>'Field data and Glascoed'!I11</f>
        <v>2</v>
      </c>
      <c r="J11" s="49">
        <f>'Field data and Glascoed'!J11</f>
        <v>2</v>
      </c>
      <c r="K11" s="49">
        <f>'Field data and Glascoed'!K11</f>
        <v>2</v>
      </c>
      <c r="L11" s="49">
        <f>'Field data and Glascoed'!L11</f>
        <v>2</v>
      </c>
      <c r="M11" s="49">
        <f>'Field data and Glascoed'!M11</f>
        <v>0</v>
      </c>
      <c r="N11" s="49">
        <f>'Field data and Glascoed'!N11</f>
        <v>0</v>
      </c>
      <c r="O11" s="49">
        <f>'Field data and Glascoed'!O11</f>
        <v>0</v>
      </c>
      <c r="P11" s="49">
        <f>'Field data and Glascoed'!P11</f>
        <v>0</v>
      </c>
      <c r="Q11" s="49">
        <f>'Field data and Glascoed'!Q11</f>
        <v>0</v>
      </c>
      <c r="R11" s="49">
        <f>'Field data and Glascoed'!R11</f>
        <v>0</v>
      </c>
      <c r="S11" s="49">
        <f>'Field data and Glascoed'!S11</f>
        <v>0</v>
      </c>
      <c r="T11" s="49">
        <f>'Field data and Glascoed'!T11</f>
        <v>0</v>
      </c>
      <c r="U11" s="49">
        <f>'Field data and Glascoed'!U11</f>
        <v>0</v>
      </c>
      <c r="V11" s="102">
        <f>'Field data and Glascoed'!V11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Glascoed'!C12</f>
        <v>2</v>
      </c>
      <c r="D12" s="49">
        <f>'Field data and Glascoed'!D12</f>
        <v>2</v>
      </c>
      <c r="E12" s="49">
        <f>'Field data and Glascoed'!E12</f>
        <v>2</v>
      </c>
      <c r="F12" s="49">
        <f>'Field data and Glascoed'!F12</f>
        <v>1</v>
      </c>
      <c r="G12" s="49">
        <f>'Field data and Glascoed'!G12</f>
        <v>1</v>
      </c>
      <c r="H12" s="49">
        <f>'Field data and Glascoed'!H12</f>
        <v>0</v>
      </c>
      <c r="I12" s="49">
        <f>'Field data and Glascoed'!I12</f>
        <v>0</v>
      </c>
      <c r="J12" s="49">
        <f>'Field data and Glascoed'!J12</f>
        <v>0</v>
      </c>
      <c r="K12" s="49">
        <f>'Field data and Glascoed'!K12</f>
        <v>1</v>
      </c>
      <c r="L12" s="49">
        <f>'Field data and Glascoed'!L12</f>
        <v>0</v>
      </c>
      <c r="M12" s="49">
        <f>'Field data and Glascoed'!M12</f>
        <v>0</v>
      </c>
      <c r="N12" s="49">
        <f>'Field data and Glascoed'!N12</f>
        <v>0</v>
      </c>
      <c r="O12" s="49">
        <f>'Field data and Glascoed'!O12</f>
        <v>0</v>
      </c>
      <c r="P12" s="49">
        <f>'Field data and Glascoed'!P12</f>
        <v>0</v>
      </c>
      <c r="Q12" s="49">
        <f>'Field data and Glascoed'!Q12</f>
        <v>0</v>
      </c>
      <c r="R12" s="49">
        <f>'Field data and Glascoed'!R12</f>
        <v>0</v>
      </c>
      <c r="S12" s="49">
        <f>'Field data and Glascoed'!S12</f>
        <v>0</v>
      </c>
      <c r="T12" s="49">
        <f>'Field data and Glascoed'!T12</f>
        <v>0</v>
      </c>
      <c r="U12" s="49">
        <f>'Field data and Glascoed'!U12</f>
        <v>0</v>
      </c>
      <c r="V12" s="102">
        <f>'Field data and Glascoed'!V12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Glascoed'!C13</f>
        <v>3</v>
      </c>
      <c r="D13" s="49">
        <f>'Field data and Glascoed'!D13</f>
        <v>3</v>
      </c>
      <c r="E13" s="49">
        <f>'Field data and Glascoed'!E13</f>
        <v>3</v>
      </c>
      <c r="F13" s="49">
        <f>'Field data and Glascoed'!F13</f>
        <v>3</v>
      </c>
      <c r="G13" s="49">
        <f>'Field data and Glascoed'!G13</f>
        <v>2</v>
      </c>
      <c r="H13" s="49">
        <f>'Field data and Glascoed'!H13</f>
        <v>2</v>
      </c>
      <c r="I13" s="49">
        <f>'Field data and Glascoed'!I13</f>
        <v>2</v>
      </c>
      <c r="J13" s="49">
        <f>'Field data and Glascoed'!J13</f>
        <v>2</v>
      </c>
      <c r="K13" s="49">
        <f>'Field data and Glascoed'!K13</f>
        <v>2</v>
      </c>
      <c r="L13" s="49">
        <f>'Field data and Glascoed'!L13</f>
        <v>2</v>
      </c>
      <c r="M13" s="49">
        <f>'Field data and Glascoed'!M13</f>
        <v>0</v>
      </c>
      <c r="N13" s="49">
        <f>'Field data and Glascoed'!N13</f>
        <v>0</v>
      </c>
      <c r="O13" s="49">
        <f>'Field data and Glascoed'!O13</f>
        <v>0</v>
      </c>
      <c r="P13" s="49">
        <f>'Field data and Glascoed'!P13</f>
        <v>0</v>
      </c>
      <c r="Q13" s="49">
        <f>'Field data and Glascoed'!Q13</f>
        <v>0</v>
      </c>
      <c r="R13" s="49">
        <f>'Field data and Glascoed'!R13</f>
        <v>0</v>
      </c>
      <c r="S13" s="49">
        <f>'Field data and Glascoed'!S13</f>
        <v>0</v>
      </c>
      <c r="T13" s="49">
        <f>'Field data and Glascoed'!T13</f>
        <v>0</v>
      </c>
      <c r="U13" s="49">
        <f>'Field data and Glascoed'!U13</f>
        <v>0</v>
      </c>
      <c r="V13" s="102">
        <f>'Field data and Glascoed'!V13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Glascoed'!C14</f>
        <v xml:space="preserve">Grass Silage (25% DM) </v>
      </c>
      <c r="D14" s="83" t="str">
        <f>'Field data and Glascoed'!D14</f>
        <v>Winter wheat- grain &amp; straw</v>
      </c>
      <c r="E14" s="83" t="str">
        <f>'Field data and Glascoed'!E14</f>
        <v xml:space="preserve">Grass Silage (25% DM) </v>
      </c>
      <c r="F14" s="83" t="str">
        <f>'Field data and Glascoed'!F14</f>
        <v xml:space="preserve">Grass Silage (25% DM) </v>
      </c>
      <c r="G14" s="83" t="str">
        <f>'Field data and Glascoed'!G14</f>
        <v xml:space="preserve">Grass Silage (25% DM) </v>
      </c>
      <c r="H14" s="83" t="str">
        <f>'Field data and Glascoed'!H14</f>
        <v xml:space="preserve">Grass Silage (25% DM) </v>
      </c>
      <c r="I14" s="83" t="str">
        <f>'Field data and Glascoed'!I14</f>
        <v xml:space="preserve">Grass Silage (25% DM) </v>
      </c>
      <c r="J14" s="83" t="str">
        <f>'Field data and Glascoed'!J14</f>
        <v xml:space="preserve">Grass Silage (25% DM) </v>
      </c>
      <c r="K14" s="83" t="str">
        <f>'Field data and Glascoed'!K14</f>
        <v xml:space="preserve">Grass Silage (25% DM) </v>
      </c>
      <c r="L14" s="83" t="str">
        <f>'Field data and Glascoed'!L14</f>
        <v xml:space="preserve">Grass Silage (25% DM) </v>
      </c>
      <c r="M14" s="83">
        <f>'Field data and Glascoed'!M14</f>
        <v>0</v>
      </c>
      <c r="N14" s="83">
        <f>'Field data and Glascoed'!N14</f>
        <v>0</v>
      </c>
      <c r="O14" s="83">
        <f>'Field data and Glascoed'!O14</f>
        <v>0</v>
      </c>
      <c r="P14" s="83">
        <f>'Field data and Glascoed'!P14</f>
        <v>0</v>
      </c>
      <c r="Q14" s="83">
        <f>'Field data and Glascoed'!Q14</f>
        <v>0</v>
      </c>
      <c r="R14" s="83">
        <f>'Field data and Glascoed'!R14</f>
        <v>0</v>
      </c>
      <c r="S14" s="83">
        <f>'Field data and Glascoed'!S14</f>
        <v>0</v>
      </c>
      <c r="T14" s="83">
        <f>'Field data and Glascoed'!T14</f>
        <v>0</v>
      </c>
      <c r="U14" s="83">
        <f>'Field data and Glascoed'!U14</f>
        <v>0</v>
      </c>
      <c r="V14" s="103">
        <f>'Field data and Glascoed'!V14</f>
        <v>0</v>
      </c>
      <c r="AD14" s="22" t="s">
        <v>138</v>
      </c>
      <c r="AE14" s="22">
        <v>6</v>
      </c>
      <c r="AI14" s="43" t="s">
        <v>119</v>
      </c>
      <c r="AJ14" s="44">
        <v>0.8</v>
      </c>
      <c r="AK14" s="45">
        <v>1.7</v>
      </c>
      <c r="AL14" s="9">
        <v>12</v>
      </c>
      <c r="AM14" s="9">
        <v>6.7</v>
      </c>
      <c r="AN14" s="9" t="s">
        <v>135</v>
      </c>
    </row>
    <row r="15" spans="1:41" ht="13" x14ac:dyDescent="0.25">
      <c r="A15" s="148" t="s">
        <v>9</v>
      </c>
      <c r="B15" s="149"/>
      <c r="C15" s="49">
        <f>'Field data and Glascoed'!C15</f>
        <v>38</v>
      </c>
      <c r="D15" s="49">
        <f>'Field data and Glascoed'!D15</f>
        <v>38</v>
      </c>
      <c r="E15" s="49">
        <f>'Field data and Glascoed'!E15</f>
        <v>38</v>
      </c>
      <c r="F15" s="49">
        <f>'Field data and Glascoed'!F15</f>
        <v>38</v>
      </c>
      <c r="G15" s="49">
        <f>'Field data and Glascoed'!G15</f>
        <v>38</v>
      </c>
      <c r="H15" s="49">
        <f>'Field data and Glascoed'!H15</f>
        <v>38</v>
      </c>
      <c r="I15" s="49">
        <f>'Field data and Glascoed'!I15</f>
        <v>38</v>
      </c>
      <c r="J15" s="49">
        <f>'Field data and Glascoed'!J15</f>
        <v>38</v>
      </c>
      <c r="K15" s="49">
        <f>'Field data and Glascoed'!K15</f>
        <v>38</v>
      </c>
      <c r="L15" s="49">
        <f>'Field data and Glascoed'!L15</f>
        <v>38</v>
      </c>
      <c r="M15" s="49">
        <f>'Field data and Glascoed'!M15</f>
        <v>0</v>
      </c>
      <c r="N15" s="49">
        <f>'Field data and Glascoed'!N15</f>
        <v>0</v>
      </c>
      <c r="O15" s="49">
        <f>'Field data and Glascoed'!O15</f>
        <v>0</v>
      </c>
      <c r="P15" s="49">
        <f>'Field data and Glascoed'!P15</f>
        <v>0</v>
      </c>
      <c r="Q15" s="49">
        <f>'Field data and Glascoed'!Q15</f>
        <v>0</v>
      </c>
      <c r="R15" s="49">
        <f>'Field data and Glascoed'!R15</f>
        <v>0</v>
      </c>
      <c r="S15" s="49">
        <f>'Field data and Glascoed'!S15</f>
        <v>0</v>
      </c>
      <c r="T15" s="49">
        <f>'Field data and Glascoed'!T15</f>
        <v>0</v>
      </c>
      <c r="U15" s="49">
        <f>'Field data and Glascoed'!U15</f>
        <v>0</v>
      </c>
      <c r="V15" s="102">
        <f>'Field data and Glascoed'!V15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Glascoed'!C16</f>
        <v>Medium/Clay</v>
      </c>
      <c r="D16" s="104" t="str">
        <f>'Field data and Glascoed'!D16</f>
        <v>Medium/Clay</v>
      </c>
      <c r="E16" s="104" t="str">
        <f>'Field data and Glascoed'!E16</f>
        <v>Medium/Clay</v>
      </c>
      <c r="F16" s="104" t="str">
        <f>'Field data and Glascoed'!F16</f>
        <v>Medium/Clay</v>
      </c>
      <c r="G16" s="104" t="str">
        <f>'Field data and Glascoed'!G16</f>
        <v>Medium/Clay</v>
      </c>
      <c r="H16" s="104" t="str">
        <f>'Field data and Glascoed'!H16</f>
        <v>Medium/Clay</v>
      </c>
      <c r="I16" s="104" t="str">
        <f>'Field data and Glascoed'!I16</f>
        <v>Medium/Clay</v>
      </c>
      <c r="J16" s="104" t="str">
        <f>'Field data and Glascoed'!J16</f>
        <v>Medium/Clay</v>
      </c>
      <c r="K16" s="104" t="str">
        <f>'Field data and Glascoed'!K16</f>
        <v>Medium/Clay</v>
      </c>
      <c r="L16" s="104" t="str">
        <f>'Field data and Glascoed'!L16</f>
        <v>Medium/Clay</v>
      </c>
      <c r="M16" s="104">
        <f>'Field data and Glascoed'!M16</f>
        <v>0</v>
      </c>
      <c r="N16" s="104">
        <f>'Field data and Glascoed'!N16</f>
        <v>0</v>
      </c>
      <c r="O16" s="104">
        <f>'Field data and Glascoed'!O16</f>
        <v>0</v>
      </c>
      <c r="P16" s="104">
        <f>'Field data and Glascoed'!P16</f>
        <v>0</v>
      </c>
      <c r="Q16" s="104">
        <f>'Field data and Glascoed'!Q16</f>
        <v>0</v>
      </c>
      <c r="R16" s="104">
        <f>'Field data and Glascoed'!R16</f>
        <v>0</v>
      </c>
      <c r="S16" s="104">
        <f>'Field data and Glascoed'!S16</f>
        <v>0</v>
      </c>
      <c r="T16" s="104">
        <f>'Field data and Glascoed'!T16</f>
        <v>0</v>
      </c>
      <c r="U16" s="104">
        <f>'Field data and Glascoed'!U16</f>
        <v>0</v>
      </c>
      <c r="V16" s="105">
        <f>'Field data and Glascoed'!V16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266</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-64.599999999999994</v>
      </c>
      <c r="D19" s="12">
        <f t="shared" ref="D19:V19" si="1">D18-D17</f>
        <v>-266</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399</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-228</v>
      </c>
      <c r="D23" s="12">
        <f t="shared" ref="D23:V23" si="3">D22-D21</f>
        <v>-399</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8</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Arable</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6.7</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6.1</v>
      </c>
      <c r="C60" s="64">
        <f t="shared" ref="C60:U60" si="14">D10</f>
        <v>7.8</v>
      </c>
      <c r="D60" s="64">
        <f t="shared" si="14"/>
        <v>6.8</v>
      </c>
      <c r="E60" s="64">
        <f t="shared" si="14"/>
        <v>7.2</v>
      </c>
      <c r="F60" s="64">
        <f t="shared" si="14"/>
        <v>6.7</v>
      </c>
      <c r="G60" s="64">
        <f t="shared" si="14"/>
        <v>6.6</v>
      </c>
      <c r="H60" s="64">
        <f t="shared" si="14"/>
        <v>6.6</v>
      </c>
      <c r="I60" s="64">
        <f t="shared" si="14"/>
        <v>6.8</v>
      </c>
      <c r="J60" s="64">
        <f t="shared" si="14"/>
        <v>6.8</v>
      </c>
      <c r="K60" s="64">
        <f t="shared" si="14"/>
        <v>6.7</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-8.7999999999999972</v>
      </c>
      <c r="D64" s="65">
        <f t="shared" si="17"/>
        <v>-3.5999999999999979</v>
      </c>
      <c r="E64" s="65">
        <f t="shared" si="17"/>
        <v>-6</v>
      </c>
      <c r="F64" s="65">
        <f t="shared" si="17"/>
        <v>-3</v>
      </c>
      <c r="G64" s="65">
        <f t="shared" si="17"/>
        <v>-2.3999999999999968</v>
      </c>
      <c r="H64" s="65">
        <f t="shared" si="17"/>
        <v>-2.3999999999999968</v>
      </c>
      <c r="I64" s="65">
        <f t="shared" si="17"/>
        <v>-3.5999999999999979</v>
      </c>
      <c r="J64" s="65">
        <f t="shared" si="17"/>
        <v>-3.5999999999999979</v>
      </c>
      <c r="K64" s="65">
        <f t="shared" si="17"/>
        <v>-3</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8.7999999999999972</v>
      </c>
      <c r="D65" s="65">
        <f t="shared" si="18"/>
        <v>3.5999999999999979</v>
      </c>
      <c r="E65" s="65">
        <f t="shared" si="18"/>
        <v>6</v>
      </c>
      <c r="F65" s="65">
        <f t="shared" si="18"/>
        <v>3</v>
      </c>
      <c r="G65" s="65">
        <f t="shared" si="18"/>
        <v>2.3999999999999968</v>
      </c>
      <c r="H65" s="65">
        <f t="shared" si="18"/>
        <v>2.3999999999999968</v>
      </c>
      <c r="I65" s="65">
        <f t="shared" si="18"/>
        <v>3.5999999999999979</v>
      </c>
      <c r="J65" s="65">
        <f t="shared" si="18"/>
        <v>3.5999999999999979</v>
      </c>
      <c r="K65" s="65">
        <f t="shared" si="18"/>
        <v>3</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Glascoed'!C1:D1</f>
        <v>PAN-031990</v>
      </c>
      <c r="D1" s="173"/>
      <c r="E1" s="106" t="s">
        <v>45</v>
      </c>
      <c r="F1" s="113">
        <f>'Field data and Glascoed'!F1</f>
        <v>32.33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Glascoed'!C2:D2</f>
        <v>GP3792SK</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Glascoed'!C3:D3</f>
        <v>Byproduct Recovery Ltd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Glascoed'!C4:D4</f>
        <v>Bryn Cnewyllyn, Hiraddug Road, Dyserth, Rhyl. LL18 6HS</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Glascoed'!C5:D5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Glascoed'!C8</f>
        <v>1</v>
      </c>
      <c r="D8" s="49">
        <f>'Field data and Glascoed'!D8</f>
        <v>2</v>
      </c>
      <c r="E8" s="49">
        <f>'Field data and Glascoed'!E8</f>
        <v>3</v>
      </c>
      <c r="F8" s="49">
        <f>'Field data and Glascoed'!F8</f>
        <v>4</v>
      </c>
      <c r="G8" s="49">
        <f>'Field data and Glascoed'!G8</f>
        <v>6</v>
      </c>
      <c r="H8" s="49">
        <f>'Field data and Glascoed'!H8</f>
        <v>7</v>
      </c>
      <c r="I8" s="49">
        <f>'Field data and Glascoed'!I8</f>
        <v>8</v>
      </c>
      <c r="J8" s="49">
        <f>'Field data and Glascoed'!J8</f>
        <v>9</v>
      </c>
      <c r="K8" s="49">
        <f>'Field data and Glascoed'!K8</f>
        <v>10</v>
      </c>
      <c r="L8" s="49">
        <f>'Field data and Glascoed'!L8</f>
        <v>11</v>
      </c>
      <c r="M8" s="49">
        <f>'Field data and Glascoed'!M8</f>
        <v>0</v>
      </c>
      <c r="N8" s="49">
        <f>'Field data and Glascoed'!N8</f>
        <v>0</v>
      </c>
      <c r="O8" s="49">
        <f>'Field data and Glascoed'!O8</f>
        <v>0</v>
      </c>
      <c r="P8" s="49">
        <f>'Field data and Glascoed'!P8</f>
        <v>0</v>
      </c>
      <c r="Q8" s="49">
        <f>'Field data and Glascoed'!Q8</f>
        <v>0</v>
      </c>
      <c r="R8" s="49">
        <f>'Field data and Glascoed'!R8</f>
        <v>0</v>
      </c>
      <c r="S8" s="49">
        <f>'Field data and Glascoed'!S8</f>
        <v>0</v>
      </c>
      <c r="T8" s="49">
        <f>'Field data and Glascoed'!T8</f>
        <v>0</v>
      </c>
      <c r="U8" s="49">
        <f>'Field data and Glascoed'!U8</f>
        <v>0</v>
      </c>
      <c r="V8" s="102">
        <f>'Field data and Glascoed'!V8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Glascoed'!C9</f>
        <v>m</v>
      </c>
      <c r="D9" s="49">
        <f>'Field data and Glascoed'!D9</f>
        <v>2</v>
      </c>
      <c r="E9" s="49" t="str">
        <f>'Field data and Glascoed'!E9</f>
        <v>m</v>
      </c>
      <c r="F9" s="49" t="str">
        <f>'Field data and Glascoed'!F9</f>
        <v>L</v>
      </c>
      <c r="G9" s="49" t="str">
        <f>'Field data and Glascoed'!G9</f>
        <v>m</v>
      </c>
      <c r="H9" s="49" t="str">
        <f>'Field data and Glascoed'!H9</f>
        <v>m</v>
      </c>
      <c r="I9" s="49" t="str">
        <f>'Field data and Glascoed'!I9</f>
        <v>m</v>
      </c>
      <c r="J9" s="49" t="str">
        <f>'Field data and Glascoed'!J9</f>
        <v>m</v>
      </c>
      <c r="K9" s="49" t="str">
        <f>'Field data and Glascoed'!K9</f>
        <v>m</v>
      </c>
      <c r="L9" s="49" t="str">
        <f>'Field data and Glascoed'!L9</f>
        <v>m</v>
      </c>
      <c r="M9" s="49">
        <f>'Field data and Glascoed'!M9</f>
        <v>0</v>
      </c>
      <c r="N9" s="49">
        <f>'Field data and Glascoed'!N9</f>
        <v>0</v>
      </c>
      <c r="O9" s="49">
        <f>'Field data and Glascoed'!O9</f>
        <v>0</v>
      </c>
      <c r="P9" s="49">
        <f>'Field data and Glascoed'!P9</f>
        <v>0</v>
      </c>
      <c r="Q9" s="49">
        <f>'Field data and Glascoed'!Q9</f>
        <v>0</v>
      </c>
      <c r="R9" s="49">
        <f>'Field data and Glascoed'!R9</f>
        <v>0</v>
      </c>
      <c r="S9" s="49">
        <f>'Field data and Glascoed'!S9</f>
        <v>0</v>
      </c>
      <c r="T9" s="49">
        <f>'Field data and Glascoed'!T9</f>
        <v>0</v>
      </c>
      <c r="U9" s="49">
        <f>'Field data and Glascoed'!U9</f>
        <v>0</v>
      </c>
      <c r="V9" s="102">
        <f>'Field data and Glascoed'!V9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Glascoed'!C10</f>
        <v>6.1</v>
      </c>
      <c r="D10" s="49">
        <f>'Field data and Glascoed'!D10</f>
        <v>7.8</v>
      </c>
      <c r="E10" s="49">
        <f>'Field data and Glascoed'!E10</f>
        <v>6.8</v>
      </c>
      <c r="F10" s="49">
        <f>'Field data and Glascoed'!F10</f>
        <v>7.2</v>
      </c>
      <c r="G10" s="49">
        <f>'Field data and Glascoed'!G10</f>
        <v>6.7</v>
      </c>
      <c r="H10" s="49">
        <f>'Field data and Glascoed'!H10</f>
        <v>6.6</v>
      </c>
      <c r="I10" s="49">
        <f>'Field data and Glascoed'!I10</f>
        <v>6.6</v>
      </c>
      <c r="J10" s="49">
        <f>'Field data and Glascoed'!J10</f>
        <v>6.8</v>
      </c>
      <c r="K10" s="49">
        <f>'Field data and Glascoed'!K10</f>
        <v>6.8</v>
      </c>
      <c r="L10" s="49">
        <f>'Field data and Glascoed'!L10</f>
        <v>6.7</v>
      </c>
      <c r="M10" s="49">
        <f>'Field data and Glascoed'!M10</f>
        <v>0</v>
      </c>
      <c r="N10" s="49">
        <f>'Field data and Glascoed'!N10</f>
        <v>0</v>
      </c>
      <c r="O10" s="49">
        <f>'Field data and Glascoed'!O10</f>
        <v>0</v>
      </c>
      <c r="P10" s="49">
        <f>'Field data and Glascoed'!P10</f>
        <v>0</v>
      </c>
      <c r="Q10" s="49">
        <f>'Field data and Glascoed'!Q10</f>
        <v>0</v>
      </c>
      <c r="R10" s="49">
        <f>'Field data and Glascoed'!R10</f>
        <v>0</v>
      </c>
      <c r="S10" s="49">
        <f>'Field data and Glascoed'!S10</f>
        <v>0</v>
      </c>
      <c r="T10" s="49">
        <f>'Field data and Glascoed'!T10</f>
        <v>0</v>
      </c>
      <c r="U10" s="49">
        <f>'Field data and Glascoed'!U10</f>
        <v>0</v>
      </c>
      <c r="V10" s="102">
        <f>'Field data and Glascoed'!V10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Glascoed'!C11</f>
        <v>0</v>
      </c>
      <c r="D11" s="49">
        <f>'Field data and Glascoed'!D11</f>
        <v>3</v>
      </c>
      <c r="E11" s="49">
        <f>'Field data and Glascoed'!E11</f>
        <v>3</v>
      </c>
      <c r="F11" s="49">
        <f>'Field data and Glascoed'!F11</f>
        <v>3</v>
      </c>
      <c r="G11" s="49">
        <f>'Field data and Glascoed'!G11</f>
        <v>2</v>
      </c>
      <c r="H11" s="49">
        <f>'Field data and Glascoed'!H11</f>
        <v>1</v>
      </c>
      <c r="I11" s="49">
        <f>'Field data and Glascoed'!I11</f>
        <v>2</v>
      </c>
      <c r="J11" s="49">
        <f>'Field data and Glascoed'!J11</f>
        <v>2</v>
      </c>
      <c r="K11" s="49">
        <f>'Field data and Glascoed'!K11</f>
        <v>2</v>
      </c>
      <c r="L11" s="49">
        <f>'Field data and Glascoed'!L11</f>
        <v>2</v>
      </c>
      <c r="M11" s="49">
        <f>'Field data and Glascoed'!M11</f>
        <v>0</v>
      </c>
      <c r="N11" s="49">
        <f>'Field data and Glascoed'!N11</f>
        <v>0</v>
      </c>
      <c r="O11" s="49">
        <f>'Field data and Glascoed'!O11</f>
        <v>0</v>
      </c>
      <c r="P11" s="49">
        <f>'Field data and Glascoed'!P11</f>
        <v>0</v>
      </c>
      <c r="Q11" s="49">
        <f>'Field data and Glascoed'!Q11</f>
        <v>0</v>
      </c>
      <c r="R11" s="49">
        <f>'Field data and Glascoed'!R11</f>
        <v>0</v>
      </c>
      <c r="S11" s="49">
        <f>'Field data and Glascoed'!S11</f>
        <v>0</v>
      </c>
      <c r="T11" s="49">
        <f>'Field data and Glascoed'!T11</f>
        <v>0</v>
      </c>
      <c r="U11" s="49">
        <f>'Field data and Glascoed'!U11</f>
        <v>0</v>
      </c>
      <c r="V11" s="102">
        <f>'Field data and Glascoed'!V11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Glascoed'!C12</f>
        <v>2</v>
      </c>
      <c r="D12" s="49">
        <f>'Field data and Glascoed'!D12</f>
        <v>2</v>
      </c>
      <c r="E12" s="49">
        <f>'Field data and Glascoed'!E12</f>
        <v>2</v>
      </c>
      <c r="F12" s="49">
        <f>'Field data and Glascoed'!F12</f>
        <v>1</v>
      </c>
      <c r="G12" s="49">
        <f>'Field data and Glascoed'!G12</f>
        <v>1</v>
      </c>
      <c r="H12" s="49">
        <f>'Field data and Glascoed'!H12</f>
        <v>0</v>
      </c>
      <c r="I12" s="49">
        <f>'Field data and Glascoed'!I12</f>
        <v>0</v>
      </c>
      <c r="J12" s="49">
        <f>'Field data and Glascoed'!J12</f>
        <v>0</v>
      </c>
      <c r="K12" s="49">
        <f>'Field data and Glascoed'!K12</f>
        <v>1</v>
      </c>
      <c r="L12" s="49">
        <f>'Field data and Glascoed'!L12</f>
        <v>0</v>
      </c>
      <c r="M12" s="49">
        <f>'Field data and Glascoed'!M12</f>
        <v>0</v>
      </c>
      <c r="N12" s="49">
        <f>'Field data and Glascoed'!N12</f>
        <v>0</v>
      </c>
      <c r="O12" s="49">
        <f>'Field data and Glascoed'!O12</f>
        <v>0</v>
      </c>
      <c r="P12" s="49">
        <f>'Field data and Glascoed'!P12</f>
        <v>0</v>
      </c>
      <c r="Q12" s="49">
        <f>'Field data and Glascoed'!Q12</f>
        <v>0</v>
      </c>
      <c r="R12" s="49">
        <f>'Field data and Glascoed'!R12</f>
        <v>0</v>
      </c>
      <c r="S12" s="49">
        <f>'Field data and Glascoed'!S12</f>
        <v>0</v>
      </c>
      <c r="T12" s="49">
        <f>'Field data and Glascoed'!T12</f>
        <v>0</v>
      </c>
      <c r="U12" s="49">
        <f>'Field data and Glascoed'!U12</f>
        <v>0</v>
      </c>
      <c r="V12" s="102">
        <f>'Field data and Glascoed'!V12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Glascoed'!C13</f>
        <v>3</v>
      </c>
      <c r="D13" s="49">
        <f>'Field data and Glascoed'!D13</f>
        <v>3</v>
      </c>
      <c r="E13" s="49">
        <f>'Field data and Glascoed'!E13</f>
        <v>3</v>
      </c>
      <c r="F13" s="49">
        <f>'Field data and Glascoed'!F13</f>
        <v>3</v>
      </c>
      <c r="G13" s="49">
        <f>'Field data and Glascoed'!G13</f>
        <v>2</v>
      </c>
      <c r="H13" s="49">
        <f>'Field data and Glascoed'!H13</f>
        <v>2</v>
      </c>
      <c r="I13" s="49">
        <f>'Field data and Glascoed'!I13</f>
        <v>2</v>
      </c>
      <c r="J13" s="49">
        <f>'Field data and Glascoed'!J13</f>
        <v>2</v>
      </c>
      <c r="K13" s="49">
        <f>'Field data and Glascoed'!K13</f>
        <v>2</v>
      </c>
      <c r="L13" s="49">
        <f>'Field data and Glascoed'!L13</f>
        <v>2</v>
      </c>
      <c r="M13" s="49">
        <f>'Field data and Glascoed'!M13</f>
        <v>0</v>
      </c>
      <c r="N13" s="49">
        <f>'Field data and Glascoed'!N13</f>
        <v>0</v>
      </c>
      <c r="O13" s="49">
        <f>'Field data and Glascoed'!O13</f>
        <v>0</v>
      </c>
      <c r="P13" s="49">
        <f>'Field data and Glascoed'!P13</f>
        <v>0</v>
      </c>
      <c r="Q13" s="49">
        <f>'Field data and Glascoed'!Q13</f>
        <v>0</v>
      </c>
      <c r="R13" s="49">
        <f>'Field data and Glascoed'!R13</f>
        <v>0</v>
      </c>
      <c r="S13" s="49">
        <f>'Field data and Glascoed'!S13</f>
        <v>0</v>
      </c>
      <c r="T13" s="49">
        <f>'Field data and Glascoed'!T13</f>
        <v>0</v>
      </c>
      <c r="U13" s="49">
        <f>'Field data and Glascoed'!U13</f>
        <v>0</v>
      </c>
      <c r="V13" s="102">
        <f>'Field data and Glascoed'!V13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Glascoed'!C14</f>
        <v xml:space="preserve">Grass Silage (25% DM) </v>
      </c>
      <c r="D14" s="83" t="str">
        <f>'Field data and Glascoed'!D14</f>
        <v>Winter wheat- grain &amp; straw</v>
      </c>
      <c r="E14" s="83" t="str">
        <f>'Field data and Glascoed'!E14</f>
        <v xml:space="preserve">Grass Silage (25% DM) </v>
      </c>
      <c r="F14" s="83" t="str">
        <f>'Field data and Glascoed'!F14</f>
        <v xml:space="preserve">Grass Silage (25% DM) </v>
      </c>
      <c r="G14" s="83" t="str">
        <f>'Field data and Glascoed'!G14</f>
        <v xml:space="preserve">Grass Silage (25% DM) </v>
      </c>
      <c r="H14" s="83" t="str">
        <f>'Field data and Glascoed'!H14</f>
        <v xml:space="preserve">Grass Silage (25% DM) </v>
      </c>
      <c r="I14" s="83" t="str">
        <f>'Field data and Glascoed'!I14</f>
        <v xml:space="preserve">Grass Silage (25% DM) </v>
      </c>
      <c r="J14" s="83" t="str">
        <f>'Field data and Glascoed'!J14</f>
        <v xml:space="preserve">Grass Silage (25% DM) </v>
      </c>
      <c r="K14" s="83" t="str">
        <f>'Field data and Glascoed'!K14</f>
        <v xml:space="preserve">Grass Silage (25% DM) </v>
      </c>
      <c r="L14" s="83" t="str">
        <f>'Field data and Glascoed'!L14</f>
        <v xml:space="preserve">Grass Silage (25% DM) </v>
      </c>
      <c r="M14" s="83">
        <f>'Field data and Glascoed'!M14</f>
        <v>0</v>
      </c>
      <c r="N14" s="83">
        <f>'Field data and Glascoed'!N14</f>
        <v>0</v>
      </c>
      <c r="O14" s="83">
        <f>'Field data and Glascoed'!O14</f>
        <v>0</v>
      </c>
      <c r="P14" s="83">
        <f>'Field data and Glascoed'!P14</f>
        <v>0</v>
      </c>
      <c r="Q14" s="83">
        <f>'Field data and Glascoed'!Q14</f>
        <v>0</v>
      </c>
      <c r="R14" s="83">
        <f>'Field data and Glascoed'!R14</f>
        <v>0</v>
      </c>
      <c r="S14" s="83">
        <f>'Field data and Glascoed'!S14</f>
        <v>0</v>
      </c>
      <c r="T14" s="83">
        <f>'Field data and Glascoed'!T14</f>
        <v>0</v>
      </c>
      <c r="U14" s="83">
        <f>'Field data and Glascoed'!U14</f>
        <v>0</v>
      </c>
      <c r="V14" s="103">
        <f>'Field data and Glascoed'!V14</f>
        <v>0</v>
      </c>
      <c r="AD14" s="22" t="s">
        <v>138</v>
      </c>
      <c r="AE14" s="22">
        <v>6</v>
      </c>
      <c r="AI14" s="43" t="s">
        <v>119</v>
      </c>
      <c r="AJ14" s="44">
        <v>0.8</v>
      </c>
      <c r="AK14" s="45">
        <v>1.7</v>
      </c>
      <c r="AL14" s="9">
        <v>12</v>
      </c>
      <c r="AM14" s="9">
        <v>6.7</v>
      </c>
      <c r="AN14" s="9" t="s">
        <v>135</v>
      </c>
    </row>
    <row r="15" spans="1:41" ht="13" x14ac:dyDescent="0.25">
      <c r="A15" s="148" t="s">
        <v>9</v>
      </c>
      <c r="B15" s="149"/>
      <c r="C15" s="49">
        <f>'Field data and Glascoed'!C15</f>
        <v>38</v>
      </c>
      <c r="D15" s="49">
        <f>'Field data and Glascoed'!D15</f>
        <v>38</v>
      </c>
      <c r="E15" s="49">
        <f>'Field data and Glascoed'!E15</f>
        <v>38</v>
      </c>
      <c r="F15" s="49">
        <f>'Field data and Glascoed'!F15</f>
        <v>38</v>
      </c>
      <c r="G15" s="49">
        <f>'Field data and Glascoed'!G15</f>
        <v>38</v>
      </c>
      <c r="H15" s="49">
        <f>'Field data and Glascoed'!H15</f>
        <v>38</v>
      </c>
      <c r="I15" s="49">
        <f>'Field data and Glascoed'!I15</f>
        <v>38</v>
      </c>
      <c r="J15" s="49">
        <f>'Field data and Glascoed'!J15</f>
        <v>38</v>
      </c>
      <c r="K15" s="49">
        <f>'Field data and Glascoed'!K15</f>
        <v>38</v>
      </c>
      <c r="L15" s="49">
        <f>'Field data and Glascoed'!L15</f>
        <v>38</v>
      </c>
      <c r="M15" s="49">
        <f>'Field data and Glascoed'!M15</f>
        <v>0</v>
      </c>
      <c r="N15" s="49">
        <f>'Field data and Glascoed'!N15</f>
        <v>0</v>
      </c>
      <c r="O15" s="49">
        <f>'Field data and Glascoed'!O15</f>
        <v>0</v>
      </c>
      <c r="P15" s="49">
        <f>'Field data and Glascoed'!P15</f>
        <v>0</v>
      </c>
      <c r="Q15" s="49">
        <f>'Field data and Glascoed'!Q15</f>
        <v>0</v>
      </c>
      <c r="R15" s="49">
        <f>'Field data and Glascoed'!R15</f>
        <v>0</v>
      </c>
      <c r="S15" s="49">
        <f>'Field data and Glascoed'!S15</f>
        <v>0</v>
      </c>
      <c r="T15" s="49">
        <f>'Field data and Glascoed'!T15</f>
        <v>0</v>
      </c>
      <c r="U15" s="49">
        <f>'Field data and Glascoed'!U15</f>
        <v>0</v>
      </c>
      <c r="V15" s="102">
        <f>'Field data and Glascoed'!V15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Glascoed'!C16</f>
        <v>Medium/Clay</v>
      </c>
      <c r="D16" s="104" t="str">
        <f>'Field data and Glascoed'!D16</f>
        <v>Medium/Clay</v>
      </c>
      <c r="E16" s="104" t="str">
        <f>'Field data and Glascoed'!E16</f>
        <v>Medium/Clay</v>
      </c>
      <c r="F16" s="104" t="str">
        <f>'Field data and Glascoed'!F16</f>
        <v>Medium/Clay</v>
      </c>
      <c r="G16" s="104" t="str">
        <f>'Field data and Glascoed'!G16</f>
        <v>Medium/Clay</v>
      </c>
      <c r="H16" s="104" t="str">
        <f>'Field data and Glascoed'!H16</f>
        <v>Medium/Clay</v>
      </c>
      <c r="I16" s="104" t="str">
        <f>'Field data and Glascoed'!I16</f>
        <v>Medium/Clay</v>
      </c>
      <c r="J16" s="104" t="str">
        <f>'Field data and Glascoed'!J16</f>
        <v>Medium/Clay</v>
      </c>
      <c r="K16" s="104" t="str">
        <f>'Field data and Glascoed'!K16</f>
        <v>Medium/Clay</v>
      </c>
      <c r="L16" s="104" t="str">
        <f>'Field data and Glascoed'!L16</f>
        <v>Medium/Clay</v>
      </c>
      <c r="M16" s="104">
        <f>'Field data and Glascoed'!M16</f>
        <v>0</v>
      </c>
      <c r="N16" s="104">
        <f>'Field data and Glascoed'!N16</f>
        <v>0</v>
      </c>
      <c r="O16" s="104">
        <f>'Field data and Glascoed'!O16</f>
        <v>0</v>
      </c>
      <c r="P16" s="104">
        <f>'Field data and Glascoed'!P16</f>
        <v>0</v>
      </c>
      <c r="Q16" s="104">
        <f>'Field data and Glascoed'!Q16</f>
        <v>0</v>
      </c>
      <c r="R16" s="104">
        <f>'Field data and Glascoed'!R16</f>
        <v>0</v>
      </c>
      <c r="S16" s="104">
        <f>'Field data and Glascoed'!S16</f>
        <v>0</v>
      </c>
      <c r="T16" s="104">
        <f>'Field data and Glascoed'!T16</f>
        <v>0</v>
      </c>
      <c r="U16" s="104">
        <f>'Field data and Glascoed'!U16</f>
        <v>0</v>
      </c>
      <c r="V16" s="105">
        <f>'Field data and Glascoed'!V16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266</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-64.599999999999994</v>
      </c>
      <c r="D19" s="12">
        <f t="shared" ref="D19:V19" si="1">D18-D17</f>
        <v>-266</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399</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-228</v>
      </c>
      <c r="D23" s="12">
        <f t="shared" ref="D23:V23" si="3">D22-D21</f>
        <v>-399</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8</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Arable</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6.7</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6.1</v>
      </c>
      <c r="C60" s="64">
        <f t="shared" ref="C60:U60" si="14">D10</f>
        <v>7.8</v>
      </c>
      <c r="D60" s="64">
        <f t="shared" si="14"/>
        <v>6.8</v>
      </c>
      <c r="E60" s="64">
        <f t="shared" si="14"/>
        <v>7.2</v>
      </c>
      <c r="F60" s="64">
        <f t="shared" si="14"/>
        <v>6.7</v>
      </c>
      <c r="G60" s="64">
        <f t="shared" si="14"/>
        <v>6.6</v>
      </c>
      <c r="H60" s="64">
        <f t="shared" si="14"/>
        <v>6.6</v>
      </c>
      <c r="I60" s="64">
        <f t="shared" si="14"/>
        <v>6.8</v>
      </c>
      <c r="J60" s="64">
        <f t="shared" si="14"/>
        <v>6.8</v>
      </c>
      <c r="K60" s="64">
        <f t="shared" si="14"/>
        <v>6.7</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-8.7999999999999972</v>
      </c>
      <c r="D64" s="65">
        <f t="shared" si="17"/>
        <v>-3.5999999999999979</v>
      </c>
      <c r="E64" s="65">
        <f t="shared" si="17"/>
        <v>-6</v>
      </c>
      <c r="F64" s="65">
        <f t="shared" si="17"/>
        <v>-3</v>
      </c>
      <c r="G64" s="65">
        <f t="shared" si="17"/>
        <v>-2.3999999999999968</v>
      </c>
      <c r="H64" s="65">
        <f t="shared" si="17"/>
        <v>-2.3999999999999968</v>
      </c>
      <c r="I64" s="65">
        <f t="shared" si="17"/>
        <v>-3.5999999999999979</v>
      </c>
      <c r="J64" s="65">
        <f t="shared" si="17"/>
        <v>-3.5999999999999979</v>
      </c>
      <c r="K64" s="65">
        <f t="shared" si="17"/>
        <v>-3</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8.7999999999999972</v>
      </c>
      <c r="D65" s="65">
        <f t="shared" si="18"/>
        <v>3.5999999999999979</v>
      </c>
      <c r="E65" s="65">
        <f t="shared" si="18"/>
        <v>6</v>
      </c>
      <c r="F65" s="65">
        <f t="shared" si="18"/>
        <v>3</v>
      </c>
      <c r="G65" s="65">
        <f t="shared" si="18"/>
        <v>2.3999999999999968</v>
      </c>
      <c r="H65" s="65">
        <f t="shared" si="18"/>
        <v>2.3999999999999968</v>
      </c>
      <c r="I65" s="65">
        <f t="shared" si="18"/>
        <v>3.5999999999999979</v>
      </c>
      <c r="J65" s="65">
        <f t="shared" si="18"/>
        <v>3.5999999999999979</v>
      </c>
      <c r="K65" s="65">
        <f t="shared" si="18"/>
        <v>3</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Glascoed'!C1:D1</f>
        <v>PAN-031990</v>
      </c>
      <c r="D1" s="173"/>
      <c r="E1" s="106" t="s">
        <v>45</v>
      </c>
      <c r="F1" s="113">
        <f>'Field data and Glascoed'!F1</f>
        <v>32.33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Glascoed'!C2:D2</f>
        <v>GP3792SK</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Glascoed'!C3:D3</f>
        <v>Byproduct Recovery Ltd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Glascoed'!C4:D4</f>
        <v>Bryn Cnewyllyn, Hiraddug Road, Dyserth, Rhyl. LL18 6HS</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Glascoed'!C5:D5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Glascoed'!C8</f>
        <v>1</v>
      </c>
      <c r="D8" s="49">
        <f>'Field data and Glascoed'!D8</f>
        <v>2</v>
      </c>
      <c r="E8" s="49">
        <f>'Field data and Glascoed'!E8</f>
        <v>3</v>
      </c>
      <c r="F8" s="49">
        <f>'Field data and Glascoed'!F8</f>
        <v>4</v>
      </c>
      <c r="G8" s="49">
        <f>'Field data and Glascoed'!G8</f>
        <v>6</v>
      </c>
      <c r="H8" s="49">
        <f>'Field data and Glascoed'!H8</f>
        <v>7</v>
      </c>
      <c r="I8" s="49">
        <f>'Field data and Glascoed'!I8</f>
        <v>8</v>
      </c>
      <c r="J8" s="49">
        <f>'Field data and Glascoed'!J8</f>
        <v>9</v>
      </c>
      <c r="K8" s="49">
        <f>'Field data and Glascoed'!K8</f>
        <v>10</v>
      </c>
      <c r="L8" s="49">
        <f>'Field data and Glascoed'!L8</f>
        <v>11</v>
      </c>
      <c r="M8" s="49">
        <f>'Field data and Glascoed'!M8</f>
        <v>0</v>
      </c>
      <c r="N8" s="49">
        <f>'Field data and Glascoed'!N8</f>
        <v>0</v>
      </c>
      <c r="O8" s="49">
        <f>'Field data and Glascoed'!O8</f>
        <v>0</v>
      </c>
      <c r="P8" s="49">
        <f>'Field data and Glascoed'!P8</f>
        <v>0</v>
      </c>
      <c r="Q8" s="49">
        <f>'Field data and Glascoed'!Q8</f>
        <v>0</v>
      </c>
      <c r="R8" s="49">
        <f>'Field data and Glascoed'!R8</f>
        <v>0</v>
      </c>
      <c r="S8" s="49">
        <f>'Field data and Glascoed'!S8</f>
        <v>0</v>
      </c>
      <c r="T8" s="49">
        <f>'Field data and Glascoed'!T8</f>
        <v>0</v>
      </c>
      <c r="U8" s="49">
        <f>'Field data and Glascoed'!U8</f>
        <v>0</v>
      </c>
      <c r="V8" s="102">
        <f>'Field data and Glascoed'!V8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Glascoed'!C9</f>
        <v>m</v>
      </c>
      <c r="D9" s="49">
        <f>'Field data and Glascoed'!D9</f>
        <v>2</v>
      </c>
      <c r="E9" s="49" t="str">
        <f>'Field data and Glascoed'!E9</f>
        <v>m</v>
      </c>
      <c r="F9" s="49" t="str">
        <f>'Field data and Glascoed'!F9</f>
        <v>L</v>
      </c>
      <c r="G9" s="49" t="str">
        <f>'Field data and Glascoed'!G9</f>
        <v>m</v>
      </c>
      <c r="H9" s="49" t="str">
        <f>'Field data and Glascoed'!H9</f>
        <v>m</v>
      </c>
      <c r="I9" s="49" t="str">
        <f>'Field data and Glascoed'!I9</f>
        <v>m</v>
      </c>
      <c r="J9" s="49" t="str">
        <f>'Field data and Glascoed'!J9</f>
        <v>m</v>
      </c>
      <c r="K9" s="49" t="str">
        <f>'Field data and Glascoed'!K9</f>
        <v>m</v>
      </c>
      <c r="L9" s="49" t="str">
        <f>'Field data and Glascoed'!L9</f>
        <v>m</v>
      </c>
      <c r="M9" s="49">
        <f>'Field data and Glascoed'!M9</f>
        <v>0</v>
      </c>
      <c r="N9" s="49">
        <f>'Field data and Glascoed'!N9</f>
        <v>0</v>
      </c>
      <c r="O9" s="49">
        <f>'Field data and Glascoed'!O9</f>
        <v>0</v>
      </c>
      <c r="P9" s="49">
        <f>'Field data and Glascoed'!P9</f>
        <v>0</v>
      </c>
      <c r="Q9" s="49">
        <f>'Field data and Glascoed'!Q9</f>
        <v>0</v>
      </c>
      <c r="R9" s="49">
        <f>'Field data and Glascoed'!R9</f>
        <v>0</v>
      </c>
      <c r="S9" s="49">
        <f>'Field data and Glascoed'!S9</f>
        <v>0</v>
      </c>
      <c r="T9" s="49">
        <f>'Field data and Glascoed'!T9</f>
        <v>0</v>
      </c>
      <c r="U9" s="49">
        <f>'Field data and Glascoed'!U9</f>
        <v>0</v>
      </c>
      <c r="V9" s="102">
        <f>'Field data and Glascoed'!V9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Glascoed'!C10</f>
        <v>6.1</v>
      </c>
      <c r="D10" s="49">
        <f>'Field data and Glascoed'!D10</f>
        <v>7.8</v>
      </c>
      <c r="E10" s="49">
        <f>'Field data and Glascoed'!E10</f>
        <v>6.8</v>
      </c>
      <c r="F10" s="49">
        <f>'Field data and Glascoed'!F10</f>
        <v>7.2</v>
      </c>
      <c r="G10" s="49">
        <f>'Field data and Glascoed'!G10</f>
        <v>6.7</v>
      </c>
      <c r="H10" s="49">
        <f>'Field data and Glascoed'!H10</f>
        <v>6.6</v>
      </c>
      <c r="I10" s="49">
        <f>'Field data and Glascoed'!I10</f>
        <v>6.6</v>
      </c>
      <c r="J10" s="49">
        <f>'Field data and Glascoed'!J10</f>
        <v>6.8</v>
      </c>
      <c r="K10" s="49">
        <f>'Field data and Glascoed'!K10</f>
        <v>6.8</v>
      </c>
      <c r="L10" s="49">
        <f>'Field data and Glascoed'!L10</f>
        <v>6.7</v>
      </c>
      <c r="M10" s="49">
        <f>'Field data and Glascoed'!M10</f>
        <v>0</v>
      </c>
      <c r="N10" s="49">
        <f>'Field data and Glascoed'!N10</f>
        <v>0</v>
      </c>
      <c r="O10" s="49">
        <f>'Field data and Glascoed'!O10</f>
        <v>0</v>
      </c>
      <c r="P10" s="49">
        <f>'Field data and Glascoed'!P10</f>
        <v>0</v>
      </c>
      <c r="Q10" s="49">
        <f>'Field data and Glascoed'!Q10</f>
        <v>0</v>
      </c>
      <c r="R10" s="49">
        <f>'Field data and Glascoed'!R10</f>
        <v>0</v>
      </c>
      <c r="S10" s="49">
        <f>'Field data and Glascoed'!S10</f>
        <v>0</v>
      </c>
      <c r="T10" s="49">
        <f>'Field data and Glascoed'!T10</f>
        <v>0</v>
      </c>
      <c r="U10" s="49">
        <f>'Field data and Glascoed'!U10</f>
        <v>0</v>
      </c>
      <c r="V10" s="102">
        <f>'Field data and Glascoed'!V10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Glascoed'!C11</f>
        <v>0</v>
      </c>
      <c r="D11" s="49">
        <f>'Field data and Glascoed'!D11</f>
        <v>3</v>
      </c>
      <c r="E11" s="49">
        <f>'Field data and Glascoed'!E11</f>
        <v>3</v>
      </c>
      <c r="F11" s="49">
        <f>'Field data and Glascoed'!F11</f>
        <v>3</v>
      </c>
      <c r="G11" s="49">
        <f>'Field data and Glascoed'!G11</f>
        <v>2</v>
      </c>
      <c r="H11" s="49">
        <f>'Field data and Glascoed'!H11</f>
        <v>1</v>
      </c>
      <c r="I11" s="49">
        <f>'Field data and Glascoed'!I11</f>
        <v>2</v>
      </c>
      <c r="J11" s="49">
        <f>'Field data and Glascoed'!J11</f>
        <v>2</v>
      </c>
      <c r="K11" s="49">
        <f>'Field data and Glascoed'!K11</f>
        <v>2</v>
      </c>
      <c r="L11" s="49">
        <f>'Field data and Glascoed'!L11</f>
        <v>2</v>
      </c>
      <c r="M11" s="49">
        <f>'Field data and Glascoed'!M11</f>
        <v>0</v>
      </c>
      <c r="N11" s="49">
        <f>'Field data and Glascoed'!N11</f>
        <v>0</v>
      </c>
      <c r="O11" s="49">
        <f>'Field data and Glascoed'!O11</f>
        <v>0</v>
      </c>
      <c r="P11" s="49">
        <f>'Field data and Glascoed'!P11</f>
        <v>0</v>
      </c>
      <c r="Q11" s="49">
        <f>'Field data and Glascoed'!Q11</f>
        <v>0</v>
      </c>
      <c r="R11" s="49">
        <f>'Field data and Glascoed'!R11</f>
        <v>0</v>
      </c>
      <c r="S11" s="49">
        <f>'Field data and Glascoed'!S11</f>
        <v>0</v>
      </c>
      <c r="T11" s="49">
        <f>'Field data and Glascoed'!T11</f>
        <v>0</v>
      </c>
      <c r="U11" s="49">
        <f>'Field data and Glascoed'!U11</f>
        <v>0</v>
      </c>
      <c r="V11" s="102">
        <f>'Field data and Glascoed'!V11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Glascoed'!C12</f>
        <v>2</v>
      </c>
      <c r="D12" s="49">
        <f>'Field data and Glascoed'!D12</f>
        <v>2</v>
      </c>
      <c r="E12" s="49">
        <f>'Field data and Glascoed'!E12</f>
        <v>2</v>
      </c>
      <c r="F12" s="49">
        <f>'Field data and Glascoed'!F12</f>
        <v>1</v>
      </c>
      <c r="G12" s="49">
        <f>'Field data and Glascoed'!G12</f>
        <v>1</v>
      </c>
      <c r="H12" s="49">
        <f>'Field data and Glascoed'!H12</f>
        <v>0</v>
      </c>
      <c r="I12" s="49">
        <f>'Field data and Glascoed'!I12</f>
        <v>0</v>
      </c>
      <c r="J12" s="49">
        <f>'Field data and Glascoed'!J12</f>
        <v>0</v>
      </c>
      <c r="K12" s="49">
        <f>'Field data and Glascoed'!K12</f>
        <v>1</v>
      </c>
      <c r="L12" s="49">
        <f>'Field data and Glascoed'!L12</f>
        <v>0</v>
      </c>
      <c r="M12" s="49">
        <f>'Field data and Glascoed'!M12</f>
        <v>0</v>
      </c>
      <c r="N12" s="49">
        <f>'Field data and Glascoed'!N12</f>
        <v>0</v>
      </c>
      <c r="O12" s="49">
        <f>'Field data and Glascoed'!O12</f>
        <v>0</v>
      </c>
      <c r="P12" s="49">
        <f>'Field data and Glascoed'!P12</f>
        <v>0</v>
      </c>
      <c r="Q12" s="49">
        <f>'Field data and Glascoed'!Q12</f>
        <v>0</v>
      </c>
      <c r="R12" s="49">
        <f>'Field data and Glascoed'!R12</f>
        <v>0</v>
      </c>
      <c r="S12" s="49">
        <f>'Field data and Glascoed'!S12</f>
        <v>0</v>
      </c>
      <c r="T12" s="49">
        <f>'Field data and Glascoed'!T12</f>
        <v>0</v>
      </c>
      <c r="U12" s="49">
        <f>'Field data and Glascoed'!U12</f>
        <v>0</v>
      </c>
      <c r="V12" s="102">
        <f>'Field data and Glascoed'!V12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Glascoed'!C13</f>
        <v>3</v>
      </c>
      <c r="D13" s="49">
        <f>'Field data and Glascoed'!D13</f>
        <v>3</v>
      </c>
      <c r="E13" s="49">
        <f>'Field data and Glascoed'!E13</f>
        <v>3</v>
      </c>
      <c r="F13" s="49">
        <f>'Field data and Glascoed'!F13</f>
        <v>3</v>
      </c>
      <c r="G13" s="49">
        <f>'Field data and Glascoed'!G13</f>
        <v>2</v>
      </c>
      <c r="H13" s="49">
        <f>'Field data and Glascoed'!H13</f>
        <v>2</v>
      </c>
      <c r="I13" s="49">
        <f>'Field data and Glascoed'!I13</f>
        <v>2</v>
      </c>
      <c r="J13" s="49">
        <f>'Field data and Glascoed'!J13</f>
        <v>2</v>
      </c>
      <c r="K13" s="49">
        <f>'Field data and Glascoed'!K13</f>
        <v>2</v>
      </c>
      <c r="L13" s="49">
        <f>'Field data and Glascoed'!L13</f>
        <v>2</v>
      </c>
      <c r="M13" s="49">
        <f>'Field data and Glascoed'!M13</f>
        <v>0</v>
      </c>
      <c r="N13" s="49">
        <f>'Field data and Glascoed'!N13</f>
        <v>0</v>
      </c>
      <c r="O13" s="49">
        <f>'Field data and Glascoed'!O13</f>
        <v>0</v>
      </c>
      <c r="P13" s="49">
        <f>'Field data and Glascoed'!P13</f>
        <v>0</v>
      </c>
      <c r="Q13" s="49">
        <f>'Field data and Glascoed'!Q13</f>
        <v>0</v>
      </c>
      <c r="R13" s="49">
        <f>'Field data and Glascoed'!R13</f>
        <v>0</v>
      </c>
      <c r="S13" s="49">
        <f>'Field data and Glascoed'!S13</f>
        <v>0</v>
      </c>
      <c r="T13" s="49">
        <f>'Field data and Glascoed'!T13</f>
        <v>0</v>
      </c>
      <c r="U13" s="49">
        <f>'Field data and Glascoed'!U13</f>
        <v>0</v>
      </c>
      <c r="V13" s="102">
        <f>'Field data and Glascoed'!V13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Glascoed'!C14</f>
        <v xml:space="preserve">Grass Silage (25% DM) </v>
      </c>
      <c r="D14" s="83" t="str">
        <f>'Field data and Glascoed'!D14</f>
        <v>Winter wheat- grain &amp; straw</v>
      </c>
      <c r="E14" s="83" t="str">
        <f>'Field data and Glascoed'!E14</f>
        <v xml:space="preserve">Grass Silage (25% DM) </v>
      </c>
      <c r="F14" s="83" t="str">
        <f>'Field data and Glascoed'!F14</f>
        <v xml:space="preserve">Grass Silage (25% DM) </v>
      </c>
      <c r="G14" s="83" t="str">
        <f>'Field data and Glascoed'!G14</f>
        <v xml:space="preserve">Grass Silage (25% DM) </v>
      </c>
      <c r="H14" s="83" t="str">
        <f>'Field data and Glascoed'!H14</f>
        <v xml:space="preserve">Grass Silage (25% DM) </v>
      </c>
      <c r="I14" s="83" t="str">
        <f>'Field data and Glascoed'!I14</f>
        <v xml:space="preserve">Grass Silage (25% DM) </v>
      </c>
      <c r="J14" s="83" t="str">
        <f>'Field data and Glascoed'!J14</f>
        <v xml:space="preserve">Grass Silage (25% DM) </v>
      </c>
      <c r="K14" s="83" t="str">
        <f>'Field data and Glascoed'!K14</f>
        <v xml:space="preserve">Grass Silage (25% DM) </v>
      </c>
      <c r="L14" s="83" t="str">
        <f>'Field data and Glascoed'!L14</f>
        <v xml:space="preserve">Grass Silage (25% DM) </v>
      </c>
      <c r="M14" s="83">
        <f>'Field data and Glascoed'!M14</f>
        <v>0</v>
      </c>
      <c r="N14" s="83">
        <f>'Field data and Glascoed'!N14</f>
        <v>0</v>
      </c>
      <c r="O14" s="83">
        <f>'Field data and Glascoed'!O14</f>
        <v>0</v>
      </c>
      <c r="P14" s="83">
        <f>'Field data and Glascoed'!P14</f>
        <v>0</v>
      </c>
      <c r="Q14" s="83">
        <f>'Field data and Glascoed'!Q14</f>
        <v>0</v>
      </c>
      <c r="R14" s="83">
        <f>'Field data and Glascoed'!R14</f>
        <v>0</v>
      </c>
      <c r="S14" s="83">
        <f>'Field data and Glascoed'!S14</f>
        <v>0</v>
      </c>
      <c r="T14" s="83">
        <f>'Field data and Glascoed'!T14</f>
        <v>0</v>
      </c>
      <c r="U14" s="83">
        <f>'Field data and Glascoed'!U14</f>
        <v>0</v>
      </c>
      <c r="V14" s="103">
        <f>'Field data and Glascoed'!V14</f>
        <v>0</v>
      </c>
      <c r="AD14" s="22" t="s">
        <v>138</v>
      </c>
      <c r="AE14" s="22">
        <v>6</v>
      </c>
      <c r="AI14" s="43" t="s">
        <v>119</v>
      </c>
      <c r="AJ14" s="44">
        <v>0.8</v>
      </c>
      <c r="AK14" s="45">
        <v>1.7</v>
      </c>
      <c r="AL14" s="9">
        <v>12</v>
      </c>
      <c r="AM14" s="9">
        <v>6.7</v>
      </c>
      <c r="AN14" s="9" t="s">
        <v>135</v>
      </c>
    </row>
    <row r="15" spans="1:41" ht="13" x14ac:dyDescent="0.25">
      <c r="A15" s="148" t="s">
        <v>9</v>
      </c>
      <c r="B15" s="149"/>
      <c r="C15" s="49">
        <f>'Field data and Glascoed'!C15</f>
        <v>38</v>
      </c>
      <c r="D15" s="49">
        <f>'Field data and Glascoed'!D15</f>
        <v>38</v>
      </c>
      <c r="E15" s="49">
        <f>'Field data and Glascoed'!E15</f>
        <v>38</v>
      </c>
      <c r="F15" s="49">
        <f>'Field data and Glascoed'!F15</f>
        <v>38</v>
      </c>
      <c r="G15" s="49">
        <f>'Field data and Glascoed'!G15</f>
        <v>38</v>
      </c>
      <c r="H15" s="49">
        <f>'Field data and Glascoed'!H15</f>
        <v>38</v>
      </c>
      <c r="I15" s="49">
        <f>'Field data and Glascoed'!I15</f>
        <v>38</v>
      </c>
      <c r="J15" s="49">
        <f>'Field data and Glascoed'!J15</f>
        <v>38</v>
      </c>
      <c r="K15" s="49">
        <f>'Field data and Glascoed'!K15</f>
        <v>38</v>
      </c>
      <c r="L15" s="49">
        <f>'Field data and Glascoed'!L15</f>
        <v>38</v>
      </c>
      <c r="M15" s="49">
        <f>'Field data and Glascoed'!M15</f>
        <v>0</v>
      </c>
      <c r="N15" s="49">
        <f>'Field data and Glascoed'!N15</f>
        <v>0</v>
      </c>
      <c r="O15" s="49">
        <f>'Field data and Glascoed'!O15</f>
        <v>0</v>
      </c>
      <c r="P15" s="49">
        <f>'Field data and Glascoed'!P15</f>
        <v>0</v>
      </c>
      <c r="Q15" s="49">
        <f>'Field data and Glascoed'!Q15</f>
        <v>0</v>
      </c>
      <c r="R15" s="49">
        <f>'Field data and Glascoed'!R15</f>
        <v>0</v>
      </c>
      <c r="S15" s="49">
        <f>'Field data and Glascoed'!S15</f>
        <v>0</v>
      </c>
      <c r="T15" s="49">
        <f>'Field data and Glascoed'!T15</f>
        <v>0</v>
      </c>
      <c r="U15" s="49">
        <f>'Field data and Glascoed'!U15</f>
        <v>0</v>
      </c>
      <c r="V15" s="102">
        <f>'Field data and Glascoed'!V15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Glascoed'!C16</f>
        <v>Medium/Clay</v>
      </c>
      <c r="D16" s="104" t="str">
        <f>'Field data and Glascoed'!D16</f>
        <v>Medium/Clay</v>
      </c>
      <c r="E16" s="104" t="str">
        <f>'Field data and Glascoed'!E16</f>
        <v>Medium/Clay</v>
      </c>
      <c r="F16" s="104" t="str">
        <f>'Field data and Glascoed'!F16</f>
        <v>Medium/Clay</v>
      </c>
      <c r="G16" s="104" t="str">
        <f>'Field data and Glascoed'!G16</f>
        <v>Medium/Clay</v>
      </c>
      <c r="H16" s="104" t="str">
        <f>'Field data and Glascoed'!H16</f>
        <v>Medium/Clay</v>
      </c>
      <c r="I16" s="104" t="str">
        <f>'Field data and Glascoed'!I16</f>
        <v>Medium/Clay</v>
      </c>
      <c r="J16" s="104" t="str">
        <f>'Field data and Glascoed'!J16</f>
        <v>Medium/Clay</v>
      </c>
      <c r="K16" s="104" t="str">
        <f>'Field data and Glascoed'!K16</f>
        <v>Medium/Clay</v>
      </c>
      <c r="L16" s="104" t="str">
        <f>'Field data and Glascoed'!L16</f>
        <v>Medium/Clay</v>
      </c>
      <c r="M16" s="104">
        <f>'Field data and Glascoed'!M16</f>
        <v>0</v>
      </c>
      <c r="N16" s="104">
        <f>'Field data and Glascoed'!N16</f>
        <v>0</v>
      </c>
      <c r="O16" s="104">
        <f>'Field data and Glascoed'!O16</f>
        <v>0</v>
      </c>
      <c r="P16" s="104">
        <f>'Field data and Glascoed'!P16</f>
        <v>0</v>
      </c>
      <c r="Q16" s="104">
        <f>'Field data and Glascoed'!Q16</f>
        <v>0</v>
      </c>
      <c r="R16" s="104">
        <f>'Field data and Glascoed'!R16</f>
        <v>0</v>
      </c>
      <c r="S16" s="104">
        <f>'Field data and Glascoed'!S16</f>
        <v>0</v>
      </c>
      <c r="T16" s="104">
        <f>'Field data and Glascoed'!T16</f>
        <v>0</v>
      </c>
      <c r="U16" s="104">
        <f>'Field data and Glascoed'!U16</f>
        <v>0</v>
      </c>
      <c r="V16" s="105">
        <f>'Field data and Glascoed'!V16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266</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-64.599999999999994</v>
      </c>
      <c r="D19" s="12">
        <f t="shared" ref="D19:V19" si="1">D18-D17</f>
        <v>-266</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399</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-228</v>
      </c>
      <c r="D23" s="12">
        <f t="shared" ref="D23:V23" si="3">D22-D21</f>
        <v>-399</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8</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Arable</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6.7</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6.1</v>
      </c>
      <c r="C60" s="64">
        <f t="shared" ref="C60:U60" si="14">D10</f>
        <v>7.8</v>
      </c>
      <c r="D60" s="64">
        <f t="shared" si="14"/>
        <v>6.8</v>
      </c>
      <c r="E60" s="64">
        <f t="shared" si="14"/>
        <v>7.2</v>
      </c>
      <c r="F60" s="64">
        <f t="shared" si="14"/>
        <v>6.7</v>
      </c>
      <c r="G60" s="64">
        <f t="shared" si="14"/>
        <v>6.6</v>
      </c>
      <c r="H60" s="64">
        <f t="shared" si="14"/>
        <v>6.6</v>
      </c>
      <c r="I60" s="64">
        <f t="shared" si="14"/>
        <v>6.8</v>
      </c>
      <c r="J60" s="64">
        <f t="shared" si="14"/>
        <v>6.8</v>
      </c>
      <c r="K60" s="64">
        <f t="shared" si="14"/>
        <v>6.7</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-8.7999999999999972</v>
      </c>
      <c r="D64" s="65">
        <f t="shared" si="17"/>
        <v>-3.5999999999999979</v>
      </c>
      <c r="E64" s="65">
        <f t="shared" si="17"/>
        <v>-6</v>
      </c>
      <c r="F64" s="65">
        <f t="shared" si="17"/>
        <v>-3</v>
      </c>
      <c r="G64" s="65">
        <f t="shared" si="17"/>
        <v>-2.3999999999999968</v>
      </c>
      <c r="H64" s="65">
        <f t="shared" si="17"/>
        <v>-2.3999999999999968</v>
      </c>
      <c r="I64" s="65">
        <f t="shared" si="17"/>
        <v>-3.5999999999999979</v>
      </c>
      <c r="J64" s="65">
        <f t="shared" si="17"/>
        <v>-3.5999999999999979</v>
      </c>
      <c r="K64" s="65">
        <f t="shared" si="17"/>
        <v>-3</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8.7999999999999972</v>
      </c>
      <c r="D65" s="65">
        <f t="shared" si="18"/>
        <v>3.5999999999999979</v>
      </c>
      <c r="E65" s="65">
        <f t="shared" si="18"/>
        <v>6</v>
      </c>
      <c r="F65" s="65">
        <f t="shared" si="18"/>
        <v>3</v>
      </c>
      <c r="G65" s="65">
        <f t="shared" si="18"/>
        <v>2.3999999999999968</v>
      </c>
      <c r="H65" s="65">
        <f t="shared" si="18"/>
        <v>2.3999999999999968</v>
      </c>
      <c r="I65" s="65">
        <f t="shared" si="18"/>
        <v>3.5999999999999979</v>
      </c>
      <c r="J65" s="65">
        <f t="shared" si="18"/>
        <v>3.5999999999999979</v>
      </c>
      <c r="K65" s="65">
        <f t="shared" si="18"/>
        <v>3</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Glascoed'!C1:D1</f>
        <v>PAN-031990</v>
      </c>
      <c r="D1" s="173"/>
      <c r="E1" s="106" t="s">
        <v>45</v>
      </c>
      <c r="F1" s="113">
        <f>'Field data and Glascoed'!F1</f>
        <v>32.33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Glascoed'!C2:D2</f>
        <v>GP3792SK</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Glascoed'!C3:D3</f>
        <v>Byproduct Recovery Ltd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Glascoed'!C4:D4</f>
        <v>Bryn Cnewyllyn, Hiraddug Road, Dyserth, Rhyl. LL18 6HS</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Glascoed'!C5:D5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Glascoed'!C8</f>
        <v>1</v>
      </c>
      <c r="D8" s="49">
        <f>'Field data and Glascoed'!D8</f>
        <v>2</v>
      </c>
      <c r="E8" s="49">
        <f>'Field data and Glascoed'!E8</f>
        <v>3</v>
      </c>
      <c r="F8" s="49">
        <f>'Field data and Glascoed'!F8</f>
        <v>4</v>
      </c>
      <c r="G8" s="49">
        <f>'Field data and Glascoed'!G8</f>
        <v>6</v>
      </c>
      <c r="H8" s="49">
        <f>'Field data and Glascoed'!H8</f>
        <v>7</v>
      </c>
      <c r="I8" s="49">
        <f>'Field data and Glascoed'!I8</f>
        <v>8</v>
      </c>
      <c r="J8" s="49">
        <f>'Field data and Glascoed'!J8</f>
        <v>9</v>
      </c>
      <c r="K8" s="49">
        <f>'Field data and Glascoed'!K8</f>
        <v>10</v>
      </c>
      <c r="L8" s="49">
        <f>'Field data and Glascoed'!L8</f>
        <v>11</v>
      </c>
      <c r="M8" s="49">
        <f>'Field data and Glascoed'!M8</f>
        <v>0</v>
      </c>
      <c r="N8" s="49">
        <f>'Field data and Glascoed'!N8</f>
        <v>0</v>
      </c>
      <c r="O8" s="49">
        <f>'Field data and Glascoed'!O8</f>
        <v>0</v>
      </c>
      <c r="P8" s="49">
        <f>'Field data and Glascoed'!P8</f>
        <v>0</v>
      </c>
      <c r="Q8" s="49">
        <f>'Field data and Glascoed'!Q8</f>
        <v>0</v>
      </c>
      <c r="R8" s="49">
        <f>'Field data and Glascoed'!R8</f>
        <v>0</v>
      </c>
      <c r="S8" s="49">
        <f>'Field data and Glascoed'!S8</f>
        <v>0</v>
      </c>
      <c r="T8" s="49">
        <f>'Field data and Glascoed'!T8</f>
        <v>0</v>
      </c>
      <c r="U8" s="49">
        <f>'Field data and Glascoed'!U8</f>
        <v>0</v>
      </c>
      <c r="V8" s="102">
        <f>'Field data and Glascoed'!V8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Glascoed'!C9</f>
        <v>m</v>
      </c>
      <c r="D9" s="49">
        <f>'Field data and Glascoed'!D9</f>
        <v>2</v>
      </c>
      <c r="E9" s="49" t="str">
        <f>'Field data and Glascoed'!E9</f>
        <v>m</v>
      </c>
      <c r="F9" s="49" t="str">
        <f>'Field data and Glascoed'!F9</f>
        <v>L</v>
      </c>
      <c r="G9" s="49" t="str">
        <f>'Field data and Glascoed'!G9</f>
        <v>m</v>
      </c>
      <c r="H9" s="49" t="str">
        <f>'Field data and Glascoed'!H9</f>
        <v>m</v>
      </c>
      <c r="I9" s="49" t="str">
        <f>'Field data and Glascoed'!I9</f>
        <v>m</v>
      </c>
      <c r="J9" s="49" t="str">
        <f>'Field data and Glascoed'!J9</f>
        <v>m</v>
      </c>
      <c r="K9" s="49" t="str">
        <f>'Field data and Glascoed'!K9</f>
        <v>m</v>
      </c>
      <c r="L9" s="49" t="str">
        <f>'Field data and Glascoed'!L9</f>
        <v>m</v>
      </c>
      <c r="M9" s="49">
        <f>'Field data and Glascoed'!M9</f>
        <v>0</v>
      </c>
      <c r="N9" s="49">
        <f>'Field data and Glascoed'!N9</f>
        <v>0</v>
      </c>
      <c r="O9" s="49">
        <f>'Field data and Glascoed'!O9</f>
        <v>0</v>
      </c>
      <c r="P9" s="49">
        <f>'Field data and Glascoed'!P9</f>
        <v>0</v>
      </c>
      <c r="Q9" s="49">
        <f>'Field data and Glascoed'!Q9</f>
        <v>0</v>
      </c>
      <c r="R9" s="49">
        <f>'Field data and Glascoed'!R9</f>
        <v>0</v>
      </c>
      <c r="S9" s="49">
        <f>'Field data and Glascoed'!S9</f>
        <v>0</v>
      </c>
      <c r="T9" s="49">
        <f>'Field data and Glascoed'!T9</f>
        <v>0</v>
      </c>
      <c r="U9" s="49">
        <f>'Field data and Glascoed'!U9</f>
        <v>0</v>
      </c>
      <c r="V9" s="102">
        <f>'Field data and Glascoed'!V9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Glascoed'!C10</f>
        <v>6.1</v>
      </c>
      <c r="D10" s="49">
        <f>'Field data and Glascoed'!D10</f>
        <v>7.8</v>
      </c>
      <c r="E10" s="49">
        <f>'Field data and Glascoed'!E10</f>
        <v>6.8</v>
      </c>
      <c r="F10" s="49">
        <f>'Field data and Glascoed'!F10</f>
        <v>7.2</v>
      </c>
      <c r="G10" s="49">
        <f>'Field data and Glascoed'!G10</f>
        <v>6.7</v>
      </c>
      <c r="H10" s="49">
        <f>'Field data and Glascoed'!H10</f>
        <v>6.6</v>
      </c>
      <c r="I10" s="49">
        <f>'Field data and Glascoed'!I10</f>
        <v>6.6</v>
      </c>
      <c r="J10" s="49">
        <f>'Field data and Glascoed'!J10</f>
        <v>6.8</v>
      </c>
      <c r="K10" s="49">
        <f>'Field data and Glascoed'!K10</f>
        <v>6.8</v>
      </c>
      <c r="L10" s="49">
        <f>'Field data and Glascoed'!L10</f>
        <v>6.7</v>
      </c>
      <c r="M10" s="49">
        <f>'Field data and Glascoed'!M10</f>
        <v>0</v>
      </c>
      <c r="N10" s="49">
        <f>'Field data and Glascoed'!N10</f>
        <v>0</v>
      </c>
      <c r="O10" s="49">
        <f>'Field data and Glascoed'!O10</f>
        <v>0</v>
      </c>
      <c r="P10" s="49">
        <f>'Field data and Glascoed'!P10</f>
        <v>0</v>
      </c>
      <c r="Q10" s="49">
        <f>'Field data and Glascoed'!Q10</f>
        <v>0</v>
      </c>
      <c r="R10" s="49">
        <f>'Field data and Glascoed'!R10</f>
        <v>0</v>
      </c>
      <c r="S10" s="49">
        <f>'Field data and Glascoed'!S10</f>
        <v>0</v>
      </c>
      <c r="T10" s="49">
        <f>'Field data and Glascoed'!T10</f>
        <v>0</v>
      </c>
      <c r="U10" s="49">
        <f>'Field data and Glascoed'!U10</f>
        <v>0</v>
      </c>
      <c r="V10" s="102">
        <f>'Field data and Glascoed'!V10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Glascoed'!C11</f>
        <v>0</v>
      </c>
      <c r="D11" s="49">
        <f>'Field data and Glascoed'!D11</f>
        <v>3</v>
      </c>
      <c r="E11" s="49">
        <f>'Field data and Glascoed'!E11</f>
        <v>3</v>
      </c>
      <c r="F11" s="49">
        <f>'Field data and Glascoed'!F11</f>
        <v>3</v>
      </c>
      <c r="G11" s="49">
        <f>'Field data and Glascoed'!G11</f>
        <v>2</v>
      </c>
      <c r="H11" s="49">
        <f>'Field data and Glascoed'!H11</f>
        <v>1</v>
      </c>
      <c r="I11" s="49">
        <f>'Field data and Glascoed'!I11</f>
        <v>2</v>
      </c>
      <c r="J11" s="49">
        <f>'Field data and Glascoed'!J11</f>
        <v>2</v>
      </c>
      <c r="K11" s="49">
        <f>'Field data and Glascoed'!K11</f>
        <v>2</v>
      </c>
      <c r="L11" s="49">
        <f>'Field data and Glascoed'!L11</f>
        <v>2</v>
      </c>
      <c r="M11" s="49">
        <f>'Field data and Glascoed'!M11</f>
        <v>0</v>
      </c>
      <c r="N11" s="49">
        <f>'Field data and Glascoed'!N11</f>
        <v>0</v>
      </c>
      <c r="O11" s="49">
        <f>'Field data and Glascoed'!O11</f>
        <v>0</v>
      </c>
      <c r="P11" s="49">
        <f>'Field data and Glascoed'!P11</f>
        <v>0</v>
      </c>
      <c r="Q11" s="49">
        <f>'Field data and Glascoed'!Q11</f>
        <v>0</v>
      </c>
      <c r="R11" s="49">
        <f>'Field data and Glascoed'!R11</f>
        <v>0</v>
      </c>
      <c r="S11" s="49">
        <f>'Field data and Glascoed'!S11</f>
        <v>0</v>
      </c>
      <c r="T11" s="49">
        <f>'Field data and Glascoed'!T11</f>
        <v>0</v>
      </c>
      <c r="U11" s="49">
        <f>'Field data and Glascoed'!U11</f>
        <v>0</v>
      </c>
      <c r="V11" s="102">
        <f>'Field data and Glascoed'!V11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Glascoed'!C12</f>
        <v>2</v>
      </c>
      <c r="D12" s="49">
        <f>'Field data and Glascoed'!D12</f>
        <v>2</v>
      </c>
      <c r="E12" s="49">
        <f>'Field data and Glascoed'!E12</f>
        <v>2</v>
      </c>
      <c r="F12" s="49">
        <f>'Field data and Glascoed'!F12</f>
        <v>1</v>
      </c>
      <c r="G12" s="49">
        <f>'Field data and Glascoed'!G12</f>
        <v>1</v>
      </c>
      <c r="H12" s="49">
        <f>'Field data and Glascoed'!H12</f>
        <v>0</v>
      </c>
      <c r="I12" s="49">
        <f>'Field data and Glascoed'!I12</f>
        <v>0</v>
      </c>
      <c r="J12" s="49">
        <f>'Field data and Glascoed'!J12</f>
        <v>0</v>
      </c>
      <c r="K12" s="49">
        <f>'Field data and Glascoed'!K12</f>
        <v>1</v>
      </c>
      <c r="L12" s="49">
        <f>'Field data and Glascoed'!L12</f>
        <v>0</v>
      </c>
      <c r="M12" s="49">
        <f>'Field data and Glascoed'!M12</f>
        <v>0</v>
      </c>
      <c r="N12" s="49">
        <f>'Field data and Glascoed'!N12</f>
        <v>0</v>
      </c>
      <c r="O12" s="49">
        <f>'Field data and Glascoed'!O12</f>
        <v>0</v>
      </c>
      <c r="P12" s="49">
        <f>'Field data and Glascoed'!P12</f>
        <v>0</v>
      </c>
      <c r="Q12" s="49">
        <f>'Field data and Glascoed'!Q12</f>
        <v>0</v>
      </c>
      <c r="R12" s="49">
        <f>'Field data and Glascoed'!R12</f>
        <v>0</v>
      </c>
      <c r="S12" s="49">
        <f>'Field data and Glascoed'!S12</f>
        <v>0</v>
      </c>
      <c r="T12" s="49">
        <f>'Field data and Glascoed'!T12</f>
        <v>0</v>
      </c>
      <c r="U12" s="49">
        <f>'Field data and Glascoed'!U12</f>
        <v>0</v>
      </c>
      <c r="V12" s="102">
        <f>'Field data and Glascoed'!V12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Glascoed'!C13</f>
        <v>3</v>
      </c>
      <c r="D13" s="49">
        <f>'Field data and Glascoed'!D13</f>
        <v>3</v>
      </c>
      <c r="E13" s="49">
        <f>'Field data and Glascoed'!E13</f>
        <v>3</v>
      </c>
      <c r="F13" s="49">
        <f>'Field data and Glascoed'!F13</f>
        <v>3</v>
      </c>
      <c r="G13" s="49">
        <f>'Field data and Glascoed'!G13</f>
        <v>2</v>
      </c>
      <c r="H13" s="49">
        <f>'Field data and Glascoed'!H13</f>
        <v>2</v>
      </c>
      <c r="I13" s="49">
        <f>'Field data and Glascoed'!I13</f>
        <v>2</v>
      </c>
      <c r="J13" s="49">
        <f>'Field data and Glascoed'!J13</f>
        <v>2</v>
      </c>
      <c r="K13" s="49">
        <f>'Field data and Glascoed'!K13</f>
        <v>2</v>
      </c>
      <c r="L13" s="49">
        <f>'Field data and Glascoed'!L13</f>
        <v>2</v>
      </c>
      <c r="M13" s="49">
        <f>'Field data and Glascoed'!M13</f>
        <v>0</v>
      </c>
      <c r="N13" s="49">
        <f>'Field data and Glascoed'!N13</f>
        <v>0</v>
      </c>
      <c r="O13" s="49">
        <f>'Field data and Glascoed'!O13</f>
        <v>0</v>
      </c>
      <c r="P13" s="49">
        <f>'Field data and Glascoed'!P13</f>
        <v>0</v>
      </c>
      <c r="Q13" s="49">
        <f>'Field data and Glascoed'!Q13</f>
        <v>0</v>
      </c>
      <c r="R13" s="49">
        <f>'Field data and Glascoed'!R13</f>
        <v>0</v>
      </c>
      <c r="S13" s="49">
        <f>'Field data and Glascoed'!S13</f>
        <v>0</v>
      </c>
      <c r="T13" s="49">
        <f>'Field data and Glascoed'!T13</f>
        <v>0</v>
      </c>
      <c r="U13" s="49">
        <f>'Field data and Glascoed'!U13</f>
        <v>0</v>
      </c>
      <c r="V13" s="102">
        <f>'Field data and Glascoed'!V13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Glascoed'!C14</f>
        <v xml:space="preserve">Grass Silage (25% DM) </v>
      </c>
      <c r="D14" s="83" t="str">
        <f>'Field data and Glascoed'!D14</f>
        <v>Winter wheat- grain &amp; straw</v>
      </c>
      <c r="E14" s="83" t="str">
        <f>'Field data and Glascoed'!E14</f>
        <v xml:space="preserve">Grass Silage (25% DM) </v>
      </c>
      <c r="F14" s="83" t="str">
        <f>'Field data and Glascoed'!F14</f>
        <v xml:space="preserve">Grass Silage (25% DM) </v>
      </c>
      <c r="G14" s="83" t="str">
        <f>'Field data and Glascoed'!G14</f>
        <v xml:space="preserve">Grass Silage (25% DM) </v>
      </c>
      <c r="H14" s="83" t="str">
        <f>'Field data and Glascoed'!H14</f>
        <v xml:space="preserve">Grass Silage (25% DM) </v>
      </c>
      <c r="I14" s="83" t="str">
        <f>'Field data and Glascoed'!I14</f>
        <v xml:space="preserve">Grass Silage (25% DM) </v>
      </c>
      <c r="J14" s="83" t="str">
        <f>'Field data and Glascoed'!J14</f>
        <v xml:space="preserve">Grass Silage (25% DM) </v>
      </c>
      <c r="K14" s="83" t="str">
        <f>'Field data and Glascoed'!K14</f>
        <v xml:space="preserve">Grass Silage (25% DM) </v>
      </c>
      <c r="L14" s="83" t="str">
        <f>'Field data and Glascoed'!L14</f>
        <v xml:space="preserve">Grass Silage (25% DM) </v>
      </c>
      <c r="M14" s="83">
        <f>'Field data and Glascoed'!M14</f>
        <v>0</v>
      </c>
      <c r="N14" s="83">
        <f>'Field data and Glascoed'!N14</f>
        <v>0</v>
      </c>
      <c r="O14" s="83">
        <f>'Field data and Glascoed'!O14</f>
        <v>0</v>
      </c>
      <c r="P14" s="83">
        <f>'Field data and Glascoed'!P14</f>
        <v>0</v>
      </c>
      <c r="Q14" s="83">
        <f>'Field data and Glascoed'!Q14</f>
        <v>0</v>
      </c>
      <c r="R14" s="83">
        <f>'Field data and Glascoed'!R14</f>
        <v>0</v>
      </c>
      <c r="S14" s="83">
        <f>'Field data and Glascoed'!S14</f>
        <v>0</v>
      </c>
      <c r="T14" s="83">
        <f>'Field data and Glascoed'!T14</f>
        <v>0</v>
      </c>
      <c r="U14" s="83">
        <f>'Field data and Glascoed'!U14</f>
        <v>0</v>
      </c>
      <c r="V14" s="103">
        <f>'Field data and Glascoed'!V14</f>
        <v>0</v>
      </c>
      <c r="AD14" s="22" t="s">
        <v>138</v>
      </c>
      <c r="AE14" s="22">
        <v>6</v>
      </c>
      <c r="AI14" s="43" t="s">
        <v>119</v>
      </c>
      <c r="AJ14" s="44">
        <v>0.8</v>
      </c>
      <c r="AK14" s="45">
        <v>1.7</v>
      </c>
      <c r="AL14" s="9">
        <v>12</v>
      </c>
      <c r="AM14" s="9">
        <v>6.7</v>
      </c>
      <c r="AN14" s="9" t="s">
        <v>135</v>
      </c>
    </row>
    <row r="15" spans="1:41" ht="13" x14ac:dyDescent="0.25">
      <c r="A15" s="148" t="s">
        <v>9</v>
      </c>
      <c r="B15" s="149"/>
      <c r="C15" s="49">
        <f>'Field data and Glascoed'!C15</f>
        <v>38</v>
      </c>
      <c r="D15" s="49">
        <f>'Field data and Glascoed'!D15</f>
        <v>38</v>
      </c>
      <c r="E15" s="49">
        <f>'Field data and Glascoed'!E15</f>
        <v>38</v>
      </c>
      <c r="F15" s="49">
        <f>'Field data and Glascoed'!F15</f>
        <v>38</v>
      </c>
      <c r="G15" s="49">
        <f>'Field data and Glascoed'!G15</f>
        <v>38</v>
      </c>
      <c r="H15" s="49">
        <f>'Field data and Glascoed'!H15</f>
        <v>38</v>
      </c>
      <c r="I15" s="49">
        <f>'Field data and Glascoed'!I15</f>
        <v>38</v>
      </c>
      <c r="J15" s="49">
        <f>'Field data and Glascoed'!J15</f>
        <v>38</v>
      </c>
      <c r="K15" s="49">
        <f>'Field data and Glascoed'!K15</f>
        <v>38</v>
      </c>
      <c r="L15" s="49">
        <f>'Field data and Glascoed'!L15</f>
        <v>38</v>
      </c>
      <c r="M15" s="49">
        <f>'Field data and Glascoed'!M15</f>
        <v>0</v>
      </c>
      <c r="N15" s="49">
        <f>'Field data and Glascoed'!N15</f>
        <v>0</v>
      </c>
      <c r="O15" s="49">
        <f>'Field data and Glascoed'!O15</f>
        <v>0</v>
      </c>
      <c r="P15" s="49">
        <f>'Field data and Glascoed'!P15</f>
        <v>0</v>
      </c>
      <c r="Q15" s="49">
        <f>'Field data and Glascoed'!Q15</f>
        <v>0</v>
      </c>
      <c r="R15" s="49">
        <f>'Field data and Glascoed'!R15</f>
        <v>0</v>
      </c>
      <c r="S15" s="49">
        <f>'Field data and Glascoed'!S15</f>
        <v>0</v>
      </c>
      <c r="T15" s="49">
        <f>'Field data and Glascoed'!T15</f>
        <v>0</v>
      </c>
      <c r="U15" s="49">
        <f>'Field data and Glascoed'!U15</f>
        <v>0</v>
      </c>
      <c r="V15" s="102">
        <f>'Field data and Glascoed'!V15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Glascoed'!C16</f>
        <v>Medium/Clay</v>
      </c>
      <c r="D16" s="104" t="str">
        <f>'Field data and Glascoed'!D16</f>
        <v>Medium/Clay</v>
      </c>
      <c r="E16" s="104" t="str">
        <f>'Field data and Glascoed'!E16</f>
        <v>Medium/Clay</v>
      </c>
      <c r="F16" s="104" t="str">
        <f>'Field data and Glascoed'!F16</f>
        <v>Medium/Clay</v>
      </c>
      <c r="G16" s="104" t="str">
        <f>'Field data and Glascoed'!G16</f>
        <v>Medium/Clay</v>
      </c>
      <c r="H16" s="104" t="str">
        <f>'Field data and Glascoed'!H16</f>
        <v>Medium/Clay</v>
      </c>
      <c r="I16" s="104" t="str">
        <f>'Field data and Glascoed'!I16</f>
        <v>Medium/Clay</v>
      </c>
      <c r="J16" s="104" t="str">
        <f>'Field data and Glascoed'!J16</f>
        <v>Medium/Clay</v>
      </c>
      <c r="K16" s="104" t="str">
        <f>'Field data and Glascoed'!K16</f>
        <v>Medium/Clay</v>
      </c>
      <c r="L16" s="104" t="str">
        <f>'Field data and Glascoed'!L16</f>
        <v>Medium/Clay</v>
      </c>
      <c r="M16" s="104">
        <f>'Field data and Glascoed'!M16</f>
        <v>0</v>
      </c>
      <c r="N16" s="104">
        <f>'Field data and Glascoed'!N16</f>
        <v>0</v>
      </c>
      <c r="O16" s="104">
        <f>'Field data and Glascoed'!O16</f>
        <v>0</v>
      </c>
      <c r="P16" s="104">
        <f>'Field data and Glascoed'!P16</f>
        <v>0</v>
      </c>
      <c r="Q16" s="104">
        <f>'Field data and Glascoed'!Q16</f>
        <v>0</v>
      </c>
      <c r="R16" s="104">
        <f>'Field data and Glascoed'!R16</f>
        <v>0</v>
      </c>
      <c r="S16" s="104">
        <f>'Field data and Glascoed'!S16</f>
        <v>0</v>
      </c>
      <c r="T16" s="104">
        <f>'Field data and Glascoed'!T16</f>
        <v>0</v>
      </c>
      <c r="U16" s="104">
        <f>'Field data and Glascoed'!U16</f>
        <v>0</v>
      </c>
      <c r="V16" s="105">
        <f>'Field data and Glascoed'!V16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266</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-64.599999999999994</v>
      </c>
      <c r="D19" s="12">
        <f t="shared" ref="D19:V19" si="1">D18-D17</f>
        <v>-266</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399</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-228</v>
      </c>
      <c r="D23" s="12">
        <f t="shared" ref="D23:V23" si="3">D22-D21</f>
        <v>-399</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8</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Arable</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6.7</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6.1</v>
      </c>
      <c r="C60" s="64">
        <f t="shared" ref="C60:U60" si="14">D10</f>
        <v>7.8</v>
      </c>
      <c r="D60" s="64">
        <f t="shared" si="14"/>
        <v>6.8</v>
      </c>
      <c r="E60" s="64">
        <f t="shared" si="14"/>
        <v>7.2</v>
      </c>
      <c r="F60" s="64">
        <f t="shared" si="14"/>
        <v>6.7</v>
      </c>
      <c r="G60" s="64">
        <f t="shared" si="14"/>
        <v>6.6</v>
      </c>
      <c r="H60" s="64">
        <f t="shared" si="14"/>
        <v>6.6</v>
      </c>
      <c r="I60" s="64">
        <f t="shared" si="14"/>
        <v>6.8</v>
      </c>
      <c r="J60" s="64">
        <f t="shared" si="14"/>
        <v>6.8</v>
      </c>
      <c r="K60" s="64">
        <f t="shared" si="14"/>
        <v>6.7</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8</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-8.7999999999999972</v>
      </c>
      <c r="D64" s="65">
        <f t="shared" si="17"/>
        <v>-3.5999999999999979</v>
      </c>
      <c r="E64" s="65">
        <f t="shared" si="17"/>
        <v>-6</v>
      </c>
      <c r="F64" s="65">
        <f t="shared" si="17"/>
        <v>-3</v>
      </c>
      <c r="G64" s="65">
        <f t="shared" si="17"/>
        <v>-2.3999999999999968</v>
      </c>
      <c r="H64" s="65">
        <f t="shared" si="17"/>
        <v>-2.3999999999999968</v>
      </c>
      <c r="I64" s="65">
        <f t="shared" si="17"/>
        <v>-3.5999999999999979</v>
      </c>
      <c r="J64" s="65">
        <f t="shared" si="17"/>
        <v>-3.5999999999999979</v>
      </c>
      <c r="K64" s="65">
        <f t="shared" si="17"/>
        <v>-3</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8.7999999999999972</v>
      </c>
      <c r="D65" s="65">
        <f t="shared" si="18"/>
        <v>3.5999999999999979</v>
      </c>
      <c r="E65" s="65">
        <f t="shared" si="18"/>
        <v>6</v>
      </c>
      <c r="F65" s="65">
        <f t="shared" si="18"/>
        <v>3</v>
      </c>
      <c r="G65" s="65">
        <f t="shared" si="18"/>
        <v>2.3999999999999968</v>
      </c>
      <c r="H65" s="65">
        <f t="shared" si="18"/>
        <v>2.3999999999999968</v>
      </c>
      <c r="I65" s="65">
        <f t="shared" si="18"/>
        <v>3.5999999999999979</v>
      </c>
      <c r="J65" s="65">
        <f t="shared" si="18"/>
        <v>3.5999999999999979</v>
      </c>
      <c r="K65" s="65">
        <f t="shared" si="18"/>
        <v>3</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Glascoed'!B29</f>
        <v>Application Rate</v>
      </c>
      <c r="C1" s="29" t="str">
        <f>'Field data and Glascoed'!C29</f>
        <v>Nitrogen Addition</v>
      </c>
      <c r="D1" s="29" t="str">
        <f>'Field data and Glascoed'!D29</f>
        <v>Phosphate Addition</v>
      </c>
      <c r="E1" s="29" t="str">
        <f>'Field data and Glascoed'!E29</f>
        <v>Potash  Addition</v>
      </c>
      <c r="F1" s="29" t="str">
        <f>'Field data and Glascoed'!F29</f>
        <v>Mg Oxide Addition</v>
      </c>
      <c r="G1" s="29" t="str">
        <f>'Field data and Glascoed'!G29</f>
        <v>Copper Addition</v>
      </c>
      <c r="H1" s="29" t="str">
        <f>'Field data and Glascoed'!H29</f>
        <v>Zinc Addition</v>
      </c>
      <c r="I1" s="29" t="str">
        <f>'Field data and Glascoed'!I29</f>
        <v>Lead Addition</v>
      </c>
      <c r="J1" s="29" t="str">
        <f>'Field data and Glascoed'!J29</f>
        <v>Cadmium Addition</v>
      </c>
      <c r="K1" s="29" t="str">
        <f>'Field data and Glascoed'!K29</f>
        <v>Mercury Addition</v>
      </c>
      <c r="L1" s="29" t="str">
        <f>'Field data and Glascoed'!L29</f>
        <v>Nickel Addition</v>
      </c>
      <c r="M1" s="29" t="str">
        <f>'Field data and Glascoed'!M29</f>
        <v>Chromium Addition</v>
      </c>
      <c r="N1" s="29" t="str">
        <f>'Field data and Glascoed'!N29</f>
        <v>Aluminium Addition</v>
      </c>
      <c r="O1" s="29" t="str">
        <f>'Field data and Glascoed'!O29</f>
        <v>Iron Addition</v>
      </c>
      <c r="P1" s="29" t="str">
        <f>'Field data and Glascoed'!P29</f>
        <v xml:space="preserve">Sodium Addition                 </v>
      </c>
      <c r="Q1" s="29" t="str">
        <f>'Field data and Glascoed'!Q29</f>
        <v>SO3  Addition                             kg/ha</v>
      </c>
      <c r="R1" s="29" t="str">
        <f>'Field data and Glascoed'!R29</f>
        <v xml:space="preserve">Selenium Addition </v>
      </c>
      <c r="S1" s="29" t="str">
        <f>'Field data and Glascoed'!S29</f>
        <v xml:space="preserve">Arsenic  Addition  </v>
      </c>
      <c r="T1" s="29" t="str">
        <f>'Field data and Glascoed'!T29</f>
        <v xml:space="preserve">Molybdenum Addition  </v>
      </c>
      <c r="U1" s="29" t="str">
        <f>'Field data and Glascoed'!U29</f>
        <v xml:space="preserve">Fluoride Addition </v>
      </c>
    </row>
    <row r="2" spans="1:21" ht="25" x14ac:dyDescent="0.25">
      <c r="A2" s="174"/>
      <c r="B2" s="29" t="str">
        <f>'Field data and Glascoed'!B30</f>
        <v>tonnes/ha</v>
      </c>
      <c r="C2" s="29" t="str">
        <f>'Field data and Glascoed'!C30</f>
        <v>kg/ha</v>
      </c>
      <c r="D2" s="29" t="str">
        <f>'Field data and Glascoed'!D30</f>
        <v>P2O5 
kg/ha</v>
      </c>
      <c r="E2" s="29" t="str">
        <f>'Field data and Glascoed'!E30</f>
        <v>K2O 
kg/ha</v>
      </c>
      <c r="F2" s="29" t="str">
        <f>'Field data and Glascoed'!F30</f>
        <v>MgO 
kg/ha</v>
      </c>
      <c r="G2" s="29" t="str">
        <f>'Field data and Glascoed'!G30</f>
        <v>kg/ha</v>
      </c>
      <c r="H2" s="29" t="str">
        <f>'Field data and Glascoed'!H30</f>
        <v>kg/ha</v>
      </c>
      <c r="I2" s="29" t="str">
        <f>'Field data and Glascoed'!I30</f>
        <v>kg/ha</v>
      </c>
      <c r="J2" s="29" t="str">
        <f>'Field data and Glascoed'!J30</f>
        <v>kg/ha</v>
      </c>
      <c r="K2" s="29" t="str">
        <f>'Field data and Glascoed'!K30</f>
        <v>kg/ha</v>
      </c>
      <c r="L2" s="29" t="str">
        <f>'Field data and Glascoed'!L30</f>
        <v>kg/ha</v>
      </c>
      <c r="M2" s="29" t="str">
        <f>'Field data and Glascoed'!M30</f>
        <v>kg/ha</v>
      </c>
      <c r="N2" s="29" t="str">
        <f>'Field data and Glascoed'!N30</f>
        <v>kg/ha</v>
      </c>
      <c r="O2" s="29" t="str">
        <f>'Field data and Glascoed'!O30</f>
        <v>kg/ha</v>
      </c>
      <c r="P2" s="29" t="str">
        <f>'Field data and Glascoed'!P30</f>
        <v>kg/ha</v>
      </c>
      <c r="Q2" s="29" t="str">
        <f>'Field data and Glascoed'!Q30</f>
        <v>kg/ha</v>
      </c>
      <c r="R2" s="29" t="str">
        <f>'Field data and Glascoed'!R30</f>
        <v>kg/ha</v>
      </c>
      <c r="S2" s="29" t="str">
        <f>'Field data and Glascoed'!S30</f>
        <v>kg/ha</v>
      </c>
      <c r="T2" s="29" t="str">
        <f>'Field data and Glascoed'!T30</f>
        <v>kg/ha</v>
      </c>
      <c r="U2" s="29" t="str">
        <f>'Field data and Glascoed'!U30</f>
        <v>kg/ha</v>
      </c>
    </row>
    <row r="3" spans="1:21" x14ac:dyDescent="0.25">
      <c r="A3" s="27">
        <v>1</v>
      </c>
      <c r="B3" s="24">
        <f>'Field data and Glascoed'!B31</f>
        <v>221</v>
      </c>
      <c r="C3" s="24">
        <f>'Field data and Glascoed'!C31</f>
        <v>249.92447999999999</v>
      </c>
      <c r="D3" s="24">
        <f>'Field data and Glascoed'!D31</f>
        <v>147.76180223999998</v>
      </c>
      <c r="E3" s="24">
        <f>'Field data and Glascoed'!E31</f>
        <v>44.930979600000008</v>
      </c>
      <c r="F3" s="24">
        <f>'Field data and Glascoed'!F31</f>
        <v>130.32755423999998</v>
      </c>
      <c r="G3" s="24">
        <f>'Field data and Glascoed'!G31</f>
        <v>1.0715847999999999</v>
      </c>
      <c r="H3" s="24">
        <f>'Field data and Glascoed'!H31</f>
        <v>9.9768239999999988</v>
      </c>
      <c r="I3" s="24">
        <f>'Field data and Glascoed'!I31</f>
        <v>0.91034320000000002</v>
      </c>
      <c r="J3" s="24">
        <f>'Field data and Glascoed'!J31</f>
        <v>1.2093119999999999E-2</v>
      </c>
      <c r="K3" s="24">
        <f>'Field data and Glascoed'!K31</f>
        <v>1.1085360000000001E-2</v>
      </c>
      <c r="L3" s="24">
        <f>'Field data and Glascoed'!L31</f>
        <v>1.2261079999999998</v>
      </c>
      <c r="M3" s="24">
        <f>'Field data and Glascoed'!M31</f>
        <v>0.96744960000000013</v>
      </c>
      <c r="N3" s="24">
        <f>'Field data and Glascoed'!N31</f>
        <v>258.99432000000002</v>
      </c>
      <c r="O3" s="24">
        <f>'Field data and Glascoed'!O31</f>
        <v>13302.432000000001</v>
      </c>
      <c r="P3" s="24">
        <f>'Field data and Glascoed'!P31</f>
        <v>0</v>
      </c>
      <c r="Q3" s="24">
        <f>'Field data and Glascoed'!Q31</f>
        <v>145.28539999999998</v>
      </c>
      <c r="R3" s="24">
        <f>'Field data and Glascoed'!R31</f>
        <v>0</v>
      </c>
      <c r="S3" s="24">
        <f>'Field data and Glascoed'!S31</f>
        <v>0.82972239999999997</v>
      </c>
      <c r="T3" s="24">
        <f>'Field data and Glascoed'!T31</f>
        <v>0</v>
      </c>
      <c r="U3" s="24">
        <f>'Field data and Glascoed'!U31</f>
        <v>0</v>
      </c>
    </row>
    <row r="4" spans="1:21" x14ac:dyDescent="0.25">
      <c r="A4" s="27">
        <v>2</v>
      </c>
      <c r="B4" s="24">
        <f>Alwen!B31</f>
        <v>197</v>
      </c>
      <c r="C4" s="24">
        <f>Alwen!C31</f>
        <v>249.74871999999999</v>
      </c>
      <c r="D4" s="24">
        <f>Alwen!D31</f>
        <v>129.54890208</v>
      </c>
      <c r="E4" s="24">
        <f>Alwen!E31</f>
        <v>10.13349088</v>
      </c>
      <c r="F4" s="24">
        <f>Alwen!F31</f>
        <v>15.144994368000001</v>
      </c>
      <c r="G4" s="24">
        <f>Alwen!G31</f>
        <v>0.75395840000000003</v>
      </c>
      <c r="H4" s="24">
        <f>Alwen!H31</f>
        <v>4.5672480000000002</v>
      </c>
      <c r="I4" s="24">
        <f>Alwen!I31</f>
        <v>0.90620000000000001</v>
      </c>
      <c r="J4" s="24">
        <f>Alwen!J31</f>
        <v>1.0511919999999999E-2</v>
      </c>
      <c r="K4" s="24">
        <f>Alwen!K31</f>
        <v>9.7869599999999991E-3</v>
      </c>
      <c r="L4" s="24">
        <f>Alwen!L31</f>
        <v>0.63434000000000001</v>
      </c>
      <c r="M4" s="24">
        <f>Alwen!M31</f>
        <v>0.90257520000000002</v>
      </c>
      <c r="N4" s="24">
        <f>Alwen!N31</f>
        <v>86.995199999999997</v>
      </c>
      <c r="O4" s="24">
        <f>Alwen!O31</f>
        <v>14281.712</v>
      </c>
      <c r="P4" s="24">
        <f>Alwen!P31</f>
        <v>0</v>
      </c>
      <c r="Q4" s="24">
        <f>Alwen!Q31</f>
        <v>1014.944</v>
      </c>
      <c r="R4" s="24">
        <f>Alwen!R31</f>
        <v>0</v>
      </c>
      <c r="S4" s="24">
        <f>Alwen!S31</f>
        <v>0.47484880000000002</v>
      </c>
      <c r="T4" s="24">
        <f>Alwen!T31</f>
        <v>0</v>
      </c>
      <c r="U4" s="24">
        <f>Alwen!U31</f>
        <v>0</v>
      </c>
    </row>
    <row r="5" spans="1:21" x14ac:dyDescent="0.25">
      <c r="A5" s="27">
        <v>3</v>
      </c>
      <c r="B5" s="24">
        <f>Alaw!B31</f>
        <v>144</v>
      </c>
      <c r="C5" s="24">
        <f>Alaw!C31</f>
        <v>248.9616</v>
      </c>
      <c r="D5" s="24">
        <f>Alaw!D31</f>
        <v>96.925795199999996</v>
      </c>
      <c r="E5" s="24">
        <f>Alaw!E31</f>
        <v>8.5685911200000024</v>
      </c>
      <c r="F5" s="24">
        <f>Alaw!F31</f>
        <v>12.491265888000001</v>
      </c>
      <c r="G5" s="24">
        <f>Alaw!G31</f>
        <v>0.56463839999999998</v>
      </c>
      <c r="H5" s="24">
        <f>Alaw!H31</f>
        <v>0.89007840000000016</v>
      </c>
      <c r="I5" s="24">
        <f>Alaw!I31</f>
        <v>0.4491072000000001</v>
      </c>
      <c r="J5" s="24">
        <f>Alaw!J31</f>
        <v>7.9732799999999993E-3</v>
      </c>
      <c r="K5" s="24">
        <f>Alaw!K31</f>
        <v>7.1596800000000007E-3</v>
      </c>
      <c r="L5" s="24">
        <f>Alaw!L31</f>
        <v>0.36937440000000005</v>
      </c>
      <c r="M5" s="24">
        <f>Alaw!M31</f>
        <v>0.31079520000000005</v>
      </c>
      <c r="N5" s="24">
        <f>Alaw!N31</f>
        <v>3026.5920000000001</v>
      </c>
      <c r="O5" s="24">
        <f>Alaw!O31</f>
        <v>122.20272</v>
      </c>
      <c r="P5" s="24">
        <f>Alaw!P31</f>
        <v>0</v>
      </c>
      <c r="Q5" s="24">
        <f>Alaw!Q31</f>
        <v>388.90080000000006</v>
      </c>
      <c r="R5" s="24">
        <f>Alaw!R31</f>
        <v>0</v>
      </c>
      <c r="S5" s="24">
        <f>Alaw!S31</f>
        <v>0.18387360000000003</v>
      </c>
      <c r="T5" s="24">
        <f>Alaw!T31</f>
        <v>0</v>
      </c>
      <c r="U5" s="24">
        <f>Alaw!U31</f>
        <v>0</v>
      </c>
    </row>
    <row r="6" spans="1:21" x14ac:dyDescent="0.25">
      <c r="A6" s="27">
        <v>4</v>
      </c>
      <c r="B6" s="24">
        <f>Aber!B31</f>
        <v>23</v>
      </c>
      <c r="C6" s="24">
        <f>Aber!C31</f>
        <v>248.4</v>
      </c>
      <c r="D6" s="24">
        <f>Aber!D31</f>
        <v>51.639139999999998</v>
      </c>
      <c r="E6" s="24">
        <f>Aber!E31</f>
        <v>20.5091</v>
      </c>
      <c r="F6" s="24">
        <f>Aber!F31</f>
        <v>5.3387599999999997</v>
      </c>
      <c r="G6" s="24">
        <f>Aber!G31</f>
        <v>0.71520800000000007</v>
      </c>
      <c r="H6" s="24">
        <f>Aber!H31</f>
        <v>3.1813600000000003E-3</v>
      </c>
      <c r="I6" s="24">
        <f>Aber!I31</f>
        <v>1.196E-3</v>
      </c>
      <c r="J6" s="24">
        <f>Aber!J31</f>
        <v>2.3920000000000005E-5</v>
      </c>
      <c r="K6" s="24">
        <f>Aber!K31</f>
        <v>1.1960000000000002E-4</v>
      </c>
      <c r="L6" s="24">
        <f>Aber!L31</f>
        <v>4.7840000000000008E-4</v>
      </c>
      <c r="M6" s="24">
        <f>Aber!M31</f>
        <v>4.7840000000000008E-4</v>
      </c>
      <c r="N6" s="24">
        <f>Aber!N31</f>
        <v>0</v>
      </c>
      <c r="O6" s="24">
        <f>Aber!O31</f>
        <v>0</v>
      </c>
      <c r="P6" s="24">
        <f>Aber!P31</f>
        <v>1.6744000000000001E-5</v>
      </c>
      <c r="Q6" s="24">
        <f>Aber!Q31</f>
        <v>3.4086000000000007E-4</v>
      </c>
      <c r="R6" s="24">
        <f>Aber!R31</f>
        <v>5.5016000000000003E-5</v>
      </c>
      <c r="S6" s="24">
        <f>Aber!S31</f>
        <v>1.196E-3</v>
      </c>
      <c r="T6" s="24">
        <f>Aber!T31</f>
        <v>2.8943200000000006E-4</v>
      </c>
      <c r="U6" s="24">
        <f>Aber!U31</f>
        <v>2.3920000000000004E-2</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585</v>
      </c>
      <c r="C13" s="68">
        <f t="shared" ref="C13:U13" si="0">SUM(C3:C12)</f>
        <v>997.0347999999999</v>
      </c>
      <c r="D13" s="68">
        <f t="shared" si="0"/>
        <v>425.87563951999999</v>
      </c>
      <c r="E13" s="68">
        <f t="shared" si="0"/>
        <v>84.142161600000009</v>
      </c>
      <c r="F13" s="68">
        <f t="shared" si="0"/>
        <v>163.30257449600001</v>
      </c>
      <c r="G13" s="68">
        <f t="shared" si="0"/>
        <v>3.1053896000000001</v>
      </c>
      <c r="H13" s="68">
        <f t="shared" si="0"/>
        <v>15.437331759999999</v>
      </c>
      <c r="I13" s="68">
        <f t="shared" si="0"/>
        <v>2.2668464000000004</v>
      </c>
      <c r="J13" s="68">
        <f t="shared" si="0"/>
        <v>3.0602239999999999E-2</v>
      </c>
      <c r="K13" s="68">
        <f t="shared" si="0"/>
        <v>2.8151600000000002E-2</v>
      </c>
      <c r="L13" s="68">
        <f t="shared" si="0"/>
        <v>2.2303007999999998</v>
      </c>
      <c r="M13" s="68">
        <f t="shared" si="0"/>
        <v>2.1812984000000002</v>
      </c>
      <c r="N13" s="68">
        <f t="shared" si="0"/>
        <v>3372.5815200000002</v>
      </c>
      <c r="O13" s="68">
        <f t="shared" si="0"/>
        <v>27706.346720000001</v>
      </c>
      <c r="P13" s="68">
        <f t="shared" si="0"/>
        <v>1.6744000000000001E-5</v>
      </c>
      <c r="Q13" s="68">
        <f t="shared" si="0"/>
        <v>1549.1305408600001</v>
      </c>
      <c r="R13" s="68">
        <f t="shared" si="0"/>
        <v>5.5016000000000003E-5</v>
      </c>
      <c r="S13" s="68">
        <f t="shared" si="0"/>
        <v>1.4896408000000001</v>
      </c>
      <c r="T13" s="68">
        <f t="shared" si="0"/>
        <v>2.8943200000000006E-4</v>
      </c>
      <c r="U13" s="68">
        <f t="shared" si="0"/>
        <v>2.3920000000000004E-2</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Glascoed'!B29</f>
        <v>Application Rate</v>
      </c>
      <c r="D1" s="26" t="str">
        <f>'Field data and Glascoed'!C29</f>
        <v>Nitrogen Addition</v>
      </c>
      <c r="E1" s="26" t="str">
        <f>'Field data and Glascoed'!D29</f>
        <v>Phosphate Addition</v>
      </c>
      <c r="F1" s="26" t="str">
        <f>'Field data and Glascoed'!E29</f>
        <v>Potash  Addition</v>
      </c>
      <c r="G1" s="26" t="str">
        <f>'Field data and Glascoed'!F29</f>
        <v>Mg Oxide Addition</v>
      </c>
      <c r="H1" s="26" t="str">
        <f>'Field data and Glascoed'!G29</f>
        <v>Copper Addition</v>
      </c>
      <c r="I1" s="26" t="str">
        <f>'Field data and Glascoed'!H29</f>
        <v>Zinc Addition</v>
      </c>
      <c r="J1" s="26" t="str">
        <f>'Field data and Glascoed'!I29</f>
        <v>Lead Addition</v>
      </c>
      <c r="K1" s="26" t="str">
        <f>'Field data and Glascoed'!J29</f>
        <v>Cadmium Addition</v>
      </c>
      <c r="L1" s="26" t="str">
        <f>'Field data and Glascoed'!K29</f>
        <v>Mercury Addition</v>
      </c>
      <c r="M1" s="26" t="str">
        <f>'Field data and Glascoed'!L29</f>
        <v>Nickel Addition</v>
      </c>
      <c r="N1" s="26" t="str">
        <f>'Field data and Glascoed'!M29</f>
        <v>Chromium Addition</v>
      </c>
      <c r="O1" s="26" t="str">
        <f>'Field data and Glascoed'!N29</f>
        <v>Aluminium Addition</v>
      </c>
      <c r="P1" s="26" t="str">
        <f>'Field data and Glascoed'!O29</f>
        <v>Iron Addition</v>
      </c>
      <c r="Q1" s="26" t="str">
        <f>'Field data and Glascoed'!P29</f>
        <v xml:space="preserve">Sodium Addition                 </v>
      </c>
      <c r="R1" s="26" t="str">
        <f>'Field data and Glascoed'!Q29</f>
        <v>SO3  Addition                             kg/ha</v>
      </c>
      <c r="S1" s="26" t="str">
        <f>'Field data and Glascoed'!R29</f>
        <v xml:space="preserve">Selenium Addition </v>
      </c>
      <c r="T1" s="26" t="str">
        <f>'Field data and Glascoed'!S29</f>
        <v xml:space="preserve">Arsenic  Addition  </v>
      </c>
      <c r="U1" s="26" t="str">
        <f>'Field data and Glascoed'!T29</f>
        <v xml:space="preserve">Molybdenum Addition  </v>
      </c>
      <c r="V1" s="26" t="str">
        <f>'Field data and Glascoed'!U29</f>
        <v xml:space="preserve">Fluoride Addition </v>
      </c>
    </row>
    <row r="2" spans="1:22" s="70" customFormat="1" ht="25" x14ac:dyDescent="0.35">
      <c r="A2" s="175"/>
      <c r="B2" s="23" t="s">
        <v>46</v>
      </c>
      <c r="C2" s="26" t="str">
        <f>'Field data and Glascoed'!B30</f>
        <v>tonnes/ha</v>
      </c>
      <c r="D2" s="26" t="str">
        <f>'Field data and Glascoed'!C30</f>
        <v>kg/ha</v>
      </c>
      <c r="E2" s="26" t="str">
        <f>'Field data and Glascoed'!D30</f>
        <v>P2O5 
kg/ha</v>
      </c>
      <c r="F2" s="26" t="str">
        <f>'Field data and Glascoed'!E30</f>
        <v>K2O 
kg/ha</v>
      </c>
      <c r="G2" s="26" t="str">
        <f>'Field data and Glascoed'!F30</f>
        <v>MgO 
kg/ha</v>
      </c>
      <c r="H2" s="26" t="str">
        <f>'Field data and Glascoed'!G30</f>
        <v>kg/ha</v>
      </c>
      <c r="I2" s="26" t="str">
        <f>'Field data and Glascoed'!H30</f>
        <v>kg/ha</v>
      </c>
      <c r="J2" s="26" t="str">
        <f>'Field data and Glascoed'!I30</f>
        <v>kg/ha</v>
      </c>
      <c r="K2" s="26" t="str">
        <f>'Field data and Glascoed'!J30</f>
        <v>kg/ha</v>
      </c>
      <c r="L2" s="26" t="str">
        <f>'Field data and Glascoed'!K30</f>
        <v>kg/ha</v>
      </c>
      <c r="M2" s="26" t="str">
        <f>'Field data and Glascoed'!L30</f>
        <v>kg/ha</v>
      </c>
      <c r="N2" s="26" t="str">
        <f>'Field data and Glascoed'!M30</f>
        <v>kg/ha</v>
      </c>
      <c r="O2" s="26" t="str">
        <f>'Field data and Glascoed'!N30</f>
        <v>kg/ha</v>
      </c>
      <c r="P2" s="26" t="str">
        <f>'Field data and Glascoed'!O30</f>
        <v>kg/ha</v>
      </c>
      <c r="Q2" s="26" t="str">
        <f>'Field data and Glascoed'!P30</f>
        <v>kg/ha</v>
      </c>
      <c r="R2" s="26" t="str">
        <f>'Field data and Glascoed'!Q30</f>
        <v>kg/ha</v>
      </c>
      <c r="S2" s="26" t="str">
        <f>'Field data and Glascoed'!R30</f>
        <v>kg/ha</v>
      </c>
      <c r="T2" s="26" t="str">
        <f>'Field data and Glascoed'!S30</f>
        <v>kg/ha</v>
      </c>
      <c r="U2" s="26" t="str">
        <f>'Field data and Glascoed'!T30</f>
        <v>kg/ha</v>
      </c>
      <c r="V2" s="26" t="str">
        <f>'Field data and Glascoed'!U30</f>
        <v>kg/ha</v>
      </c>
    </row>
    <row r="3" spans="1:22" x14ac:dyDescent="0.25">
      <c r="A3" s="27">
        <v>1</v>
      </c>
      <c r="B3" s="78"/>
      <c r="C3" s="24">
        <f>'Field data and Glascoed'!B31</f>
        <v>221</v>
      </c>
      <c r="D3" s="24">
        <f>'Field data and Glascoed'!C31</f>
        <v>249.92447999999999</v>
      </c>
      <c r="E3" s="24">
        <f>'Field data and Glascoed'!D31</f>
        <v>147.76180223999998</v>
      </c>
      <c r="F3" s="24">
        <f>'Field data and Glascoed'!E31</f>
        <v>44.930979600000008</v>
      </c>
      <c r="G3" s="24">
        <f>'Field data and Glascoed'!F31</f>
        <v>130.32755423999998</v>
      </c>
      <c r="H3" s="24">
        <f>'Field data and Glascoed'!G31</f>
        <v>1.0715847999999999</v>
      </c>
      <c r="I3" s="24">
        <f>'Field data and Glascoed'!H31</f>
        <v>9.9768239999999988</v>
      </c>
      <c r="J3" s="24">
        <f>'Field data and Glascoed'!I31</f>
        <v>0.91034320000000002</v>
      </c>
      <c r="K3" s="24">
        <f>'Field data and Glascoed'!J31</f>
        <v>1.2093119999999999E-2</v>
      </c>
      <c r="L3" s="24">
        <f>'Field data and Glascoed'!K31</f>
        <v>1.1085360000000001E-2</v>
      </c>
      <c r="M3" s="24">
        <f>'Field data and Glascoed'!L31</f>
        <v>1.2261079999999998</v>
      </c>
      <c r="N3" s="24">
        <f>'Field data and Glascoed'!M31</f>
        <v>0.96744960000000013</v>
      </c>
      <c r="O3" s="24">
        <f>'Field data and Glascoed'!N31</f>
        <v>258.99432000000002</v>
      </c>
      <c r="P3" s="24">
        <f>'Field data and Glascoed'!O31</f>
        <v>13302.432000000001</v>
      </c>
      <c r="Q3" s="24">
        <f>'Field data and Glascoed'!P31</f>
        <v>0</v>
      </c>
      <c r="R3" s="24">
        <f>'Field data and Glascoed'!Q31</f>
        <v>145.28539999999998</v>
      </c>
      <c r="S3" s="24">
        <f>'Field data and Glascoed'!R31</f>
        <v>0</v>
      </c>
      <c r="T3" s="24">
        <f>'Field data and Glascoed'!S31</f>
        <v>0.82972239999999997</v>
      </c>
      <c r="U3" s="24">
        <f>'Field data and Glascoed'!T31</f>
        <v>0</v>
      </c>
      <c r="V3" s="24">
        <f>'Field data and Glascoed'!U31</f>
        <v>0</v>
      </c>
    </row>
    <row r="4" spans="1:22" x14ac:dyDescent="0.25">
      <c r="A4" s="27">
        <v>2</v>
      </c>
      <c r="B4" s="78"/>
      <c r="C4" s="24">
        <f>Alwen!B31</f>
        <v>197</v>
      </c>
      <c r="D4" s="24">
        <f>Alwen!C31</f>
        <v>249.74871999999999</v>
      </c>
      <c r="E4" s="24">
        <f>Alwen!D31</f>
        <v>129.54890208</v>
      </c>
      <c r="F4" s="24">
        <f>Alwen!E31</f>
        <v>10.13349088</v>
      </c>
      <c r="G4" s="24">
        <f>Alwen!F31</f>
        <v>15.144994368000001</v>
      </c>
      <c r="H4" s="24">
        <f>Alwen!G31</f>
        <v>0.75395840000000003</v>
      </c>
      <c r="I4" s="24">
        <f>Alwen!H31</f>
        <v>4.5672480000000002</v>
      </c>
      <c r="J4" s="24">
        <f>Alwen!I31</f>
        <v>0.90620000000000001</v>
      </c>
      <c r="K4" s="24">
        <f>Alwen!J31</f>
        <v>1.0511919999999999E-2</v>
      </c>
      <c r="L4" s="24">
        <f>Alwen!K31</f>
        <v>9.7869599999999991E-3</v>
      </c>
      <c r="M4" s="24">
        <f>Alwen!L31</f>
        <v>0.63434000000000001</v>
      </c>
      <c r="N4" s="24">
        <f>Alwen!M31</f>
        <v>0.90257520000000002</v>
      </c>
      <c r="O4" s="24">
        <f>Alwen!N31</f>
        <v>86.995199999999997</v>
      </c>
      <c r="P4" s="24">
        <f>Alwen!O31</f>
        <v>14281.712</v>
      </c>
      <c r="Q4" s="24">
        <f>Alwen!P31</f>
        <v>0</v>
      </c>
      <c r="R4" s="24">
        <f>Alwen!Q31</f>
        <v>1014.944</v>
      </c>
      <c r="S4" s="24">
        <f>Alwen!R31</f>
        <v>0</v>
      </c>
      <c r="T4" s="24">
        <f>Alwen!S31</f>
        <v>0.47484880000000002</v>
      </c>
      <c r="U4" s="24">
        <f>Alwen!T31</f>
        <v>0</v>
      </c>
      <c r="V4" s="24">
        <f>Alwen!U31</f>
        <v>0</v>
      </c>
    </row>
    <row r="5" spans="1:22" x14ac:dyDescent="0.25">
      <c r="A5" s="27">
        <v>3</v>
      </c>
      <c r="B5" s="78"/>
      <c r="C5" s="24">
        <f>Alaw!B31</f>
        <v>144</v>
      </c>
      <c r="D5" s="24">
        <f>Alaw!C31</f>
        <v>248.9616</v>
      </c>
      <c r="E5" s="24">
        <f>Alaw!D31</f>
        <v>96.925795199999996</v>
      </c>
      <c r="F5" s="24">
        <f>Alaw!E31</f>
        <v>8.5685911200000024</v>
      </c>
      <c r="G5" s="24">
        <f>Alaw!F31</f>
        <v>12.491265888000001</v>
      </c>
      <c r="H5" s="24">
        <f>Alaw!G31</f>
        <v>0.56463839999999998</v>
      </c>
      <c r="I5" s="24">
        <f>Alaw!H31</f>
        <v>0.89007840000000016</v>
      </c>
      <c r="J5" s="24">
        <f>Alaw!I31</f>
        <v>0.4491072000000001</v>
      </c>
      <c r="K5" s="24">
        <f>Alaw!J31</f>
        <v>7.9732799999999993E-3</v>
      </c>
      <c r="L5" s="24">
        <f>Alaw!K31</f>
        <v>7.1596800000000007E-3</v>
      </c>
      <c r="M5" s="24">
        <f>Alaw!L31</f>
        <v>0.36937440000000005</v>
      </c>
      <c r="N5" s="24">
        <f>Alaw!M31</f>
        <v>0.31079520000000005</v>
      </c>
      <c r="O5" s="24">
        <f>Alaw!N31</f>
        <v>3026.5920000000001</v>
      </c>
      <c r="P5" s="24">
        <f>Alaw!O31</f>
        <v>122.20272</v>
      </c>
      <c r="Q5" s="24">
        <f>Alaw!P31</f>
        <v>0</v>
      </c>
      <c r="R5" s="24">
        <f>Alaw!Q31</f>
        <v>388.90080000000006</v>
      </c>
      <c r="S5" s="24">
        <f>Alaw!R31</f>
        <v>0</v>
      </c>
      <c r="T5" s="24">
        <f>Alaw!S31</f>
        <v>0.18387360000000003</v>
      </c>
      <c r="U5" s="24">
        <f>Alaw!T31</f>
        <v>0</v>
      </c>
      <c r="V5" s="24">
        <f>Alaw!U31</f>
        <v>0</v>
      </c>
    </row>
    <row r="6" spans="1:22" x14ac:dyDescent="0.25">
      <c r="A6" s="27">
        <v>4</v>
      </c>
      <c r="B6" s="78"/>
      <c r="C6" s="24">
        <f>Aber!B31</f>
        <v>23</v>
      </c>
      <c r="D6" s="24">
        <f>Aber!C31</f>
        <v>248.4</v>
      </c>
      <c r="E6" s="24">
        <f>Aber!D31</f>
        <v>51.639139999999998</v>
      </c>
      <c r="F6" s="24">
        <f>Aber!E31</f>
        <v>20.5091</v>
      </c>
      <c r="G6" s="24">
        <f>Aber!F31</f>
        <v>5.3387599999999997</v>
      </c>
      <c r="H6" s="24">
        <f>Aber!G31</f>
        <v>0.71520800000000007</v>
      </c>
      <c r="I6" s="24">
        <f>Aber!H31</f>
        <v>3.1813600000000003E-3</v>
      </c>
      <c r="J6" s="24">
        <f>Aber!I31</f>
        <v>1.196E-3</v>
      </c>
      <c r="K6" s="24">
        <f>Aber!J31</f>
        <v>2.3920000000000005E-5</v>
      </c>
      <c r="L6" s="24">
        <f>Aber!K31</f>
        <v>1.1960000000000002E-4</v>
      </c>
      <c r="M6" s="24">
        <f>Aber!L31</f>
        <v>4.7840000000000008E-4</v>
      </c>
      <c r="N6" s="24">
        <f>Aber!M31</f>
        <v>4.7840000000000008E-4</v>
      </c>
      <c r="O6" s="24">
        <f>Aber!N31</f>
        <v>0</v>
      </c>
      <c r="P6" s="24">
        <f>Aber!O31</f>
        <v>0</v>
      </c>
      <c r="Q6" s="24">
        <f>Aber!P31</f>
        <v>1.6744000000000001E-5</v>
      </c>
      <c r="R6" s="24">
        <f>Aber!Q31</f>
        <v>3.4086000000000007E-4</v>
      </c>
      <c r="S6" s="24">
        <f>Aber!R31</f>
        <v>5.5016000000000003E-5</v>
      </c>
      <c r="T6" s="24">
        <f>Aber!S31</f>
        <v>1.196E-3</v>
      </c>
      <c r="U6" s="24">
        <f>Aber!T31</f>
        <v>2.8943200000000006E-4</v>
      </c>
      <c r="V6" s="24">
        <f>Aber!U31</f>
        <v>2.3920000000000004E-2</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Glascoed'!B43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Glascoed'!B44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221</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197</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144</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23</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REGU-415-1633492</_dlc_DocId>
    <_dlc_DocIdUrl xmlns="9be56660-2c31-41ef-bc00-23e72f632f2a">
      <Url>https://cyfoethnaturiolcymru.sharepoint.com/teams/Regulatory/Permitting/_layouts/15/DocIdRedir.aspx?ID=REGU-415-1633492</Url>
      <Description>REGU-415-1633492</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2026-04-23T23:00:00+00:00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4e8d2c7b4b8a0eb4a4ee585224ea17f8">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7af58acacc79e0cc56e84632f09585fe"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1F17C90-D316-4BAC-A477-5667A50AFE52}"/>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elements/1.1/"/>
    <ds:schemaRef ds:uri="http://schemas.openxmlformats.org/package/2006/metadata/core-properties"/>
    <ds:schemaRef ds:uri="http://schemas.microsoft.com/office/2006/documentManagement/types"/>
    <ds:schemaRef ds:uri="http://purl.org/dc/terms/"/>
    <ds:schemaRef ds:uri="http://purl.org/dc/dcmitype/"/>
    <ds:schemaRef ds:uri="http://www.w3.org/XML/1998/namespace"/>
    <ds:schemaRef ds:uri="http://schemas.microsoft.com/office/infopath/2007/PartnerControls"/>
    <ds:schemaRef ds:uri="9be56660-2c31-41ef-bc00-23e72f632f2a"/>
    <ds:schemaRef ds:uri="http://schemas.microsoft.com/office/2006/metadata/properties"/>
  </ds:schemaRefs>
</ds:datastoreItem>
</file>

<file path=customXml/itemProps5.xml><?xml version="1.0" encoding="utf-8"?>
<ds:datastoreItem xmlns:ds="http://schemas.openxmlformats.org/officeDocument/2006/customXml" ds:itemID="{A96D9601-C12F-4EFC-8165-112D411C933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Glascoed</vt:lpstr>
      <vt:lpstr>Alwen</vt:lpstr>
      <vt:lpstr>Alaw</vt:lpstr>
      <vt:lpstr>Aber</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2026-04-24T08:38:47Z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b4981a1c-d02c-4db1-ad95-6000dc5de547</vt:lpwstr>
  </property>
  <property fmtid="{D5CDD505-2E9C-101B-9397-08002B2CF9AE}" pid="4" name="MediaServiceImageTags">
    <vt:lpwstr/>
  </property>
</Properties>
</file>