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Operating Techniques/5. Additional info 29 01 25/"/>
    </mc:Choice>
  </mc:AlternateContent>
  <xr:revisionPtr revIDLastSave="0" documentId="8_{E8A2269D-BC59-43D3-A60A-E7A65784B56B}" xr6:coauthVersionLast="47" xr6:coauthVersionMax="47" xr10:uidLastSave="{00000000-0000-0000-0000-000000000000}"/>
  <workbookProtection workbookAlgorithmName="SHA-512" workbookHashValue="37e53YFBghkd0Cg2kj7nqGwJmgfnTioAdQEMlIBMF3waBGmHTuOawy7tEfJMPkOsaUrreLr3VTvVe+ZsIxyCtA==" workbookSaltValue="x/BLftLIv1suQUoQgccdrQ==" workbookSpinCount="100000" lockStructure="1"/>
  <bookViews>
    <workbookView xWindow="-110" yWindow="-110" windowWidth="22780" windowHeight="14540" activeTab="2" xr2:uid="{E69AC8AC-8110-4393-A5D3-308B8C8DE82E}"/>
  </bookViews>
  <sheets>
    <sheet name="1.Risk assessment" sheetId="1" r:id="rId1"/>
    <sheet name="2.Total vol. - Mitigation" sheetId="2" r:id="rId2"/>
    <sheet name="3.Containment volume-Total vol." sheetId="3" r:id="rId3"/>
    <sheet name="4.Current asset evaluation" sheetId="4" r:id="rId4"/>
    <sheet name="5.Containment type-Total vol." sheetId="5" r:id="rId5"/>
  </sheets>
  <externalReferences>
    <externalReference r:id="rId6"/>
    <externalReference r:id="rId7"/>
  </externalReferences>
  <definedNames>
    <definedName name="___thinkcell0yiY.KZh9UGHKXu_ALs4.g" localSheetId="0" hidden="1">#REF!</definedName>
    <definedName name="___thinkcell0yiY.KZh9UGHKXu_ALs4.g" localSheetId="1" hidden="1">#REF!</definedName>
    <definedName name="___thinkcell0yiY.KZh9UGHKXu_ALs4.g" localSheetId="2" hidden="1">#REF!</definedName>
    <definedName name="___thinkcell0yiY.KZh9UGHKXu_ALs4.g" localSheetId="3" hidden="1">#REF!</definedName>
    <definedName name="___thinkcell0yiY.KZh9UGHKXu_ALs4.g" localSheetId="4" hidden="1">#REF!</definedName>
    <definedName name="___thinkcell0yiY.KZh9UGHKXu_ALs4.g" hidden="1">#REF!</definedName>
    <definedName name="___thinkcellGXdeNDllXEqzynVyu6jM9A" localSheetId="0" hidden="1">#REF!</definedName>
    <definedName name="___thinkcellGXdeNDllXEqzynVyu6jM9A" localSheetId="1" hidden="1">#REF!</definedName>
    <definedName name="___thinkcellGXdeNDllXEqzynVyu6jM9A" localSheetId="2" hidden="1">#REF!</definedName>
    <definedName name="___thinkcellGXdeNDllXEqzynVyu6jM9A" localSheetId="3" hidden="1">#REF!</definedName>
    <definedName name="___thinkcellGXdeNDllXEqzynVyu6jM9A" localSheetId="4" hidden="1">#REF!</definedName>
    <definedName name="___thinkcellGXdeNDllXEqzynVyu6jM9A" hidden="1">#REF!</definedName>
    <definedName name="___thinkcellqBKYna5NmUerUR9llwfFRw" hidden="1">#REF!</definedName>
    <definedName name="_Fill" hidden="1">#REF!</definedName>
    <definedName name="_Order1" hidden="1">0</definedName>
    <definedName name="_Regression_Out" hidden="1">#REF!</definedName>
    <definedName name="_Regression_X" hidden="1">#REF!</definedName>
    <definedName name="_Regression_Y" hidden="1">#REF!</definedName>
    <definedName name="anscount" hidden="1">1</definedName>
    <definedName name="CheckDate" localSheetId="0">#REF!</definedName>
    <definedName name="CheckDate" localSheetId="1">#REF!</definedName>
    <definedName name="CheckDate" localSheetId="2">#REF!</definedName>
    <definedName name="CheckDate" localSheetId="3">#REF!</definedName>
    <definedName name="CheckDate" localSheetId="4">#REF!</definedName>
    <definedName name="Checker" localSheetId="0">#REF!</definedName>
    <definedName name="Checker" localSheetId="1">#REF!</definedName>
    <definedName name="Checker" localSheetId="2">#REF!</definedName>
    <definedName name="Checker" localSheetId="3">#REF!</definedName>
    <definedName name="Checker" localSheetId="4">#REF!</definedName>
    <definedName name="Created" localSheetId="0">#REF!</definedName>
    <definedName name="Created" localSheetId="1">#REF!</definedName>
    <definedName name="Created" localSheetId="2">#REF!</definedName>
    <definedName name="Created" localSheetId="3">#REF!</definedName>
    <definedName name="Created" localSheetId="4">#REF!</definedName>
    <definedName name="Divisions">OFFSET('[1]Template Settings'!$B$18,1,0,COUNTA('[1]Template Settings'!$B$19:$B$39),1)</definedName>
    <definedName name="EquipmentNames">#REF!</definedName>
    <definedName name="FlowConsidered">'[2]Cost Curves'!$C$5</definedName>
    <definedName name="LogoList">OFFSET(LogoHeader,2,0,COUNTA('[1]Template Settings'!$B$42:$B$48),1)</definedName>
    <definedName name="nrSheets" localSheetId="0">#REF!</definedName>
    <definedName name="nrSheets" localSheetId="1">#REF!</definedName>
    <definedName name="nrSheets" localSheetId="2">#REF!</definedName>
    <definedName name="nrSheets" localSheetId="3">#REF!</definedName>
    <definedName name="nrSheets" localSheetId="4">#REF!</definedName>
    <definedName name="Originator" localSheetId="0">#REF!</definedName>
    <definedName name="Originator" localSheetId="1">#REF!</definedName>
    <definedName name="Originator" localSheetId="2">#REF!</definedName>
    <definedName name="Originator" localSheetId="3">#REF!</definedName>
    <definedName name="Originator" localSheetId="4">#REF!</definedName>
    <definedName name="Phase_Steps_Next">11</definedName>
    <definedName name="Phase_Steps_Start">9</definedName>
    <definedName name="_xlnm.Print_Area" localSheetId="0">'1.Risk assessment'!$A$1:$L$108</definedName>
    <definedName name="_xlnm.Print_Area" localSheetId="1">'2.Total vol. - Mitigation'!$A$1:$V$17</definedName>
    <definedName name="Shape_Font_Size">8</definedName>
    <definedName name="SheetsTop" localSheetId="0">#REF!</definedName>
    <definedName name="SheetsTop" localSheetId="1">#REF!</definedName>
    <definedName name="SheetsTop" localSheetId="2">#REF!</definedName>
    <definedName name="SheetsTop" localSheetId="3">#REF!</definedName>
    <definedName name="SheetsTop" localSheetId="4">#REF!</definedName>
    <definedName name="test" localSheetId="0" hidden="1">#REF!</definedName>
    <definedName name="test" localSheetId="1" hidden="1">#REF!</definedName>
    <definedName name="test" localSheetId="2" hidden="1">#REF!</definedName>
    <definedName name="test" localSheetId="3" hidden="1">#REF!</definedName>
    <definedName name="test" localSheetId="4" hidden="1">#REF!</definedName>
    <definedName name="test" hidden="1">#REF!</definedName>
    <definedName name="Total_Installed_Power_Adjusted">#REF!</definedName>
    <definedName name="Version" localSheetId="0">#REF!</definedName>
    <definedName name="Version" localSheetId="1">#REF!</definedName>
    <definedName name="Version" localSheetId="2">#REF!</definedName>
    <definedName name="Version" localSheetId="3">#REF!</definedName>
    <definedName name="Version" localSheetId="4">#REF!</definedName>
    <definedName name="WorkbookName" localSheetId="0">#REF!</definedName>
    <definedName name="WorkbookName" localSheetId="1">#REF!</definedName>
    <definedName name="WorkbookName" localSheetId="2">#REF!</definedName>
    <definedName name="WorkbookName" localSheetId="3">#REF!</definedName>
    <definedName name="WorkbookName" localSheetId="4">#REF!</definedName>
    <definedName name="yes" localSheetId="0" hidden="1">#REF!</definedName>
    <definedName name="yes" localSheetId="1" hidden="1">#REF!</definedName>
    <definedName name="yes" localSheetId="2" hidden="1">#REF!</definedName>
    <definedName name="yes" localSheetId="3" hidden="1">#REF!</definedName>
    <definedName name="yes" localSheetId="4" hidden="1">#REF!</definedName>
    <definedName name="yes"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3" l="1"/>
  <c r="C12" i="3" s="1"/>
  <c r="E35" i="3" l="1"/>
  <c r="E36" i="3"/>
  <c r="E37" i="3"/>
  <c r="E38" i="3"/>
  <c r="E39" i="3"/>
  <c r="E40" i="3"/>
  <c r="E44" i="3"/>
  <c r="E29" i="3"/>
  <c r="C46" i="3" s="1"/>
  <c r="C68" i="1"/>
  <c r="C38" i="3" l="1"/>
  <c r="C36" i="3"/>
  <c r="C40" i="3"/>
  <c r="C39" i="3"/>
  <c r="C37" i="3"/>
  <c r="C35" i="3"/>
  <c r="C45" i="3"/>
  <c r="E60" i="3"/>
  <c r="E59" i="3"/>
  <c r="E58" i="3"/>
  <c r="F58" i="3" s="1"/>
  <c r="E57" i="3"/>
  <c r="F57" i="3" s="1"/>
  <c r="E56" i="3"/>
  <c r="F56" i="3" s="1"/>
  <c r="K49" i="3"/>
  <c r="E55" i="3"/>
  <c r="E54" i="3"/>
  <c r="E53" i="3"/>
  <c r="E52" i="3"/>
  <c r="E51" i="3"/>
  <c r="F51" i="3" s="1"/>
  <c r="E50" i="3"/>
  <c r="E49" i="3"/>
  <c r="F49" i="3" s="1"/>
  <c r="E48" i="3"/>
  <c r="F48" i="3" s="1"/>
  <c r="E47" i="3"/>
  <c r="F47" i="3" s="1"/>
  <c r="E46" i="3"/>
  <c r="E45" i="3"/>
  <c r="E43" i="3"/>
  <c r="E42" i="3"/>
  <c r="E41" i="3"/>
  <c r="I35" i="3"/>
  <c r="E25" i="3"/>
  <c r="F40" i="3" s="1"/>
  <c r="C5" i="3"/>
  <c r="K11" i="2"/>
  <c r="D11" i="2"/>
  <c r="D10" i="2"/>
  <c r="D9" i="2"/>
  <c r="D8" i="2"/>
  <c r="D7" i="2"/>
  <c r="D6" i="2"/>
  <c r="D5" i="2"/>
  <c r="D4" i="2"/>
  <c r="K10" i="2"/>
  <c r="K9" i="2"/>
  <c r="K8" i="2"/>
  <c r="K7" i="2"/>
  <c r="K6" i="2"/>
  <c r="K5" i="2"/>
  <c r="K4" i="2"/>
  <c r="E19" i="1"/>
  <c r="E17" i="1"/>
  <c r="E18" i="1" s="1"/>
  <c r="F59" i="3" l="1"/>
  <c r="F60" i="3"/>
  <c r="F50" i="3"/>
  <c r="F52" i="3"/>
  <c r="F42" i="3"/>
  <c r="F55" i="3"/>
  <c r="F35" i="3"/>
  <c r="G35" i="3"/>
  <c r="F36" i="3"/>
  <c r="F37" i="3"/>
  <c r="F38" i="3"/>
  <c r="G37" i="3"/>
  <c r="F39" i="3"/>
  <c r="F53" i="3"/>
  <c r="G36" i="3"/>
  <c r="F44" i="3"/>
  <c r="H36" i="3"/>
  <c r="I36" i="3" s="1"/>
  <c r="F54" i="3"/>
  <c r="H40" i="3"/>
  <c r="F46" i="3"/>
  <c r="F41" i="3"/>
  <c r="F43" i="3"/>
  <c r="H46" i="3"/>
  <c r="F45" i="3"/>
  <c r="H39" i="3"/>
  <c r="H38" i="3"/>
  <c r="H37" i="3"/>
  <c r="H41" i="3"/>
  <c r="G43" i="3"/>
  <c r="G39" i="3"/>
  <c r="G38" i="3"/>
  <c r="G40" i="3"/>
  <c r="G51" i="3"/>
  <c r="C47" i="3"/>
  <c r="H47" i="3" s="1"/>
  <c r="C53" i="3"/>
  <c r="C42" i="3"/>
  <c r="C54" i="3"/>
  <c r="C41" i="3"/>
  <c r="H42" i="3" s="1"/>
  <c r="C49" i="3"/>
  <c r="G55" i="3"/>
  <c r="G58" i="3"/>
  <c r="G45" i="3"/>
  <c r="C55" i="3"/>
  <c r="C58" i="3"/>
  <c r="G48" i="3"/>
  <c r="G42" i="3"/>
  <c r="C52" i="3"/>
  <c r="C43" i="3"/>
  <c r="H43" i="3" s="1"/>
  <c r="G49" i="3"/>
  <c r="G52" i="3"/>
  <c r="G46" i="3"/>
  <c r="C59" i="3"/>
  <c r="C56" i="3"/>
  <c r="C50" i="3"/>
  <c r="G59" i="3"/>
  <c r="G53" i="3"/>
  <c r="G56" i="3"/>
  <c r="C44" i="3"/>
  <c r="H45" i="3" s="1"/>
  <c r="G50" i="3"/>
  <c r="G47" i="3"/>
  <c r="C60" i="3"/>
  <c r="G60" i="3"/>
  <c r="G44" i="3"/>
  <c r="C57" i="3"/>
  <c r="G41" i="3"/>
  <c r="C51" i="3"/>
  <c r="C48" i="3"/>
  <c r="G54" i="3"/>
  <c r="G57" i="3"/>
  <c r="H44" i="3" l="1"/>
  <c r="I37" i="3"/>
  <c r="I38" i="3" s="1"/>
  <c r="I39" i="3" s="1"/>
  <c r="I40" i="3" s="1"/>
  <c r="I41" i="3" s="1"/>
  <c r="I42" i="3" s="1"/>
  <c r="I43" i="3" s="1"/>
  <c r="H59" i="3"/>
  <c r="H55" i="3"/>
  <c r="H57" i="3"/>
  <c r="H60" i="3"/>
  <c r="H54" i="3"/>
  <c r="H50" i="3"/>
  <c r="H53" i="3"/>
  <c r="H48" i="3"/>
  <c r="H51" i="3"/>
  <c r="H49" i="3"/>
  <c r="H56" i="3"/>
  <c r="H58" i="3"/>
  <c r="H52" i="3"/>
  <c r="I44" i="3" l="1"/>
  <c r="I45" i="3" s="1"/>
  <c r="I46" i="3" s="1"/>
  <c r="I47" i="3" s="1"/>
  <c r="I48" i="3" s="1"/>
  <c r="I49" i="3" s="1"/>
  <c r="I50" i="3" s="1"/>
  <c r="I51" i="3" s="1"/>
  <c r="I52" i="3" s="1"/>
  <c r="I53" i="3" s="1"/>
  <c r="I54" i="3" s="1"/>
  <c r="I55" i="3" s="1"/>
  <c r="I56" i="3" s="1"/>
  <c r="I57" i="3" s="1"/>
  <c r="I58" i="3" s="1"/>
  <c r="I59" i="3" s="1"/>
  <c r="I60" i="3" s="1"/>
</calcChain>
</file>

<file path=xl/sharedStrings.xml><?xml version="1.0" encoding="utf-8"?>
<sst xmlns="http://schemas.openxmlformats.org/spreadsheetml/2006/main" count="345" uniqueCount="226">
  <si>
    <t>Source</t>
  </si>
  <si>
    <t>For the purposes of the ABDA Assessment, assets containing sludge have been listed only</t>
  </si>
  <si>
    <t>Name</t>
  </si>
  <si>
    <t>Number</t>
  </si>
  <si>
    <t>Physical properties</t>
  </si>
  <si>
    <t>Maximum quantity</t>
  </si>
  <si>
    <t>units</t>
  </si>
  <si>
    <t>Storage</t>
  </si>
  <si>
    <t>Flammability</t>
  </si>
  <si>
    <t>Corrosive</t>
  </si>
  <si>
    <t>Ecotoxicity (based on LD and quantity)</t>
  </si>
  <si>
    <t xml:space="preserve">Hazard rating </t>
  </si>
  <si>
    <t>Digesters</t>
  </si>
  <si>
    <t>Digested sludge</t>
  </si>
  <si>
    <t>4,250m3 - Working volume. Overflow in tank does not allow storage in excess of this</t>
  </si>
  <si>
    <t>m3</t>
  </si>
  <si>
    <t>Concrete tank</t>
  </si>
  <si>
    <t>Methane produced is flammable
Digestate isn't flammable</t>
  </si>
  <si>
    <t>Low</t>
  </si>
  <si>
    <t>Organic heavy - Nitrogen, 
Phosphorous, Ammonia, BOD, TSS, COD - Environmental hazard (algae blooms and death of organisms)</t>
  </si>
  <si>
    <t>M</t>
  </si>
  <si>
    <t>Post digested sludge storage tank</t>
  </si>
  <si>
    <t>GRP above ground tank</t>
  </si>
  <si>
    <t>Indigenous sludge silo</t>
  </si>
  <si>
    <t>Thickened sludge</t>
  </si>
  <si>
    <t>GFS covered tank</t>
  </si>
  <si>
    <t>Thermal Hydrolysis Plant (THP) feed silo</t>
  </si>
  <si>
    <t>Organic heavy - Nitrogen, 
Phosphorous, Ammonia, BOD, TSS, COD - Environmental hazard (algae blooms and death of organisms)
Pathogens - Human hazard (E.coli etc.)</t>
  </si>
  <si>
    <t>THP - pulper</t>
  </si>
  <si>
    <t>Stainless steel above ground tank</t>
  </si>
  <si>
    <t>THP - Reactor</t>
  </si>
  <si>
    <t>THP - flash tank</t>
  </si>
  <si>
    <t>Treated sludge</t>
  </si>
  <si>
    <t xml:space="preserve">Imported cake silo </t>
  </si>
  <si>
    <t>Steel Tank</t>
  </si>
  <si>
    <t>SAS tank  </t>
  </si>
  <si>
    <t>Raw sludge</t>
  </si>
  <si>
    <t>Cake barn (with 3 Nos. of cake bays)  </t>
  </si>
  <si>
    <t>Matured sludge</t>
  </si>
  <si>
    <t>Barn</t>
  </si>
  <si>
    <t>Overall</t>
  </si>
  <si>
    <t>Total Volume</t>
  </si>
  <si>
    <t>25% Volume</t>
  </si>
  <si>
    <t>110% Largest Tank (Digestor)</t>
  </si>
  <si>
    <t xml:space="preserve">Largest volume of 110% of digestors to be taken forward. </t>
  </si>
  <si>
    <t>Pathway and Receptor</t>
  </si>
  <si>
    <t>Source (Digestor)</t>
  </si>
  <si>
    <t>Figure 1.3 Receptor</t>
  </si>
  <si>
    <t>Figure 1.1 -  Source</t>
  </si>
  <si>
    <t>Figure 1.2 - Pathway</t>
  </si>
  <si>
    <t>Pathway - the route from primary containment to receptor (extent of loss of containment)</t>
  </si>
  <si>
    <t>Time of concentration/ duration of source outside containment</t>
  </si>
  <si>
    <t xml:space="preserve">Hazard - Transport potential </t>
  </si>
  <si>
    <t>Receptor</t>
  </si>
  <si>
    <t>Hazard - Damage potential</t>
  </si>
  <si>
    <t>Tanks are surrounded by permeable stone.
Based on available ground information, soil is permeable and will act as a pathway</t>
  </si>
  <si>
    <t>Direct contamination but over an extended period of time</t>
  </si>
  <si>
    <t>Watercourse and bodies</t>
  </si>
  <si>
    <t>If permeable area gets saturated (high groundwater) or becomes blocked with sludge, areas will act as impermeable and transport sludge downstream.</t>
  </si>
  <si>
    <t>Groundwater (underlain by a secondary aquifer) - contaminated through percolation through soil or through fluctuating tidal groundwater level
Over a very long period, can contaminate ocean through groundwater base flow underground</t>
  </si>
  <si>
    <t>Tidally fluctuating groundwater</t>
  </si>
  <si>
    <t>Recreational Waters (sea/beach) - through overland flow from uncontrolled spill.
Within 30m of digestor</t>
  </si>
  <si>
    <t>Existing underground services - ductwork, troughs, pipework.</t>
  </si>
  <si>
    <t>L</t>
  </si>
  <si>
    <t>Local environment including grassy area - through overland flow from uncontrolled spill.
&lt;13m away</t>
  </si>
  <si>
    <t>There is impermeable concrete surfacing around sections of the tank and tarmac road to the north west.
If inventory is cascaded onto road, sludge will be transported downstream along the road surface into the road gullies and into the site drainage system (liquor return)</t>
  </si>
  <si>
    <t>Minutes - hours</t>
  </si>
  <si>
    <t>WWTW - drainage network is connected to liquor return tank returning back to the head of the works (SBR tank)
&gt;100m from digestor</t>
  </si>
  <si>
    <t>If the drainage channel were to get blocked,  it may overflow locally to the permeable surrounding area.</t>
  </si>
  <si>
    <t>Habitation</t>
  </si>
  <si>
    <t>No dwelling or workplace within 250m of the site</t>
  </si>
  <si>
    <t>Other</t>
  </si>
  <si>
    <t>No SSSI, RAMSAR etc within 1000m of the site</t>
  </si>
  <si>
    <t>Combination of Hazards</t>
  </si>
  <si>
    <t xml:space="preserve">Overall risk rating for zone (Ciria 736) </t>
  </si>
  <si>
    <t>Frequency of loss of containment</t>
  </si>
  <si>
    <t>In terms of likelihood of a loss of containment, CIRIA 736 provides these guidelines on quantifying the likelihood...</t>
  </si>
  <si>
    <r>
      <t xml:space="preserve">To derive the likelihood for your site, firstly, using the completed risk descriptions and any additional risks identified at your site ask yourself how often will the risk occur and cause a loss of </t>
    </r>
    <r>
      <rPr>
        <i/>
        <u/>
        <sz val="11"/>
        <color rgb="FF0070C0"/>
        <rFont val="Calibri"/>
        <family val="2"/>
      </rPr>
      <t>primary</t>
    </r>
    <r>
      <rPr>
        <sz val="11"/>
        <color rgb="FF0070C0"/>
        <rFont val="Calibri"/>
        <family val="2"/>
      </rPr>
      <t xml:space="preserve"> containment.</t>
    </r>
  </si>
  <si>
    <t>Secondly, consider any mitigation (see the examples provided in the table starting below row 50 for guidance) and apply the reduced likelihood.</t>
  </si>
  <si>
    <t>Finally, select the likelihood by applying the fact that the highest likelihood gives the site's overall likelihood.</t>
  </si>
  <si>
    <t>Failure mode</t>
  </si>
  <si>
    <t>Description</t>
  </si>
  <si>
    <t>Existing consequence and mitigation measure</t>
  </si>
  <si>
    <t>Annual probability of loss of containment</t>
  </si>
  <si>
    <t>Rating</t>
  </si>
  <si>
    <t>Operational failure - tank (partial)</t>
  </si>
  <si>
    <t>Overfilling/overflow of tank
Foaming</t>
  </si>
  <si>
    <t>The digesters are filled automatically at a feed rate from the THP of 10.8l/s.
Both digester tanks have high level overflows which connect to a gravity pipe feeding the digested sludge holding tank when levels within the tanks are too high. Sludge supplied to the digesters displace the existing digestate and sludge overflows. All tanks are also covered.
In the unlikely event when there is an overflow (overflows blocked and non working volume is filled),  the volume lost would be minimal (Assumed &lt;20m3 based on hourly pump flow rate of THP (10.8l/s total)) as the pumps can be inhibited automatically or by operators present onsite.
Foaming is a very general failure mode for digesters. Based on operational comments, foaming failure has occurred in the past when the mixers failed due to a power outage. Foaming could occupy up to 2m of height within the digesters. Otherwise, automated and operator safeguards are in place to control or inhibit the process if there is a foaming risk.
Total loss of containment is not credible when considering overflowing or foaming of the tank (partial loss of containment would be more likely to occur but is still very unlikely).</t>
  </si>
  <si>
    <t>1 in 100 to 1 in 1 Million</t>
  </si>
  <si>
    <t>Structural failure - tank (catastrophic)</t>
  </si>
  <si>
    <t>Catastrophic failure due to significant external damage
Potential to lose total volume if mixer pipework fails/break off of tank - has been a failure mode for digesters in the past</t>
  </si>
  <si>
    <t>Tanks are located above ground. In the case of significant damage above ground during operation or maintenance, the total volume contained above ground could be lost. It is not credible for the tank to fail catastrophically structurally as the tank is fit for purpose. The tanks were originally designed and constructed to hold hydrolysed sludge and has been operating with no notable concerns.  
The tanks could lose their full inventory if the pipe connections to the tank fail/break off and fail catastrophically, causing a rupture/hole in the tank, through which the total inventory is lost as mixer pipework is located near the bottom of the tank. This pipework is supported and the connections in the tank wall are cast in with puddle flanges and hydrophilic water bars so this type of failure is not a credible scenario. 
There are no credible scenarios that could lead to a catastrophic failure of this tank (partial loss of containment would be more likely to occur but still very unlikely).</t>
  </si>
  <si>
    <t>&gt; 1 in 1 Million</t>
  </si>
  <si>
    <t>Structural failure - tank (partial)</t>
  </si>
  <si>
    <t>Most likely through cracks formed in concrete 
Most critical cracks would be large cracks at low level along the side of the tank walls or tank base. 
Cracks would need to be large &gt;6mm to allow for sludge to pass through the crack freely. General screens at WwTW are 6-10mm, thus cracks would need to be in the same range to allow for sludge to pass freely.
Roof failure</t>
  </si>
  <si>
    <t>Tanks are located above ground. Any significant loss of containment, would spill above ground. 
Structural failure of the tank would mainly be through cracks.  In the case of significant cracks forming above ground, the volume contained above ground would seep through the cracks . If the cracks are significant (&gt;6mm), the tank could potentially lose the above ground volume over a long period of time. This would be identified promptly by operators and the process inhibited immediately. The tank has been designed and constructed to the appropriate code for water retaining concrete structures so this could only reasonably be assumed to occur if the tanks were operated well in excess of their design life without appropriate maintenance or any refurbishment.
As the site is manned for 24 hours daily, large drops in levels in the tanks and significant leaks above ground would be noticed. Significant cracks below/above ground would also be easily spotted if tanks are inspected throughout their design life.
Partial loss of containment from cracks is still highly unlikely and safeguards are in place to mitigate the impact of such a leak.</t>
  </si>
  <si>
    <t>Structural failure - pipework (catastrophic)</t>
  </si>
  <si>
    <t>Loss of containment due to failure of above ground connecting pipework and rising mains</t>
  </si>
  <si>
    <t>In the extremely unlikely event where the above ground pipework (rising mains - mixing, feed, de-grit and recirculation pipes) or valves fail completely (PRVs have seized due to corrosion), the total above ground volume could be lost, if the valves are not closed by operational staff or tanks are not drained down to limit loss of containment.
In reality, the pumps to and from the digesters would be shut down and the knife gate isolating valves closed immediately, triggered by the automated safeguards (pressure instrumentation). Associated alarms would also be raised to notify the operators.
As the site is manned for 24 hours daily, valves can be closed and operated by operational staff if the pipes were to fail and automated safeguards did not function as intended. 
Total loss of containment is therefore not deemed to be a credible scenario. Partial loss of containment is possible but still highly unlikely when considering larger volumes.</t>
  </si>
  <si>
    <t>Structural failure - pipework (partial)</t>
  </si>
  <si>
    <t>Loss of containment most likely to occur where there are weak points in the pipework - Most likely through failures where pipe connects with the structure, bolts/sealant at pipe flanges/valves or along any pipe pitting.
Weak point could be created through either human damage (during maintenance/operation), erosion (high velocities and silt content within the pipe) or environmental (corrosion)
Valve failure/seizure</t>
  </si>
  <si>
    <t>All pipework around the digesters is above ground carbon or stainless steel.
If loss of containment occurs above ground through leaks or damage to pipework, due to the permeable stone around tank, sludge will percolate into the soil at a slow rate over a long period. If significant leaks, cascade onto road and concrete hardstanding and ultimately the liquor return tank.
Due to the impermeable external surfacing around the concrete bunds, the majority of the sludge from leaks at valves/mixers would be contained within the hardstanding area within the bund and, if significant, cascade into the gullies within the chambers and ultimately the liquor return tank. The quantities of sludge involved is not expected to have an adverse impact on the wastewater treatment process.
Any significant leaks/damage to above ground pipes would be noticed and loss of containment would be mitigated through operational measures (closing of valves and isolation of tanks/pipework). This can be achieved quickly due to the manned presence and daily inspection regime.
Operational staff stated that corrosion is a significant problem on site ( due to extremities - site is  exposed and close to the ocean). Leaks from corrosion (valves, bolts, pitting in pipework) is thus likely to cause partial loss of containment if inspection and maintenance procedures are not followed. A significant failure has not occurred to date.
Total loss of containment is not deemed to be a credible scenario. Partial loss of containment is more likely but still highly unlikely when considering larger volumes.</t>
  </si>
  <si>
    <t>Vehicular impact (partial to catastrophic)</t>
  </si>
  <si>
    <t>Impact from vehicles - damage to pipes or tank causing loss of containment</t>
  </si>
  <si>
    <t>No known vehicle impacts - vehicular guardrails along access road to protect pipework and tank
Vehicular damage assumed mitigated due to existing vehicular impact protection.</t>
  </si>
  <si>
    <t>Vandalism</t>
  </si>
  <si>
    <t>Vandalism of infrastructure - damage to pipes or tank causing loss of containment</t>
  </si>
  <si>
    <t>No known vandalism to tanks or pipework - CCTV cameras and automated gates on site.
If vandalism damage were to occur, total loss of containment is unlikely due to type of inventory.  Partial loss of containment would be more likely to occur if slight damage was done.</t>
  </si>
  <si>
    <t>Flooding</t>
  </si>
  <si>
    <t>River flooding - Flood zone 2 and
zone 3 - damage to pipes or tank causing loss of containment</t>
  </si>
  <si>
    <t xml:space="preserve">The site is not located within an area with the potential for groundwater flooding to occur. There are no areas of the proposed permit boundary indicated as being affected by sea, river or groundwater flooding.
</t>
  </si>
  <si>
    <t>*Site is manned. Probability and frequency thus reduced</t>
  </si>
  <si>
    <t>Frequency of loss of containment (Ciria 736)</t>
  </si>
  <si>
    <t>Overall zone hazard rating</t>
  </si>
  <si>
    <t>Overall zone hazard rating (Ciria 736)</t>
  </si>
  <si>
    <t>Moderate</t>
  </si>
  <si>
    <t>Containment required</t>
  </si>
  <si>
    <t>Class 2</t>
  </si>
  <si>
    <t xml:space="preserve">Catastrophic failure - modes (loss of containment) </t>
  </si>
  <si>
    <t>Risk</t>
  </si>
  <si>
    <t>Cause</t>
  </si>
  <si>
    <t>Existing zone risk rating</t>
  </si>
  <si>
    <t>Proposed Mitigation</t>
  </si>
  <si>
    <t>Risk rating after mitigation</t>
  </si>
  <si>
    <r>
      <t>Due to the high level overflows in place overfilling is not a risk. There have been no cases of overflow/overfilling reported by the operational team. 
Foaming could occur, if a mixer fails or the digestate composition is different. As foaming cannot be completely mitigated through anti-foaming measures, secondary containment should be provided for a proportion of digester volume. 
Possible foaming volume to be accommodated is assumed to be 1m of each digester (based on comments from operators there is 2m of foaming present in each of the tanks). This equates to approximately 520m</t>
    </r>
    <r>
      <rPr>
        <vertAlign val="superscript"/>
        <sz val="11"/>
        <color rgb="FF002060"/>
        <rFont val="Calibri"/>
        <family val="2"/>
        <scheme val="minor"/>
      </rPr>
      <t>3</t>
    </r>
    <r>
      <rPr>
        <sz val="11"/>
        <color rgb="FF002060"/>
        <rFont val="Calibri"/>
        <family val="2"/>
        <scheme val="minor"/>
      </rPr>
      <t xml:space="preserve"> based on a digester diameter of 18.1m (260m</t>
    </r>
    <r>
      <rPr>
        <vertAlign val="superscript"/>
        <sz val="11"/>
        <color rgb="FF002060"/>
        <rFont val="Calibri"/>
        <family val="2"/>
        <scheme val="minor"/>
      </rPr>
      <t xml:space="preserve">3 </t>
    </r>
    <r>
      <rPr>
        <sz val="11"/>
        <color rgb="FF002060"/>
        <rFont val="Calibri"/>
        <family val="2"/>
        <scheme val="minor"/>
      </rPr>
      <t>per digester).</t>
    </r>
    <r>
      <rPr>
        <u/>
        <sz val="11"/>
        <color rgb="FF002060"/>
        <rFont val="Calibri"/>
        <family val="2"/>
        <scheme val="minor"/>
      </rPr>
      <t xml:space="preserve">
</t>
    </r>
    <r>
      <rPr>
        <sz val="11"/>
        <color rgb="FF002060"/>
        <rFont val="Calibri"/>
        <family val="2"/>
        <scheme val="minor"/>
      </rPr>
      <t xml:space="preserve">
In the unlikely event that tank loses significant containment above ground sludge will cascade towards the access road and eventually into the drainage system, based on the site topography. 
Only competent and trained staff operate the site.
</t>
    </r>
    <r>
      <rPr>
        <b/>
        <sz val="11"/>
        <color rgb="FF002060"/>
        <rFont val="Calibri"/>
        <family val="2"/>
        <scheme val="minor"/>
      </rPr>
      <t>The zone is robust and safe provided the permeable areas around the digesters (gravel/stone) is replaced with impermeable hardstanding to remove the pathway to the ground and containment is provided to contain the foaming volume within the site.</t>
    </r>
  </si>
  <si>
    <r>
      <t>Original tank construction was reinforced concrete (2010). The construction is fit for purpose and there are no credible scenarios identified that could lead to catastrophic failure.</t>
    </r>
    <r>
      <rPr>
        <u/>
        <sz val="11"/>
        <color rgb="FF002060"/>
        <rFont val="Calibri"/>
        <family val="2"/>
        <scheme val="minor"/>
      </rPr>
      <t xml:space="preserve">
</t>
    </r>
    <r>
      <rPr>
        <sz val="11"/>
        <color rgb="FF002060"/>
        <rFont val="Calibri"/>
        <family val="2"/>
        <scheme val="minor"/>
      </rPr>
      <t>If severe damage does occur, operational staff can isolate the tank and drain it down as an emergency response, reducing the loss of containment as they will be in the vicinity of the tank.</t>
    </r>
    <r>
      <rPr>
        <u/>
        <sz val="11"/>
        <color rgb="FF002060"/>
        <rFont val="Calibri"/>
        <family val="2"/>
        <scheme val="minor"/>
      </rPr>
      <t xml:space="preserve">
</t>
    </r>
    <r>
      <rPr>
        <sz val="11"/>
        <color rgb="FF002060"/>
        <rFont val="Calibri"/>
        <family val="2"/>
        <scheme val="minor"/>
      </rPr>
      <t xml:space="preserve">To reduce the likelihood of loss of containment, the tanks should be structurally inspected on an annual basis by a competent engineer. The tanks should then be refurbished if necessary. Ultrasonic meters in tanks should be alarmed if there is a significant and unanticipated drop in level to mitigate any significant loss of containment. </t>
    </r>
    <r>
      <rPr>
        <u/>
        <sz val="11"/>
        <color rgb="FF002060"/>
        <rFont val="Calibri"/>
        <family val="2"/>
        <scheme val="minor"/>
      </rPr>
      <t xml:space="preserve">
</t>
    </r>
    <r>
      <rPr>
        <sz val="11"/>
        <color rgb="FF002060"/>
        <rFont val="Calibri"/>
        <family val="2"/>
        <scheme val="minor"/>
      </rPr>
      <t xml:space="preserve">To allow for some loss of containment due to catastrophic failure or significant mixer connection leakage (pre-failure), secondary containment to allow for minimum of 500mm of digester height volume loss until tank is drained down by operational staff.
In the case of valve seizure (double jeopardy) - Allow for an additional 250mm of volume loss (750mm in total). 
</t>
    </r>
    <r>
      <rPr>
        <u/>
        <sz val="11"/>
        <color rgb="FF002060"/>
        <rFont val="Calibri"/>
        <family val="2"/>
        <scheme val="minor"/>
      </rPr>
      <t xml:space="preserve">
</t>
    </r>
    <r>
      <rPr>
        <b/>
        <sz val="11"/>
        <color rgb="FF002060"/>
        <rFont val="Calibri"/>
        <family val="2"/>
        <scheme val="minor"/>
      </rPr>
      <t>The zone is robust and safe provided the permeable areas around the digesters (gravel/stone) is replaced with impermeable hardstanding to remove the pathway to the ground and secondary containment is provided to contain the potential volume loss of the digester within the site.</t>
    </r>
  </si>
  <si>
    <r>
      <t xml:space="preserve">Original tank construction was reinforced concrete (2010). Construction was fit for purpose at the time of construction. 
In the event that tank loses containment above ground, through structural failure (cracks), sludge would weep through the cracks at a very slow rate. The volume would slowly flow down the side of the tank and gather around the tank. 
To reduce the likelihood of  loss of containment, the tanks should be structurally inspected on an annual basis by a competent engineer. The tanks should then be refurbished if necessary. Ultrasonic meters in tanks should be alarmed if there is a significant and unanticipated drop in level to mitigate any significant loss of containment. 
</t>
    </r>
    <r>
      <rPr>
        <b/>
        <sz val="11"/>
        <color rgb="FF002060"/>
        <rFont val="Calibri"/>
        <family val="2"/>
        <scheme val="minor"/>
      </rPr>
      <t>The zone is robust and safe provided the permeable areas around the digesters (gravel/stone) is replaced with impermeable hardstanding to remove the pathway to the ground. Associated drainage  would connect to liquor return drainage system. The tanks should be inspected on at least an annual basis by a competent engineer in addition to the current maintenance strategy. This can be undertaken during the sludge plant's annual maintenance and inspection shutdown. No further mitigation is considered to be necessary.</t>
    </r>
  </si>
  <si>
    <r>
      <rPr>
        <sz val="11"/>
        <color rgb="FF002060"/>
        <rFont val="Calibri"/>
        <family val="2"/>
        <scheme val="minor"/>
      </rPr>
      <t>If catastrophic failure of the above ground pipework occurs (i.e. rising main pipe failure), the pumps have the necessary pressure controls to switch off the pumps (based on PFD and P&amp;ID) to minimise the loss of containment. The volume contained in the pipe length should still be contained. Additional secondary containment is not proposed and volume is assumed will be able to be accommodated in the new hardstanding area around the tank and pipework within the drainage system.</t>
    </r>
    <r>
      <rPr>
        <u/>
        <sz val="11"/>
        <color rgb="FF002060"/>
        <rFont val="Calibri"/>
        <family val="2"/>
        <scheme val="minor"/>
      </rPr>
      <t xml:space="preserve">
</t>
    </r>
    <r>
      <rPr>
        <b/>
        <sz val="11"/>
        <color rgb="FF002060"/>
        <rFont val="Calibri"/>
        <family val="2"/>
        <scheme val="minor"/>
      </rPr>
      <t xml:space="preserve">
The zone is robust and safe provided the permeable areas around the digesters (gravel/stone) is replaced with impermeable hardstanding to remove the pathway to the ground. Associated drainage would connect to the liquor return drainage system. The above ground pipework should continue to be regularly inspected during daily and weekly inspections to enable proactive maintenance when required. Below ground pipework and chambers should be inspected on an annual basis to check their integrity.</t>
    </r>
  </si>
  <si>
    <r>
      <t xml:space="preserve">As construction was fit for purpose at the time of construction (2010), secondary containment provision is not considered for the above ground pipework. Operational staff stated that there have been pipe leaks on site due to the extremities (corrosion), however, any significant corrosion is repaired if significant.
Based on experience the volume that could be lost due to above ground pipework leaks is minimal. Significant leaks would be spotted by operational staff during their daily inspection (site is also manned) and repaired and any loss of containment mitigated. The volume lost to leaks would be able to be contained in the new hardstanding area around the tanks (replacing the permeable stone) and drainage pipework. No secondary containment required.
Sludge would seep through the leaks at a very slow rate. The volume would slowly flow down the side of the pipe and gather around the pipework. The actual volume lost would be minimal. In the unlikely event that there is significant loss of containment through pipework above ground, based on topography and the type of inventory, loss of containment would be limited to the hardstanding area around the pipework and the stone area around the digesters.
</t>
    </r>
    <r>
      <rPr>
        <b/>
        <sz val="11"/>
        <color rgb="FF002060"/>
        <rFont val="Calibri"/>
        <family val="2"/>
        <scheme val="minor"/>
      </rPr>
      <t>The zone is robust and safe provided the permeable areas around the digesters (gravel/stone) is replaced with impermeable hardstanding to remove the pathway to the ground. Associated drainage would connect to the liquor return drainage system. The above ground pipework should continue to be regularly inspected during daily and weekly inspections to enable proactive maintenance when required. Below ground pipework and chambers should be inspected on an annual basis to check their integrity.</t>
    </r>
  </si>
  <si>
    <r>
      <t xml:space="preserve">The existing measures mitigate any potential impacts from vehicles within the site and potential damage which could lead to loss of containment. There is however a risk of vehicles impacting the digesters from the road adjacent to the site.
</t>
    </r>
    <r>
      <rPr>
        <b/>
        <sz val="11"/>
        <color rgb="FF002060"/>
        <rFont val="Calibri"/>
        <family val="2"/>
        <scheme val="minor"/>
      </rPr>
      <t>Additional vehicular impact protection is proposed.</t>
    </r>
  </si>
  <si>
    <r>
      <t xml:space="preserve">If pipes and the tank get damaged, because it is operated on a daily basis with operational staff present, the risk of loss of containment is low. If there are any signs of damage due to vandalism operators will fix any damage first.
</t>
    </r>
    <r>
      <rPr>
        <b/>
        <sz val="11"/>
        <color rgb="FF002060"/>
        <rFont val="Calibri"/>
        <family val="2"/>
        <scheme val="minor"/>
      </rPr>
      <t xml:space="preserve">
No mitigation measures proposed, existing measures deemed adequate.</t>
    </r>
  </si>
  <si>
    <t>No mitigation measures proposed, existing measures deemed adequate.</t>
  </si>
  <si>
    <t>Implementing the above measures will significantly reduce the probability and risk of failure from the concrete tanks and significantly reduce the amount of secondary containment. As per CIRIA 736, the above will need to be implemented in conjunction with a good maintenance strategy as mentioned in Box 5.2,Page 60.</t>
  </si>
  <si>
    <t>Secondary containment volume requirement - Inventory volume (above ground)</t>
  </si>
  <si>
    <t>Digester 01</t>
  </si>
  <si>
    <r>
      <t>m</t>
    </r>
    <r>
      <rPr>
        <vertAlign val="superscript"/>
        <sz val="11"/>
        <color theme="1"/>
        <rFont val="Calibri"/>
        <family val="2"/>
        <scheme val="minor"/>
      </rPr>
      <t>3</t>
    </r>
  </si>
  <si>
    <t>(Inventory volume - above ground below overflow)</t>
  </si>
  <si>
    <t>Total volume</t>
  </si>
  <si>
    <r>
      <t>m</t>
    </r>
    <r>
      <rPr>
        <b/>
        <vertAlign val="superscript"/>
        <sz val="11"/>
        <color theme="1"/>
        <rFont val="Calibri"/>
        <family val="2"/>
        <scheme val="minor"/>
      </rPr>
      <t>3</t>
    </r>
  </si>
  <si>
    <t>110% rule (CIRIA 736)</t>
  </si>
  <si>
    <t>*110% of largest tank</t>
  </si>
  <si>
    <t>Secondary storage to be provided</t>
  </si>
  <si>
    <t>*Note that 10% includes for rainfall and is the minimum allowable storage that can be provided</t>
  </si>
  <si>
    <t>Loss of containment - Time to empty fully</t>
  </si>
  <si>
    <t>Quick estimation of rate of loss of containment. Modelling will, however, simulate an instantaneous failure of the full volume</t>
  </si>
  <si>
    <t>Rate of flow from tank:</t>
  </si>
  <si>
    <t>Tank volume</t>
  </si>
  <si>
    <t>Diameter of pipe (d)</t>
  </si>
  <si>
    <t>m</t>
  </si>
  <si>
    <t>Area</t>
  </si>
  <si>
    <r>
      <t>m</t>
    </r>
    <r>
      <rPr>
        <vertAlign val="superscript"/>
        <sz val="11"/>
        <color theme="1"/>
        <rFont val="Calibri"/>
        <family val="2"/>
        <scheme val="minor"/>
      </rPr>
      <t>2</t>
    </r>
  </si>
  <si>
    <t>Discharge coefficient (Cd)</t>
  </si>
  <si>
    <t>Gravitational acceleration (g)</t>
  </si>
  <si>
    <r>
      <t>m/s</t>
    </r>
    <r>
      <rPr>
        <vertAlign val="superscript"/>
        <sz val="11"/>
        <color theme="1"/>
        <rFont val="Calibri"/>
        <family val="2"/>
        <scheme val="minor"/>
      </rPr>
      <t>2</t>
    </r>
  </si>
  <si>
    <t>Height within tank (H),m</t>
  </si>
  <si>
    <t>Flow rate (Q)
m3/s</t>
  </si>
  <si>
    <t>Diameter of Tank(m)</t>
  </si>
  <si>
    <t>Volume in tank (m3) - above ground</t>
  </si>
  <si>
    <t>Volume lost (m3)</t>
  </si>
  <si>
    <t>% volume lost</t>
  </si>
  <si>
    <t>Time to drop in level (min)</t>
  </si>
  <si>
    <t>Time to empty (cumulative) - min</t>
  </si>
  <si>
    <t>m AoD</t>
  </si>
  <si>
    <t>Minutes to empty to ground level</t>
  </si>
  <si>
    <t>Current Asset Evaluation</t>
  </si>
  <si>
    <t>Number of tanks</t>
  </si>
  <si>
    <t>Volume of tank</t>
  </si>
  <si>
    <r>
      <t>4500m</t>
    </r>
    <r>
      <rPr>
        <vertAlign val="superscript"/>
        <sz val="11"/>
        <rFont val="Calibri"/>
        <family val="2"/>
        <scheme val="minor"/>
      </rPr>
      <t>3</t>
    </r>
    <r>
      <rPr>
        <sz val="11"/>
        <rFont val="Calibri"/>
        <family val="2"/>
        <scheme val="minor"/>
      </rPr>
      <t xml:space="preserve"> - total volume
4250m</t>
    </r>
    <r>
      <rPr>
        <vertAlign val="superscript"/>
        <sz val="11"/>
        <rFont val="Calibri"/>
        <family val="2"/>
        <scheme val="minor"/>
      </rPr>
      <t>3</t>
    </r>
    <r>
      <rPr>
        <sz val="11"/>
        <rFont val="Calibri"/>
        <family val="2"/>
        <scheme val="minor"/>
      </rPr>
      <t xml:space="preserve"> - Working volume (overflow inhibits this)</t>
    </r>
  </si>
  <si>
    <t>Material of tank</t>
  </si>
  <si>
    <t>Concrete</t>
  </si>
  <si>
    <t>Above/below ground?</t>
  </si>
  <si>
    <t>Above ground</t>
  </si>
  <si>
    <t>Pipe material</t>
  </si>
  <si>
    <t>Above ground - Stainless steel</t>
  </si>
  <si>
    <t>Drainage for zone</t>
  </si>
  <si>
    <t>Infiltration through loose stone around tanks
Gullies within concrete bunds for mixer and re-circulation pumps connected to liquor return.</t>
  </si>
  <si>
    <t>Year of construction</t>
  </si>
  <si>
    <t>Surrounding area</t>
  </si>
  <si>
    <t>Mostly loose stone around tanks -permeable
Access road is tarmac - impermeable
Some areas are concrete - impermeable</t>
  </si>
  <si>
    <t>Pump rate - to digester</t>
  </si>
  <si>
    <t>10.8l/s</t>
  </si>
  <si>
    <t>Pump rate - from digester</t>
  </si>
  <si>
    <t>Is asset fit for purpose?</t>
  </si>
  <si>
    <t>The tanks were originally designed and constructed to hold hydrolysed sludge and has been operating with no notable concerns.  
The tank has not undergone a change of use.</t>
  </si>
  <si>
    <t>Condition of the tank
Any tank failures - cracks, flaking, corrosion, overflows, overfilling?</t>
  </si>
  <si>
    <t>The tank is in good condition with no structural or serviceability cracks or other signs of concrete deterioration.
Foaming occurred once in the past. The mixers failed leading to leakage down the side of the tank.</t>
  </si>
  <si>
    <t>Condition of pipework
Pipe leaks, corrosion?</t>
  </si>
  <si>
    <t>External corrosion of external pipework, electrical containment and valves does occur due to the coastal environment. These are inspected, maintained and replaced when required.</t>
  </si>
  <si>
    <t>Protection of assets  - bollards?</t>
  </si>
  <si>
    <t>Bollards at specific locations where assets would otherwise be at risk from vehicular impact.</t>
  </si>
  <si>
    <t>Control/monitoring/alarming measures in place?</t>
  </si>
  <si>
    <t>Flow controlled to digesters - level and temperature in digester, failure of recirculation or mixing pumps.
Level and temperature sensors within each digester.
Automated inhibits if the process falls outside normal operating parameters.</t>
  </si>
  <si>
    <t>Secondary containment provided?</t>
  </si>
  <si>
    <t>Concrete containment below mixers with drainage (gullies) connected back to liquor return.</t>
  </si>
  <si>
    <t>Secondary containment condition?</t>
  </si>
  <si>
    <t>Concrete condition is good.</t>
  </si>
  <si>
    <t>Containment to be provided</t>
  </si>
  <si>
    <t>Based on a Medium site risk rating for the zone, Class 2 containment is required. Bunds, as shown below, or concrete walls will be used</t>
  </si>
  <si>
    <t>Typical Bund section view</t>
  </si>
  <si>
    <t>Typical reinforced concrete wall section view</t>
  </si>
  <si>
    <t>Catastrophic failure</t>
  </si>
  <si>
    <t>Catastrophic failure assumes the tank loses all its above ground volume and that the total volume would need to be contained.</t>
  </si>
  <si>
    <t>Location of Digestor</t>
  </si>
  <si>
    <t>Suitability of containment to be provided</t>
  </si>
  <si>
    <t>Type</t>
  </si>
  <si>
    <t>Applicability</t>
  </si>
  <si>
    <t>Reinforced concrete/masonry flooring and bund</t>
  </si>
  <si>
    <t>Due to relatively large volume from loss of containment, use of a masonry/concrete bund is generally not appropriate for local containment in this scenario. 
Due to the limited space available around the area, the use of masonry/concrete bunds is however applicable</t>
  </si>
  <si>
    <t>Earth banked basins, bunds and flooring</t>
  </si>
  <si>
    <t>Soil within site is of permeable nature - Clay or impermeable soil type not plentiful
Potential for stabilised soil (lime and cement used to make it impermeable) for bund construction.
Area of which bunding can be provided is however limited - assuming for example a bund height of 300mm, crest width of 100m, side slopes of 1:3 - a base width of the bund of at least 2000mm is required.
Dependant on area required and nature of surrounding area, might be applicable
Not applicable within the digester area.</t>
  </si>
  <si>
    <t>Containment tank</t>
  </si>
  <si>
    <t>Nature of catastrophic failure and type of primary containment makes use of a containment tank not appropriate</t>
  </si>
  <si>
    <t>Catastrophic failure in existing situation (Do Nothing) - Visualisation</t>
  </si>
  <si>
    <t>Figure 5.3.1 Visualisation of Do Nothing Option</t>
  </si>
  <si>
    <t>Type of containment to be provided</t>
  </si>
  <si>
    <t>Proposed Option: Local containment</t>
  </si>
  <si>
    <t>Figure 5.4.1. Proposed Option</t>
  </si>
  <si>
    <t>Figure 5.4.2. Visualisation of Proposed Option</t>
  </si>
  <si>
    <t xml:space="preserve">Advantages </t>
  </si>
  <si>
    <t xml:space="preserve">Sludge is kept on-site and out of the identified receptors outside the site boundary.
Spills from any tanks registered in the IED permit are contained in case of failure.
This option protects key receptors like the FE chamber and transformer building
</t>
  </si>
  <si>
    <t>Disadvantages</t>
  </si>
  <si>
    <t xml:space="preserve">Sludge is contained in a large area
Flood gates would need to be closed in the event of a risk of catastrophic failure, which may increase flooding risk elsewhere on the treatment works site.
</t>
  </si>
  <si>
    <t>Note: The final containment volume of 6622m3 exceeds this required storage**</t>
  </si>
  <si>
    <t>**Note that the final volume of 6622m3 is the total volume includingantecedent 24hr rainfall but excluding the freeboard.</t>
  </si>
  <si>
    <r>
      <t>Refer</t>
    </r>
    <r>
      <rPr>
        <b/>
        <sz val="11"/>
        <color theme="1"/>
        <rFont val="Calibri"/>
        <family val="2"/>
        <scheme val="minor"/>
      </rPr>
      <t xml:space="preserve"> B16399-123532-ZZ-XX-RP-WA-HY1008 - Afan WwTW Sludge Containment Assessment</t>
    </r>
    <r>
      <rPr>
        <sz val="11"/>
        <color theme="1"/>
        <rFont val="Calibri"/>
        <family val="2"/>
        <scheme val="minor"/>
      </rPr>
      <t xml:space="preserve"> for details of the containment volume calculation and selection of the containment boundary</t>
    </r>
  </si>
  <si>
    <r>
      <t xml:space="preserve">Volume is proposed to be contained within the site and will be constructed within the treatment works site boundary. Where currently permeable (stone and grass), to be made impermeable with either converting this to a concrete surface or via lining. Either mobile pumps to be used to remove volume from bund from the low point or drainage to be updated to incorporate the rainfall fro the bunded site ensureing that in case of failure, sludge cannont escape the boundary.  Daily operational inspection to ensure any rainfall runoff within the bund is removed.
Walls to be constructed ranging up to 2.0 m with the addition of freeboard. This would limit flow throughout the entire site and contain it to the site boundary. To enable access into the walled area, 2No. floodgates (1 manual and 1 automatic flood gates) are proposed to be constructed at road crossing points. The automatic floodgate is to be installed at the north-west side next to Boiler shed and the manual gate to be installed at the north east side next to cake barn.  The floodgates shall be designed to meet British Standard BS 851188 for flood defense systems and shall be finshed with a coating with a minimum C3 rating (ISO 12944). Refer to </t>
    </r>
    <r>
      <rPr>
        <b/>
        <sz val="11"/>
        <color theme="1"/>
        <rFont val="Calibri"/>
        <family val="2"/>
      </rPr>
      <t>B16399-123532-XX-AB-MA-ZA-OA0038 - Flood Gates Control Philosophy</t>
    </r>
    <r>
      <rPr>
        <sz val="11"/>
        <color theme="1"/>
        <rFont val="Calibri"/>
        <family val="2"/>
      </rPr>
      <t xml:space="preserve"> for the control philosophy for the operation of the automatic flood gates.
The approximate area of this area for storage is approximately 12,000m3 and the proposed wall heights are sufficient to contain up to 6622 m3, which is the volume modelled using 24hrs of antecendent rainfall at the site and the working volume of one primary digester but excluding any freeboard. Refer </t>
    </r>
    <r>
      <rPr>
        <b/>
        <sz val="11"/>
        <color theme="1"/>
        <rFont val="Calibri"/>
        <family val="2"/>
      </rPr>
      <t>B16399-123532-ZZ-XX-RP-WA-HY1008 - Afan WwTW Sludge Containment Assessment</t>
    </r>
    <r>
      <rPr>
        <sz val="11"/>
        <color theme="1"/>
        <rFont val="Calibri"/>
        <family val="2"/>
      </rPr>
      <t xml:space="preserve"> for details of the containment volume and selection of the containment boundary.
This option protects the entire site from failure into the nearby sea and grassed areas from all the tanks listed in the permit.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</si>
</sst>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3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sz val="11"/>
      <color rgb="FF002060"/>
      <name val="Calibri"/>
      <family val="2"/>
      <scheme val="minor"/>
    </font>
    <font>
      <sz val="11"/>
      <color theme="1"/>
      <name val="Calibri"/>
      <family val="2"/>
    </font>
    <font>
      <sz val="11"/>
      <color rgb="FF0070C0"/>
      <name val="Calibri"/>
      <family val="2"/>
    </font>
    <font>
      <i/>
      <u/>
      <sz val="11"/>
      <color rgb="FF0070C0"/>
      <name val="Calibri"/>
      <family val="2"/>
    </font>
    <font>
      <b/>
      <sz val="11"/>
      <color rgb="FFFF0000"/>
      <name val="Calibri"/>
      <family val="2"/>
    </font>
    <font>
      <sz val="11"/>
      <name val="Calibri"/>
      <family val="2"/>
      <scheme val="minor"/>
    </font>
    <font>
      <b/>
      <sz val="11"/>
      <color theme="4" tint="-0.249977111117893"/>
      <name val="Calibri"/>
      <family val="2"/>
      <scheme val="minor"/>
    </font>
    <font>
      <b/>
      <sz val="11"/>
      <name val="Calibri"/>
      <family val="2"/>
      <scheme val="minor"/>
    </font>
    <font>
      <vertAlign val="superscript"/>
      <sz val="11"/>
      <color rgb="FF002060"/>
      <name val="Calibri"/>
      <family val="2"/>
      <scheme val="minor"/>
    </font>
    <font>
      <u/>
      <sz val="11"/>
      <color rgb="FF002060"/>
      <name val="Calibri"/>
      <family val="2"/>
      <scheme val="minor"/>
    </font>
    <font>
      <b/>
      <sz val="11"/>
      <color rgb="FF002060"/>
      <name val="Calibri"/>
      <family val="2"/>
      <scheme val="minor"/>
    </font>
    <font>
      <sz val="11"/>
      <color rgb="FF0070C0"/>
      <name val="Calibri"/>
      <family val="2"/>
      <scheme val="minor"/>
    </font>
    <font>
      <sz val="11"/>
      <color theme="4"/>
      <name val="Calibri"/>
      <family val="2"/>
      <scheme val="minor"/>
    </font>
    <font>
      <vertAlign val="superscript"/>
      <sz val="11"/>
      <color theme="1"/>
      <name val="Calibri"/>
      <family val="2"/>
      <scheme val="minor"/>
    </font>
    <font>
      <b/>
      <vertAlign val="superscript"/>
      <sz val="11"/>
      <color theme="1"/>
      <name val="Calibri"/>
      <family val="2"/>
      <scheme val="minor"/>
    </font>
    <font>
      <vertAlign val="superscript"/>
      <sz val="11"/>
      <name val="Calibri"/>
      <family val="2"/>
      <scheme val="minor"/>
    </font>
    <font>
      <i/>
      <sz val="12"/>
      <color theme="1"/>
      <name val="Calibri"/>
      <family val="2"/>
      <scheme val="minor"/>
    </font>
    <font>
      <b/>
      <sz val="11"/>
      <color theme="4"/>
      <name val="Calibri"/>
      <family val="2"/>
      <scheme val="minor"/>
    </font>
    <font>
      <b/>
      <sz val="14"/>
      <color theme="1"/>
      <name val="Calibri"/>
      <family val="2"/>
      <scheme val="minor"/>
    </font>
    <font>
      <b/>
      <sz val="11"/>
      <color rgb="FF7030A0"/>
      <name val="Calibri"/>
      <family val="2"/>
      <scheme val="minor"/>
    </font>
    <font>
      <b/>
      <sz val="12"/>
      <color theme="1"/>
      <name val="Calibri"/>
      <family val="2"/>
      <scheme val="minor"/>
    </font>
    <font>
      <sz val="11"/>
      <color rgb="FF002060"/>
      <name val="Calibri"/>
      <family val="2"/>
    </font>
    <font>
      <i/>
      <sz val="11"/>
      <color theme="1"/>
      <name val="Calibri"/>
      <family val="2"/>
      <scheme val="minor"/>
    </font>
    <font>
      <b/>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D9E1F2"/>
        <bgColor indexed="64"/>
      </patternFill>
    </fill>
    <fill>
      <patternFill patternType="solid">
        <fgColor theme="4" tint="0.79998168889431442"/>
        <bgColor indexed="64"/>
      </patternFill>
    </fill>
    <fill>
      <patternFill patternType="solid">
        <fgColor rgb="FFEDEDED"/>
        <bgColor indexed="64"/>
      </patternFill>
    </fill>
    <fill>
      <patternFill patternType="solid">
        <fgColor rgb="FFFFFF00"/>
        <bgColor indexed="64"/>
      </patternFill>
    </fill>
    <fill>
      <patternFill patternType="solid">
        <fgColor rgb="FFFFF2CC"/>
        <bgColor indexed="64"/>
      </patternFill>
    </fill>
    <fill>
      <patternFill patternType="solid">
        <fgColor rgb="FFDDEBF7"/>
        <bgColor indexed="64"/>
      </patternFill>
    </fill>
    <fill>
      <patternFill patternType="solid">
        <fgColor theme="6" tint="0.79998168889431442"/>
        <bgColor indexed="64"/>
      </patternFill>
    </fill>
    <fill>
      <patternFill patternType="solid">
        <fgColor rgb="FFEDEDED"/>
        <bgColor rgb="FF000000"/>
      </patternFill>
    </fill>
    <fill>
      <patternFill patternType="solid">
        <fgColor rgb="FFE4E1DC"/>
        <bgColor indexed="64"/>
      </patternFill>
    </fill>
    <fill>
      <patternFill patternType="solid">
        <fgColor rgb="FFD0CECE"/>
        <bgColor indexed="64"/>
      </patternFill>
    </fill>
    <fill>
      <patternFill patternType="solid">
        <fgColor rgb="FFFFC000"/>
        <bgColor indexed="64"/>
      </patternFill>
    </fill>
    <fill>
      <patternFill patternType="solid">
        <fgColor rgb="FF92D050"/>
        <bgColor indexed="64"/>
      </patternFill>
    </fill>
  </fills>
  <borders count="59">
    <border>
      <left/>
      <right/>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medium">
        <color indexed="64"/>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diagonal/>
    </border>
    <border>
      <left style="medium">
        <color indexed="64"/>
      </left>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bottom style="medium">
        <color indexed="64"/>
      </bottom>
      <diagonal/>
    </border>
    <border>
      <left/>
      <right style="thin">
        <color auto="1"/>
      </right>
      <top style="thin">
        <color auto="1"/>
      </top>
      <bottom style="thin">
        <color auto="1"/>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medium">
        <color indexed="64"/>
      </bottom>
      <diagonal/>
    </border>
    <border>
      <left/>
      <right style="thin">
        <color auto="1"/>
      </right>
      <top style="thin">
        <color auto="1"/>
      </top>
      <bottom style="medium">
        <color indexed="64"/>
      </bottom>
      <diagonal/>
    </border>
    <border>
      <left style="medium">
        <color indexed="64"/>
      </left>
      <right/>
      <top style="medium">
        <color indexed="64"/>
      </top>
      <bottom/>
      <diagonal/>
    </border>
    <border>
      <left/>
      <right/>
      <top style="thin">
        <color indexed="64"/>
      </top>
      <bottom style="double">
        <color indexed="64"/>
      </bottom>
      <diagonal/>
    </border>
    <border>
      <left/>
      <right style="thin">
        <color auto="1"/>
      </right>
      <top style="medium">
        <color indexed="64"/>
      </top>
      <bottom style="thin">
        <color auto="1"/>
      </bottom>
      <diagonal/>
    </border>
    <border>
      <left style="thin">
        <color indexed="64"/>
      </left>
      <right style="thin">
        <color indexed="64"/>
      </right>
      <top/>
      <bottom/>
      <diagonal/>
    </border>
    <border>
      <left/>
      <right/>
      <top style="medium">
        <color indexed="64"/>
      </top>
      <bottom style="thin">
        <color auto="1"/>
      </bottom>
      <diagonal/>
    </border>
    <border>
      <left style="thin">
        <color auto="1"/>
      </left>
      <right/>
      <top style="medium">
        <color indexed="64"/>
      </top>
      <bottom style="thin">
        <color auto="1"/>
      </bottom>
      <diagonal/>
    </border>
    <border>
      <left style="thin">
        <color rgb="FF000000"/>
      </left>
      <right style="thin">
        <color rgb="FF000000"/>
      </right>
      <top style="medium">
        <color indexed="64"/>
      </top>
      <bottom style="thin">
        <color rgb="FF000000"/>
      </bottom>
      <diagonal/>
    </border>
    <border>
      <left style="medium">
        <color indexed="64"/>
      </left>
      <right style="thin">
        <color auto="1"/>
      </right>
      <top/>
      <bottom style="thin">
        <color auto="1"/>
      </bottom>
      <diagonal/>
    </border>
    <border>
      <left style="medium">
        <color indexed="64"/>
      </left>
      <right style="thin">
        <color auto="1"/>
      </right>
      <top/>
      <bottom/>
      <diagonal/>
    </border>
    <border>
      <left style="medium">
        <color indexed="64"/>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rgb="FF000000"/>
      </top>
      <bottom style="medium">
        <color indexed="64"/>
      </bottom>
      <diagonal/>
    </border>
    <border>
      <left style="thin">
        <color auto="1"/>
      </left>
      <right style="medium">
        <color indexed="64"/>
      </right>
      <top/>
      <bottom style="medium">
        <color indexed="64"/>
      </bottom>
      <diagonal/>
    </border>
  </borders>
  <cellStyleXfs count="6">
    <xf numFmtId="0" fontId="0" fillId="2" borderId="0"/>
    <xf numFmtId="43" fontId="10"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cellStyleXfs>
  <cellXfs count="276">
    <xf numFmtId="0" fontId="0" fillId="2" borderId="0" xfId="0"/>
    <xf numFmtId="0" fontId="5" fillId="0" borderId="0" xfId="2"/>
    <xf numFmtId="0" fontId="8" fillId="3" borderId="1" xfId="2" applyFont="1" applyFill="1" applyBorder="1"/>
    <xf numFmtId="0" fontId="8" fillId="3" borderId="2" xfId="2" applyFont="1" applyFill="1" applyBorder="1"/>
    <xf numFmtId="0" fontId="5" fillId="3" borderId="2" xfId="2" applyFill="1" applyBorder="1"/>
    <xf numFmtId="0" fontId="5" fillId="3" borderId="3" xfId="2" applyFill="1" applyBorder="1"/>
    <xf numFmtId="0" fontId="8" fillId="0" borderId="4" xfId="2" applyFont="1" applyBorder="1"/>
    <xf numFmtId="0" fontId="8" fillId="0" borderId="0" xfId="2" applyFont="1"/>
    <xf numFmtId="0" fontId="5" fillId="0" borderId="5" xfId="2" applyBorder="1"/>
    <xf numFmtId="0" fontId="9" fillId="0" borderId="0" xfId="2" applyFont="1"/>
    <xf numFmtId="0" fontId="5" fillId="0" borderId="4" xfId="2" applyBorder="1"/>
    <xf numFmtId="0" fontId="7" fillId="4" borderId="6" xfId="2" applyFont="1" applyFill="1" applyBorder="1" applyAlignment="1">
      <alignment horizontal="center" vertical="center" wrapText="1"/>
    </xf>
    <xf numFmtId="0" fontId="7" fillId="4" borderId="7" xfId="2" applyFont="1" applyFill="1" applyBorder="1" applyAlignment="1">
      <alignment horizontal="center" vertical="center" wrapText="1"/>
    </xf>
    <xf numFmtId="0" fontId="7" fillId="4" borderId="8" xfId="2" applyFont="1" applyFill="1" applyBorder="1" applyAlignment="1">
      <alignment horizontal="center" vertical="center" wrapText="1"/>
    </xf>
    <xf numFmtId="0" fontId="7" fillId="5" borderId="0" xfId="2" applyFont="1" applyFill="1" applyAlignment="1">
      <alignment horizontal="center"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3" xfId="2" applyFont="1" applyBorder="1" applyAlignment="1">
      <alignment horizontal="center" vertical="center" wrapText="1"/>
    </xf>
    <xf numFmtId="0" fontId="8" fillId="6" borderId="14" xfId="2" applyFont="1" applyFill="1" applyBorder="1" applyAlignment="1">
      <alignment horizontal="center" vertical="center" wrapText="1"/>
    </xf>
    <xf numFmtId="0" fontId="9" fillId="0" borderId="0" xfId="2" applyFont="1" applyAlignment="1">
      <alignment vertical="center" wrapText="1"/>
    </xf>
    <xf numFmtId="0" fontId="9" fillId="0" borderId="0" xfId="2" applyFont="1" applyAlignment="1">
      <alignment horizontal="center" vertical="center" wrapText="1"/>
    </xf>
    <xf numFmtId="0" fontId="5" fillId="0" borderId="0" xfId="2" applyAlignment="1">
      <alignment horizontal="center" vertical="center" wrapText="1"/>
    </xf>
    <xf numFmtId="0" fontId="8" fillId="8" borderId="15" xfId="2" applyFont="1" applyFill="1" applyBorder="1" applyAlignment="1">
      <alignment horizontal="center" vertical="center" wrapText="1"/>
    </xf>
    <xf numFmtId="164" fontId="9" fillId="0" borderId="0" xfId="1" applyNumberFormat="1" applyFont="1" applyBorder="1" applyAlignment="1">
      <alignment horizontal="center" vertical="center" wrapText="1"/>
    </xf>
    <xf numFmtId="0" fontId="5" fillId="0" borderId="16" xfId="2" applyBorder="1"/>
    <xf numFmtId="0" fontId="5" fillId="0" borderId="17" xfId="2" applyBorder="1"/>
    <xf numFmtId="0" fontId="5" fillId="0" borderId="18" xfId="2" applyBorder="1"/>
    <xf numFmtId="0" fontId="8" fillId="3" borderId="1" xfId="2" applyFont="1" applyFill="1" applyBorder="1" applyAlignment="1">
      <alignment vertical="center" wrapText="1"/>
    </xf>
    <xf numFmtId="0" fontId="8" fillId="3" borderId="2" xfId="2" applyFont="1" applyFill="1" applyBorder="1" applyAlignment="1">
      <alignment vertical="center" wrapText="1"/>
    </xf>
    <xf numFmtId="0" fontId="5" fillId="3" borderId="0" xfId="2" applyFill="1"/>
    <xf numFmtId="0" fontId="7" fillId="0" borderId="0" xfId="2" applyFont="1" applyAlignment="1">
      <alignment horizontal="right"/>
    </xf>
    <xf numFmtId="0" fontId="7" fillId="0" borderId="0" xfId="2" applyFont="1"/>
    <xf numFmtId="0" fontId="7" fillId="9" borderId="21" xfId="2" applyFont="1" applyFill="1" applyBorder="1" applyAlignment="1">
      <alignment horizontal="center" vertical="center" wrapText="1"/>
    </xf>
    <xf numFmtId="0" fontId="7" fillId="9" borderId="22" xfId="2" applyFont="1" applyFill="1" applyBorder="1" applyAlignment="1">
      <alignment horizontal="center" vertical="center"/>
    </xf>
    <xf numFmtId="0" fontId="5" fillId="0" borderId="23" xfId="2" applyBorder="1"/>
    <xf numFmtId="0" fontId="9" fillId="0" borderId="24" xfId="0" applyFont="1" applyFill="1" applyBorder="1" applyAlignment="1">
      <alignment horizontal="left" vertical="center" wrapText="1"/>
    </xf>
    <xf numFmtId="0" fontId="9" fillId="0" borderId="25" xfId="0" applyFont="1" applyFill="1" applyBorder="1" applyAlignment="1">
      <alignment horizontal="left" vertical="center" wrapText="1"/>
    </xf>
    <xf numFmtId="0" fontId="8" fillId="10" borderId="26" xfId="0" applyFont="1" applyFill="1" applyBorder="1" applyAlignment="1">
      <alignment horizontal="center" vertical="center" wrapText="1"/>
    </xf>
    <xf numFmtId="0" fontId="9" fillId="0" borderId="29" xfId="0" applyFont="1" applyFill="1" applyBorder="1" applyAlignment="1">
      <alignment horizontal="left" vertical="center" wrapText="1"/>
    </xf>
    <xf numFmtId="0" fontId="9" fillId="0" borderId="30" xfId="0" applyFont="1" applyFill="1" applyBorder="1" applyAlignment="1">
      <alignment horizontal="left" vertical="center" wrapText="1"/>
    </xf>
    <xf numFmtId="0" fontId="8" fillId="10" borderId="31" xfId="0" applyFont="1" applyFill="1" applyBorder="1" applyAlignment="1">
      <alignment horizontal="center" vertical="center" wrapText="1"/>
    </xf>
    <xf numFmtId="0" fontId="9" fillId="2" borderId="22" xfId="0" applyFont="1" applyBorder="1" applyAlignment="1">
      <alignment horizontal="center" vertical="center" wrapText="1"/>
    </xf>
    <xf numFmtId="0" fontId="8" fillId="6" borderId="21" xfId="0" applyFont="1" applyFill="1" applyBorder="1" applyAlignment="1">
      <alignment horizontal="center" vertical="center" wrapText="1"/>
    </xf>
    <xf numFmtId="0" fontId="9" fillId="2" borderId="32" xfId="0" applyFont="1" applyBorder="1" applyAlignment="1">
      <alignment horizontal="center" vertical="center" wrapText="1"/>
    </xf>
    <xf numFmtId="0" fontId="8" fillId="6" borderId="33" xfId="0" applyFont="1" applyFill="1" applyBorder="1" applyAlignment="1">
      <alignment horizontal="center" vertical="center" wrapText="1"/>
    </xf>
    <xf numFmtId="0" fontId="9" fillId="0" borderId="23" xfId="2" applyFont="1" applyBorder="1" applyAlignment="1">
      <alignment horizontal="center" vertical="center" wrapText="1"/>
    </xf>
    <xf numFmtId="0" fontId="8" fillId="6" borderId="31" xfId="0" applyFont="1" applyFill="1" applyBorder="1" applyAlignment="1">
      <alignment horizontal="center" vertical="center" wrapText="1"/>
    </xf>
    <xf numFmtId="0" fontId="8" fillId="10" borderId="36" xfId="0" applyFont="1" applyFill="1" applyBorder="1" applyAlignment="1">
      <alignment horizontal="center" vertical="center" wrapText="1"/>
    </xf>
    <xf numFmtId="0" fontId="5" fillId="0" borderId="0" xfId="2" applyAlignment="1">
      <alignment vertical="top" wrapText="1"/>
    </xf>
    <xf numFmtId="0" fontId="8" fillId="8" borderId="16" xfId="2" applyFont="1" applyFill="1" applyBorder="1" applyAlignment="1">
      <alignment horizontal="center" vertical="center" wrapText="1"/>
    </xf>
    <xf numFmtId="0" fontId="5" fillId="0" borderId="23" xfId="2" applyBorder="1" applyAlignment="1">
      <alignment wrapText="1"/>
    </xf>
    <xf numFmtId="0" fontId="5" fillId="0" borderId="37" xfId="2" applyBorder="1" applyAlignment="1">
      <alignment wrapText="1"/>
    </xf>
    <xf numFmtId="0" fontId="8" fillId="6" borderId="36" xfId="0" applyFont="1" applyFill="1" applyBorder="1" applyAlignment="1">
      <alignment horizontal="center" vertical="center" wrapText="1"/>
    </xf>
    <xf numFmtId="0" fontId="5" fillId="0" borderId="0" xfId="2" applyAlignment="1">
      <alignment vertical="center" wrapText="1"/>
    </xf>
    <xf numFmtId="0" fontId="7" fillId="0" borderId="38" xfId="2" applyFont="1" applyBorder="1"/>
    <xf numFmtId="0" fontId="8" fillId="6" borderId="15" xfId="2" applyFont="1" applyFill="1" applyBorder="1" applyAlignment="1">
      <alignment horizontal="center" vertical="center" wrapText="1"/>
    </xf>
    <xf numFmtId="0" fontId="11" fillId="2" borderId="0" xfId="0" applyFont="1"/>
    <xf numFmtId="0" fontId="7" fillId="9" borderId="6" xfId="2" applyFont="1" applyFill="1" applyBorder="1" applyAlignment="1">
      <alignment horizontal="center" vertical="center"/>
    </xf>
    <xf numFmtId="0" fontId="7" fillId="9" borderId="7" xfId="2" applyFont="1" applyFill="1" applyBorder="1" applyAlignment="1">
      <alignment horizontal="center" vertical="center"/>
    </xf>
    <xf numFmtId="0" fontId="7" fillId="9" borderId="7" xfId="2" applyFont="1" applyFill="1" applyBorder="1" applyAlignment="1">
      <alignment horizontal="center" vertical="center" wrapText="1"/>
    </xf>
    <xf numFmtId="0" fontId="7" fillId="9" borderId="8" xfId="2" applyFont="1" applyFill="1" applyBorder="1" applyAlignment="1">
      <alignment horizontal="center" vertical="center"/>
    </xf>
    <xf numFmtId="0" fontId="5" fillId="0" borderId="4" xfId="2" applyBorder="1" applyAlignment="1">
      <alignment horizontal="center"/>
    </xf>
    <xf numFmtId="0" fontId="0" fillId="2" borderId="25" xfId="0" applyBorder="1" applyAlignment="1">
      <alignment horizontal="center" vertical="center" wrapText="1"/>
    </xf>
    <xf numFmtId="0" fontId="9" fillId="0" borderId="12" xfId="0" applyFont="1" applyFill="1" applyBorder="1" applyAlignment="1">
      <alignment horizontal="left" vertical="center" wrapText="1"/>
    </xf>
    <xf numFmtId="0" fontId="0" fillId="2" borderId="12" xfId="0" applyBorder="1" applyAlignment="1">
      <alignment horizontal="center" vertical="center" wrapText="1"/>
    </xf>
    <xf numFmtId="0" fontId="8" fillId="10" borderId="14" xfId="0" applyFont="1" applyFill="1" applyBorder="1" applyAlignment="1">
      <alignment horizontal="center" vertical="center" wrapText="1"/>
    </xf>
    <xf numFmtId="0" fontId="0" fillId="2" borderId="30" xfId="0" applyBorder="1" applyAlignment="1">
      <alignment horizontal="center" vertical="center" wrapText="1"/>
    </xf>
    <xf numFmtId="0" fontId="9" fillId="2" borderId="30" xfId="0" applyFont="1" applyBorder="1" applyAlignment="1">
      <alignment horizontal="left" vertical="center" wrapText="1"/>
    </xf>
    <xf numFmtId="0" fontId="9" fillId="0" borderId="34" xfId="0" applyFont="1" applyFill="1" applyBorder="1" applyAlignment="1">
      <alignment horizontal="left" vertical="center"/>
    </xf>
    <xf numFmtId="0" fontId="9" fillId="2" borderId="35" xfId="0" applyFont="1" applyBorder="1" applyAlignment="1">
      <alignment horizontal="left" vertical="center" wrapText="1"/>
    </xf>
    <xf numFmtId="0" fontId="0" fillId="2" borderId="35" xfId="0" applyBorder="1" applyAlignment="1">
      <alignment horizontal="center" vertical="center" wrapText="1"/>
    </xf>
    <xf numFmtId="0" fontId="9" fillId="2" borderId="34" xfId="0" applyFont="1" applyBorder="1" applyAlignment="1">
      <alignment horizontal="left" vertical="center"/>
    </xf>
    <xf numFmtId="0" fontId="5" fillId="0" borderId="43" xfId="2" applyBorder="1" applyAlignment="1">
      <alignment horizontal="center" vertical="center" wrapText="1"/>
    </xf>
    <xf numFmtId="0" fontId="13" fillId="11" borderId="36" xfId="0" applyFont="1" applyFill="1" applyBorder="1" applyAlignment="1">
      <alignment horizontal="center" vertical="center" wrapText="1"/>
    </xf>
    <xf numFmtId="0" fontId="9" fillId="0" borderId="0" xfId="2" applyFont="1" applyAlignment="1">
      <alignment horizontal="left" vertical="center"/>
    </xf>
    <xf numFmtId="0" fontId="7" fillId="0" borderId="38" xfId="2" applyFont="1" applyBorder="1" applyAlignment="1">
      <alignment horizontal="right" wrapText="1"/>
    </xf>
    <xf numFmtId="0" fontId="7" fillId="0" borderId="44" xfId="2" applyFont="1" applyBorder="1" applyAlignment="1">
      <alignment wrapText="1"/>
    </xf>
    <xf numFmtId="0" fontId="8" fillId="12" borderId="1" xfId="2" applyFont="1" applyFill="1" applyBorder="1"/>
    <xf numFmtId="0" fontId="8" fillId="12" borderId="2" xfId="2" applyFont="1" applyFill="1" applyBorder="1"/>
    <xf numFmtId="0" fontId="6" fillId="12" borderId="2" xfId="2" applyFont="1" applyFill="1" applyBorder="1"/>
    <xf numFmtId="0" fontId="6" fillId="12" borderId="2" xfId="2" applyFont="1" applyFill="1" applyBorder="1" applyAlignment="1">
      <alignment horizontal="left" vertical="top" wrapText="1"/>
    </xf>
    <xf numFmtId="0" fontId="6" fillId="12" borderId="3" xfId="2" applyFont="1" applyFill="1" applyBorder="1"/>
    <xf numFmtId="0" fontId="6" fillId="12" borderId="0" xfId="2" applyFont="1" applyFill="1"/>
    <xf numFmtId="0" fontId="15" fillId="0" borderId="0" xfId="2" applyFont="1"/>
    <xf numFmtId="0" fontId="14" fillId="0" borderId="0" xfId="2" applyFont="1"/>
    <xf numFmtId="0" fontId="14" fillId="0" borderId="0" xfId="2" applyFont="1" applyAlignment="1">
      <alignment horizontal="left" vertical="top" wrapText="1"/>
    </xf>
    <xf numFmtId="0" fontId="16" fillId="13" borderId="38" xfId="2" applyFont="1" applyFill="1" applyBorder="1" applyAlignment="1">
      <alignment horizontal="center" vertical="center"/>
    </xf>
    <xf numFmtId="0" fontId="16" fillId="13" borderId="30" xfId="2" applyFont="1" applyFill="1" applyBorder="1" applyAlignment="1">
      <alignment horizontal="center" vertical="center"/>
    </xf>
    <xf numFmtId="0" fontId="16" fillId="13" borderId="30" xfId="2" applyFont="1" applyFill="1" applyBorder="1" applyAlignment="1">
      <alignment horizontal="center" vertical="center" wrapText="1"/>
    </xf>
    <xf numFmtId="0" fontId="16" fillId="13" borderId="31" xfId="2" applyFont="1" applyFill="1" applyBorder="1" applyAlignment="1">
      <alignment horizontal="center" vertical="center" wrapText="1"/>
    </xf>
    <xf numFmtId="0" fontId="0" fillId="2" borderId="30" xfId="0" applyBorder="1" applyAlignment="1">
      <alignment vertical="center" wrapText="1"/>
    </xf>
    <xf numFmtId="0" fontId="5" fillId="14" borderId="30" xfId="2" applyFill="1" applyBorder="1" applyAlignment="1">
      <alignment horizontal="center" vertical="center"/>
    </xf>
    <xf numFmtId="0" fontId="20" fillId="15" borderId="31" xfId="2" applyFont="1" applyFill="1" applyBorder="1" applyAlignment="1">
      <alignment horizontal="center" vertical="center"/>
    </xf>
    <xf numFmtId="0" fontId="9" fillId="15" borderId="31" xfId="2" applyFont="1" applyFill="1" applyBorder="1" applyAlignment="1">
      <alignment horizontal="center" vertical="center"/>
    </xf>
    <xf numFmtId="0" fontId="14" fillId="0" borderId="17" xfId="2" applyFont="1" applyBorder="1" applyAlignment="1">
      <alignment horizontal="left" vertical="top" wrapText="1"/>
    </xf>
    <xf numFmtId="0" fontId="14" fillId="0" borderId="17" xfId="2" applyFont="1" applyBorder="1"/>
    <xf numFmtId="0" fontId="5" fillId="0" borderId="0" xfId="2" applyAlignment="1">
      <alignment horizontal="left" vertical="top" wrapText="1"/>
    </xf>
    <xf numFmtId="0" fontId="5" fillId="0" borderId="0" xfId="2" applyAlignment="1">
      <alignment horizontal="left" vertical="center" wrapText="1"/>
    </xf>
    <xf numFmtId="0" fontId="5" fillId="0" borderId="0" xfId="2" applyAlignment="1">
      <alignment vertical="top"/>
    </xf>
    <xf numFmtId="0" fontId="8" fillId="12" borderId="45" xfId="2" applyFont="1" applyFill="1" applyBorder="1"/>
    <xf numFmtId="0" fontId="8" fillId="12" borderId="3" xfId="2" applyFont="1" applyFill="1" applyBorder="1"/>
    <xf numFmtId="0" fontId="0" fillId="8" borderId="0" xfId="0" applyFill="1"/>
    <xf numFmtId="0" fontId="5" fillId="0" borderId="46" xfId="2" applyBorder="1"/>
    <xf numFmtId="0" fontId="7" fillId="0" borderId="46" xfId="2" applyFont="1" applyBorder="1"/>
    <xf numFmtId="0" fontId="5" fillId="0" borderId="0" xfId="2" applyAlignment="1">
      <alignment vertical="center"/>
    </xf>
    <xf numFmtId="0" fontId="5" fillId="0" borderId="46" xfId="2" applyBorder="1" applyAlignment="1">
      <alignment wrapText="1"/>
    </xf>
    <xf numFmtId="0" fontId="7" fillId="7" borderId="46" xfId="2" applyFont="1" applyFill="1" applyBorder="1" applyAlignment="1">
      <alignment vertical="center"/>
    </xf>
    <xf numFmtId="0" fontId="7" fillId="0" borderId="46" xfId="2" applyFont="1" applyBorder="1" applyAlignment="1">
      <alignment vertical="center"/>
    </xf>
    <xf numFmtId="0" fontId="5" fillId="0" borderId="37" xfId="2" applyBorder="1"/>
    <xf numFmtId="0" fontId="8" fillId="12" borderId="0" xfId="2" applyFont="1" applyFill="1"/>
    <xf numFmtId="0" fontId="5" fillId="0" borderId="30" xfId="2" applyBorder="1"/>
    <xf numFmtId="2" fontId="5" fillId="0" borderId="30" xfId="2" applyNumberFormat="1" applyBorder="1"/>
    <xf numFmtId="0" fontId="5" fillId="0" borderId="30" xfId="3" applyBorder="1"/>
    <xf numFmtId="0" fontId="5" fillId="0" borderId="0" xfId="3"/>
    <xf numFmtId="0" fontId="7" fillId="0" borderId="30" xfId="2" applyFont="1" applyBorder="1" applyAlignment="1">
      <alignment horizontal="center" wrapText="1"/>
    </xf>
    <xf numFmtId="0" fontId="5" fillId="0" borderId="30" xfId="2" applyBorder="1" applyAlignment="1">
      <alignment horizontal="center"/>
    </xf>
    <xf numFmtId="2" fontId="5" fillId="0" borderId="30" xfId="2" applyNumberFormat="1" applyBorder="1" applyAlignment="1">
      <alignment horizontal="center"/>
    </xf>
    <xf numFmtId="165" fontId="5" fillId="0" borderId="30" xfId="2" applyNumberFormat="1" applyBorder="1" applyAlignment="1">
      <alignment horizontal="center"/>
    </xf>
    <xf numFmtId="9" fontId="0" fillId="0" borderId="30" xfId="4" applyFont="1" applyFill="1" applyBorder="1" applyAlignment="1">
      <alignment horizontal="center"/>
    </xf>
    <xf numFmtId="0" fontId="8" fillId="12" borderId="1" xfId="3" applyFont="1" applyFill="1" applyBorder="1"/>
    <xf numFmtId="0" fontId="8" fillId="12" borderId="47" xfId="3" applyFont="1" applyFill="1" applyBorder="1"/>
    <xf numFmtId="0" fontId="8" fillId="12" borderId="26" xfId="3" applyFont="1" applyFill="1" applyBorder="1" applyAlignment="1">
      <alignment horizontal="center"/>
    </xf>
    <xf numFmtId="0" fontId="8" fillId="12" borderId="0" xfId="3" applyFont="1" applyFill="1"/>
    <xf numFmtId="0" fontId="5" fillId="0" borderId="4" xfId="3" applyBorder="1"/>
    <xf numFmtId="0" fontId="0" fillId="2" borderId="30" xfId="0" applyBorder="1" applyAlignment="1">
      <alignment vertical="center"/>
    </xf>
    <xf numFmtId="0" fontId="14" fillId="2" borderId="30" xfId="0" applyFont="1" applyBorder="1" applyAlignment="1">
      <alignment horizontal="center" vertical="center" wrapText="1"/>
    </xf>
    <xf numFmtId="0" fontId="0" fillId="2" borderId="30" xfId="0" applyBorder="1" applyAlignment="1">
      <alignment horizontal="left" vertical="center" wrapText="1"/>
    </xf>
    <xf numFmtId="0" fontId="0" fillId="2" borderId="30" xfId="0" applyBorder="1" applyAlignment="1">
      <alignment wrapText="1"/>
    </xf>
    <xf numFmtId="0" fontId="5" fillId="0" borderId="16" xfId="3" applyBorder="1"/>
    <xf numFmtId="0" fontId="0" fillId="2" borderId="30" xfId="0" applyBorder="1"/>
    <xf numFmtId="0" fontId="8" fillId="12" borderId="45" xfId="3" applyFont="1" applyFill="1" applyBorder="1"/>
    <xf numFmtId="0" fontId="8" fillId="12" borderId="2" xfId="3" applyFont="1" applyFill="1" applyBorder="1"/>
    <xf numFmtId="0" fontId="8" fillId="12" borderId="3" xfId="3" applyFont="1" applyFill="1" applyBorder="1"/>
    <xf numFmtId="0" fontId="5" fillId="0" borderId="23" xfId="3" applyBorder="1"/>
    <xf numFmtId="0" fontId="5" fillId="0" borderId="5" xfId="3" applyBorder="1"/>
    <xf numFmtId="0" fontId="25" fillId="0" borderId="0" xfId="5" applyFont="1"/>
    <xf numFmtId="0" fontId="5" fillId="0" borderId="0" xfId="5" applyAlignment="1">
      <alignment vertical="top" wrapText="1"/>
    </xf>
    <xf numFmtId="0" fontId="25" fillId="0" borderId="0" xfId="3" applyFont="1"/>
    <xf numFmtId="0" fontId="5" fillId="0" borderId="37" xfId="3" applyBorder="1"/>
    <xf numFmtId="0" fontId="5" fillId="0" borderId="17" xfId="3" applyBorder="1"/>
    <xf numFmtId="0" fontId="5" fillId="0" borderId="18" xfId="3" applyBorder="1"/>
    <xf numFmtId="0" fontId="5" fillId="0" borderId="45" xfId="3" applyBorder="1"/>
    <xf numFmtId="0" fontId="5" fillId="0" borderId="2" xfId="3" applyBorder="1"/>
    <xf numFmtId="0" fontId="27" fillId="0" borderId="2" xfId="3" applyFont="1" applyBorder="1"/>
    <xf numFmtId="0" fontId="5" fillId="0" borderId="3" xfId="3" applyBorder="1"/>
    <xf numFmtId="0" fontId="26" fillId="0" borderId="0" xfId="3" applyFont="1" applyAlignment="1">
      <alignment horizontal="left" vertical="top" wrapText="1"/>
    </xf>
    <xf numFmtId="0" fontId="15" fillId="0" borderId="0" xfId="3" applyFont="1"/>
    <xf numFmtId="0" fontId="5" fillId="0" borderId="2" xfId="2" applyBorder="1" applyAlignment="1">
      <alignment horizontal="left" vertical="top" wrapText="1"/>
    </xf>
    <xf numFmtId="0" fontId="5" fillId="0" borderId="3" xfId="2" applyBorder="1" applyAlignment="1">
      <alignment horizontal="left" vertical="top" wrapText="1"/>
    </xf>
    <xf numFmtId="0" fontId="5" fillId="0" borderId="23" xfId="2" applyBorder="1" applyAlignment="1">
      <alignment horizontal="left" vertical="top" wrapText="1"/>
    </xf>
    <xf numFmtId="0" fontId="5" fillId="0" borderId="5" xfId="2" applyBorder="1" applyAlignment="1">
      <alignment horizontal="left" vertical="top" wrapText="1"/>
    </xf>
    <xf numFmtId="0" fontId="7" fillId="0" borderId="0" xfId="3" applyFont="1" applyAlignment="1">
      <alignment vertical="top"/>
    </xf>
    <xf numFmtId="0" fontId="14" fillId="0" borderId="0" xfId="2" applyFont="1" applyAlignment="1">
      <alignment wrapText="1"/>
    </xf>
    <xf numFmtId="0" fontId="7" fillId="0" borderId="0" xfId="3" applyFont="1" applyAlignment="1">
      <alignment vertical="center"/>
    </xf>
    <xf numFmtId="0" fontId="14" fillId="0" borderId="23" xfId="2" applyFont="1" applyBorder="1" applyAlignment="1">
      <alignment horizontal="left" vertical="top" wrapText="1"/>
    </xf>
    <xf numFmtId="0" fontId="5" fillId="0" borderId="37" xfId="2" applyBorder="1" applyAlignment="1">
      <alignment horizontal="left" vertical="top" wrapText="1"/>
    </xf>
    <xf numFmtId="0" fontId="5" fillId="0" borderId="17" xfId="2" applyBorder="1" applyAlignment="1">
      <alignment horizontal="left" vertical="top" wrapText="1"/>
    </xf>
    <xf numFmtId="0" fontId="5" fillId="0" borderId="18" xfId="2" applyBorder="1" applyAlignment="1">
      <alignment horizontal="left" vertical="top" wrapText="1"/>
    </xf>
    <xf numFmtId="0" fontId="5" fillId="0" borderId="0" xfId="3" applyAlignment="1">
      <alignment vertical="top" wrapText="1"/>
    </xf>
    <xf numFmtId="0" fontId="28" fillId="12" borderId="2" xfId="3" applyFont="1" applyFill="1" applyBorder="1"/>
    <xf numFmtId="0" fontId="5" fillId="0" borderId="0" xfId="3" applyAlignment="1">
      <alignment vertical="top"/>
    </xf>
    <xf numFmtId="0" fontId="5" fillId="0" borderId="0" xfId="3" applyAlignment="1">
      <alignment horizontal="left" vertical="top" wrapText="1"/>
    </xf>
    <xf numFmtId="0" fontId="5" fillId="0" borderId="0" xfId="3" applyAlignment="1">
      <alignment vertical="center" wrapText="1"/>
    </xf>
    <xf numFmtId="0" fontId="7" fillId="0" borderId="45" xfId="3" applyFont="1" applyBorder="1" applyAlignment="1">
      <alignment vertical="top"/>
    </xf>
    <xf numFmtId="0" fontId="7" fillId="0" borderId="2" xfId="3" applyFont="1" applyBorder="1" applyAlignment="1">
      <alignment vertical="top"/>
    </xf>
    <xf numFmtId="0" fontId="5" fillId="0" borderId="2" xfId="3" applyBorder="1" applyAlignment="1">
      <alignment horizontal="left" vertical="top" wrapText="1"/>
    </xf>
    <xf numFmtId="0" fontId="5" fillId="0" borderId="23" xfId="3" applyBorder="1" applyAlignment="1">
      <alignment horizontal="left" vertical="top" wrapText="1"/>
    </xf>
    <xf numFmtId="0" fontId="5" fillId="0" borderId="37" xfId="3" applyBorder="1" applyAlignment="1">
      <alignment horizontal="left" vertical="top" wrapText="1"/>
    </xf>
    <xf numFmtId="0" fontId="5" fillId="0" borderId="17" xfId="3" applyBorder="1" applyAlignment="1">
      <alignment horizontal="left" vertical="top" wrapText="1"/>
    </xf>
    <xf numFmtId="0" fontId="7" fillId="0" borderId="0" xfId="3" applyFont="1" applyAlignment="1">
      <alignment vertical="top" wrapText="1"/>
    </xf>
    <xf numFmtId="0" fontId="30" fillId="2" borderId="48" xfId="0" applyFont="1" applyBorder="1" applyAlignment="1">
      <alignment horizontal="center" vertical="center" wrapText="1"/>
    </xf>
    <xf numFmtId="0" fontId="30" fillId="2" borderId="29" xfId="0" applyFont="1" applyBorder="1" applyAlignment="1">
      <alignment vertical="center" wrapText="1"/>
    </xf>
    <xf numFmtId="0" fontId="30" fillId="2" borderId="30" xfId="0" applyFont="1" applyBorder="1" applyAlignment="1">
      <alignment horizontal="center" vertical="center" wrapText="1"/>
    </xf>
    <xf numFmtId="0" fontId="30" fillId="2" borderId="12" xfId="0" applyFont="1" applyBorder="1" applyAlignment="1">
      <alignment horizontal="center" vertical="center" wrapText="1"/>
    </xf>
    <xf numFmtId="0" fontId="9" fillId="0" borderId="10" xfId="2" applyFont="1" applyBorder="1" applyAlignment="1">
      <alignment horizontal="center" vertical="center" wrapText="1"/>
    </xf>
    <xf numFmtId="0" fontId="9" fillId="0" borderId="24" xfId="2" applyFont="1" applyBorder="1" applyAlignment="1">
      <alignment vertical="center" wrapText="1"/>
    </xf>
    <xf numFmtId="0" fontId="9" fillId="0" borderId="49" xfId="2" applyFont="1" applyBorder="1" applyAlignment="1">
      <alignment horizontal="center" vertical="center" wrapText="1"/>
    </xf>
    <xf numFmtId="0" fontId="9" fillId="0" borderId="50" xfId="2" applyFont="1" applyBorder="1" applyAlignment="1">
      <alignment horizontal="center" vertical="center" wrapText="1"/>
    </xf>
    <xf numFmtId="0" fontId="9" fillId="0" borderId="25" xfId="2" applyFont="1" applyBorder="1" applyAlignment="1">
      <alignment horizontal="center" vertical="center" wrapText="1"/>
    </xf>
    <xf numFmtId="0" fontId="9" fillId="0" borderId="47" xfId="2" applyFont="1" applyBorder="1" applyAlignment="1">
      <alignment horizontal="center" vertical="center" wrapText="1"/>
    </xf>
    <xf numFmtId="0" fontId="9" fillId="0" borderId="51" xfId="2" applyFont="1" applyBorder="1" applyAlignment="1">
      <alignment horizontal="center" vertical="center" wrapText="1"/>
    </xf>
    <xf numFmtId="0" fontId="8" fillId="6" borderId="26" xfId="2" applyFont="1" applyFill="1" applyBorder="1" applyAlignment="1">
      <alignment horizontal="center" vertical="center" wrapText="1"/>
    </xf>
    <xf numFmtId="0" fontId="9" fillId="0" borderId="52" xfId="2" applyFont="1" applyBorder="1" applyAlignment="1">
      <alignment vertical="center" wrapText="1"/>
    </xf>
    <xf numFmtId="0" fontId="9" fillId="0" borderId="53" xfId="2" applyFont="1" applyBorder="1" applyAlignment="1">
      <alignment vertical="center" wrapText="1"/>
    </xf>
    <xf numFmtId="0" fontId="9" fillId="0" borderId="54" xfId="2" applyFont="1" applyBorder="1" applyAlignment="1">
      <alignment vertical="center" wrapText="1"/>
    </xf>
    <xf numFmtId="0" fontId="9" fillId="0" borderId="17" xfId="2" applyFont="1" applyBorder="1" applyAlignment="1">
      <alignment horizontal="center" vertical="center" wrapText="1"/>
    </xf>
    <xf numFmtId="0" fontId="9" fillId="0" borderId="55" xfId="2" applyFont="1" applyBorder="1" applyAlignment="1">
      <alignment horizontal="center" vertical="center" wrapText="1"/>
    </xf>
    <xf numFmtId="0" fontId="9" fillId="0" borderId="43" xfId="2" applyFont="1" applyBorder="1" applyAlignment="1">
      <alignment horizontal="center" vertical="center" wrapText="1"/>
    </xf>
    <xf numFmtId="0" fontId="9" fillId="0" borderId="56" xfId="2" applyFont="1" applyBorder="1" applyAlignment="1">
      <alignment horizontal="center" vertical="center" wrapText="1"/>
    </xf>
    <xf numFmtId="0" fontId="9" fillId="0" borderId="57" xfId="2" applyFont="1" applyBorder="1" applyAlignment="1">
      <alignment horizontal="center" vertical="center" wrapText="1"/>
    </xf>
    <xf numFmtId="0" fontId="8" fillId="6" borderId="58" xfId="2" applyFont="1" applyFill="1" applyBorder="1" applyAlignment="1">
      <alignment horizontal="center" vertical="center" wrapText="1"/>
    </xf>
    <xf numFmtId="0" fontId="31" fillId="0" borderId="0" xfId="2" applyFont="1"/>
    <xf numFmtId="0" fontId="4" fillId="0" borderId="0" xfId="2" applyFont="1"/>
    <xf numFmtId="0" fontId="14" fillId="0" borderId="30" xfId="2" applyFont="1" applyBorder="1"/>
    <xf numFmtId="0" fontId="3" fillId="0" borderId="0" xfId="2" applyFont="1"/>
    <xf numFmtId="0" fontId="2" fillId="0" borderId="0" xfId="2" applyFont="1"/>
    <xf numFmtId="0" fontId="7" fillId="9" borderId="19" xfId="2" applyFont="1" applyFill="1" applyBorder="1" applyAlignment="1">
      <alignment horizontal="left" vertical="center" wrapText="1"/>
    </xf>
    <xf numFmtId="0" fontId="7" fillId="9" borderId="20" xfId="2" applyFont="1" applyFill="1" applyBorder="1" applyAlignment="1">
      <alignment horizontal="left" vertical="center" wrapText="1"/>
    </xf>
    <xf numFmtId="0" fontId="7" fillId="9" borderId="20" xfId="2" applyFont="1" applyFill="1" applyBorder="1" applyAlignment="1">
      <alignment horizontal="center" vertical="center" wrapText="1"/>
    </xf>
    <xf numFmtId="0" fontId="9" fillId="0" borderId="24" xfId="0" applyFont="1" applyFill="1" applyBorder="1" applyAlignment="1">
      <alignment horizontal="left" vertical="center" wrapText="1"/>
    </xf>
    <xf numFmtId="0" fontId="9" fillId="0" borderId="25" xfId="0" applyFont="1" applyFill="1" applyBorder="1" applyAlignment="1">
      <alignment horizontal="left" vertical="center" wrapText="1"/>
    </xf>
    <xf numFmtId="0" fontId="9" fillId="0" borderId="25" xfId="0" applyFont="1" applyFill="1" applyBorder="1" applyAlignment="1">
      <alignment horizontal="center" vertical="center" wrapText="1"/>
    </xf>
    <xf numFmtId="0" fontId="9" fillId="2" borderId="27" xfId="0" applyFont="1" applyBorder="1" applyAlignment="1">
      <alignment horizontal="center" vertical="center" wrapText="1"/>
    </xf>
    <xf numFmtId="0" fontId="9" fillId="2" borderId="28" xfId="0" applyFont="1" applyBorder="1" applyAlignment="1">
      <alignment horizontal="center" vertical="center" wrapText="1"/>
    </xf>
    <xf numFmtId="0" fontId="9" fillId="0" borderId="29" xfId="0" applyFont="1" applyFill="1" applyBorder="1" applyAlignment="1">
      <alignment horizontal="left" vertical="center" wrapText="1"/>
    </xf>
    <xf numFmtId="0" fontId="9" fillId="0" borderId="30" xfId="0" applyFont="1" applyFill="1" applyBorder="1" applyAlignment="1">
      <alignment horizontal="left" vertical="center" wrapText="1"/>
    </xf>
    <xf numFmtId="0" fontId="9" fillId="0" borderId="30" xfId="0" applyFont="1" applyFill="1" applyBorder="1" applyAlignment="1">
      <alignment horizontal="center" vertical="center" wrapText="1"/>
    </xf>
    <xf numFmtId="0" fontId="9" fillId="0" borderId="34" xfId="0" applyFont="1" applyFill="1" applyBorder="1" applyAlignment="1">
      <alignment horizontal="left" vertical="center" wrapText="1"/>
    </xf>
    <xf numFmtId="0" fontId="9" fillId="0" borderId="35" xfId="0" applyFont="1" applyFill="1" applyBorder="1" applyAlignment="1">
      <alignment horizontal="left" vertical="center" wrapText="1"/>
    </xf>
    <xf numFmtId="0" fontId="9" fillId="0" borderId="35" xfId="0" applyFont="1" applyFill="1" applyBorder="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8" fillId="3" borderId="2" xfId="2" applyFont="1" applyFill="1" applyBorder="1" applyAlignment="1">
      <alignment horizontal="left" vertical="center" wrapText="1"/>
    </xf>
    <xf numFmtId="0" fontId="7" fillId="9" borderId="39" xfId="2" applyFont="1" applyFill="1" applyBorder="1" applyAlignment="1">
      <alignment horizontal="center" vertical="center"/>
    </xf>
    <xf numFmtId="0" fontId="7" fillId="9" borderId="40" xfId="2" applyFont="1" applyFill="1" applyBorder="1" applyAlignment="1">
      <alignment horizontal="center" vertical="center"/>
    </xf>
    <xf numFmtId="0" fontId="7" fillId="9" borderId="6" xfId="2" applyFont="1" applyFill="1" applyBorder="1" applyAlignment="1">
      <alignment horizontal="center" vertical="center"/>
    </xf>
    <xf numFmtId="0" fontId="9" fillId="0" borderId="41" xfId="0" applyFont="1" applyFill="1" applyBorder="1" applyAlignment="1">
      <alignment horizontal="left" vertical="center" wrapText="1"/>
    </xf>
    <xf numFmtId="0" fontId="9" fillId="0" borderId="42" xfId="0" applyFont="1" applyFill="1" applyBorder="1" applyAlignment="1">
      <alignment horizontal="left" vertical="center" wrapText="1"/>
    </xf>
    <xf numFmtId="0" fontId="9" fillId="0" borderId="38" xfId="0" applyFont="1" applyFill="1" applyBorder="1" applyAlignment="1">
      <alignment horizontal="left" vertical="center" wrapText="1"/>
    </xf>
    <xf numFmtId="0" fontId="9" fillId="2" borderId="30" xfId="0" applyFont="1" applyBorder="1" applyAlignment="1">
      <alignment horizontal="left" vertical="center" wrapText="1"/>
    </xf>
    <xf numFmtId="0" fontId="9" fillId="2" borderId="35" xfId="0" applyFont="1" applyBorder="1" applyAlignment="1">
      <alignment horizontal="left" vertical="center" wrapText="1"/>
    </xf>
    <xf numFmtId="0" fontId="16" fillId="13" borderId="30" xfId="2" applyFont="1" applyFill="1" applyBorder="1" applyAlignment="1">
      <alignment horizontal="center" vertical="center"/>
    </xf>
    <xf numFmtId="0" fontId="16" fillId="13" borderId="41" xfId="2" applyFont="1" applyFill="1" applyBorder="1" applyAlignment="1">
      <alignment horizontal="center" vertical="center"/>
    </xf>
    <xf numFmtId="0" fontId="16" fillId="13" borderId="42" xfId="2" applyFont="1" applyFill="1" applyBorder="1" applyAlignment="1">
      <alignment horizontal="center" vertical="center"/>
    </xf>
    <xf numFmtId="0" fontId="16" fillId="13" borderId="38" xfId="2" applyFont="1" applyFill="1" applyBorder="1" applyAlignment="1">
      <alignment horizontal="center" vertical="center"/>
    </xf>
    <xf numFmtId="0" fontId="14" fillId="0" borderId="38" xfId="2" applyFont="1" applyBorder="1" applyAlignment="1">
      <alignment horizontal="center" vertical="center" wrapText="1"/>
    </xf>
    <xf numFmtId="0" fontId="0" fillId="2" borderId="41" xfId="0" applyBorder="1" applyAlignment="1">
      <alignment horizontal="left" vertical="center" wrapText="1"/>
    </xf>
    <xf numFmtId="0" fontId="0" fillId="2" borderId="42" xfId="0" applyBorder="1" applyAlignment="1">
      <alignment horizontal="left" vertical="center" wrapText="1"/>
    </xf>
    <xf numFmtId="0" fontId="0" fillId="2" borderId="38" xfId="0" applyBorder="1" applyAlignment="1">
      <alignment horizontal="left" vertical="center" wrapText="1"/>
    </xf>
    <xf numFmtId="0" fontId="19" fillId="0" borderId="42" xfId="0" applyFont="1" applyFill="1" applyBorder="1" applyAlignment="1">
      <alignment horizontal="left" vertical="center" wrapText="1"/>
    </xf>
    <xf numFmtId="0" fontId="19" fillId="0" borderId="38" xfId="0" applyFont="1" applyFill="1" applyBorder="1" applyAlignment="1">
      <alignment horizontal="left" vertical="center" wrapText="1"/>
    </xf>
    <xf numFmtId="0" fontId="19" fillId="0" borderId="41" xfId="0" applyFont="1" applyFill="1" applyBorder="1" applyAlignment="1">
      <alignment horizontal="left" vertical="center" wrapText="1"/>
    </xf>
    <xf numFmtId="0" fontId="21" fillId="0" borderId="38" xfId="2" applyFont="1" applyBorder="1" applyAlignment="1">
      <alignment horizontal="left" vertical="top" wrapText="1"/>
    </xf>
    <xf numFmtId="0" fontId="21" fillId="0" borderId="30" xfId="2" applyFont="1" applyBorder="1" applyAlignment="1">
      <alignment horizontal="left" vertical="top" wrapText="1"/>
    </xf>
    <xf numFmtId="0" fontId="21" fillId="0" borderId="44" xfId="2" applyFont="1" applyBorder="1" applyAlignment="1">
      <alignment horizontal="left" vertical="top" wrapText="1"/>
    </xf>
    <xf numFmtId="0" fontId="21" fillId="0" borderId="35" xfId="2" applyFont="1" applyBorder="1" applyAlignment="1">
      <alignment horizontal="left" vertical="top" wrapText="1"/>
    </xf>
    <xf numFmtId="0" fontId="18" fillId="0" borderId="41" xfId="0" applyFont="1" applyFill="1" applyBorder="1" applyAlignment="1">
      <alignment horizontal="left" vertical="center" wrapText="1"/>
    </xf>
    <xf numFmtId="0" fontId="7" fillId="0" borderId="45" xfId="2" applyFont="1" applyBorder="1" applyAlignment="1">
      <alignment horizontal="left" vertical="top" wrapText="1"/>
    </xf>
    <xf numFmtId="0" fontId="7" fillId="0" borderId="2" xfId="2" applyFont="1" applyBorder="1" applyAlignment="1">
      <alignment horizontal="left" vertical="top" wrapText="1"/>
    </xf>
    <xf numFmtId="0" fontId="7" fillId="0" borderId="0" xfId="3" applyFont="1" applyAlignment="1">
      <alignment horizontal="left"/>
    </xf>
    <xf numFmtId="0" fontId="26" fillId="0" borderId="30" xfId="3" applyFont="1" applyBorder="1" applyAlignment="1">
      <alignment horizontal="left" vertical="top" wrapText="1"/>
    </xf>
    <xf numFmtId="0" fontId="7" fillId="0" borderId="41" xfId="3" applyFont="1" applyBorder="1" applyAlignment="1">
      <alignment horizontal="center"/>
    </xf>
    <xf numFmtId="0" fontId="7" fillId="0" borderId="42" xfId="3" applyFont="1" applyBorder="1" applyAlignment="1">
      <alignment horizontal="center"/>
    </xf>
    <xf numFmtId="0" fontId="7" fillId="0" borderId="38" xfId="3" applyFont="1" applyBorder="1" applyAlignment="1">
      <alignment horizontal="center"/>
    </xf>
    <xf numFmtId="0" fontId="0" fillId="2" borderId="30" xfId="0" applyBorder="1" applyAlignment="1">
      <alignment horizontal="left" vertical="center" wrapText="1"/>
    </xf>
    <xf numFmtId="0" fontId="0" fillId="0" borderId="41" xfId="0" applyFill="1" applyBorder="1" applyAlignment="1">
      <alignment horizontal="left" vertical="center" wrapText="1"/>
    </xf>
    <xf numFmtId="0" fontId="0" fillId="0" borderId="42" xfId="0" applyFill="1" applyBorder="1" applyAlignment="1">
      <alignment horizontal="left" vertical="center" wrapText="1"/>
    </xf>
    <xf numFmtId="0" fontId="0" fillId="0" borderId="38" xfId="0" applyFill="1" applyBorder="1" applyAlignment="1">
      <alignment horizontal="left" vertical="center" wrapText="1"/>
    </xf>
    <xf numFmtId="0" fontId="8" fillId="12" borderId="2" xfId="2" applyFont="1" applyFill="1" applyBorder="1" applyAlignment="1">
      <alignment horizontal="left"/>
    </xf>
    <xf numFmtId="0" fontId="8" fillId="12" borderId="3" xfId="2" applyFont="1" applyFill="1" applyBorder="1" applyAlignment="1">
      <alignment horizontal="left"/>
    </xf>
    <xf numFmtId="0" fontId="14" fillId="0" borderId="0" xfId="2" applyFont="1" applyAlignment="1">
      <alignment horizontal="center" vertical="top" wrapText="1"/>
    </xf>
    <xf numFmtId="0" fontId="5" fillId="0" borderId="0" xfId="2" applyAlignment="1">
      <alignment horizontal="center"/>
    </xf>
    <xf numFmtId="0" fontId="14" fillId="0" borderId="0" xfId="2" applyFont="1" applyAlignment="1">
      <alignment horizontal="center"/>
    </xf>
    <xf numFmtId="0" fontId="0" fillId="0" borderId="45"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23" xfId="0" applyFill="1" applyBorder="1" applyAlignment="1">
      <alignment horizontal="left" vertical="top" wrapText="1"/>
    </xf>
    <xf numFmtId="0" fontId="0" fillId="0" borderId="0" xfId="0" applyFill="1" applyAlignment="1">
      <alignment horizontal="left" vertical="top" wrapText="1"/>
    </xf>
    <xf numFmtId="0" fontId="0" fillId="0" borderId="5" xfId="0" applyFill="1" applyBorder="1" applyAlignment="1">
      <alignment horizontal="left" vertical="top" wrapText="1"/>
    </xf>
    <xf numFmtId="0" fontId="0" fillId="0" borderId="37" xfId="0" applyFill="1" applyBorder="1" applyAlignment="1">
      <alignment horizontal="left" vertical="top" wrapText="1"/>
    </xf>
    <xf numFmtId="0" fontId="0" fillId="0" borderId="17" xfId="0" applyFill="1" applyBorder="1" applyAlignment="1">
      <alignment horizontal="left" vertical="top" wrapText="1"/>
    </xf>
    <xf numFmtId="0" fontId="0" fillId="0" borderId="18" xfId="0" applyFill="1" applyBorder="1" applyAlignment="1">
      <alignment horizontal="left" vertical="top" wrapText="1"/>
    </xf>
    <xf numFmtId="0" fontId="29" fillId="0" borderId="0" xfId="3" applyFont="1" applyAlignment="1">
      <alignment horizontal="center" vertical="top" wrapText="1"/>
    </xf>
    <xf numFmtId="0" fontId="7" fillId="0" borderId="45"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0" xfId="0" applyFont="1" applyFill="1" applyAlignment="1">
      <alignment horizontal="center" vertical="center"/>
    </xf>
    <xf numFmtId="0" fontId="5" fillId="0" borderId="2" xfId="5" applyBorder="1" applyAlignment="1">
      <alignment horizontal="left" vertical="top" wrapText="1"/>
    </xf>
    <xf numFmtId="0" fontId="5" fillId="0" borderId="3" xfId="5" applyBorder="1" applyAlignment="1">
      <alignment horizontal="left" vertical="top" wrapText="1"/>
    </xf>
    <xf numFmtId="0" fontId="5" fillId="0" borderId="0" xfId="5" applyAlignment="1">
      <alignment horizontal="left" vertical="top" wrapText="1"/>
    </xf>
    <xf numFmtId="0" fontId="5" fillId="0" borderId="5" xfId="5" applyBorder="1" applyAlignment="1">
      <alignment horizontal="left" vertical="top" wrapText="1"/>
    </xf>
    <xf numFmtId="0" fontId="7" fillId="0" borderId="37" xfId="0" applyFont="1" applyFill="1" applyBorder="1" applyAlignment="1">
      <alignment horizontal="center" vertical="center"/>
    </xf>
    <xf numFmtId="0" fontId="7" fillId="0" borderId="17" xfId="0" applyFont="1" applyFill="1" applyBorder="1" applyAlignment="1">
      <alignment horizontal="center" vertical="center"/>
    </xf>
    <xf numFmtId="0" fontId="5" fillId="0" borderId="17" xfId="5" applyBorder="1" applyAlignment="1">
      <alignment horizontal="left" vertical="top" wrapText="1"/>
    </xf>
    <xf numFmtId="0" fontId="5" fillId="0" borderId="18" xfId="5" applyBorder="1" applyAlignment="1">
      <alignment horizontal="left" vertical="top" wrapText="1"/>
    </xf>
  </cellXfs>
  <cellStyles count="6">
    <cellStyle name="Comma" xfId="1" builtinId="3"/>
    <cellStyle name="Normal" xfId="0" builtinId="0"/>
    <cellStyle name="Normal 3 2" xfId="3" xr:uid="{B27B3BA1-A368-4A7B-A3E1-47ACA5A2E6FB}"/>
    <cellStyle name="Normal 3 2 2" xfId="5" xr:uid="{3DD69650-E510-4C47-9914-62A45927A44E}"/>
    <cellStyle name="Normal 9" xfId="2" xr:uid="{B425558F-6C39-4FA1-A41D-6D6A6B66F397}"/>
    <cellStyle name="Percent 3" xfId="4" xr:uid="{F4D740EE-734B-4DEF-B0C7-9F5FE1F3006D}"/>
  </cellStyles>
  <dxfs count="3">
    <dxf>
      <fill>
        <patternFill>
          <bgColor rgb="FFFFC00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5" Type="http://schemas.openxmlformats.org/officeDocument/2006/relationships/image" Target="../media/image13.png"/><Relationship Id="rId4" Type="http://schemas.openxmlformats.org/officeDocument/2006/relationships/image" Target="../media/image12.png"/></Relationships>
</file>

<file path=xl/drawings/_rels/drawing5.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20.png"/><Relationship Id="rId2" Type="http://schemas.openxmlformats.org/officeDocument/2006/relationships/image" Target="../media/image15.png"/><Relationship Id="rId1" Type="http://schemas.openxmlformats.org/officeDocument/2006/relationships/image" Target="../media/image14.png"/><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1</xdr:col>
      <xdr:colOff>62754</xdr:colOff>
      <xdr:row>22</xdr:row>
      <xdr:rowOff>89646</xdr:rowOff>
    </xdr:from>
    <xdr:to>
      <xdr:col>3</xdr:col>
      <xdr:colOff>927106</xdr:colOff>
      <xdr:row>43</xdr:row>
      <xdr:rowOff>8966</xdr:rowOff>
    </xdr:to>
    <xdr:pic>
      <xdr:nvPicPr>
        <xdr:cNvPr id="2" name="Picture 1">
          <a:extLst>
            <a:ext uri="{FF2B5EF4-FFF2-40B4-BE49-F238E27FC236}">
              <a16:creationId xmlns:a16="http://schemas.microsoft.com/office/drawing/2014/main" id="{FF40D4F3-2ABC-47C1-A39A-E1CEDC67EC97}"/>
            </a:ext>
          </a:extLst>
        </xdr:cNvPr>
        <xdr:cNvPicPr>
          <a:picLocks noChangeAspect="1"/>
        </xdr:cNvPicPr>
      </xdr:nvPicPr>
      <xdr:blipFill>
        <a:blip xmlns:r="http://schemas.openxmlformats.org/officeDocument/2006/relationships" r:embed="rId1"/>
        <a:stretch>
          <a:fillRect/>
        </a:stretch>
      </xdr:blipFill>
      <xdr:spPr>
        <a:xfrm>
          <a:off x="672354" y="9858486"/>
          <a:ext cx="6084052" cy="3759799"/>
        </a:xfrm>
        <a:prstGeom prst="rect">
          <a:avLst/>
        </a:prstGeom>
      </xdr:spPr>
    </xdr:pic>
    <xdr:clientData/>
  </xdr:twoCellAnchor>
  <xdr:twoCellAnchor>
    <xdr:from>
      <xdr:col>1</xdr:col>
      <xdr:colOff>2620256</xdr:colOff>
      <xdr:row>24</xdr:row>
      <xdr:rowOff>110778</xdr:rowOff>
    </xdr:from>
    <xdr:to>
      <xdr:col>2</xdr:col>
      <xdr:colOff>1981200</xdr:colOff>
      <xdr:row>26</xdr:row>
      <xdr:rowOff>67235</xdr:rowOff>
    </xdr:to>
    <xdr:sp macro="" textlink="">
      <xdr:nvSpPr>
        <xdr:cNvPr id="21" name="Callout: Bent Line 20">
          <a:extLst>
            <a:ext uri="{FF2B5EF4-FFF2-40B4-BE49-F238E27FC236}">
              <a16:creationId xmlns:a16="http://schemas.microsoft.com/office/drawing/2014/main" id="{4539433D-CAF2-41F6-8A02-730903736339}"/>
            </a:ext>
          </a:extLst>
        </xdr:cNvPr>
        <xdr:cNvSpPr/>
      </xdr:nvSpPr>
      <xdr:spPr>
        <a:xfrm>
          <a:off x="3229856" y="10245378"/>
          <a:ext cx="2012704" cy="322217"/>
        </a:xfrm>
        <a:prstGeom prst="borderCallout2">
          <a:avLst>
            <a:gd name="adj1" fmla="val 38669"/>
            <a:gd name="adj2" fmla="val -1060"/>
            <a:gd name="adj3" fmla="val 192327"/>
            <a:gd name="adj4" fmla="val -5758"/>
            <a:gd name="adj5" fmla="val 845940"/>
            <a:gd name="adj6" fmla="val 42114"/>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0">
              <a:solidFill>
                <a:sysClr val="windowText" lastClr="000000"/>
              </a:solidFill>
            </a:rPr>
            <a:t>Digestor </a:t>
          </a:r>
          <a:r>
            <a:rPr lang="en-GB" sz="1100" b="1">
              <a:solidFill>
                <a:sysClr val="windowText" lastClr="000000"/>
              </a:solidFill>
            </a:rPr>
            <a:t>(4,250 m3)</a:t>
          </a:r>
        </a:p>
      </xdr:txBody>
    </xdr:sp>
    <xdr:clientData/>
  </xdr:twoCellAnchor>
  <xdr:twoCellAnchor editAs="oneCell">
    <xdr:from>
      <xdr:col>4</xdr:col>
      <xdr:colOff>1515036</xdr:colOff>
      <xdr:row>21</xdr:row>
      <xdr:rowOff>71719</xdr:rowOff>
    </xdr:from>
    <xdr:to>
      <xdr:col>8</xdr:col>
      <xdr:colOff>390297</xdr:colOff>
      <xdr:row>50</xdr:row>
      <xdr:rowOff>172340</xdr:rowOff>
    </xdr:to>
    <xdr:pic>
      <xdr:nvPicPr>
        <xdr:cNvPr id="22" name="Picture 21">
          <a:extLst>
            <a:ext uri="{FF2B5EF4-FFF2-40B4-BE49-F238E27FC236}">
              <a16:creationId xmlns:a16="http://schemas.microsoft.com/office/drawing/2014/main" id="{45A45376-121B-4C59-8CD6-A89CAD22D0CB}"/>
            </a:ext>
          </a:extLst>
        </xdr:cNvPr>
        <xdr:cNvPicPr>
          <a:picLocks noChangeAspect="1"/>
        </xdr:cNvPicPr>
      </xdr:nvPicPr>
      <xdr:blipFill>
        <a:blip xmlns:r="http://schemas.openxmlformats.org/officeDocument/2006/relationships" r:embed="rId2"/>
        <a:stretch>
          <a:fillRect/>
        </a:stretch>
      </xdr:blipFill>
      <xdr:spPr>
        <a:xfrm>
          <a:off x="8860716" y="9657679"/>
          <a:ext cx="5183725" cy="5404140"/>
        </a:xfrm>
        <a:prstGeom prst="rect">
          <a:avLst/>
        </a:prstGeom>
      </xdr:spPr>
    </xdr:pic>
    <xdr:clientData/>
  </xdr:twoCellAnchor>
  <xdr:twoCellAnchor>
    <xdr:from>
      <xdr:col>4</xdr:col>
      <xdr:colOff>1943996</xdr:colOff>
      <xdr:row>28</xdr:row>
      <xdr:rowOff>26985</xdr:rowOff>
    </xdr:from>
    <xdr:to>
      <xdr:col>8</xdr:col>
      <xdr:colOff>8074</xdr:colOff>
      <xdr:row>49</xdr:row>
      <xdr:rowOff>2289</xdr:rowOff>
    </xdr:to>
    <xdr:grpSp>
      <xdr:nvGrpSpPr>
        <xdr:cNvPr id="23" name="Group 22">
          <a:extLst>
            <a:ext uri="{FF2B5EF4-FFF2-40B4-BE49-F238E27FC236}">
              <a16:creationId xmlns:a16="http://schemas.microsoft.com/office/drawing/2014/main" id="{39E5BFFA-5E49-4A99-96AB-EFAFF872FF35}"/>
            </a:ext>
          </a:extLst>
        </xdr:cNvPr>
        <xdr:cNvGrpSpPr/>
      </xdr:nvGrpSpPr>
      <xdr:grpSpPr>
        <a:xfrm>
          <a:off x="9452871" y="18013360"/>
          <a:ext cx="4493453" cy="3975804"/>
          <a:chOff x="1567009" y="12147362"/>
          <a:chExt cx="4425520" cy="3878170"/>
        </a:xfrm>
      </xdr:grpSpPr>
      <xdr:grpSp>
        <xdr:nvGrpSpPr>
          <xdr:cNvPr id="24" name="Group 23">
            <a:extLst>
              <a:ext uri="{FF2B5EF4-FFF2-40B4-BE49-F238E27FC236}">
                <a16:creationId xmlns:a16="http://schemas.microsoft.com/office/drawing/2014/main" id="{393C3C9B-97A1-AC97-895D-F9F730BFFAFD}"/>
              </a:ext>
            </a:extLst>
          </xdr:cNvPr>
          <xdr:cNvGrpSpPr/>
        </xdr:nvGrpSpPr>
        <xdr:grpSpPr>
          <a:xfrm>
            <a:off x="1567009" y="12147362"/>
            <a:ext cx="4425520" cy="3878170"/>
            <a:chOff x="1567009" y="12147362"/>
            <a:chExt cx="4425520" cy="3878170"/>
          </a:xfrm>
        </xdr:grpSpPr>
        <xdr:grpSp>
          <xdr:nvGrpSpPr>
            <xdr:cNvPr id="26" name="Group 25">
              <a:extLst>
                <a:ext uri="{FF2B5EF4-FFF2-40B4-BE49-F238E27FC236}">
                  <a16:creationId xmlns:a16="http://schemas.microsoft.com/office/drawing/2014/main" id="{66957632-E1A4-189A-8526-9D5A69343912}"/>
                </a:ext>
              </a:extLst>
            </xdr:cNvPr>
            <xdr:cNvGrpSpPr/>
          </xdr:nvGrpSpPr>
          <xdr:grpSpPr>
            <a:xfrm>
              <a:off x="1567009" y="13897224"/>
              <a:ext cx="4425520" cy="2128308"/>
              <a:chOff x="1567009" y="13897224"/>
              <a:chExt cx="4425520" cy="2128308"/>
            </a:xfrm>
          </xdr:grpSpPr>
          <xdr:grpSp>
            <xdr:nvGrpSpPr>
              <xdr:cNvPr id="28" name="Group 27">
                <a:extLst>
                  <a:ext uri="{FF2B5EF4-FFF2-40B4-BE49-F238E27FC236}">
                    <a16:creationId xmlns:a16="http://schemas.microsoft.com/office/drawing/2014/main" id="{4706A439-19EE-4674-A457-3F23E1DC6008}"/>
                  </a:ext>
                </a:extLst>
              </xdr:cNvPr>
              <xdr:cNvGrpSpPr/>
            </xdr:nvGrpSpPr>
            <xdr:grpSpPr>
              <a:xfrm>
                <a:off x="1567009" y="13897224"/>
                <a:ext cx="4425520" cy="2128308"/>
                <a:chOff x="15698871" y="11790683"/>
                <a:chExt cx="3779553" cy="1807635"/>
              </a:xfrm>
            </xdr:grpSpPr>
            <xdr:grpSp>
              <xdr:nvGrpSpPr>
                <xdr:cNvPr id="30" name="Group 29">
                  <a:extLst>
                    <a:ext uri="{FF2B5EF4-FFF2-40B4-BE49-F238E27FC236}">
                      <a16:creationId xmlns:a16="http://schemas.microsoft.com/office/drawing/2014/main" id="{E79C5B47-B17E-F189-6F02-C16F9080E091}"/>
                    </a:ext>
                  </a:extLst>
                </xdr:cNvPr>
                <xdr:cNvGrpSpPr/>
              </xdr:nvGrpSpPr>
              <xdr:grpSpPr>
                <a:xfrm>
                  <a:off x="15698871" y="11790683"/>
                  <a:ext cx="3779553" cy="1807635"/>
                  <a:chOff x="15698871" y="11790683"/>
                  <a:chExt cx="3779553" cy="1807635"/>
                </a:xfrm>
              </xdr:grpSpPr>
              <xdr:grpSp>
                <xdr:nvGrpSpPr>
                  <xdr:cNvPr id="32" name="Group 31">
                    <a:extLst>
                      <a:ext uri="{FF2B5EF4-FFF2-40B4-BE49-F238E27FC236}">
                        <a16:creationId xmlns:a16="http://schemas.microsoft.com/office/drawing/2014/main" id="{48958AD3-7E43-19B4-663A-27585CCC7036}"/>
                      </a:ext>
                    </a:extLst>
                  </xdr:cNvPr>
                  <xdr:cNvGrpSpPr/>
                </xdr:nvGrpSpPr>
                <xdr:grpSpPr>
                  <a:xfrm>
                    <a:off x="15698871" y="11790683"/>
                    <a:ext cx="3779553" cy="1807635"/>
                    <a:chOff x="15698871" y="11790683"/>
                    <a:chExt cx="3779553" cy="1807635"/>
                  </a:xfrm>
                </xdr:grpSpPr>
                <xdr:sp macro="" textlink="">
                  <xdr:nvSpPr>
                    <xdr:cNvPr id="34" name="Arrow: Right 33">
                      <a:extLst>
                        <a:ext uri="{FF2B5EF4-FFF2-40B4-BE49-F238E27FC236}">
                          <a16:creationId xmlns:a16="http://schemas.microsoft.com/office/drawing/2014/main" id="{DC5A3852-F9B3-FA2F-D42B-41854E19192D}"/>
                        </a:ext>
                      </a:extLst>
                    </xdr:cNvPr>
                    <xdr:cNvSpPr/>
                  </xdr:nvSpPr>
                  <xdr:spPr>
                    <a:xfrm rot="20612418">
                      <a:off x="18602931" y="11790683"/>
                      <a:ext cx="512419" cy="18498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5" name="Arrow: Right 34">
                      <a:extLst>
                        <a:ext uri="{FF2B5EF4-FFF2-40B4-BE49-F238E27FC236}">
                          <a16:creationId xmlns:a16="http://schemas.microsoft.com/office/drawing/2014/main" id="{3D2DB1D8-0484-2FD2-5FD8-5F8AB1E48A51}"/>
                        </a:ext>
                      </a:extLst>
                    </xdr:cNvPr>
                    <xdr:cNvSpPr/>
                  </xdr:nvSpPr>
                  <xdr:spPr>
                    <a:xfrm rot="11971104">
                      <a:off x="15698871" y="11997197"/>
                      <a:ext cx="517941" cy="18300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6" name="TextBox 35">
                      <a:extLst>
                        <a:ext uri="{FF2B5EF4-FFF2-40B4-BE49-F238E27FC236}">
                          <a16:creationId xmlns:a16="http://schemas.microsoft.com/office/drawing/2014/main" id="{8FEB0FCE-C3AF-8976-6244-8311EEA00944}"/>
                        </a:ext>
                      </a:extLst>
                    </xdr:cNvPr>
                    <xdr:cNvSpPr txBox="1"/>
                  </xdr:nvSpPr>
                  <xdr:spPr>
                    <a:xfrm>
                      <a:off x="17268617" y="13217380"/>
                      <a:ext cx="867720" cy="3809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Impermeable</a:t>
                      </a:r>
                      <a:r>
                        <a:rPr lang="en-GB" sz="1100" baseline="0"/>
                        <a:t> ground</a:t>
                      </a:r>
                      <a:endParaRPr lang="en-GB" sz="1100"/>
                    </a:p>
                  </xdr:txBody>
                </xdr:sp>
                <xdr:sp macro="" textlink="">
                  <xdr:nvSpPr>
                    <xdr:cNvPr id="37" name="TextBox 36">
                      <a:extLst>
                        <a:ext uri="{FF2B5EF4-FFF2-40B4-BE49-F238E27FC236}">
                          <a16:creationId xmlns:a16="http://schemas.microsoft.com/office/drawing/2014/main" id="{AB5D03B7-B812-01E6-893B-88C59045DDEF}"/>
                        </a:ext>
                      </a:extLst>
                    </xdr:cNvPr>
                    <xdr:cNvSpPr txBox="1"/>
                  </xdr:nvSpPr>
                  <xdr:spPr>
                    <a:xfrm>
                      <a:off x="18362047" y="12430333"/>
                      <a:ext cx="1116377" cy="228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Permeable</a:t>
                      </a:r>
                      <a:r>
                        <a:rPr lang="en-GB" sz="1100" baseline="0"/>
                        <a:t> ground</a:t>
                      </a:r>
                      <a:endParaRPr lang="en-GB" sz="1100"/>
                    </a:p>
                  </xdr:txBody>
                </xdr:sp>
              </xdr:grpSp>
              <xdr:cxnSp macro="">
                <xdr:nvCxnSpPr>
                  <xdr:cNvPr id="33" name="Straight Arrow Connector 32">
                    <a:extLst>
                      <a:ext uri="{FF2B5EF4-FFF2-40B4-BE49-F238E27FC236}">
                        <a16:creationId xmlns:a16="http://schemas.microsoft.com/office/drawing/2014/main" id="{6ED781AF-006F-D5D1-A20A-B5B9CAABEE00}"/>
                      </a:ext>
                    </a:extLst>
                  </xdr:cNvPr>
                  <xdr:cNvCxnSpPr>
                    <a:cxnSpLocks/>
                  </xdr:cNvCxnSpPr>
                </xdr:nvCxnSpPr>
                <xdr:spPr>
                  <a:xfrm flipH="1" flipV="1">
                    <a:off x="17946151" y="12118543"/>
                    <a:ext cx="413000" cy="401742"/>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cxnSp macro="">
              <xdr:nvCxnSpPr>
                <xdr:cNvPr id="31" name="Straight Arrow Connector 30">
                  <a:extLst>
                    <a:ext uri="{FF2B5EF4-FFF2-40B4-BE49-F238E27FC236}">
                      <a16:creationId xmlns:a16="http://schemas.microsoft.com/office/drawing/2014/main" id="{2AE63411-4CA0-8B9A-8B34-D1E08B6F6D18}"/>
                    </a:ext>
                  </a:extLst>
                </xdr:cNvPr>
                <xdr:cNvCxnSpPr>
                  <a:cxnSpLocks/>
                  <a:stCxn id="36" idx="0"/>
                </xdr:cNvCxnSpPr>
              </xdr:nvCxnSpPr>
              <xdr:spPr>
                <a:xfrm flipH="1" flipV="1">
                  <a:off x="17352352" y="12909460"/>
                  <a:ext cx="350125" cy="30792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sp macro="" textlink="">
            <xdr:nvSpPr>
              <xdr:cNvPr id="29" name="Arrow: Right 28">
                <a:extLst>
                  <a:ext uri="{FF2B5EF4-FFF2-40B4-BE49-F238E27FC236}">
                    <a16:creationId xmlns:a16="http://schemas.microsoft.com/office/drawing/2014/main" id="{35C593C2-7B75-B60D-18D3-845E751A648B}"/>
                  </a:ext>
                </a:extLst>
              </xdr:cNvPr>
              <xdr:cNvSpPr/>
            </xdr:nvSpPr>
            <xdr:spPr>
              <a:xfrm rot="11184565">
                <a:off x="2395732" y="14428964"/>
                <a:ext cx="582792" cy="222928"/>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sp macro="" textlink="">
          <xdr:nvSpPr>
            <xdr:cNvPr id="27" name="Arrow: Right 26">
              <a:extLst>
                <a:ext uri="{FF2B5EF4-FFF2-40B4-BE49-F238E27FC236}">
                  <a16:creationId xmlns:a16="http://schemas.microsoft.com/office/drawing/2014/main" id="{504C1C40-93DB-E77E-A0EE-15C4392EE3E8}"/>
                </a:ext>
              </a:extLst>
            </xdr:cNvPr>
            <xdr:cNvSpPr/>
          </xdr:nvSpPr>
          <xdr:spPr>
            <a:xfrm rot="16733889">
              <a:off x="3880344" y="12321893"/>
              <a:ext cx="571333" cy="22227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sp macro="" textlink="">
        <xdr:nvSpPr>
          <xdr:cNvPr id="25" name="Arrow: Right 24">
            <a:extLst>
              <a:ext uri="{FF2B5EF4-FFF2-40B4-BE49-F238E27FC236}">
                <a16:creationId xmlns:a16="http://schemas.microsoft.com/office/drawing/2014/main" id="{10F827A3-D875-D47A-5F19-6E40CCC4042D}"/>
              </a:ext>
            </a:extLst>
          </xdr:cNvPr>
          <xdr:cNvSpPr/>
        </xdr:nvSpPr>
        <xdr:spPr>
          <a:xfrm rot="20387318">
            <a:off x="3913274" y="14535394"/>
            <a:ext cx="603454" cy="21782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xdr:from>
      <xdr:col>8</xdr:col>
      <xdr:colOff>663388</xdr:colOff>
      <xdr:row>21</xdr:row>
      <xdr:rowOff>89647</xdr:rowOff>
    </xdr:from>
    <xdr:to>
      <xdr:col>11</xdr:col>
      <xdr:colOff>540211</xdr:colOff>
      <xdr:row>45</xdr:row>
      <xdr:rowOff>134471</xdr:rowOff>
    </xdr:to>
    <xdr:pic>
      <xdr:nvPicPr>
        <xdr:cNvPr id="38" name="Picture 37">
          <a:extLst>
            <a:ext uri="{FF2B5EF4-FFF2-40B4-BE49-F238E27FC236}">
              <a16:creationId xmlns:a16="http://schemas.microsoft.com/office/drawing/2014/main" id="{C192AF95-7F37-4A67-94DE-517D7E7015D5}"/>
            </a:ext>
          </a:extLst>
        </xdr:cNvPr>
        <xdr:cNvPicPr>
          <a:picLocks noChangeAspect="1"/>
        </xdr:cNvPicPr>
      </xdr:nvPicPr>
      <xdr:blipFill>
        <a:blip xmlns:r="http://schemas.openxmlformats.org/officeDocument/2006/relationships" r:embed="rId3"/>
        <a:stretch>
          <a:fillRect/>
        </a:stretch>
      </xdr:blipFill>
      <xdr:spPr>
        <a:xfrm>
          <a:off x="14120308" y="9675607"/>
          <a:ext cx="5347983" cy="4433944"/>
        </a:xfrm>
        <a:prstGeom prst="rect">
          <a:avLst/>
        </a:prstGeom>
      </xdr:spPr>
    </xdr:pic>
    <xdr:clientData/>
  </xdr:twoCellAnchor>
  <xdr:twoCellAnchor>
    <xdr:from>
      <xdr:col>10</xdr:col>
      <xdr:colOff>208640</xdr:colOff>
      <xdr:row>33</xdr:row>
      <xdr:rowOff>140761</xdr:rowOff>
    </xdr:from>
    <xdr:to>
      <xdr:col>10</xdr:col>
      <xdr:colOff>787728</xdr:colOff>
      <xdr:row>35</xdr:row>
      <xdr:rowOff>61696</xdr:rowOff>
    </xdr:to>
    <xdr:sp macro="" textlink="">
      <xdr:nvSpPr>
        <xdr:cNvPr id="39" name="TextBox 38">
          <a:extLst>
            <a:ext uri="{FF2B5EF4-FFF2-40B4-BE49-F238E27FC236}">
              <a16:creationId xmlns:a16="http://schemas.microsoft.com/office/drawing/2014/main" id="{CB53BD87-80E6-4C4E-8863-7763DC772D29}"/>
            </a:ext>
          </a:extLst>
        </xdr:cNvPr>
        <xdr:cNvSpPr txBox="1"/>
      </xdr:nvSpPr>
      <xdr:spPr>
        <a:xfrm>
          <a:off x="17521280" y="11921281"/>
          <a:ext cx="579088" cy="2866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&gt;100m</a:t>
          </a:r>
        </a:p>
      </xdr:txBody>
    </xdr:sp>
    <xdr:clientData/>
  </xdr:twoCellAnchor>
  <xdr:twoCellAnchor>
    <xdr:from>
      <xdr:col>8</xdr:col>
      <xdr:colOff>949771</xdr:colOff>
      <xdr:row>40</xdr:row>
      <xdr:rowOff>164821</xdr:rowOff>
    </xdr:from>
    <xdr:to>
      <xdr:col>9</xdr:col>
      <xdr:colOff>315602</xdr:colOff>
      <xdr:row>42</xdr:row>
      <xdr:rowOff>63286</xdr:rowOff>
    </xdr:to>
    <xdr:sp macro="" textlink="">
      <xdr:nvSpPr>
        <xdr:cNvPr id="40" name="TextBox 39">
          <a:extLst>
            <a:ext uri="{FF2B5EF4-FFF2-40B4-BE49-F238E27FC236}">
              <a16:creationId xmlns:a16="http://schemas.microsoft.com/office/drawing/2014/main" id="{9D24395C-FFD7-4DF6-90E4-209C41C0ACDD}"/>
            </a:ext>
          </a:extLst>
        </xdr:cNvPr>
        <xdr:cNvSpPr txBox="1"/>
      </xdr:nvSpPr>
      <xdr:spPr>
        <a:xfrm>
          <a:off x="14406691" y="13225501"/>
          <a:ext cx="1141291" cy="264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Ocean</a:t>
          </a:r>
          <a:r>
            <a:rPr lang="en-GB" sz="1100" baseline="0"/>
            <a:t>/beach</a:t>
          </a:r>
          <a:endParaRPr lang="en-GB" sz="1100"/>
        </a:p>
      </xdr:txBody>
    </xdr:sp>
    <xdr:clientData/>
  </xdr:twoCellAnchor>
  <xdr:twoCellAnchor>
    <xdr:from>
      <xdr:col>9</xdr:col>
      <xdr:colOff>692507</xdr:colOff>
      <xdr:row>41</xdr:row>
      <xdr:rowOff>63226</xdr:rowOff>
    </xdr:from>
    <xdr:to>
      <xdr:col>9</xdr:col>
      <xdr:colOff>1223224</xdr:colOff>
      <xdr:row>42</xdr:row>
      <xdr:rowOff>89029</xdr:rowOff>
    </xdr:to>
    <xdr:sp macro="" textlink="">
      <xdr:nvSpPr>
        <xdr:cNvPr id="41" name="TextBox 40">
          <a:extLst>
            <a:ext uri="{FF2B5EF4-FFF2-40B4-BE49-F238E27FC236}">
              <a16:creationId xmlns:a16="http://schemas.microsoft.com/office/drawing/2014/main" id="{5E02BF49-DCB3-4DA6-991A-DC86BB0122BF}"/>
            </a:ext>
          </a:extLst>
        </xdr:cNvPr>
        <xdr:cNvSpPr txBox="1"/>
      </xdr:nvSpPr>
      <xdr:spPr>
        <a:xfrm>
          <a:off x="15924887" y="13306786"/>
          <a:ext cx="530717" cy="2086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30m</a:t>
          </a:r>
        </a:p>
      </xdr:txBody>
    </xdr:sp>
    <xdr:clientData/>
  </xdr:twoCellAnchor>
  <xdr:twoCellAnchor>
    <xdr:from>
      <xdr:col>9</xdr:col>
      <xdr:colOff>1012066</xdr:colOff>
      <xdr:row>37</xdr:row>
      <xdr:rowOff>146436</xdr:rowOff>
    </xdr:from>
    <xdr:to>
      <xdr:col>9</xdr:col>
      <xdr:colOff>1980003</xdr:colOff>
      <xdr:row>39</xdr:row>
      <xdr:rowOff>141434</xdr:rowOff>
    </xdr:to>
    <xdr:sp macro="" textlink="">
      <xdr:nvSpPr>
        <xdr:cNvPr id="42" name="Rectangle 41">
          <a:extLst>
            <a:ext uri="{FF2B5EF4-FFF2-40B4-BE49-F238E27FC236}">
              <a16:creationId xmlns:a16="http://schemas.microsoft.com/office/drawing/2014/main" id="{6181F78B-FCA6-4AAA-8A88-3E7167915EC7}"/>
            </a:ext>
          </a:extLst>
        </xdr:cNvPr>
        <xdr:cNvSpPr/>
      </xdr:nvSpPr>
      <xdr:spPr>
        <a:xfrm rot="19549859" flipV="1">
          <a:off x="16244446" y="12658476"/>
          <a:ext cx="967937" cy="360758"/>
        </a:xfrm>
        <a:prstGeom prst="rect">
          <a:avLst/>
        </a:prstGeom>
        <a:solidFill>
          <a:schemeClr val="accent1">
            <a:alpha val="54000"/>
          </a:schemeClr>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518624</xdr:colOff>
      <xdr:row>27</xdr:row>
      <xdr:rowOff>147558</xdr:rowOff>
    </xdr:from>
    <xdr:to>
      <xdr:col>10</xdr:col>
      <xdr:colOff>1000886</xdr:colOff>
      <xdr:row>29</xdr:row>
      <xdr:rowOff>39477</xdr:rowOff>
    </xdr:to>
    <xdr:sp macro="" textlink="">
      <xdr:nvSpPr>
        <xdr:cNvPr id="43" name="TextBox 42">
          <a:extLst>
            <a:ext uri="{FF2B5EF4-FFF2-40B4-BE49-F238E27FC236}">
              <a16:creationId xmlns:a16="http://schemas.microsoft.com/office/drawing/2014/main" id="{EE041D1C-7A42-4498-B2F9-3DB6E14F3DF8}"/>
            </a:ext>
          </a:extLst>
        </xdr:cNvPr>
        <xdr:cNvSpPr txBox="1"/>
      </xdr:nvSpPr>
      <xdr:spPr>
        <a:xfrm>
          <a:off x="17831264" y="10830798"/>
          <a:ext cx="482262" cy="257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Inlet</a:t>
          </a:r>
        </a:p>
      </xdr:txBody>
    </xdr:sp>
    <xdr:clientData/>
  </xdr:twoCellAnchor>
  <xdr:twoCellAnchor>
    <xdr:from>
      <xdr:col>10</xdr:col>
      <xdr:colOff>863341</xdr:colOff>
      <xdr:row>39</xdr:row>
      <xdr:rowOff>114668</xdr:rowOff>
    </xdr:from>
    <xdr:to>
      <xdr:col>11</xdr:col>
      <xdr:colOff>596602</xdr:colOff>
      <xdr:row>42</xdr:row>
      <xdr:rowOff>47734</xdr:rowOff>
    </xdr:to>
    <xdr:sp macro="" textlink="">
      <xdr:nvSpPr>
        <xdr:cNvPr id="44" name="TextBox 43">
          <a:extLst>
            <a:ext uri="{FF2B5EF4-FFF2-40B4-BE49-F238E27FC236}">
              <a16:creationId xmlns:a16="http://schemas.microsoft.com/office/drawing/2014/main" id="{45AB2029-9875-4DF4-805D-C0992FD20135}"/>
            </a:ext>
          </a:extLst>
        </xdr:cNvPr>
        <xdr:cNvSpPr txBox="1"/>
      </xdr:nvSpPr>
      <xdr:spPr>
        <a:xfrm>
          <a:off x="18175981" y="12992468"/>
          <a:ext cx="1348701" cy="4817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Grassy area- potential</a:t>
          </a:r>
          <a:r>
            <a:rPr lang="en-GB" sz="1100" baseline="0"/>
            <a:t> ecology</a:t>
          </a:r>
          <a:endParaRPr lang="en-GB" sz="1100"/>
        </a:p>
      </xdr:txBody>
    </xdr:sp>
    <xdr:clientData/>
  </xdr:twoCellAnchor>
  <xdr:twoCellAnchor>
    <xdr:from>
      <xdr:col>10</xdr:col>
      <xdr:colOff>32779</xdr:colOff>
      <xdr:row>38</xdr:row>
      <xdr:rowOff>132934</xdr:rowOff>
    </xdr:from>
    <xdr:to>
      <xdr:col>10</xdr:col>
      <xdr:colOff>497208</xdr:colOff>
      <xdr:row>40</xdr:row>
      <xdr:rowOff>50478</xdr:rowOff>
    </xdr:to>
    <xdr:sp macro="" textlink="">
      <xdr:nvSpPr>
        <xdr:cNvPr id="45" name="TextBox 44">
          <a:extLst>
            <a:ext uri="{FF2B5EF4-FFF2-40B4-BE49-F238E27FC236}">
              <a16:creationId xmlns:a16="http://schemas.microsoft.com/office/drawing/2014/main" id="{05190022-6411-437C-AC3B-0908A1B1311D}"/>
            </a:ext>
          </a:extLst>
        </xdr:cNvPr>
        <xdr:cNvSpPr txBox="1"/>
      </xdr:nvSpPr>
      <xdr:spPr>
        <a:xfrm>
          <a:off x="17345419" y="12827854"/>
          <a:ext cx="464429" cy="2833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13m</a:t>
          </a:r>
        </a:p>
      </xdr:txBody>
    </xdr:sp>
    <xdr:clientData/>
  </xdr:twoCellAnchor>
  <xdr:twoCellAnchor>
    <xdr:from>
      <xdr:col>9</xdr:col>
      <xdr:colOff>1890224</xdr:colOff>
      <xdr:row>38</xdr:row>
      <xdr:rowOff>102735</xdr:rowOff>
    </xdr:from>
    <xdr:to>
      <xdr:col>9</xdr:col>
      <xdr:colOff>2074864</xdr:colOff>
      <xdr:row>40</xdr:row>
      <xdr:rowOff>33518</xdr:rowOff>
    </xdr:to>
    <xdr:cxnSp macro="">
      <xdr:nvCxnSpPr>
        <xdr:cNvPr id="46" name="Straight Arrow Connector 45">
          <a:extLst>
            <a:ext uri="{FF2B5EF4-FFF2-40B4-BE49-F238E27FC236}">
              <a16:creationId xmlns:a16="http://schemas.microsoft.com/office/drawing/2014/main" id="{AD69A74F-8982-4A73-ABF5-43CB8410F24F}"/>
            </a:ext>
          </a:extLst>
        </xdr:cNvPr>
        <xdr:cNvCxnSpPr/>
      </xdr:nvCxnSpPr>
      <xdr:spPr>
        <a:xfrm>
          <a:off x="17122604" y="12797655"/>
          <a:ext cx="184640" cy="296543"/>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699248</xdr:colOff>
      <xdr:row>39</xdr:row>
      <xdr:rowOff>143436</xdr:rowOff>
    </xdr:from>
    <xdr:to>
      <xdr:col>9</xdr:col>
      <xdr:colOff>1004048</xdr:colOff>
      <xdr:row>41</xdr:row>
      <xdr:rowOff>53788</xdr:rowOff>
    </xdr:to>
    <xdr:cxnSp macro="">
      <xdr:nvCxnSpPr>
        <xdr:cNvPr id="47" name="Straight Arrow Connector 46">
          <a:extLst>
            <a:ext uri="{FF2B5EF4-FFF2-40B4-BE49-F238E27FC236}">
              <a16:creationId xmlns:a16="http://schemas.microsoft.com/office/drawing/2014/main" id="{7091F790-6B6B-418D-B5B5-6F04DFA3B128}"/>
            </a:ext>
          </a:extLst>
        </xdr:cNvPr>
        <xdr:cNvCxnSpPr/>
      </xdr:nvCxnSpPr>
      <xdr:spPr>
        <a:xfrm flipH="1">
          <a:off x="15931628" y="13021236"/>
          <a:ext cx="304800" cy="276112"/>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1828800</xdr:colOff>
      <xdr:row>29</xdr:row>
      <xdr:rowOff>170330</xdr:rowOff>
    </xdr:from>
    <xdr:to>
      <xdr:col>10</xdr:col>
      <xdr:colOff>654424</xdr:colOff>
      <xdr:row>36</xdr:row>
      <xdr:rowOff>134471</xdr:rowOff>
    </xdr:to>
    <xdr:cxnSp macro="">
      <xdr:nvCxnSpPr>
        <xdr:cNvPr id="48" name="Straight Arrow Connector 47">
          <a:extLst>
            <a:ext uri="{FF2B5EF4-FFF2-40B4-BE49-F238E27FC236}">
              <a16:creationId xmlns:a16="http://schemas.microsoft.com/office/drawing/2014/main" id="{43064511-1F84-47D5-BD73-E00718242929}"/>
            </a:ext>
          </a:extLst>
        </xdr:cNvPr>
        <xdr:cNvCxnSpPr/>
      </xdr:nvCxnSpPr>
      <xdr:spPr>
        <a:xfrm flipH="1">
          <a:off x="17061180" y="11219330"/>
          <a:ext cx="905884" cy="1244301"/>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51315</xdr:colOff>
      <xdr:row>77</xdr:row>
      <xdr:rowOff>89646</xdr:rowOff>
    </xdr:from>
    <xdr:to>
      <xdr:col>2</xdr:col>
      <xdr:colOff>871369</xdr:colOff>
      <xdr:row>82</xdr:row>
      <xdr:rowOff>105532</xdr:rowOff>
    </xdr:to>
    <xdr:pic>
      <xdr:nvPicPr>
        <xdr:cNvPr id="49" name="Picture 48">
          <a:extLst>
            <a:ext uri="{FF2B5EF4-FFF2-40B4-BE49-F238E27FC236}">
              <a16:creationId xmlns:a16="http://schemas.microsoft.com/office/drawing/2014/main" id="{DA0D6647-CE22-40B4-9BC9-50BD55C17282}"/>
            </a:ext>
          </a:extLst>
        </xdr:cNvPr>
        <xdr:cNvPicPr>
          <a:picLocks noChangeAspect="1"/>
        </xdr:cNvPicPr>
      </xdr:nvPicPr>
      <xdr:blipFill rotWithShape="1">
        <a:blip xmlns:r="http://schemas.openxmlformats.org/officeDocument/2006/relationships" r:embed="rId4"/>
        <a:srcRect t="2783"/>
        <a:stretch/>
      </xdr:blipFill>
      <xdr:spPr>
        <a:xfrm>
          <a:off x="660915" y="26904426"/>
          <a:ext cx="3471814" cy="930286"/>
        </a:xfrm>
        <a:prstGeom prst="rect">
          <a:avLst/>
        </a:prstGeom>
      </xdr:spPr>
    </xdr:pic>
    <xdr:clientData/>
  </xdr:twoCellAnchor>
  <xdr:twoCellAnchor editAs="oneCell">
    <xdr:from>
      <xdr:col>1</xdr:col>
      <xdr:colOff>98511</xdr:colOff>
      <xdr:row>61</xdr:row>
      <xdr:rowOff>134471</xdr:rowOff>
    </xdr:from>
    <xdr:to>
      <xdr:col>2</xdr:col>
      <xdr:colOff>225916</xdr:colOff>
      <xdr:row>66</xdr:row>
      <xdr:rowOff>122387</xdr:rowOff>
    </xdr:to>
    <xdr:pic>
      <xdr:nvPicPr>
        <xdr:cNvPr id="50" name="Picture 49">
          <a:extLst>
            <a:ext uri="{FF2B5EF4-FFF2-40B4-BE49-F238E27FC236}">
              <a16:creationId xmlns:a16="http://schemas.microsoft.com/office/drawing/2014/main" id="{39F9A39A-2AC5-487D-B0B4-6FDF46195830}"/>
            </a:ext>
          </a:extLst>
        </xdr:cNvPr>
        <xdr:cNvPicPr>
          <a:picLocks noChangeAspect="1"/>
        </xdr:cNvPicPr>
      </xdr:nvPicPr>
      <xdr:blipFill>
        <a:blip xmlns:r="http://schemas.openxmlformats.org/officeDocument/2006/relationships" r:embed="rId5"/>
        <a:stretch>
          <a:fillRect/>
        </a:stretch>
      </xdr:blipFill>
      <xdr:spPr>
        <a:xfrm>
          <a:off x="708111" y="22887791"/>
          <a:ext cx="2779165" cy="19995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24</xdr:col>
      <xdr:colOff>0</xdr:colOff>
      <xdr:row>5</xdr:row>
      <xdr:rowOff>0</xdr:rowOff>
    </xdr:from>
    <xdr:to>
      <xdr:col>37</xdr:col>
      <xdr:colOff>399009</xdr:colOff>
      <xdr:row>6</xdr:row>
      <xdr:rowOff>1516579</xdr:rowOff>
    </xdr:to>
    <xdr:pic>
      <xdr:nvPicPr>
        <xdr:cNvPr id="20" name="Picture 19">
          <a:extLst>
            <a:ext uri="{FF2B5EF4-FFF2-40B4-BE49-F238E27FC236}">
              <a16:creationId xmlns:a16="http://schemas.microsoft.com/office/drawing/2014/main" id="{FC87CEDE-50E9-481E-AE95-4C340FF99864}"/>
            </a:ext>
          </a:extLst>
        </xdr:cNvPr>
        <xdr:cNvPicPr>
          <a:picLocks noChangeAspect="1"/>
        </xdr:cNvPicPr>
      </xdr:nvPicPr>
      <xdr:blipFill>
        <a:blip xmlns:r="http://schemas.openxmlformats.org/officeDocument/2006/relationships" r:embed="rId1"/>
        <a:stretch>
          <a:fillRect/>
        </a:stretch>
      </xdr:blipFill>
      <xdr:spPr>
        <a:xfrm>
          <a:off x="21701760" y="10751820"/>
          <a:ext cx="8323809" cy="60199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222918</xdr:colOff>
      <xdr:row>26</xdr:row>
      <xdr:rowOff>44416</xdr:rowOff>
    </xdr:from>
    <xdr:to>
      <xdr:col>16</xdr:col>
      <xdr:colOff>288133</xdr:colOff>
      <xdr:row>44</xdr:row>
      <xdr:rowOff>73348</xdr:rowOff>
    </xdr:to>
    <xdr:pic>
      <xdr:nvPicPr>
        <xdr:cNvPr id="20" name="Picture 19" descr="image">
          <a:extLst>
            <a:ext uri="{FF2B5EF4-FFF2-40B4-BE49-F238E27FC236}">
              <a16:creationId xmlns:a16="http://schemas.microsoft.com/office/drawing/2014/main" id="{E04A8E66-72D5-4C1F-8078-1DE9E01111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65682" y="4775743"/>
          <a:ext cx="4623360" cy="38804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152399</xdr:colOff>
      <xdr:row>19</xdr:row>
      <xdr:rowOff>107577</xdr:rowOff>
    </xdr:from>
    <xdr:to>
      <xdr:col>15</xdr:col>
      <xdr:colOff>318695</xdr:colOff>
      <xdr:row>28</xdr:row>
      <xdr:rowOff>82854</xdr:rowOff>
    </xdr:to>
    <xdr:pic>
      <xdr:nvPicPr>
        <xdr:cNvPr id="21" name="Picture 20">
          <a:extLst>
            <a:ext uri="{FF2B5EF4-FFF2-40B4-BE49-F238E27FC236}">
              <a16:creationId xmlns:a16="http://schemas.microsoft.com/office/drawing/2014/main" id="{B346401E-28B5-42DC-911A-7A1EAF4008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499" y="4892937"/>
          <a:ext cx="4121076" cy="16440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192669</xdr:colOff>
      <xdr:row>3</xdr:row>
      <xdr:rowOff>27277</xdr:rowOff>
    </xdr:from>
    <xdr:to>
      <xdr:col>21</xdr:col>
      <xdr:colOff>53741</xdr:colOff>
      <xdr:row>11</xdr:row>
      <xdr:rowOff>156198</xdr:rowOff>
    </xdr:to>
    <xdr:pic>
      <xdr:nvPicPr>
        <xdr:cNvPr id="20" name="Picture 19">
          <a:extLst>
            <a:ext uri="{FF2B5EF4-FFF2-40B4-BE49-F238E27FC236}">
              <a16:creationId xmlns:a16="http://schemas.microsoft.com/office/drawing/2014/main" id="{C0AF0A3B-81AC-40A9-A27F-1A79BDCB11AF}"/>
            </a:ext>
          </a:extLst>
        </xdr:cNvPr>
        <xdr:cNvPicPr>
          <a:picLocks noChangeAspect="1"/>
        </xdr:cNvPicPr>
      </xdr:nvPicPr>
      <xdr:blipFill>
        <a:blip xmlns:r="http://schemas.openxmlformats.org/officeDocument/2006/relationships" r:embed="rId1"/>
        <a:stretch>
          <a:fillRect/>
        </a:stretch>
      </xdr:blipFill>
      <xdr:spPr>
        <a:xfrm>
          <a:off x="12247509" y="2983837"/>
          <a:ext cx="5957072" cy="4411360"/>
        </a:xfrm>
        <a:prstGeom prst="rect">
          <a:avLst/>
        </a:prstGeom>
      </xdr:spPr>
    </xdr:pic>
    <xdr:clientData/>
  </xdr:twoCellAnchor>
  <xdr:twoCellAnchor>
    <xdr:from>
      <xdr:col>3</xdr:col>
      <xdr:colOff>267850</xdr:colOff>
      <xdr:row>12</xdr:row>
      <xdr:rowOff>239432</xdr:rowOff>
    </xdr:from>
    <xdr:to>
      <xdr:col>10</xdr:col>
      <xdr:colOff>300521</xdr:colOff>
      <xdr:row>19</xdr:row>
      <xdr:rowOff>215458</xdr:rowOff>
    </xdr:to>
    <xdr:grpSp>
      <xdr:nvGrpSpPr>
        <xdr:cNvPr id="21" name="Group 20">
          <a:extLst>
            <a:ext uri="{FF2B5EF4-FFF2-40B4-BE49-F238E27FC236}">
              <a16:creationId xmlns:a16="http://schemas.microsoft.com/office/drawing/2014/main" id="{EAEF27DF-10AD-4D71-9AFA-1C6577A874DA}"/>
            </a:ext>
          </a:extLst>
        </xdr:cNvPr>
        <xdr:cNvGrpSpPr/>
      </xdr:nvGrpSpPr>
      <xdr:grpSpPr>
        <a:xfrm>
          <a:off x="7566615" y="6544608"/>
          <a:ext cx="4320788" cy="3935438"/>
          <a:chOff x="8710706" y="10047941"/>
          <a:chExt cx="6813176" cy="4261122"/>
        </a:xfrm>
      </xdr:grpSpPr>
      <xdr:pic>
        <xdr:nvPicPr>
          <xdr:cNvPr id="22" name="Picture 21">
            <a:extLst>
              <a:ext uri="{FF2B5EF4-FFF2-40B4-BE49-F238E27FC236}">
                <a16:creationId xmlns:a16="http://schemas.microsoft.com/office/drawing/2014/main" id="{984DEA63-12C6-D411-8E98-C842F455D3F1}"/>
              </a:ext>
            </a:extLst>
          </xdr:cNvPr>
          <xdr:cNvPicPr>
            <a:picLocks noChangeAspect="1"/>
          </xdr:cNvPicPr>
        </xdr:nvPicPr>
        <xdr:blipFill>
          <a:blip xmlns:r="http://schemas.openxmlformats.org/officeDocument/2006/relationships" r:embed="rId2"/>
          <a:stretch>
            <a:fillRect/>
          </a:stretch>
        </xdr:blipFill>
        <xdr:spPr>
          <a:xfrm>
            <a:off x="8710706" y="10047941"/>
            <a:ext cx="6813176" cy="4261122"/>
          </a:xfrm>
          <a:prstGeom prst="rect">
            <a:avLst/>
          </a:prstGeom>
        </xdr:spPr>
      </xdr:pic>
      <xdr:sp macro="" textlink="">
        <xdr:nvSpPr>
          <xdr:cNvPr id="23" name="Freeform: Shape 22">
            <a:extLst>
              <a:ext uri="{FF2B5EF4-FFF2-40B4-BE49-F238E27FC236}">
                <a16:creationId xmlns:a16="http://schemas.microsoft.com/office/drawing/2014/main" id="{CEC46561-9F39-AB56-910F-FCD8DA599781}"/>
              </a:ext>
            </a:extLst>
          </xdr:cNvPr>
          <xdr:cNvSpPr/>
        </xdr:nvSpPr>
        <xdr:spPr>
          <a:xfrm>
            <a:off x="9285941" y="11952940"/>
            <a:ext cx="4960470" cy="1367118"/>
          </a:xfrm>
          <a:custGeom>
            <a:avLst/>
            <a:gdLst>
              <a:gd name="connsiteX0" fmla="*/ 0 w 4960470"/>
              <a:gd name="connsiteY0" fmla="*/ 709706 h 1367118"/>
              <a:gd name="connsiteX1" fmla="*/ 37353 w 4960470"/>
              <a:gd name="connsiteY1" fmla="*/ 717177 h 1367118"/>
              <a:gd name="connsiteX2" fmla="*/ 112059 w 4960470"/>
              <a:gd name="connsiteY2" fmla="*/ 739588 h 1367118"/>
              <a:gd name="connsiteX3" fmla="*/ 276412 w 4960470"/>
              <a:gd name="connsiteY3" fmla="*/ 754529 h 1367118"/>
              <a:gd name="connsiteX4" fmla="*/ 395941 w 4960470"/>
              <a:gd name="connsiteY4" fmla="*/ 762000 h 1367118"/>
              <a:gd name="connsiteX5" fmla="*/ 515470 w 4960470"/>
              <a:gd name="connsiteY5" fmla="*/ 776941 h 1367118"/>
              <a:gd name="connsiteX6" fmla="*/ 575235 w 4960470"/>
              <a:gd name="connsiteY6" fmla="*/ 784412 h 1367118"/>
              <a:gd name="connsiteX7" fmla="*/ 620059 w 4960470"/>
              <a:gd name="connsiteY7" fmla="*/ 791882 h 1367118"/>
              <a:gd name="connsiteX8" fmla="*/ 702235 w 4960470"/>
              <a:gd name="connsiteY8" fmla="*/ 814294 h 1367118"/>
              <a:gd name="connsiteX9" fmla="*/ 791882 w 4960470"/>
              <a:gd name="connsiteY9" fmla="*/ 844177 h 1367118"/>
              <a:gd name="connsiteX10" fmla="*/ 829235 w 4960470"/>
              <a:gd name="connsiteY10" fmla="*/ 866588 h 1367118"/>
              <a:gd name="connsiteX11" fmla="*/ 1016000 w 4960470"/>
              <a:gd name="connsiteY11" fmla="*/ 918882 h 1367118"/>
              <a:gd name="connsiteX12" fmla="*/ 1105647 w 4960470"/>
              <a:gd name="connsiteY12" fmla="*/ 948765 h 1367118"/>
              <a:gd name="connsiteX13" fmla="*/ 1135529 w 4960470"/>
              <a:gd name="connsiteY13" fmla="*/ 963706 h 1367118"/>
              <a:gd name="connsiteX14" fmla="*/ 1180353 w 4960470"/>
              <a:gd name="connsiteY14" fmla="*/ 971177 h 1367118"/>
              <a:gd name="connsiteX15" fmla="*/ 1225176 w 4960470"/>
              <a:gd name="connsiteY15" fmla="*/ 986118 h 1367118"/>
              <a:gd name="connsiteX16" fmla="*/ 1262529 w 4960470"/>
              <a:gd name="connsiteY16" fmla="*/ 993588 h 1367118"/>
              <a:gd name="connsiteX17" fmla="*/ 1307353 w 4960470"/>
              <a:gd name="connsiteY17" fmla="*/ 1008529 h 1367118"/>
              <a:gd name="connsiteX18" fmla="*/ 1374588 w 4960470"/>
              <a:gd name="connsiteY18" fmla="*/ 1030941 h 1367118"/>
              <a:gd name="connsiteX19" fmla="*/ 1397000 w 4960470"/>
              <a:gd name="connsiteY19" fmla="*/ 1038412 h 1367118"/>
              <a:gd name="connsiteX20" fmla="*/ 1456764 w 4960470"/>
              <a:gd name="connsiteY20" fmla="*/ 1060824 h 1367118"/>
              <a:gd name="connsiteX21" fmla="*/ 1531470 w 4960470"/>
              <a:gd name="connsiteY21" fmla="*/ 1075765 h 1367118"/>
              <a:gd name="connsiteX22" fmla="*/ 1568823 w 4960470"/>
              <a:gd name="connsiteY22" fmla="*/ 1083235 h 1367118"/>
              <a:gd name="connsiteX23" fmla="*/ 1628588 w 4960470"/>
              <a:gd name="connsiteY23" fmla="*/ 1105647 h 1367118"/>
              <a:gd name="connsiteX24" fmla="*/ 1673412 w 4960470"/>
              <a:gd name="connsiteY24" fmla="*/ 1120588 h 1367118"/>
              <a:gd name="connsiteX25" fmla="*/ 1710764 w 4960470"/>
              <a:gd name="connsiteY25" fmla="*/ 1128059 h 1367118"/>
              <a:gd name="connsiteX26" fmla="*/ 1778000 w 4960470"/>
              <a:gd name="connsiteY26" fmla="*/ 1150471 h 1367118"/>
              <a:gd name="connsiteX27" fmla="*/ 1800412 w 4960470"/>
              <a:gd name="connsiteY27" fmla="*/ 1157941 h 1367118"/>
              <a:gd name="connsiteX28" fmla="*/ 1845235 w 4960470"/>
              <a:gd name="connsiteY28" fmla="*/ 1165412 h 1367118"/>
              <a:gd name="connsiteX29" fmla="*/ 1919941 w 4960470"/>
              <a:gd name="connsiteY29" fmla="*/ 1187824 h 1367118"/>
              <a:gd name="connsiteX30" fmla="*/ 1942353 w 4960470"/>
              <a:gd name="connsiteY30" fmla="*/ 1195294 h 1367118"/>
              <a:gd name="connsiteX31" fmla="*/ 1979706 w 4960470"/>
              <a:gd name="connsiteY31" fmla="*/ 1210235 h 1367118"/>
              <a:gd name="connsiteX32" fmla="*/ 2017059 w 4960470"/>
              <a:gd name="connsiteY32" fmla="*/ 1217706 h 1367118"/>
              <a:gd name="connsiteX33" fmla="*/ 2069353 w 4960470"/>
              <a:gd name="connsiteY33" fmla="*/ 1232647 h 1367118"/>
              <a:gd name="connsiteX34" fmla="*/ 2114176 w 4960470"/>
              <a:gd name="connsiteY34" fmla="*/ 1240118 h 1367118"/>
              <a:gd name="connsiteX35" fmla="*/ 2151529 w 4960470"/>
              <a:gd name="connsiteY35" fmla="*/ 1247588 h 1367118"/>
              <a:gd name="connsiteX36" fmla="*/ 2315882 w 4960470"/>
              <a:gd name="connsiteY36" fmla="*/ 1255059 h 1367118"/>
              <a:gd name="connsiteX37" fmla="*/ 2413000 w 4960470"/>
              <a:gd name="connsiteY37" fmla="*/ 1270000 h 1367118"/>
              <a:gd name="connsiteX38" fmla="*/ 2450353 w 4960470"/>
              <a:gd name="connsiteY38" fmla="*/ 1277471 h 1367118"/>
              <a:gd name="connsiteX39" fmla="*/ 2502647 w 4960470"/>
              <a:gd name="connsiteY39" fmla="*/ 1284941 h 1367118"/>
              <a:gd name="connsiteX40" fmla="*/ 2540000 w 4960470"/>
              <a:gd name="connsiteY40" fmla="*/ 1292412 h 1367118"/>
              <a:gd name="connsiteX41" fmla="*/ 2569882 w 4960470"/>
              <a:gd name="connsiteY41" fmla="*/ 1299882 h 1367118"/>
              <a:gd name="connsiteX42" fmla="*/ 2935941 w 4960470"/>
              <a:gd name="connsiteY42" fmla="*/ 1307353 h 1367118"/>
              <a:gd name="connsiteX43" fmla="*/ 2980764 w 4960470"/>
              <a:gd name="connsiteY43" fmla="*/ 1314824 h 1367118"/>
              <a:gd name="connsiteX44" fmla="*/ 3339353 w 4960470"/>
              <a:gd name="connsiteY44" fmla="*/ 1329765 h 1367118"/>
              <a:gd name="connsiteX45" fmla="*/ 3600823 w 4960470"/>
              <a:gd name="connsiteY45" fmla="*/ 1352177 h 1367118"/>
              <a:gd name="connsiteX46" fmla="*/ 3750235 w 4960470"/>
              <a:gd name="connsiteY46" fmla="*/ 1367118 h 1367118"/>
              <a:gd name="connsiteX47" fmla="*/ 3817470 w 4960470"/>
              <a:gd name="connsiteY47" fmla="*/ 1359647 h 1367118"/>
              <a:gd name="connsiteX48" fmla="*/ 4041588 w 4960470"/>
              <a:gd name="connsiteY48" fmla="*/ 1344706 h 1367118"/>
              <a:gd name="connsiteX49" fmla="*/ 4078941 w 4960470"/>
              <a:gd name="connsiteY49" fmla="*/ 1307353 h 1367118"/>
              <a:gd name="connsiteX50" fmla="*/ 4101353 w 4960470"/>
              <a:gd name="connsiteY50" fmla="*/ 1292412 h 1367118"/>
              <a:gd name="connsiteX51" fmla="*/ 4146176 w 4960470"/>
              <a:gd name="connsiteY51" fmla="*/ 1232647 h 1367118"/>
              <a:gd name="connsiteX52" fmla="*/ 4168588 w 4960470"/>
              <a:gd name="connsiteY52" fmla="*/ 1210235 h 1367118"/>
              <a:gd name="connsiteX53" fmla="*/ 4183529 w 4960470"/>
              <a:gd name="connsiteY53" fmla="*/ 1187824 h 1367118"/>
              <a:gd name="connsiteX54" fmla="*/ 4205941 w 4960470"/>
              <a:gd name="connsiteY54" fmla="*/ 1172882 h 1367118"/>
              <a:gd name="connsiteX55" fmla="*/ 4235823 w 4960470"/>
              <a:gd name="connsiteY55" fmla="*/ 1150471 h 1367118"/>
              <a:gd name="connsiteX56" fmla="*/ 4250764 w 4960470"/>
              <a:gd name="connsiteY56" fmla="*/ 1128059 h 1367118"/>
              <a:gd name="connsiteX57" fmla="*/ 4273176 w 4960470"/>
              <a:gd name="connsiteY57" fmla="*/ 1105647 h 1367118"/>
              <a:gd name="connsiteX58" fmla="*/ 4280647 w 4960470"/>
              <a:gd name="connsiteY58" fmla="*/ 1083235 h 1367118"/>
              <a:gd name="connsiteX59" fmla="*/ 4303059 w 4960470"/>
              <a:gd name="connsiteY59" fmla="*/ 1060824 h 1367118"/>
              <a:gd name="connsiteX60" fmla="*/ 4332941 w 4960470"/>
              <a:gd name="connsiteY60" fmla="*/ 1016000 h 1367118"/>
              <a:gd name="connsiteX61" fmla="*/ 4355353 w 4960470"/>
              <a:gd name="connsiteY61" fmla="*/ 986118 h 1367118"/>
              <a:gd name="connsiteX62" fmla="*/ 4415117 w 4960470"/>
              <a:gd name="connsiteY62" fmla="*/ 881529 h 1367118"/>
              <a:gd name="connsiteX63" fmla="*/ 4497294 w 4960470"/>
              <a:gd name="connsiteY63" fmla="*/ 791882 h 1367118"/>
              <a:gd name="connsiteX64" fmla="*/ 4504764 w 4960470"/>
              <a:gd name="connsiteY64" fmla="*/ 769471 h 1367118"/>
              <a:gd name="connsiteX65" fmla="*/ 4542117 w 4960470"/>
              <a:gd name="connsiteY65" fmla="*/ 739588 h 1367118"/>
              <a:gd name="connsiteX66" fmla="*/ 4586941 w 4960470"/>
              <a:gd name="connsiteY66" fmla="*/ 702235 h 1367118"/>
              <a:gd name="connsiteX67" fmla="*/ 4594412 w 4960470"/>
              <a:gd name="connsiteY67" fmla="*/ 679824 h 1367118"/>
              <a:gd name="connsiteX68" fmla="*/ 4609353 w 4960470"/>
              <a:gd name="connsiteY68" fmla="*/ 664882 h 1367118"/>
              <a:gd name="connsiteX69" fmla="*/ 4654176 w 4960470"/>
              <a:gd name="connsiteY69" fmla="*/ 605118 h 1367118"/>
              <a:gd name="connsiteX70" fmla="*/ 4676588 w 4960470"/>
              <a:gd name="connsiteY70" fmla="*/ 582706 h 1367118"/>
              <a:gd name="connsiteX71" fmla="*/ 4713941 w 4960470"/>
              <a:gd name="connsiteY71" fmla="*/ 537882 h 1367118"/>
              <a:gd name="connsiteX72" fmla="*/ 4721412 w 4960470"/>
              <a:gd name="connsiteY72" fmla="*/ 515471 h 1367118"/>
              <a:gd name="connsiteX73" fmla="*/ 4736353 w 4960470"/>
              <a:gd name="connsiteY73" fmla="*/ 500529 h 1367118"/>
              <a:gd name="connsiteX74" fmla="*/ 4751294 w 4960470"/>
              <a:gd name="connsiteY74" fmla="*/ 478118 h 1367118"/>
              <a:gd name="connsiteX75" fmla="*/ 4766235 w 4960470"/>
              <a:gd name="connsiteY75" fmla="*/ 418353 h 1367118"/>
              <a:gd name="connsiteX76" fmla="*/ 4781176 w 4960470"/>
              <a:gd name="connsiteY76" fmla="*/ 373529 h 1367118"/>
              <a:gd name="connsiteX77" fmla="*/ 4803588 w 4960470"/>
              <a:gd name="connsiteY77" fmla="*/ 261471 h 1367118"/>
              <a:gd name="connsiteX78" fmla="*/ 4826000 w 4960470"/>
              <a:gd name="connsiteY78" fmla="*/ 164353 h 1367118"/>
              <a:gd name="connsiteX79" fmla="*/ 4848412 w 4960470"/>
              <a:gd name="connsiteY79" fmla="*/ 104588 h 1367118"/>
              <a:gd name="connsiteX80" fmla="*/ 4855882 w 4960470"/>
              <a:gd name="connsiteY80" fmla="*/ 59765 h 1367118"/>
              <a:gd name="connsiteX81" fmla="*/ 4870823 w 4960470"/>
              <a:gd name="connsiteY81" fmla="*/ 14941 h 1367118"/>
              <a:gd name="connsiteX82" fmla="*/ 4893235 w 4960470"/>
              <a:gd name="connsiteY82" fmla="*/ 22412 h 1367118"/>
              <a:gd name="connsiteX83" fmla="*/ 4923117 w 4960470"/>
              <a:gd name="connsiteY83" fmla="*/ 14941 h 1367118"/>
              <a:gd name="connsiteX84" fmla="*/ 4960470 w 4960470"/>
              <a:gd name="connsiteY84" fmla="*/ 0 h 13671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Lst>
            <a:rect l="l" t="t" r="r" b="b"/>
            <a:pathLst>
              <a:path w="4960470" h="1367118">
                <a:moveTo>
                  <a:pt x="0" y="709706"/>
                </a:moveTo>
                <a:cubicBezTo>
                  <a:pt x="12451" y="712196"/>
                  <a:pt x="25103" y="713836"/>
                  <a:pt x="37353" y="717177"/>
                </a:cubicBezTo>
                <a:cubicBezTo>
                  <a:pt x="68681" y="725721"/>
                  <a:pt x="82045" y="734586"/>
                  <a:pt x="112059" y="739588"/>
                </a:cubicBezTo>
                <a:cubicBezTo>
                  <a:pt x="163757" y="748204"/>
                  <a:pt x="226219" y="751183"/>
                  <a:pt x="276412" y="754529"/>
                </a:cubicBezTo>
                <a:lnTo>
                  <a:pt x="395941" y="762000"/>
                </a:lnTo>
                <a:cubicBezTo>
                  <a:pt x="495750" y="769678"/>
                  <a:pt x="439890" y="766144"/>
                  <a:pt x="515470" y="776941"/>
                </a:cubicBezTo>
                <a:cubicBezTo>
                  <a:pt x="535345" y="779780"/>
                  <a:pt x="555360" y="781573"/>
                  <a:pt x="575235" y="784412"/>
                </a:cubicBezTo>
                <a:cubicBezTo>
                  <a:pt x="590230" y="786554"/>
                  <a:pt x="605156" y="789172"/>
                  <a:pt x="620059" y="791882"/>
                </a:cubicBezTo>
                <a:cubicBezTo>
                  <a:pt x="652496" y="797779"/>
                  <a:pt x="670619" y="801121"/>
                  <a:pt x="702235" y="814294"/>
                </a:cubicBezTo>
                <a:cubicBezTo>
                  <a:pt x="780065" y="846723"/>
                  <a:pt x="712938" y="831019"/>
                  <a:pt x="791882" y="844177"/>
                </a:cubicBezTo>
                <a:cubicBezTo>
                  <a:pt x="804333" y="851647"/>
                  <a:pt x="815753" y="861195"/>
                  <a:pt x="829235" y="866588"/>
                </a:cubicBezTo>
                <a:cubicBezTo>
                  <a:pt x="947936" y="914068"/>
                  <a:pt x="913940" y="894867"/>
                  <a:pt x="1016000" y="918882"/>
                </a:cubicBezTo>
                <a:cubicBezTo>
                  <a:pt x="1049901" y="926859"/>
                  <a:pt x="1074605" y="934968"/>
                  <a:pt x="1105647" y="948765"/>
                </a:cubicBezTo>
                <a:cubicBezTo>
                  <a:pt x="1115824" y="953288"/>
                  <a:pt x="1124862" y="960506"/>
                  <a:pt x="1135529" y="963706"/>
                </a:cubicBezTo>
                <a:cubicBezTo>
                  <a:pt x="1150038" y="968059"/>
                  <a:pt x="1165658" y="967503"/>
                  <a:pt x="1180353" y="971177"/>
                </a:cubicBezTo>
                <a:cubicBezTo>
                  <a:pt x="1195632" y="974997"/>
                  <a:pt x="1209982" y="981974"/>
                  <a:pt x="1225176" y="986118"/>
                </a:cubicBezTo>
                <a:cubicBezTo>
                  <a:pt x="1237426" y="989459"/>
                  <a:pt x="1250279" y="990247"/>
                  <a:pt x="1262529" y="993588"/>
                </a:cubicBezTo>
                <a:cubicBezTo>
                  <a:pt x="1277724" y="997732"/>
                  <a:pt x="1292074" y="1004709"/>
                  <a:pt x="1307353" y="1008529"/>
                </a:cubicBezTo>
                <a:cubicBezTo>
                  <a:pt x="1357423" y="1021047"/>
                  <a:pt x="1318327" y="1009843"/>
                  <a:pt x="1374588" y="1030941"/>
                </a:cubicBezTo>
                <a:cubicBezTo>
                  <a:pt x="1381961" y="1033706"/>
                  <a:pt x="1389762" y="1035310"/>
                  <a:pt x="1397000" y="1038412"/>
                </a:cubicBezTo>
                <a:cubicBezTo>
                  <a:pt x="1441728" y="1057581"/>
                  <a:pt x="1410857" y="1050987"/>
                  <a:pt x="1456764" y="1060824"/>
                </a:cubicBezTo>
                <a:cubicBezTo>
                  <a:pt x="1481595" y="1066145"/>
                  <a:pt x="1506568" y="1070785"/>
                  <a:pt x="1531470" y="1075765"/>
                </a:cubicBezTo>
                <a:lnTo>
                  <a:pt x="1568823" y="1083235"/>
                </a:lnTo>
                <a:cubicBezTo>
                  <a:pt x="1607825" y="1109238"/>
                  <a:pt x="1573910" y="1090735"/>
                  <a:pt x="1628588" y="1105647"/>
                </a:cubicBezTo>
                <a:cubicBezTo>
                  <a:pt x="1643783" y="1109791"/>
                  <a:pt x="1658217" y="1116444"/>
                  <a:pt x="1673412" y="1120588"/>
                </a:cubicBezTo>
                <a:cubicBezTo>
                  <a:pt x="1685662" y="1123929"/>
                  <a:pt x="1698514" y="1124718"/>
                  <a:pt x="1710764" y="1128059"/>
                </a:cubicBezTo>
                <a:cubicBezTo>
                  <a:pt x="1710792" y="1128067"/>
                  <a:pt x="1766781" y="1146731"/>
                  <a:pt x="1778000" y="1150471"/>
                </a:cubicBezTo>
                <a:cubicBezTo>
                  <a:pt x="1785471" y="1152961"/>
                  <a:pt x="1792644" y="1156646"/>
                  <a:pt x="1800412" y="1157941"/>
                </a:cubicBezTo>
                <a:cubicBezTo>
                  <a:pt x="1815353" y="1160431"/>
                  <a:pt x="1830382" y="1162441"/>
                  <a:pt x="1845235" y="1165412"/>
                </a:cubicBezTo>
                <a:cubicBezTo>
                  <a:pt x="1873471" y="1171059"/>
                  <a:pt x="1891341" y="1178291"/>
                  <a:pt x="1919941" y="1187824"/>
                </a:cubicBezTo>
                <a:cubicBezTo>
                  <a:pt x="1927412" y="1190314"/>
                  <a:pt x="1935042" y="1192369"/>
                  <a:pt x="1942353" y="1195294"/>
                </a:cubicBezTo>
                <a:cubicBezTo>
                  <a:pt x="1954804" y="1200274"/>
                  <a:pt x="1966861" y="1206382"/>
                  <a:pt x="1979706" y="1210235"/>
                </a:cubicBezTo>
                <a:cubicBezTo>
                  <a:pt x="1991868" y="1213884"/>
                  <a:pt x="2004741" y="1214626"/>
                  <a:pt x="2017059" y="1217706"/>
                </a:cubicBezTo>
                <a:cubicBezTo>
                  <a:pt x="2074031" y="1231950"/>
                  <a:pt x="1999468" y="1218670"/>
                  <a:pt x="2069353" y="1232647"/>
                </a:cubicBezTo>
                <a:cubicBezTo>
                  <a:pt x="2084206" y="1235618"/>
                  <a:pt x="2099273" y="1237408"/>
                  <a:pt x="2114176" y="1240118"/>
                </a:cubicBezTo>
                <a:cubicBezTo>
                  <a:pt x="2126669" y="1242389"/>
                  <a:pt x="2138866" y="1246650"/>
                  <a:pt x="2151529" y="1247588"/>
                </a:cubicBezTo>
                <a:cubicBezTo>
                  <a:pt x="2206220" y="1251639"/>
                  <a:pt x="2261098" y="1252569"/>
                  <a:pt x="2315882" y="1255059"/>
                </a:cubicBezTo>
                <a:cubicBezTo>
                  <a:pt x="2355068" y="1260657"/>
                  <a:pt x="2374983" y="1263088"/>
                  <a:pt x="2413000" y="1270000"/>
                </a:cubicBezTo>
                <a:cubicBezTo>
                  <a:pt x="2425493" y="1272272"/>
                  <a:pt x="2437828" y="1275384"/>
                  <a:pt x="2450353" y="1277471"/>
                </a:cubicBezTo>
                <a:cubicBezTo>
                  <a:pt x="2467722" y="1280366"/>
                  <a:pt x="2485278" y="1282046"/>
                  <a:pt x="2502647" y="1284941"/>
                </a:cubicBezTo>
                <a:cubicBezTo>
                  <a:pt x="2515172" y="1287028"/>
                  <a:pt x="2527605" y="1289658"/>
                  <a:pt x="2540000" y="1292412"/>
                </a:cubicBezTo>
                <a:cubicBezTo>
                  <a:pt x="2550023" y="1294639"/>
                  <a:pt x="2559622" y="1299495"/>
                  <a:pt x="2569882" y="1299882"/>
                </a:cubicBezTo>
                <a:cubicBezTo>
                  <a:pt x="2691840" y="1304484"/>
                  <a:pt x="2813921" y="1304863"/>
                  <a:pt x="2935941" y="1307353"/>
                </a:cubicBezTo>
                <a:cubicBezTo>
                  <a:pt x="2950882" y="1309843"/>
                  <a:pt x="2965640" y="1313984"/>
                  <a:pt x="2980764" y="1314824"/>
                </a:cubicBezTo>
                <a:cubicBezTo>
                  <a:pt x="3100213" y="1321460"/>
                  <a:pt x="3339353" y="1329765"/>
                  <a:pt x="3339353" y="1329765"/>
                </a:cubicBezTo>
                <a:cubicBezTo>
                  <a:pt x="3526014" y="1348431"/>
                  <a:pt x="3438823" y="1341376"/>
                  <a:pt x="3600823" y="1352177"/>
                </a:cubicBezTo>
                <a:cubicBezTo>
                  <a:pt x="3657888" y="1361687"/>
                  <a:pt x="3681844" y="1367118"/>
                  <a:pt x="3750235" y="1367118"/>
                </a:cubicBezTo>
                <a:cubicBezTo>
                  <a:pt x="3772785" y="1367118"/>
                  <a:pt x="3795022" y="1361785"/>
                  <a:pt x="3817470" y="1359647"/>
                </a:cubicBezTo>
                <a:cubicBezTo>
                  <a:pt x="3911517" y="1350690"/>
                  <a:pt x="3937569" y="1350485"/>
                  <a:pt x="4041588" y="1344706"/>
                </a:cubicBezTo>
                <a:cubicBezTo>
                  <a:pt x="4101353" y="1304863"/>
                  <a:pt x="4029137" y="1357157"/>
                  <a:pt x="4078941" y="1307353"/>
                </a:cubicBezTo>
                <a:cubicBezTo>
                  <a:pt x="4085290" y="1301004"/>
                  <a:pt x="4093882" y="1297392"/>
                  <a:pt x="4101353" y="1292412"/>
                </a:cubicBezTo>
                <a:cubicBezTo>
                  <a:pt x="4116294" y="1272490"/>
                  <a:pt x="4128568" y="1250255"/>
                  <a:pt x="4146176" y="1232647"/>
                </a:cubicBezTo>
                <a:cubicBezTo>
                  <a:pt x="4153647" y="1225176"/>
                  <a:pt x="4161824" y="1218351"/>
                  <a:pt x="4168588" y="1210235"/>
                </a:cubicBezTo>
                <a:cubicBezTo>
                  <a:pt x="4174336" y="1203338"/>
                  <a:pt x="4177180" y="1194173"/>
                  <a:pt x="4183529" y="1187824"/>
                </a:cubicBezTo>
                <a:cubicBezTo>
                  <a:pt x="4189878" y="1181475"/>
                  <a:pt x="4198635" y="1178101"/>
                  <a:pt x="4205941" y="1172882"/>
                </a:cubicBezTo>
                <a:cubicBezTo>
                  <a:pt x="4216073" y="1165645"/>
                  <a:pt x="4225862" y="1157941"/>
                  <a:pt x="4235823" y="1150471"/>
                </a:cubicBezTo>
                <a:cubicBezTo>
                  <a:pt x="4240803" y="1143000"/>
                  <a:pt x="4245016" y="1134957"/>
                  <a:pt x="4250764" y="1128059"/>
                </a:cubicBezTo>
                <a:cubicBezTo>
                  <a:pt x="4257528" y="1119943"/>
                  <a:pt x="4267315" y="1114438"/>
                  <a:pt x="4273176" y="1105647"/>
                </a:cubicBezTo>
                <a:cubicBezTo>
                  <a:pt x="4277544" y="1099095"/>
                  <a:pt x="4276279" y="1089787"/>
                  <a:pt x="4280647" y="1083235"/>
                </a:cubicBezTo>
                <a:cubicBezTo>
                  <a:pt x="4286507" y="1074445"/>
                  <a:pt x="4296573" y="1069163"/>
                  <a:pt x="4303059" y="1060824"/>
                </a:cubicBezTo>
                <a:cubicBezTo>
                  <a:pt x="4314084" y="1046650"/>
                  <a:pt x="4322167" y="1030366"/>
                  <a:pt x="4332941" y="1016000"/>
                </a:cubicBezTo>
                <a:cubicBezTo>
                  <a:pt x="4340412" y="1006039"/>
                  <a:pt x="4349079" y="996873"/>
                  <a:pt x="4355353" y="986118"/>
                </a:cubicBezTo>
                <a:cubicBezTo>
                  <a:pt x="4380235" y="943463"/>
                  <a:pt x="4383386" y="918142"/>
                  <a:pt x="4415117" y="881529"/>
                </a:cubicBezTo>
                <a:cubicBezTo>
                  <a:pt x="4521405" y="758889"/>
                  <a:pt x="4455508" y="854563"/>
                  <a:pt x="4497294" y="791882"/>
                </a:cubicBezTo>
                <a:cubicBezTo>
                  <a:pt x="4499784" y="784412"/>
                  <a:pt x="4500713" y="776223"/>
                  <a:pt x="4504764" y="769471"/>
                </a:cubicBezTo>
                <a:cubicBezTo>
                  <a:pt x="4511861" y="757643"/>
                  <a:pt x="4531937" y="746374"/>
                  <a:pt x="4542117" y="739588"/>
                </a:cubicBezTo>
                <a:cubicBezTo>
                  <a:pt x="4593809" y="662057"/>
                  <a:pt x="4511108" y="778068"/>
                  <a:pt x="4586941" y="702235"/>
                </a:cubicBezTo>
                <a:cubicBezTo>
                  <a:pt x="4592509" y="696667"/>
                  <a:pt x="4590361" y="686576"/>
                  <a:pt x="4594412" y="679824"/>
                </a:cubicBezTo>
                <a:cubicBezTo>
                  <a:pt x="4598036" y="673784"/>
                  <a:pt x="4604953" y="670382"/>
                  <a:pt x="4609353" y="664882"/>
                </a:cubicBezTo>
                <a:cubicBezTo>
                  <a:pt x="4624909" y="645437"/>
                  <a:pt x="4636568" y="622726"/>
                  <a:pt x="4654176" y="605118"/>
                </a:cubicBezTo>
                <a:cubicBezTo>
                  <a:pt x="4661647" y="597647"/>
                  <a:pt x="4669824" y="590822"/>
                  <a:pt x="4676588" y="582706"/>
                </a:cubicBezTo>
                <a:cubicBezTo>
                  <a:pt x="4728592" y="520300"/>
                  <a:pt x="4648464" y="603359"/>
                  <a:pt x="4713941" y="537882"/>
                </a:cubicBezTo>
                <a:cubicBezTo>
                  <a:pt x="4716431" y="530412"/>
                  <a:pt x="4717361" y="522223"/>
                  <a:pt x="4721412" y="515471"/>
                </a:cubicBezTo>
                <a:cubicBezTo>
                  <a:pt x="4725036" y="509431"/>
                  <a:pt x="4731953" y="506029"/>
                  <a:pt x="4736353" y="500529"/>
                </a:cubicBezTo>
                <a:cubicBezTo>
                  <a:pt x="4741962" y="493518"/>
                  <a:pt x="4746314" y="485588"/>
                  <a:pt x="4751294" y="478118"/>
                </a:cubicBezTo>
                <a:cubicBezTo>
                  <a:pt x="4773964" y="410102"/>
                  <a:pt x="4739184" y="517538"/>
                  <a:pt x="4766235" y="418353"/>
                </a:cubicBezTo>
                <a:cubicBezTo>
                  <a:pt x="4770379" y="403158"/>
                  <a:pt x="4778587" y="389064"/>
                  <a:pt x="4781176" y="373529"/>
                </a:cubicBezTo>
                <a:cubicBezTo>
                  <a:pt x="4797412" y="276115"/>
                  <a:pt x="4786536" y="312622"/>
                  <a:pt x="4803588" y="261471"/>
                </a:cubicBezTo>
                <a:cubicBezTo>
                  <a:pt x="4808700" y="225690"/>
                  <a:pt x="4809593" y="197166"/>
                  <a:pt x="4826000" y="164353"/>
                </a:cubicBezTo>
                <a:cubicBezTo>
                  <a:pt x="4841855" y="132644"/>
                  <a:pt x="4841631" y="138492"/>
                  <a:pt x="4848412" y="104588"/>
                </a:cubicBezTo>
                <a:cubicBezTo>
                  <a:pt x="4851383" y="89735"/>
                  <a:pt x="4852208" y="74460"/>
                  <a:pt x="4855882" y="59765"/>
                </a:cubicBezTo>
                <a:cubicBezTo>
                  <a:pt x="4859702" y="44486"/>
                  <a:pt x="4870823" y="14941"/>
                  <a:pt x="4870823" y="14941"/>
                </a:cubicBezTo>
                <a:cubicBezTo>
                  <a:pt x="4878294" y="17431"/>
                  <a:pt x="4885360" y="22412"/>
                  <a:pt x="4893235" y="22412"/>
                </a:cubicBezTo>
                <a:cubicBezTo>
                  <a:pt x="4903502" y="22412"/>
                  <a:pt x="4913245" y="17762"/>
                  <a:pt x="4923117" y="14941"/>
                </a:cubicBezTo>
                <a:cubicBezTo>
                  <a:pt x="4944662" y="8785"/>
                  <a:pt x="4942834" y="8818"/>
                  <a:pt x="4960470" y="0"/>
                </a:cubicBezTo>
              </a:path>
            </a:pathLst>
          </a:cu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4" name="TextBox 23">
            <a:extLst>
              <a:ext uri="{FF2B5EF4-FFF2-40B4-BE49-F238E27FC236}">
                <a16:creationId xmlns:a16="http://schemas.microsoft.com/office/drawing/2014/main" id="{84063FFB-5388-3B3C-88D4-8BD83BC3448D}"/>
              </a:ext>
            </a:extLst>
          </xdr:cNvPr>
          <xdr:cNvSpPr txBox="1"/>
        </xdr:nvSpPr>
        <xdr:spPr>
          <a:xfrm>
            <a:off x="12221882" y="13402234"/>
            <a:ext cx="1979976" cy="4713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Existing</a:t>
            </a:r>
            <a:r>
              <a:rPr lang="en-GB" sz="1100" baseline="0"/>
              <a:t> s</a:t>
            </a:r>
            <a:r>
              <a:rPr lang="en-GB" sz="1100"/>
              <a:t>heet pile retaining</a:t>
            </a:r>
            <a:r>
              <a:rPr lang="en-GB" sz="1100" baseline="0"/>
              <a:t> wall</a:t>
            </a:r>
            <a:endParaRPr lang="en-GB" sz="1100"/>
          </a:p>
        </xdr:txBody>
      </xdr:sp>
    </xdr:grpSp>
    <xdr:clientData/>
  </xdr:twoCellAnchor>
  <xdr:twoCellAnchor editAs="oneCell">
    <xdr:from>
      <xdr:col>11</xdr:col>
      <xdr:colOff>75778</xdr:colOff>
      <xdr:row>12</xdr:row>
      <xdr:rowOff>240792</xdr:rowOff>
    </xdr:from>
    <xdr:to>
      <xdr:col>14</xdr:col>
      <xdr:colOff>453663</xdr:colOff>
      <xdr:row>17</xdr:row>
      <xdr:rowOff>348705</xdr:rowOff>
    </xdr:to>
    <xdr:pic>
      <xdr:nvPicPr>
        <xdr:cNvPr id="25" name="Picture 24">
          <a:extLst>
            <a:ext uri="{FF2B5EF4-FFF2-40B4-BE49-F238E27FC236}">
              <a16:creationId xmlns:a16="http://schemas.microsoft.com/office/drawing/2014/main" id="{8B0FFAFA-B17E-435D-8C2B-9E02425067BE}"/>
            </a:ext>
          </a:extLst>
        </xdr:cNvPr>
        <xdr:cNvPicPr>
          <a:picLocks noChangeAspect="1"/>
        </xdr:cNvPicPr>
      </xdr:nvPicPr>
      <xdr:blipFill>
        <a:blip xmlns:r="http://schemas.openxmlformats.org/officeDocument/2006/relationships" r:embed="rId3"/>
        <a:stretch>
          <a:fillRect/>
        </a:stretch>
      </xdr:blipFill>
      <xdr:spPr>
        <a:xfrm>
          <a:off x="12130618" y="7845552"/>
          <a:ext cx="2206685" cy="3133054"/>
        </a:xfrm>
        <a:prstGeom prst="rect">
          <a:avLst/>
        </a:prstGeom>
      </xdr:spPr>
    </xdr:pic>
    <xdr:clientData/>
  </xdr:twoCellAnchor>
  <xdr:twoCellAnchor editAs="oneCell">
    <xdr:from>
      <xdr:col>3</xdr:col>
      <xdr:colOff>206188</xdr:colOff>
      <xdr:row>1</xdr:row>
      <xdr:rowOff>53788</xdr:rowOff>
    </xdr:from>
    <xdr:to>
      <xdr:col>10</xdr:col>
      <xdr:colOff>211961</xdr:colOff>
      <xdr:row>6</xdr:row>
      <xdr:rowOff>199982</xdr:rowOff>
    </xdr:to>
    <xdr:pic>
      <xdr:nvPicPr>
        <xdr:cNvPr id="26" name="Picture 25">
          <a:extLst>
            <a:ext uri="{FF2B5EF4-FFF2-40B4-BE49-F238E27FC236}">
              <a16:creationId xmlns:a16="http://schemas.microsoft.com/office/drawing/2014/main" id="{CF479CF7-7D61-4667-8385-E152F286839A}"/>
            </a:ext>
          </a:extLst>
        </xdr:cNvPr>
        <xdr:cNvPicPr>
          <a:picLocks noChangeAspect="1"/>
        </xdr:cNvPicPr>
      </xdr:nvPicPr>
      <xdr:blipFill>
        <a:blip xmlns:r="http://schemas.openxmlformats.org/officeDocument/2006/relationships" r:embed="rId4"/>
        <a:stretch>
          <a:fillRect/>
        </a:stretch>
      </xdr:blipFill>
      <xdr:spPr>
        <a:xfrm>
          <a:off x="7384228" y="1570168"/>
          <a:ext cx="4272973" cy="2736994"/>
        </a:xfrm>
        <a:prstGeom prst="rect">
          <a:avLst/>
        </a:prstGeom>
      </xdr:spPr>
    </xdr:pic>
    <xdr:clientData/>
  </xdr:twoCellAnchor>
  <xdr:twoCellAnchor editAs="oneCell">
    <xdr:from>
      <xdr:col>3</xdr:col>
      <xdr:colOff>272138</xdr:colOff>
      <xdr:row>6</xdr:row>
      <xdr:rowOff>288410</xdr:rowOff>
    </xdr:from>
    <xdr:to>
      <xdr:col>10</xdr:col>
      <xdr:colOff>177325</xdr:colOff>
      <xdr:row>11</xdr:row>
      <xdr:rowOff>262019</xdr:rowOff>
    </xdr:to>
    <xdr:pic>
      <xdr:nvPicPr>
        <xdr:cNvPr id="27" name="Picture 26">
          <a:extLst>
            <a:ext uri="{FF2B5EF4-FFF2-40B4-BE49-F238E27FC236}">
              <a16:creationId xmlns:a16="http://schemas.microsoft.com/office/drawing/2014/main" id="{74637AFB-F331-464B-BA2A-BC5C624408BE}"/>
            </a:ext>
          </a:extLst>
        </xdr:cNvPr>
        <xdr:cNvPicPr>
          <a:picLocks noChangeAspect="1"/>
        </xdr:cNvPicPr>
      </xdr:nvPicPr>
      <xdr:blipFill>
        <a:blip xmlns:r="http://schemas.openxmlformats.org/officeDocument/2006/relationships" r:embed="rId5"/>
        <a:stretch>
          <a:fillRect/>
        </a:stretch>
      </xdr:blipFill>
      <xdr:spPr>
        <a:xfrm>
          <a:off x="7450178" y="4395590"/>
          <a:ext cx="4172387" cy="31054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78212</xdr:colOff>
      <xdr:row>4</xdr:row>
      <xdr:rowOff>149679</xdr:rowOff>
    </xdr:from>
    <xdr:to>
      <xdr:col>11</xdr:col>
      <xdr:colOff>748392</xdr:colOff>
      <xdr:row>47</xdr:row>
      <xdr:rowOff>72357</xdr:rowOff>
    </xdr:to>
    <xdr:pic>
      <xdr:nvPicPr>
        <xdr:cNvPr id="3" name="Picture 2">
          <a:extLst>
            <a:ext uri="{FF2B5EF4-FFF2-40B4-BE49-F238E27FC236}">
              <a16:creationId xmlns:a16="http://schemas.microsoft.com/office/drawing/2014/main" id="{3AC2C7F4-0C84-4920-A644-0B3857DE4C36}"/>
            </a:ext>
          </a:extLst>
        </xdr:cNvPr>
        <xdr:cNvPicPr>
          <a:picLocks noChangeAspect="1"/>
        </xdr:cNvPicPr>
      </xdr:nvPicPr>
      <xdr:blipFill>
        <a:blip xmlns:r="http://schemas.openxmlformats.org/officeDocument/2006/relationships" r:embed="rId1"/>
        <a:stretch>
          <a:fillRect/>
        </a:stretch>
      </xdr:blipFill>
      <xdr:spPr>
        <a:xfrm>
          <a:off x="687812" y="2214699"/>
          <a:ext cx="9021700" cy="7824619"/>
        </a:xfrm>
        <a:prstGeom prst="rect">
          <a:avLst/>
        </a:prstGeom>
      </xdr:spPr>
    </xdr:pic>
    <xdr:clientData/>
  </xdr:twoCellAnchor>
  <xdr:twoCellAnchor editAs="oneCell">
    <xdr:from>
      <xdr:col>12</xdr:col>
      <xdr:colOff>112197</xdr:colOff>
      <xdr:row>7</xdr:row>
      <xdr:rowOff>78922</xdr:rowOff>
    </xdr:from>
    <xdr:to>
      <xdr:col>20</xdr:col>
      <xdr:colOff>527902</xdr:colOff>
      <xdr:row>18</xdr:row>
      <xdr:rowOff>28755</xdr:rowOff>
    </xdr:to>
    <xdr:pic>
      <xdr:nvPicPr>
        <xdr:cNvPr id="4" name="Picture 3">
          <a:extLst>
            <a:ext uri="{FF2B5EF4-FFF2-40B4-BE49-F238E27FC236}">
              <a16:creationId xmlns:a16="http://schemas.microsoft.com/office/drawing/2014/main" id="{123C19B7-EF75-4BD0-9EDE-7BB3E3C6CF3C}"/>
            </a:ext>
            <a:ext uri="{147F2762-F138-4A5C-976F-8EAC2B608ADB}">
              <a16:predDERef xmlns:a16="http://schemas.microsoft.com/office/drawing/2014/main" pred="{00000000-0008-0000-0600-000002000000}"/>
            </a:ext>
          </a:extLst>
        </xdr:cNvPr>
        <xdr:cNvPicPr>
          <a:picLocks noChangeAspect="1"/>
        </xdr:cNvPicPr>
      </xdr:nvPicPr>
      <xdr:blipFill>
        <a:blip xmlns:r="http://schemas.openxmlformats.org/officeDocument/2006/relationships" r:embed="rId2"/>
        <a:stretch>
          <a:fillRect/>
        </a:stretch>
      </xdr:blipFill>
      <xdr:spPr>
        <a:xfrm>
          <a:off x="9873417" y="2715442"/>
          <a:ext cx="5734465" cy="1961513"/>
        </a:xfrm>
        <a:prstGeom prst="rect">
          <a:avLst/>
        </a:prstGeom>
      </xdr:spPr>
    </xdr:pic>
    <xdr:clientData/>
  </xdr:twoCellAnchor>
  <xdr:twoCellAnchor editAs="oneCell">
    <xdr:from>
      <xdr:col>13</xdr:col>
      <xdr:colOff>28574</xdr:colOff>
      <xdr:row>21</xdr:row>
      <xdr:rowOff>88449</xdr:rowOff>
    </xdr:from>
    <xdr:to>
      <xdr:col>20</xdr:col>
      <xdr:colOff>231322</xdr:colOff>
      <xdr:row>46</xdr:row>
      <xdr:rowOff>87471</xdr:rowOff>
    </xdr:to>
    <xdr:pic>
      <xdr:nvPicPr>
        <xdr:cNvPr id="22" name="Picture 21">
          <a:extLst>
            <a:ext uri="{FF2B5EF4-FFF2-40B4-BE49-F238E27FC236}">
              <a16:creationId xmlns:a16="http://schemas.microsoft.com/office/drawing/2014/main" id="{20298707-2F1B-4219-836F-62170351FA62}"/>
            </a:ext>
          </a:extLst>
        </xdr:cNvPr>
        <xdr:cNvPicPr>
          <a:picLocks noChangeAspect="1"/>
        </xdr:cNvPicPr>
      </xdr:nvPicPr>
      <xdr:blipFill>
        <a:blip xmlns:r="http://schemas.openxmlformats.org/officeDocument/2006/relationships" r:embed="rId3"/>
        <a:stretch>
          <a:fillRect/>
        </a:stretch>
      </xdr:blipFill>
      <xdr:spPr>
        <a:xfrm>
          <a:off x="10399394" y="5300529"/>
          <a:ext cx="4911908" cy="4571022"/>
        </a:xfrm>
        <a:prstGeom prst="rect">
          <a:avLst/>
        </a:prstGeom>
      </xdr:spPr>
    </xdr:pic>
    <xdr:clientData/>
  </xdr:twoCellAnchor>
  <xdr:twoCellAnchor editAs="oneCell">
    <xdr:from>
      <xdr:col>13</xdr:col>
      <xdr:colOff>430621</xdr:colOff>
      <xdr:row>54</xdr:row>
      <xdr:rowOff>152398</xdr:rowOff>
    </xdr:from>
    <xdr:to>
      <xdr:col>24</xdr:col>
      <xdr:colOff>1121</xdr:colOff>
      <xdr:row>60</xdr:row>
      <xdr:rowOff>452110</xdr:rowOff>
    </xdr:to>
    <xdr:pic>
      <xdr:nvPicPr>
        <xdr:cNvPr id="23" name="Picture 22">
          <a:extLst>
            <a:ext uri="{FF2B5EF4-FFF2-40B4-BE49-F238E27FC236}">
              <a16:creationId xmlns:a16="http://schemas.microsoft.com/office/drawing/2014/main" id="{85B99D4D-C34E-4103-B82C-FD92F4D64414}"/>
            </a:ext>
          </a:extLst>
        </xdr:cNvPr>
        <xdr:cNvPicPr>
          <a:picLocks noChangeAspect="1"/>
        </xdr:cNvPicPr>
      </xdr:nvPicPr>
      <xdr:blipFill>
        <a:blip xmlns:r="http://schemas.openxmlformats.org/officeDocument/2006/relationships" r:embed="rId4"/>
        <a:stretch>
          <a:fillRect/>
        </a:stretch>
      </xdr:blipFill>
      <xdr:spPr>
        <a:xfrm>
          <a:off x="10801441" y="11460478"/>
          <a:ext cx="6699010" cy="6075671"/>
        </a:xfrm>
        <a:prstGeom prst="rect">
          <a:avLst/>
        </a:prstGeom>
      </xdr:spPr>
    </xdr:pic>
    <xdr:clientData/>
  </xdr:twoCellAnchor>
  <xdr:twoCellAnchor>
    <xdr:from>
      <xdr:col>18</xdr:col>
      <xdr:colOff>314824</xdr:colOff>
      <xdr:row>59</xdr:row>
      <xdr:rowOff>2459313</xdr:rowOff>
    </xdr:from>
    <xdr:to>
      <xdr:col>19</xdr:col>
      <xdr:colOff>239270</xdr:colOff>
      <xdr:row>60</xdr:row>
      <xdr:rowOff>331678</xdr:rowOff>
    </xdr:to>
    <xdr:sp macro="" textlink="">
      <xdr:nvSpPr>
        <xdr:cNvPr id="24" name="Oval 23">
          <a:extLst>
            <a:ext uri="{FF2B5EF4-FFF2-40B4-BE49-F238E27FC236}">
              <a16:creationId xmlns:a16="http://schemas.microsoft.com/office/drawing/2014/main" id="{3B8551D6-264C-4DE6-B73C-9C4F84C5AA64}"/>
            </a:ext>
          </a:extLst>
        </xdr:cNvPr>
        <xdr:cNvSpPr/>
      </xdr:nvSpPr>
      <xdr:spPr>
        <a:xfrm rot="19856977">
          <a:off x="13817464" y="16830633"/>
          <a:ext cx="534046" cy="58508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19</xdr:col>
      <xdr:colOff>198583</xdr:colOff>
      <xdr:row>59</xdr:row>
      <xdr:rowOff>2128514</xdr:rowOff>
    </xdr:from>
    <xdr:to>
      <xdr:col>19</xdr:col>
      <xdr:colOff>735617</xdr:colOff>
      <xdr:row>60</xdr:row>
      <xdr:rowOff>879</xdr:rowOff>
    </xdr:to>
    <xdr:sp macro="" textlink="">
      <xdr:nvSpPr>
        <xdr:cNvPr id="7" name="Oval 6">
          <a:extLst>
            <a:ext uri="{FF2B5EF4-FFF2-40B4-BE49-F238E27FC236}">
              <a16:creationId xmlns:a16="http://schemas.microsoft.com/office/drawing/2014/main" id="{D4984607-383C-486B-BBA8-C02B930084A2}"/>
            </a:ext>
          </a:extLst>
        </xdr:cNvPr>
        <xdr:cNvSpPr/>
      </xdr:nvSpPr>
      <xdr:spPr>
        <a:xfrm rot="19856977">
          <a:off x="14489818" y="15373867"/>
          <a:ext cx="537034" cy="59165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103095</xdr:colOff>
      <xdr:row>68</xdr:row>
      <xdr:rowOff>74707</xdr:rowOff>
    </xdr:from>
    <xdr:to>
      <xdr:col>10</xdr:col>
      <xdr:colOff>755564</xdr:colOff>
      <xdr:row>99</xdr:row>
      <xdr:rowOff>134472</xdr:rowOff>
    </xdr:to>
    <xdr:pic>
      <xdr:nvPicPr>
        <xdr:cNvPr id="8" name="Picture 7">
          <a:extLst>
            <a:ext uri="{FF2B5EF4-FFF2-40B4-BE49-F238E27FC236}">
              <a16:creationId xmlns:a16="http://schemas.microsoft.com/office/drawing/2014/main" id="{6CDD214C-5E08-1F66-407C-EF6D3121BBA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5683" y="18370178"/>
          <a:ext cx="8272469" cy="5849470"/>
        </a:xfrm>
        <a:prstGeom prst="rect">
          <a:avLst/>
        </a:prstGeom>
        <a:ln w="9525">
          <a:solidFill>
            <a:schemeClr val="tx1"/>
          </a:solidFill>
        </a:ln>
      </xdr:spPr>
    </xdr:pic>
    <xdr:clientData/>
  </xdr:twoCellAnchor>
  <xdr:twoCellAnchor editAs="oneCell">
    <xdr:from>
      <xdr:col>1</xdr:col>
      <xdr:colOff>326570</xdr:colOff>
      <xdr:row>121</xdr:row>
      <xdr:rowOff>63500</xdr:rowOff>
    </xdr:from>
    <xdr:to>
      <xdr:col>11</xdr:col>
      <xdr:colOff>408215</xdr:colOff>
      <xdr:row>152</xdr:row>
      <xdr:rowOff>139246</xdr:rowOff>
    </xdr:to>
    <xdr:pic>
      <xdr:nvPicPr>
        <xdr:cNvPr id="5" name="Picture 4">
          <a:extLst>
            <a:ext uri="{FF2B5EF4-FFF2-40B4-BE49-F238E27FC236}">
              <a16:creationId xmlns:a16="http://schemas.microsoft.com/office/drawing/2014/main" id="{B13A8903-C5FF-87C3-3691-78F972A46418}"/>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43427" y="30480000"/>
          <a:ext cx="8572502" cy="57000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63500</xdr:colOff>
      <xdr:row>157</xdr:row>
      <xdr:rowOff>145143</xdr:rowOff>
    </xdr:from>
    <xdr:to>
      <xdr:col>11</xdr:col>
      <xdr:colOff>621386</xdr:colOff>
      <xdr:row>191</xdr:row>
      <xdr:rowOff>18144</xdr:rowOff>
    </xdr:to>
    <xdr:pic>
      <xdr:nvPicPr>
        <xdr:cNvPr id="6" name="Picture 5">
          <a:extLst>
            <a:ext uri="{FF2B5EF4-FFF2-40B4-BE49-F238E27FC236}">
              <a16:creationId xmlns:a16="http://schemas.microsoft.com/office/drawing/2014/main" id="{D3682FDD-8099-A50C-92D4-00670AF1260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80357" y="37129357"/>
          <a:ext cx="9048743" cy="626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yfoethnaturiolcymru.sharepoint.com/teams/Regulatory/wip/WIP%20Regulated%20Industry%20Permitting%20Team%20LTD/PAN-027050%20DCWW%20Afan/2025-01-29%20App%20Docs/XXX%20ABDA%20Risk%20Tool%20Afan.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Cost%20Curve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
      <sheetName val="Introduction &amp; Conclusion"/>
      <sheetName val="1.Risk assessment"/>
      <sheetName val="2.Total vol. - Mitigation"/>
      <sheetName val="3.Containment volume-Total vol."/>
      <sheetName val="4.Current asset evaluation"/>
      <sheetName val="5.Containment type-Total vol."/>
      <sheetName val="Template Settings"/>
      <sheetName val="Setting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Curves"/>
    </sheetNames>
    <sheetDataSet>
      <sheetData sheetId="0"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F2AA1-364E-4D89-86D0-9C8BEF5E2E8A}">
  <dimension ref="A1:AG108"/>
  <sheetViews>
    <sheetView view="pageBreakPreview" topLeftCell="A12" zoomScale="40" zoomScaleNormal="100" zoomScaleSheetLayoutView="40" workbookViewId="0">
      <selection activeCell="C12" sqref="C12"/>
    </sheetView>
  </sheetViews>
  <sheetFormatPr defaultColWidth="8.81640625" defaultRowHeight="14.5" x14ac:dyDescent="0.35"/>
  <cols>
    <col min="1" max="1" width="8.81640625" style="1"/>
    <col min="2" max="2" width="38.81640625" style="1" customWidth="1"/>
    <col min="3" max="3" width="37.453125" style="1" customWidth="1"/>
    <col min="4" max="4" width="22.1796875" style="1" customWidth="1"/>
    <col min="5" max="5" width="34.453125" style="1" customWidth="1"/>
    <col min="6" max="6" width="21" style="1" customWidth="1"/>
    <col min="7" max="7" width="18" style="1" customWidth="1"/>
    <col min="8" max="8" width="18.54296875" style="1" customWidth="1"/>
    <col min="9" max="9" width="25.81640625" style="1" customWidth="1"/>
    <col min="10" max="10" width="30.1796875" style="1" customWidth="1"/>
    <col min="11" max="11" width="23.54296875" style="1" customWidth="1"/>
    <col min="12" max="16384" width="8.81640625" style="1"/>
  </cols>
  <sheetData>
    <row r="1" spans="1:33" x14ac:dyDescent="0.35">
      <c r="A1" s="2">
        <v>1.1000000000000001</v>
      </c>
      <c r="B1" s="3" t="s">
        <v>0</v>
      </c>
      <c r="C1" s="4"/>
      <c r="D1" s="4"/>
      <c r="E1" s="4"/>
      <c r="F1" s="4"/>
      <c r="G1" s="4"/>
      <c r="H1" s="4"/>
      <c r="I1" s="4"/>
      <c r="J1" s="4"/>
      <c r="K1" s="4"/>
      <c r="L1" s="5"/>
    </row>
    <row r="2" spans="1:33" x14ac:dyDescent="0.35">
      <c r="A2" s="6"/>
      <c r="B2" s="7"/>
      <c r="L2" s="8"/>
    </row>
    <row r="3" spans="1:33" x14ac:dyDescent="0.35">
      <c r="A3" s="6"/>
      <c r="B3" s="9" t="s">
        <v>1</v>
      </c>
      <c r="L3" s="8"/>
    </row>
    <row r="4" spans="1:33" ht="15" thickBot="1" x14ac:dyDescent="0.4">
      <c r="A4" s="10"/>
      <c r="L4" s="8"/>
    </row>
    <row r="5" spans="1:33" ht="29.5" thickBot="1" x14ac:dyDescent="0.4">
      <c r="A5" s="10"/>
      <c r="B5" s="11" t="s">
        <v>2</v>
      </c>
      <c r="C5" s="11" t="s">
        <v>3</v>
      </c>
      <c r="D5" s="12" t="s">
        <v>4</v>
      </c>
      <c r="E5" s="12" t="s">
        <v>5</v>
      </c>
      <c r="F5" s="12" t="s">
        <v>6</v>
      </c>
      <c r="G5" s="12" t="s">
        <v>7</v>
      </c>
      <c r="H5" s="12" t="s">
        <v>8</v>
      </c>
      <c r="I5" s="12" t="s">
        <v>9</v>
      </c>
      <c r="J5" s="12" t="s">
        <v>10</v>
      </c>
      <c r="K5" s="13" t="s">
        <v>11</v>
      </c>
      <c r="M5" s="8"/>
      <c r="N5" s="14"/>
      <c r="AG5" s="14"/>
    </row>
    <row r="6" spans="1:33" ht="75" customHeight="1" x14ac:dyDescent="0.35">
      <c r="A6" s="35"/>
      <c r="B6" s="176" t="s">
        <v>12</v>
      </c>
      <c r="C6" s="177">
        <v>2</v>
      </c>
      <c r="D6" s="178" t="s">
        <v>13</v>
      </c>
      <c r="E6" s="179" t="s">
        <v>14</v>
      </c>
      <c r="F6" s="180" t="s">
        <v>15</v>
      </c>
      <c r="G6" s="179" t="s">
        <v>16</v>
      </c>
      <c r="H6" s="179" t="s">
        <v>17</v>
      </c>
      <c r="I6" s="179" t="s">
        <v>18</v>
      </c>
      <c r="J6" s="181" t="s">
        <v>19</v>
      </c>
      <c r="K6" s="182" t="s">
        <v>20</v>
      </c>
      <c r="M6" s="8"/>
    </row>
    <row r="7" spans="1:33" ht="144" customHeight="1" x14ac:dyDescent="0.35">
      <c r="A7" s="35"/>
      <c r="B7" s="183" t="s">
        <v>21</v>
      </c>
      <c r="C7" s="175">
        <v>1</v>
      </c>
      <c r="D7" s="15" t="s">
        <v>13</v>
      </c>
      <c r="E7" s="16">
        <v>500</v>
      </c>
      <c r="F7" s="17" t="s">
        <v>15</v>
      </c>
      <c r="G7" s="174" t="s">
        <v>22</v>
      </c>
      <c r="H7" s="16" t="s">
        <v>18</v>
      </c>
      <c r="I7" s="16" t="s">
        <v>18</v>
      </c>
      <c r="J7" s="18" t="s">
        <v>19</v>
      </c>
      <c r="K7" s="19" t="s">
        <v>20</v>
      </c>
      <c r="M7" s="8"/>
    </row>
    <row r="8" spans="1:33" ht="81.650000000000006" customHeight="1" x14ac:dyDescent="0.35">
      <c r="A8" s="35"/>
      <c r="B8" s="183" t="s">
        <v>23</v>
      </c>
      <c r="C8" s="175">
        <v>1</v>
      </c>
      <c r="D8" s="15" t="s">
        <v>24</v>
      </c>
      <c r="E8" s="16">
        <v>100</v>
      </c>
      <c r="F8" s="17" t="s">
        <v>15</v>
      </c>
      <c r="G8" s="16" t="s">
        <v>25</v>
      </c>
      <c r="H8" s="16" t="s">
        <v>18</v>
      </c>
      <c r="I8" s="16" t="s">
        <v>18</v>
      </c>
      <c r="J8" s="18" t="s">
        <v>19</v>
      </c>
      <c r="K8" s="19" t="s">
        <v>20</v>
      </c>
      <c r="M8" s="8"/>
    </row>
    <row r="9" spans="1:33" ht="116.5" customHeight="1" x14ac:dyDescent="0.35">
      <c r="A9" s="35"/>
      <c r="B9" s="184" t="s">
        <v>26</v>
      </c>
      <c r="C9" s="175">
        <v>1</v>
      </c>
      <c r="D9" s="15" t="s">
        <v>24</v>
      </c>
      <c r="E9" s="16">
        <v>600</v>
      </c>
      <c r="F9" s="17" t="s">
        <v>15</v>
      </c>
      <c r="G9" s="16" t="s">
        <v>25</v>
      </c>
      <c r="H9" s="16" t="s">
        <v>18</v>
      </c>
      <c r="I9" s="16" t="s">
        <v>18</v>
      </c>
      <c r="J9" s="18" t="s">
        <v>27</v>
      </c>
      <c r="K9" s="19" t="s">
        <v>20</v>
      </c>
      <c r="M9" s="8"/>
    </row>
    <row r="10" spans="1:33" ht="116.15" customHeight="1" x14ac:dyDescent="0.35">
      <c r="A10" s="35"/>
      <c r="B10" s="172" t="s">
        <v>28</v>
      </c>
      <c r="C10" s="175">
        <v>1</v>
      </c>
      <c r="D10" s="15" t="s">
        <v>24</v>
      </c>
      <c r="E10" s="16">
        <v>42</v>
      </c>
      <c r="F10" s="17" t="s">
        <v>15</v>
      </c>
      <c r="G10" s="171" t="s">
        <v>29</v>
      </c>
      <c r="H10" s="16" t="s">
        <v>18</v>
      </c>
      <c r="I10" s="16" t="s">
        <v>18</v>
      </c>
      <c r="J10" s="18" t="s">
        <v>27</v>
      </c>
      <c r="K10" s="19" t="s">
        <v>20</v>
      </c>
      <c r="M10" s="8"/>
    </row>
    <row r="11" spans="1:33" ht="123.65" customHeight="1" x14ac:dyDescent="0.35">
      <c r="A11" s="35"/>
      <c r="B11" s="172" t="s">
        <v>30</v>
      </c>
      <c r="C11" s="175">
        <v>4</v>
      </c>
      <c r="D11" s="15" t="s">
        <v>24</v>
      </c>
      <c r="E11" s="16">
        <v>13</v>
      </c>
      <c r="F11" s="17" t="s">
        <v>15</v>
      </c>
      <c r="G11" s="173" t="s">
        <v>29</v>
      </c>
      <c r="H11" s="16" t="s">
        <v>18</v>
      </c>
      <c r="I11" s="16" t="s">
        <v>18</v>
      </c>
      <c r="J11" s="18" t="s">
        <v>27</v>
      </c>
      <c r="K11" s="19" t="s">
        <v>20</v>
      </c>
      <c r="M11" s="8"/>
    </row>
    <row r="12" spans="1:33" ht="124.4" customHeight="1" x14ac:dyDescent="0.35">
      <c r="A12" s="35"/>
      <c r="B12" s="172" t="s">
        <v>31</v>
      </c>
      <c r="C12" s="175">
        <v>1</v>
      </c>
      <c r="D12" s="15" t="s">
        <v>32</v>
      </c>
      <c r="E12" s="16">
        <v>42</v>
      </c>
      <c r="F12" s="17" t="s">
        <v>15</v>
      </c>
      <c r="G12" s="173" t="s">
        <v>29</v>
      </c>
      <c r="H12" s="16" t="s">
        <v>18</v>
      </c>
      <c r="I12" s="16" t="s">
        <v>18</v>
      </c>
      <c r="J12" s="18" t="s">
        <v>27</v>
      </c>
      <c r="K12" s="19" t="s">
        <v>20</v>
      </c>
      <c r="M12" s="8"/>
    </row>
    <row r="13" spans="1:33" ht="121.4" customHeight="1" x14ac:dyDescent="0.35">
      <c r="A13" s="35"/>
      <c r="B13" s="183" t="s">
        <v>33</v>
      </c>
      <c r="C13" s="175">
        <v>2</v>
      </c>
      <c r="D13" s="15" t="s">
        <v>24</v>
      </c>
      <c r="E13" s="16">
        <v>40</v>
      </c>
      <c r="F13" s="17" t="s">
        <v>15</v>
      </c>
      <c r="G13" s="16" t="s">
        <v>34</v>
      </c>
      <c r="H13" s="16" t="s">
        <v>18</v>
      </c>
      <c r="I13" s="16" t="s">
        <v>18</v>
      </c>
      <c r="J13" s="18" t="s">
        <v>27</v>
      </c>
      <c r="K13" s="19" t="s">
        <v>20</v>
      </c>
      <c r="M13" s="8"/>
    </row>
    <row r="14" spans="1:33" ht="72.5" x14ac:dyDescent="0.35">
      <c r="A14" s="35"/>
      <c r="B14" s="183" t="s">
        <v>35</v>
      </c>
      <c r="C14" s="175">
        <v>1</v>
      </c>
      <c r="D14" s="15" t="s">
        <v>36</v>
      </c>
      <c r="E14" s="16">
        <v>400</v>
      </c>
      <c r="F14" s="17" t="s">
        <v>15</v>
      </c>
      <c r="G14" s="16" t="s">
        <v>16</v>
      </c>
      <c r="H14" s="16" t="s">
        <v>18</v>
      </c>
      <c r="I14" s="16" t="s">
        <v>18</v>
      </c>
      <c r="J14" s="18" t="s">
        <v>19</v>
      </c>
      <c r="K14" s="19" t="s">
        <v>20</v>
      </c>
      <c r="M14" s="8"/>
    </row>
    <row r="15" spans="1:33" ht="144" customHeight="1" thickBot="1" x14ac:dyDescent="0.4">
      <c r="A15" s="35"/>
      <c r="B15" s="185" t="s">
        <v>37</v>
      </c>
      <c r="C15" s="186">
        <v>1</v>
      </c>
      <c r="D15" s="187" t="s">
        <v>38</v>
      </c>
      <c r="E15" s="188">
        <v>450</v>
      </c>
      <c r="F15" s="189" t="s">
        <v>15</v>
      </c>
      <c r="G15" s="188" t="s">
        <v>39</v>
      </c>
      <c r="H15" s="188" t="s">
        <v>18</v>
      </c>
      <c r="I15" s="188" t="s">
        <v>18</v>
      </c>
      <c r="J15" s="190" t="s">
        <v>27</v>
      </c>
      <c r="K15" s="191" t="s">
        <v>20</v>
      </c>
      <c r="M15" s="8"/>
    </row>
    <row r="16" spans="1:33" ht="15" thickBot="1" x14ac:dyDescent="0.4">
      <c r="A16" s="10"/>
      <c r="B16" s="20"/>
      <c r="C16" s="21"/>
      <c r="D16" s="21"/>
      <c r="E16" s="21"/>
      <c r="F16" s="21"/>
      <c r="G16" s="21"/>
      <c r="H16" s="21"/>
      <c r="I16" s="22" t="s">
        <v>40</v>
      </c>
      <c r="J16" s="50" t="s">
        <v>20</v>
      </c>
      <c r="L16" s="8"/>
    </row>
    <row r="17" spans="1:12" x14ac:dyDescent="0.35">
      <c r="A17" s="10"/>
      <c r="B17" s="20"/>
      <c r="C17" s="21"/>
      <c r="D17" s="21" t="s">
        <v>41</v>
      </c>
      <c r="E17" s="24">
        <f>SUM(E7:E15)+4250+4250</f>
        <v>10687</v>
      </c>
      <c r="F17" s="21" t="s">
        <v>15</v>
      </c>
      <c r="G17" s="21"/>
      <c r="H17" s="21"/>
      <c r="I17" s="21"/>
      <c r="J17" s="21"/>
      <c r="L17" s="8"/>
    </row>
    <row r="18" spans="1:12" x14ac:dyDescent="0.35">
      <c r="A18" s="10"/>
      <c r="B18" s="20"/>
      <c r="C18" s="21"/>
      <c r="D18" s="21" t="s">
        <v>42</v>
      </c>
      <c r="E18" s="24">
        <f>E17*0.25</f>
        <v>2671.75</v>
      </c>
      <c r="F18" s="21" t="s">
        <v>15</v>
      </c>
      <c r="G18" s="21"/>
      <c r="H18" s="21"/>
      <c r="I18" s="21"/>
      <c r="J18" s="21"/>
      <c r="L18" s="8"/>
    </row>
    <row r="19" spans="1:12" ht="29" x14ac:dyDescent="0.35">
      <c r="A19" s="10"/>
      <c r="D19" s="21" t="s">
        <v>43</v>
      </c>
      <c r="E19" s="24">
        <f>4250*1.1</f>
        <v>4675</v>
      </c>
      <c r="F19" s="21" t="s">
        <v>15</v>
      </c>
      <c r="G19" s="193" t="s">
        <v>44</v>
      </c>
      <c r="L19" s="8"/>
    </row>
    <row r="20" spans="1:12" ht="15" thickBot="1" x14ac:dyDescent="0.4">
      <c r="A20" s="25"/>
      <c r="B20" s="26"/>
      <c r="C20" s="26"/>
      <c r="D20" s="26"/>
      <c r="E20" s="26"/>
      <c r="F20" s="26"/>
      <c r="G20" s="26"/>
      <c r="H20" s="26"/>
      <c r="I20" s="26"/>
      <c r="J20" s="26"/>
      <c r="K20" s="26"/>
      <c r="L20" s="27"/>
    </row>
    <row r="21" spans="1:12" s="30" customFormat="1" x14ac:dyDescent="0.35">
      <c r="A21" s="28">
        <v>1.2</v>
      </c>
      <c r="B21" s="29" t="s">
        <v>45</v>
      </c>
      <c r="C21" s="4"/>
      <c r="D21" s="4"/>
      <c r="E21" s="4"/>
      <c r="F21" s="4"/>
      <c r="G21" s="4"/>
      <c r="H21" s="4"/>
      <c r="I21" s="4"/>
      <c r="J21" s="4"/>
      <c r="K21" s="4"/>
      <c r="L21" s="5"/>
    </row>
    <row r="22" spans="1:12" x14ac:dyDescent="0.35">
      <c r="A22" s="10"/>
      <c r="B22" s="1" t="s">
        <v>46</v>
      </c>
      <c r="L22" s="8"/>
    </row>
    <row r="23" spans="1:12" x14ac:dyDescent="0.35">
      <c r="A23" s="10"/>
      <c r="L23" s="8"/>
    </row>
    <row r="24" spans="1:12" x14ac:dyDescent="0.35">
      <c r="A24" s="10"/>
      <c r="L24" s="8"/>
    </row>
    <row r="25" spans="1:12" x14ac:dyDescent="0.35">
      <c r="A25" s="10"/>
      <c r="L25" s="8"/>
    </row>
    <row r="26" spans="1:12" x14ac:dyDescent="0.35">
      <c r="A26" s="10"/>
      <c r="L26" s="8"/>
    </row>
    <row r="27" spans="1:12" x14ac:dyDescent="0.35">
      <c r="A27" s="10"/>
      <c r="L27" s="8"/>
    </row>
    <row r="28" spans="1:12" x14ac:dyDescent="0.35">
      <c r="A28" s="10"/>
      <c r="L28" s="8"/>
    </row>
    <row r="29" spans="1:12" x14ac:dyDescent="0.35">
      <c r="A29" s="10"/>
      <c r="L29" s="8"/>
    </row>
    <row r="30" spans="1:12" x14ac:dyDescent="0.35">
      <c r="A30" s="10"/>
      <c r="L30" s="8"/>
    </row>
    <row r="31" spans="1:12" x14ac:dyDescent="0.35">
      <c r="A31" s="10"/>
      <c r="L31" s="8"/>
    </row>
    <row r="32" spans="1:12" x14ac:dyDescent="0.35">
      <c r="A32" s="10"/>
      <c r="L32" s="8"/>
    </row>
    <row r="33" spans="1:13" x14ac:dyDescent="0.35">
      <c r="A33" s="10"/>
      <c r="L33" s="8"/>
    </row>
    <row r="34" spans="1:13" x14ac:dyDescent="0.35">
      <c r="A34" s="10"/>
      <c r="L34" s="8"/>
    </row>
    <row r="35" spans="1:13" x14ac:dyDescent="0.35">
      <c r="A35" s="10"/>
      <c r="L35" s="8"/>
    </row>
    <row r="36" spans="1:13" x14ac:dyDescent="0.35">
      <c r="A36" s="10"/>
      <c r="L36" s="8"/>
    </row>
    <row r="37" spans="1:13" x14ac:dyDescent="0.35">
      <c r="A37" s="10"/>
      <c r="L37" s="8"/>
    </row>
    <row r="38" spans="1:13" x14ac:dyDescent="0.35">
      <c r="A38" s="10"/>
      <c r="L38" s="8"/>
    </row>
    <row r="39" spans="1:13" x14ac:dyDescent="0.35">
      <c r="A39" s="10"/>
      <c r="L39" s="8"/>
    </row>
    <row r="40" spans="1:13" x14ac:dyDescent="0.35">
      <c r="A40" s="10"/>
      <c r="L40" s="8"/>
    </row>
    <row r="41" spans="1:13" x14ac:dyDescent="0.35">
      <c r="A41" s="10"/>
      <c r="L41" s="8"/>
    </row>
    <row r="42" spans="1:13" x14ac:dyDescent="0.35">
      <c r="A42" s="10"/>
      <c r="L42" s="8"/>
    </row>
    <row r="43" spans="1:13" x14ac:dyDescent="0.35">
      <c r="A43" s="10"/>
      <c r="L43" s="8"/>
    </row>
    <row r="44" spans="1:13" x14ac:dyDescent="0.35">
      <c r="A44" s="10"/>
      <c r="L44" s="8"/>
      <c r="M44" s="14"/>
    </row>
    <row r="45" spans="1:13" x14ac:dyDescent="0.35">
      <c r="A45" s="10"/>
      <c r="L45" s="8"/>
    </row>
    <row r="46" spans="1:13" x14ac:dyDescent="0.35">
      <c r="A46" s="10"/>
      <c r="L46" s="8"/>
    </row>
    <row r="47" spans="1:13" x14ac:dyDescent="0.35">
      <c r="A47" s="10"/>
      <c r="J47" s="31" t="s">
        <v>47</v>
      </c>
      <c r="L47" s="8"/>
    </row>
    <row r="48" spans="1:13" x14ac:dyDescent="0.35">
      <c r="A48" s="10"/>
      <c r="L48" s="8"/>
    </row>
    <row r="49" spans="1:12" x14ac:dyDescent="0.35">
      <c r="A49" s="10"/>
      <c r="L49" s="8"/>
    </row>
    <row r="50" spans="1:12" x14ac:dyDescent="0.35">
      <c r="A50" s="10"/>
      <c r="L50" s="8"/>
    </row>
    <row r="51" spans="1:12" x14ac:dyDescent="0.35">
      <c r="A51" s="10"/>
      <c r="L51" s="8"/>
    </row>
    <row r="52" spans="1:12" x14ac:dyDescent="0.35">
      <c r="A52" s="10"/>
      <c r="B52" s="32" t="s">
        <v>48</v>
      </c>
      <c r="E52" s="31" t="s">
        <v>49</v>
      </c>
      <c r="H52" s="32"/>
      <c r="I52" s="32"/>
      <c r="L52" s="8"/>
    </row>
    <row r="53" spans="1:12" x14ac:dyDescent="0.35">
      <c r="A53" s="10"/>
      <c r="L53" s="8"/>
    </row>
    <row r="54" spans="1:12" ht="15" thickBot="1" x14ac:dyDescent="0.4">
      <c r="A54" s="10"/>
      <c r="L54" s="8"/>
    </row>
    <row r="55" spans="1:12" ht="45.65" customHeight="1" thickBot="1" x14ac:dyDescent="0.4">
      <c r="A55" s="10"/>
      <c r="B55" s="197" t="s">
        <v>50</v>
      </c>
      <c r="C55" s="198"/>
      <c r="D55" s="199" t="s">
        <v>51</v>
      </c>
      <c r="E55" s="199"/>
      <c r="F55" s="33" t="s">
        <v>52</v>
      </c>
      <c r="I55" s="34" t="s">
        <v>53</v>
      </c>
      <c r="J55" s="33" t="s">
        <v>54</v>
      </c>
      <c r="L55" s="8"/>
    </row>
    <row r="56" spans="1:12" ht="50.15" customHeight="1" thickBot="1" x14ac:dyDescent="0.4">
      <c r="A56" s="35"/>
      <c r="B56" s="200" t="s">
        <v>55</v>
      </c>
      <c r="C56" s="201"/>
      <c r="D56" s="202" t="s">
        <v>56</v>
      </c>
      <c r="E56" s="202"/>
      <c r="F56" s="38" t="s">
        <v>20</v>
      </c>
      <c r="I56" s="203" t="s">
        <v>57</v>
      </c>
      <c r="J56" s="204"/>
      <c r="L56" s="8"/>
    </row>
    <row r="57" spans="1:12" ht="168" customHeight="1" x14ac:dyDescent="0.35">
      <c r="A57" s="35"/>
      <c r="B57" s="205" t="s">
        <v>58</v>
      </c>
      <c r="C57" s="206"/>
      <c r="D57" s="207" t="s">
        <v>56</v>
      </c>
      <c r="E57" s="207"/>
      <c r="F57" s="41" t="s">
        <v>20</v>
      </c>
      <c r="I57" s="42" t="s">
        <v>59</v>
      </c>
      <c r="J57" s="43" t="s">
        <v>20</v>
      </c>
      <c r="L57" s="8"/>
    </row>
    <row r="58" spans="1:12" ht="90.65" customHeight="1" x14ac:dyDescent="0.35">
      <c r="A58" s="35"/>
      <c r="B58" s="205" t="s">
        <v>60</v>
      </c>
      <c r="C58" s="206"/>
      <c r="D58" s="207" t="s">
        <v>56</v>
      </c>
      <c r="E58" s="207"/>
      <c r="F58" s="41" t="s">
        <v>20</v>
      </c>
      <c r="I58" s="44" t="s">
        <v>61</v>
      </c>
      <c r="J58" s="45" t="s">
        <v>20</v>
      </c>
      <c r="L58" s="8"/>
    </row>
    <row r="59" spans="1:12" ht="41.15" customHeight="1" x14ac:dyDescent="0.35">
      <c r="A59" s="35"/>
      <c r="B59" s="205" t="s">
        <v>62</v>
      </c>
      <c r="C59" s="206"/>
      <c r="D59" s="207" t="s">
        <v>56</v>
      </c>
      <c r="E59" s="207"/>
      <c r="F59" s="41" t="s">
        <v>63</v>
      </c>
      <c r="I59" s="46" t="s">
        <v>64</v>
      </c>
      <c r="J59" s="47" t="s">
        <v>20</v>
      </c>
      <c r="L59" s="8"/>
    </row>
    <row r="60" spans="1:12" ht="108" customHeight="1" thickBot="1" x14ac:dyDescent="0.4">
      <c r="A60" s="35"/>
      <c r="B60" s="205" t="s">
        <v>65</v>
      </c>
      <c r="C60" s="206"/>
      <c r="D60" s="207" t="s">
        <v>66</v>
      </c>
      <c r="E60" s="207"/>
      <c r="F60" s="41" t="s">
        <v>20</v>
      </c>
      <c r="I60" s="44" t="s">
        <v>67</v>
      </c>
      <c r="J60" s="45" t="s">
        <v>20</v>
      </c>
      <c r="L60" s="8"/>
    </row>
    <row r="61" spans="1:12" ht="58.4" customHeight="1" thickBot="1" x14ac:dyDescent="0.4">
      <c r="A61" s="35"/>
      <c r="B61" s="208" t="s">
        <v>68</v>
      </c>
      <c r="C61" s="209"/>
      <c r="D61" s="210" t="s">
        <v>66</v>
      </c>
      <c r="E61" s="210"/>
      <c r="F61" s="48" t="s">
        <v>20</v>
      </c>
      <c r="I61" s="203" t="s">
        <v>69</v>
      </c>
      <c r="J61" s="204"/>
      <c r="L61" s="8"/>
    </row>
    <row r="62" spans="1:12" ht="60.65" customHeight="1" thickBot="1" x14ac:dyDescent="0.4">
      <c r="A62" s="10"/>
      <c r="B62" s="49"/>
      <c r="C62" s="49"/>
      <c r="D62" s="211" t="s">
        <v>40</v>
      </c>
      <c r="E62" s="212"/>
      <c r="F62" s="50" t="s">
        <v>20</v>
      </c>
      <c r="I62" s="51" t="s">
        <v>70</v>
      </c>
      <c r="J62" s="45" t="s">
        <v>63</v>
      </c>
      <c r="L62" s="8"/>
    </row>
    <row r="63" spans="1:12" ht="15" thickBot="1" x14ac:dyDescent="0.4">
      <c r="A63" s="10"/>
      <c r="I63" s="203" t="s">
        <v>71</v>
      </c>
      <c r="J63" s="204"/>
      <c r="L63" s="8"/>
    </row>
    <row r="64" spans="1:12" ht="29.5" thickBot="1" x14ac:dyDescent="0.4">
      <c r="A64" s="10"/>
      <c r="I64" s="52" t="s">
        <v>72</v>
      </c>
      <c r="J64" s="53" t="s">
        <v>63</v>
      </c>
      <c r="L64" s="8"/>
    </row>
    <row r="65" spans="1:12" ht="39" customHeight="1" thickBot="1" x14ac:dyDescent="0.4">
      <c r="A65" s="10"/>
      <c r="I65" s="54" t="s">
        <v>40</v>
      </c>
      <c r="J65" s="50" t="s">
        <v>20</v>
      </c>
      <c r="L65" s="8"/>
    </row>
    <row r="66" spans="1:12" x14ac:dyDescent="0.35">
      <c r="A66" s="10"/>
      <c r="L66" s="8"/>
    </row>
    <row r="67" spans="1:12" ht="15" thickBot="1" x14ac:dyDescent="0.4">
      <c r="A67" s="10"/>
      <c r="L67" s="8"/>
    </row>
    <row r="68" spans="1:12" ht="15" thickBot="1" x14ac:dyDescent="0.4">
      <c r="A68" s="10"/>
      <c r="B68" s="55" t="s">
        <v>73</v>
      </c>
      <c r="C68" s="56" t="str">
        <f>J16&amp;F62&amp;J65</f>
        <v>MMM</v>
      </c>
      <c r="L68" s="8"/>
    </row>
    <row r="69" spans="1:12" x14ac:dyDescent="0.35">
      <c r="A69" s="10"/>
      <c r="L69" s="8"/>
    </row>
    <row r="70" spans="1:12" ht="15" thickBot="1" x14ac:dyDescent="0.4">
      <c r="A70" s="10"/>
      <c r="L70" s="8"/>
    </row>
    <row r="71" spans="1:12" ht="15" thickBot="1" x14ac:dyDescent="0.4">
      <c r="A71" s="10"/>
      <c r="B71" s="55" t="s">
        <v>74</v>
      </c>
      <c r="C71" s="56" t="s">
        <v>20</v>
      </c>
      <c r="L71" s="8"/>
    </row>
    <row r="72" spans="1:12" x14ac:dyDescent="0.35">
      <c r="A72" s="10"/>
      <c r="L72" s="8"/>
    </row>
    <row r="73" spans="1:12" x14ac:dyDescent="0.35">
      <c r="A73" s="10"/>
      <c r="L73" s="8"/>
    </row>
    <row r="74" spans="1:12" ht="15" thickBot="1" x14ac:dyDescent="0.4">
      <c r="A74" s="25"/>
      <c r="B74" s="26"/>
      <c r="C74" s="26"/>
      <c r="D74" s="26"/>
      <c r="E74" s="26"/>
      <c r="F74" s="26"/>
      <c r="G74" s="26"/>
      <c r="H74" s="26"/>
      <c r="I74" s="26"/>
      <c r="J74" s="26"/>
      <c r="K74" s="26"/>
      <c r="L74" s="27"/>
    </row>
    <row r="75" spans="1:12" s="30" customFormat="1" x14ac:dyDescent="0.35">
      <c r="A75" s="2">
        <v>1.3</v>
      </c>
      <c r="B75" s="213" t="s">
        <v>75</v>
      </c>
      <c r="C75" s="213"/>
      <c r="D75" s="4"/>
      <c r="E75" s="4"/>
      <c r="F75" s="4"/>
      <c r="G75" s="4"/>
      <c r="H75" s="4"/>
      <c r="I75" s="4"/>
      <c r="J75" s="4"/>
      <c r="K75" s="4"/>
      <c r="L75" s="5"/>
    </row>
    <row r="76" spans="1:12" x14ac:dyDescent="0.35">
      <c r="A76" s="10"/>
      <c r="L76" s="8"/>
    </row>
    <row r="77" spans="1:12" x14ac:dyDescent="0.35">
      <c r="A77" s="10"/>
      <c r="B77" s="57" t="s">
        <v>76</v>
      </c>
      <c r="L77" s="8"/>
    </row>
    <row r="78" spans="1:12" x14ac:dyDescent="0.35">
      <c r="A78" s="10"/>
      <c r="L78" s="8"/>
    </row>
    <row r="79" spans="1:12" x14ac:dyDescent="0.35">
      <c r="A79" s="10"/>
      <c r="D79" s="57" t="s">
        <v>77</v>
      </c>
      <c r="L79" s="8"/>
    </row>
    <row r="80" spans="1:12" x14ac:dyDescent="0.35">
      <c r="A80" s="10"/>
      <c r="D80" s="57" t="s">
        <v>78</v>
      </c>
      <c r="L80" s="8"/>
    </row>
    <row r="81" spans="1:12" x14ac:dyDescent="0.35">
      <c r="A81" s="10"/>
      <c r="D81" s="57" t="s">
        <v>79</v>
      </c>
      <c r="L81" s="8"/>
    </row>
    <row r="82" spans="1:12" x14ac:dyDescent="0.35">
      <c r="A82" s="10"/>
      <c r="L82" s="8"/>
    </row>
    <row r="83" spans="1:12" ht="15" thickBot="1" x14ac:dyDescent="0.4">
      <c r="A83" s="10"/>
      <c r="L83" s="8"/>
    </row>
    <row r="84" spans="1:12" ht="36.65" customHeight="1" thickBot="1" x14ac:dyDescent="0.4">
      <c r="A84" s="10"/>
      <c r="B84" s="58" t="s">
        <v>80</v>
      </c>
      <c r="C84" s="59" t="s">
        <v>81</v>
      </c>
      <c r="D84" s="214" t="s">
        <v>82</v>
      </c>
      <c r="E84" s="215"/>
      <c r="F84" s="215"/>
      <c r="G84" s="215"/>
      <c r="H84" s="215"/>
      <c r="I84" s="215"/>
      <c r="J84" s="216"/>
      <c r="K84" s="60" t="s">
        <v>83</v>
      </c>
      <c r="L84" s="61" t="s">
        <v>84</v>
      </c>
    </row>
    <row r="85" spans="1:12" ht="169.4" customHeight="1" x14ac:dyDescent="0.35">
      <c r="A85" s="62"/>
      <c r="B85" s="36" t="s">
        <v>85</v>
      </c>
      <c r="C85" s="37" t="s">
        <v>86</v>
      </c>
      <c r="D85" s="201" t="s">
        <v>87</v>
      </c>
      <c r="E85" s="201"/>
      <c r="F85" s="201"/>
      <c r="G85" s="201"/>
      <c r="H85" s="201"/>
      <c r="I85" s="201"/>
      <c r="J85" s="201"/>
      <c r="K85" s="63" t="s">
        <v>88</v>
      </c>
      <c r="L85" s="38" t="s">
        <v>20</v>
      </c>
    </row>
    <row r="86" spans="1:12" ht="179.15" customHeight="1" x14ac:dyDescent="0.35">
      <c r="A86" s="10"/>
      <c r="B86" s="39" t="s">
        <v>89</v>
      </c>
      <c r="C86" s="64" t="s">
        <v>90</v>
      </c>
      <c r="D86" s="217" t="s">
        <v>91</v>
      </c>
      <c r="E86" s="218"/>
      <c r="F86" s="218"/>
      <c r="G86" s="218"/>
      <c r="H86" s="218"/>
      <c r="I86" s="218"/>
      <c r="J86" s="219"/>
      <c r="K86" s="65" t="s">
        <v>92</v>
      </c>
      <c r="L86" s="66" t="s">
        <v>63</v>
      </c>
    </row>
    <row r="87" spans="1:12" ht="228.65" customHeight="1" x14ac:dyDescent="0.35">
      <c r="A87" s="10"/>
      <c r="B87" s="39" t="s">
        <v>93</v>
      </c>
      <c r="C87" s="40" t="s">
        <v>94</v>
      </c>
      <c r="D87" s="206" t="s">
        <v>95</v>
      </c>
      <c r="E87" s="206"/>
      <c r="F87" s="206"/>
      <c r="G87" s="206"/>
      <c r="H87" s="206"/>
      <c r="I87" s="206"/>
      <c r="J87" s="206"/>
      <c r="K87" s="67" t="s">
        <v>92</v>
      </c>
      <c r="L87" s="41" t="s">
        <v>63</v>
      </c>
    </row>
    <row r="88" spans="1:12" ht="174.75" customHeight="1" x14ac:dyDescent="0.35">
      <c r="A88" s="10"/>
      <c r="B88" s="39" t="s">
        <v>96</v>
      </c>
      <c r="C88" s="40" t="s">
        <v>97</v>
      </c>
      <c r="D88" s="217" t="s">
        <v>98</v>
      </c>
      <c r="E88" s="218"/>
      <c r="F88" s="218"/>
      <c r="G88" s="218"/>
      <c r="H88" s="218"/>
      <c r="I88" s="218"/>
      <c r="J88" s="219"/>
      <c r="K88" s="65" t="s">
        <v>92</v>
      </c>
      <c r="L88" s="66" t="s">
        <v>63</v>
      </c>
    </row>
    <row r="89" spans="1:12" ht="249.65" customHeight="1" x14ac:dyDescent="0.35">
      <c r="A89" s="10"/>
      <c r="B89" s="39" t="s">
        <v>99</v>
      </c>
      <c r="C89" s="40" t="s">
        <v>100</v>
      </c>
      <c r="D89" s="206" t="s">
        <v>101</v>
      </c>
      <c r="E89" s="206"/>
      <c r="F89" s="206"/>
      <c r="G89" s="206"/>
      <c r="H89" s="206"/>
      <c r="I89" s="206"/>
      <c r="J89" s="206"/>
      <c r="K89" s="67" t="s">
        <v>88</v>
      </c>
      <c r="L89" s="41" t="s">
        <v>20</v>
      </c>
    </row>
    <row r="90" spans="1:12" ht="124" customHeight="1" x14ac:dyDescent="0.35">
      <c r="A90" s="10"/>
      <c r="B90" s="39" t="s">
        <v>102</v>
      </c>
      <c r="C90" s="68" t="s">
        <v>103</v>
      </c>
      <c r="D90" s="220" t="s">
        <v>104</v>
      </c>
      <c r="E90" s="220"/>
      <c r="F90" s="220"/>
      <c r="G90" s="220"/>
      <c r="H90" s="220"/>
      <c r="I90" s="220"/>
      <c r="J90" s="220"/>
      <c r="K90" s="67" t="s">
        <v>88</v>
      </c>
      <c r="L90" s="41" t="s">
        <v>20</v>
      </c>
    </row>
    <row r="91" spans="1:12" ht="169.4" customHeight="1" thickBot="1" x14ac:dyDescent="0.4">
      <c r="A91" s="10"/>
      <c r="B91" s="69" t="s">
        <v>105</v>
      </c>
      <c r="C91" s="70" t="s">
        <v>106</v>
      </c>
      <c r="D91" s="221" t="s">
        <v>107</v>
      </c>
      <c r="E91" s="221"/>
      <c r="F91" s="221"/>
      <c r="G91" s="221"/>
      <c r="H91" s="221"/>
      <c r="I91" s="221"/>
      <c r="J91" s="221"/>
      <c r="K91" s="71" t="s">
        <v>92</v>
      </c>
      <c r="L91" s="48" t="s">
        <v>63</v>
      </c>
    </row>
    <row r="92" spans="1:12" ht="155.5" customHeight="1" thickBot="1" x14ac:dyDescent="0.4">
      <c r="A92" s="10"/>
      <c r="B92" s="72" t="s">
        <v>108</v>
      </c>
      <c r="C92" s="70" t="s">
        <v>109</v>
      </c>
      <c r="D92" s="221" t="s">
        <v>110</v>
      </c>
      <c r="E92" s="221"/>
      <c r="F92" s="221"/>
      <c r="G92" s="221"/>
      <c r="H92" s="221"/>
      <c r="I92" s="221"/>
      <c r="J92" s="221"/>
      <c r="K92" s="73" t="s">
        <v>88</v>
      </c>
      <c r="L92" s="74" t="s">
        <v>20</v>
      </c>
    </row>
    <row r="93" spans="1:12" ht="29.5" customHeight="1" x14ac:dyDescent="0.35">
      <c r="A93" s="10"/>
      <c r="L93" s="8"/>
    </row>
    <row r="94" spans="1:12" x14ac:dyDescent="0.35">
      <c r="A94" s="10"/>
      <c r="B94" s="75" t="s">
        <v>111</v>
      </c>
      <c r="L94" s="8"/>
    </row>
    <row r="95" spans="1:12" x14ac:dyDescent="0.35">
      <c r="A95" s="10"/>
      <c r="L95" s="8"/>
    </row>
    <row r="96" spans="1:12" ht="15" thickBot="1" x14ac:dyDescent="0.4">
      <c r="A96" s="10"/>
      <c r="L96" s="8"/>
    </row>
    <row r="97" spans="1:12" ht="15" thickBot="1" x14ac:dyDescent="0.4">
      <c r="A97" s="10"/>
      <c r="B97" s="76" t="s">
        <v>112</v>
      </c>
      <c r="C97" s="23" t="s">
        <v>20</v>
      </c>
      <c r="L97" s="8"/>
    </row>
    <row r="98" spans="1:12" x14ac:dyDescent="0.35">
      <c r="A98" s="10"/>
      <c r="L98" s="8"/>
    </row>
    <row r="99" spans="1:12" ht="15" thickBot="1" x14ac:dyDescent="0.4">
      <c r="A99" s="25"/>
      <c r="B99" s="26"/>
      <c r="C99" s="26"/>
      <c r="D99" s="26"/>
      <c r="E99" s="26"/>
      <c r="F99" s="26"/>
      <c r="G99" s="26"/>
      <c r="H99" s="26"/>
      <c r="I99" s="26"/>
      <c r="J99" s="26"/>
      <c r="K99" s="26"/>
      <c r="L99" s="27"/>
    </row>
    <row r="100" spans="1:12" s="30" customFormat="1" x14ac:dyDescent="0.35">
      <c r="A100" s="2">
        <v>1.4</v>
      </c>
      <c r="B100" s="213" t="s">
        <v>113</v>
      </c>
      <c r="C100" s="213"/>
      <c r="D100" s="4"/>
      <c r="E100" s="4"/>
      <c r="F100" s="4"/>
      <c r="G100" s="4"/>
      <c r="H100" s="4"/>
      <c r="I100" s="4"/>
      <c r="J100" s="4"/>
      <c r="K100" s="4"/>
      <c r="L100" s="5"/>
    </row>
    <row r="101" spans="1:12" ht="15" thickBot="1" x14ac:dyDescent="0.4">
      <c r="A101" s="10"/>
      <c r="L101" s="8"/>
    </row>
    <row r="102" spans="1:12" ht="15" thickBot="1" x14ac:dyDescent="0.4">
      <c r="A102" s="10"/>
      <c r="B102" s="55" t="s">
        <v>114</v>
      </c>
      <c r="C102" s="56" t="s">
        <v>115</v>
      </c>
      <c r="L102" s="8"/>
    </row>
    <row r="103" spans="1:12" x14ac:dyDescent="0.35">
      <c r="A103" s="10"/>
      <c r="L103" s="8"/>
    </row>
    <row r="104" spans="1:12" ht="15" thickBot="1" x14ac:dyDescent="0.4">
      <c r="A104" s="25"/>
      <c r="B104" s="26"/>
      <c r="C104" s="26"/>
      <c r="D104" s="26"/>
      <c r="E104" s="26"/>
      <c r="F104" s="26"/>
      <c r="G104" s="26"/>
      <c r="H104" s="26"/>
      <c r="I104" s="26"/>
      <c r="J104" s="26"/>
      <c r="K104" s="26"/>
      <c r="L104" s="27"/>
    </row>
    <row r="105" spans="1:12" s="30" customFormat="1" x14ac:dyDescent="0.35">
      <c r="A105" s="2">
        <v>1.5</v>
      </c>
      <c r="B105" s="213" t="s">
        <v>116</v>
      </c>
      <c r="C105" s="213"/>
      <c r="D105" s="4"/>
      <c r="E105" s="4"/>
      <c r="F105" s="4"/>
      <c r="G105" s="4"/>
      <c r="H105" s="4"/>
      <c r="I105" s="4"/>
      <c r="J105" s="4"/>
      <c r="K105" s="4"/>
      <c r="L105" s="5"/>
    </row>
    <row r="106" spans="1:12" x14ac:dyDescent="0.35">
      <c r="A106" s="10"/>
      <c r="L106" s="8"/>
    </row>
    <row r="107" spans="1:12" ht="15" thickBot="1" x14ac:dyDescent="0.4">
      <c r="A107" s="10"/>
      <c r="L107" s="8"/>
    </row>
    <row r="108" spans="1:12" ht="15" thickBot="1" x14ac:dyDescent="0.4">
      <c r="A108" s="25"/>
      <c r="B108" s="77" t="s">
        <v>116</v>
      </c>
      <c r="C108" s="56" t="s">
        <v>117</v>
      </c>
      <c r="D108" s="26"/>
      <c r="E108" s="26"/>
      <c r="F108" s="26"/>
      <c r="G108" s="26"/>
      <c r="H108" s="26"/>
      <c r="I108" s="26"/>
      <c r="J108" s="26"/>
      <c r="K108" s="26"/>
      <c r="L108" s="27"/>
    </row>
  </sheetData>
  <sheetProtection formatCells="0" formatColumns="0" formatRows="0" insertColumns="0" insertRows="0" insertHyperlinks="0" deleteColumns="0" deleteRows="0" sort="0" autoFilter="0" pivotTables="0"/>
  <mergeCells count="30">
    <mergeCell ref="D90:J90"/>
    <mergeCell ref="D91:J91"/>
    <mergeCell ref="D92:J92"/>
    <mergeCell ref="B100:C100"/>
    <mergeCell ref="B105:C105"/>
    <mergeCell ref="B60:C60"/>
    <mergeCell ref="D60:E60"/>
    <mergeCell ref="D89:J89"/>
    <mergeCell ref="B61:C61"/>
    <mergeCell ref="D61:E61"/>
    <mergeCell ref="I61:J61"/>
    <mergeCell ref="D62:E62"/>
    <mergeCell ref="I63:J63"/>
    <mergeCell ref="B75:C75"/>
    <mergeCell ref="D84:J84"/>
    <mergeCell ref="D85:J85"/>
    <mergeCell ref="D86:J86"/>
    <mergeCell ref="D87:J87"/>
    <mergeCell ref="D88:J88"/>
    <mergeCell ref="B58:C58"/>
    <mergeCell ref="D58:E58"/>
    <mergeCell ref="B59:C59"/>
    <mergeCell ref="D59:E59"/>
    <mergeCell ref="B57:C57"/>
    <mergeCell ref="D57:E57"/>
    <mergeCell ref="B55:C55"/>
    <mergeCell ref="D55:E55"/>
    <mergeCell ref="B56:C56"/>
    <mergeCell ref="D56:E56"/>
    <mergeCell ref="I56:J56"/>
  </mergeCells>
  <pageMargins left="0.59055118110236227" right="0.39370078740157483" top="0.39370078740157483" bottom="0.59055118110236227" header="0.3" footer="0.3"/>
  <pageSetup paperSize="9" scale="21" orientation="portrait" horizontalDpi="300" r:id="rId1"/>
  <headerFooter>
    <oddFooter>&amp;L&amp;F&amp;C&amp;P of &amp;N_x000D_&amp;1#&amp;"Calibri"&amp;11&amp;K000000 RESTRICTED&amp;R&amp;A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2EB69-8EEC-4D9C-A607-519B33F3896D}">
  <dimension ref="A1:V82"/>
  <sheetViews>
    <sheetView view="pageBreakPreview" topLeftCell="A4" zoomScale="66" zoomScaleNormal="80" zoomScaleSheetLayoutView="85" workbookViewId="0">
      <selection activeCell="R13" sqref="R13"/>
    </sheetView>
  </sheetViews>
  <sheetFormatPr defaultColWidth="8.81640625" defaultRowHeight="14.5" x14ac:dyDescent="0.35"/>
  <cols>
    <col min="1" max="1" width="8.81640625" style="1"/>
    <col min="2" max="2" width="20.81640625" style="1" customWidth="1"/>
    <col min="3" max="3" width="20.453125" style="1" customWidth="1"/>
    <col min="4" max="10" width="14" style="1" customWidth="1"/>
    <col min="11" max="11" width="15.54296875" style="1" customWidth="1"/>
    <col min="12" max="17" width="14" style="85" customWidth="1"/>
    <col min="18" max="21" width="8.81640625" style="85"/>
    <col min="22" max="22" width="15.1796875" style="1" customWidth="1"/>
    <col min="23" max="16384" width="8.81640625" style="1"/>
  </cols>
  <sheetData>
    <row r="1" spans="1:22" s="83" customFormat="1" x14ac:dyDescent="0.35">
      <c r="A1" s="78">
        <v>2.1</v>
      </c>
      <c r="B1" s="79" t="s">
        <v>118</v>
      </c>
      <c r="C1" s="80"/>
      <c r="D1" s="80"/>
      <c r="E1" s="80"/>
      <c r="F1" s="80"/>
      <c r="G1" s="80"/>
      <c r="H1" s="80"/>
      <c r="I1" s="80"/>
      <c r="J1" s="80"/>
      <c r="K1" s="80"/>
      <c r="L1" s="81"/>
      <c r="M1" s="81"/>
      <c r="N1" s="80"/>
      <c r="O1" s="80"/>
      <c r="P1" s="80"/>
      <c r="Q1" s="80"/>
      <c r="R1" s="80"/>
      <c r="S1" s="80"/>
      <c r="T1" s="80"/>
      <c r="U1" s="80"/>
      <c r="V1" s="82"/>
    </row>
    <row r="2" spans="1:22" x14ac:dyDescent="0.35">
      <c r="A2" s="10"/>
      <c r="B2" s="84"/>
      <c r="M2" s="86"/>
      <c r="V2" s="8"/>
    </row>
    <row r="3" spans="1:22" ht="37.5" customHeight="1" x14ac:dyDescent="0.35">
      <c r="A3" s="10"/>
      <c r="B3" s="87" t="s">
        <v>119</v>
      </c>
      <c r="C3" s="88" t="s">
        <v>120</v>
      </c>
      <c r="D3" s="222" t="s">
        <v>82</v>
      </c>
      <c r="E3" s="222"/>
      <c r="F3" s="222"/>
      <c r="G3" s="222"/>
      <c r="H3" s="222"/>
      <c r="I3" s="222"/>
      <c r="J3" s="222"/>
      <c r="K3" s="89" t="s">
        <v>121</v>
      </c>
      <c r="L3" s="223" t="s">
        <v>122</v>
      </c>
      <c r="M3" s="224"/>
      <c r="N3" s="224"/>
      <c r="O3" s="224"/>
      <c r="P3" s="224"/>
      <c r="Q3" s="224"/>
      <c r="R3" s="224"/>
      <c r="S3" s="224"/>
      <c r="T3" s="224"/>
      <c r="U3" s="225"/>
      <c r="V3" s="90" t="s">
        <v>123</v>
      </c>
    </row>
    <row r="4" spans="1:22" ht="409.6" customHeight="1" x14ac:dyDescent="0.35">
      <c r="A4" s="10"/>
      <c r="B4" s="226"/>
      <c r="C4" s="91" t="s">
        <v>85</v>
      </c>
      <c r="D4" s="227" t="str">
        <f>'1.Risk assessment'!$D$85</f>
        <v>The digesters are filled automatically at a feed rate from the THP of 10.8l/s.
Both digester tanks have high level overflows which connect to a gravity pipe feeding the digested sludge holding tank when levels within the tanks are too high. Sludge supplied to the digesters displace the existing digestate and sludge overflows. All tanks are also covered.
In the unlikely event when there is an overflow (overflows blocked and non working volume is filled),  the volume lost would be minimal (Assumed &lt;20m3 based on hourly pump flow rate of THP (10.8l/s total)) as the pumps can be inhibited automatically or by operators present onsite.
Foaming is a very general failure mode for digesters. Based on operational comments, foaming failure has occurred in the past when the mixers failed due to a power outage. Foaming could occupy up to 2m of height within the digesters. Otherwise, automated and operator safeguards are in place to control or inhibit the process if there is a foaming risk.
Total loss of containment is not credible when considering overflowing or foaming of the tank (partial loss of containment would be more likely to occur but is still very unlikely).</v>
      </c>
      <c r="E4" s="228"/>
      <c r="F4" s="228"/>
      <c r="G4" s="228"/>
      <c r="H4" s="228"/>
      <c r="I4" s="228"/>
      <c r="J4" s="229"/>
      <c r="K4" s="92" t="str">
        <f>'1.Risk assessment'!L85</f>
        <v>M</v>
      </c>
      <c r="L4" s="217" t="s">
        <v>124</v>
      </c>
      <c r="M4" s="230"/>
      <c r="N4" s="230"/>
      <c r="O4" s="230"/>
      <c r="P4" s="230"/>
      <c r="Q4" s="230"/>
      <c r="R4" s="230"/>
      <c r="S4" s="230"/>
      <c r="T4" s="230"/>
      <c r="U4" s="231"/>
      <c r="V4" s="93" t="s">
        <v>63</v>
      </c>
    </row>
    <row r="5" spans="1:22" ht="266.5" customHeight="1" x14ac:dyDescent="0.35">
      <c r="A5" s="10"/>
      <c r="B5" s="226"/>
      <c r="C5" s="91" t="s">
        <v>89</v>
      </c>
      <c r="D5" s="227" t="str">
        <f>'1.Risk assessment'!$D$86</f>
        <v>Tanks are located above ground. In the case of significant damage above ground during operation or maintenance, the total volume contained above ground could be lost. It is not credible for the tank to fail catastrophically structurally as the tank is fit for purpose. The tanks were originally designed and constructed to hold hydrolysed sludge and has been operating with no notable concerns.  
The tanks could lose their full inventory if the pipe connections to the tank fail/break off and fail catastrophically, causing a rupture/hole in the tank, through which the total inventory is lost as mixer pipework is located near the bottom of the tank. This pipework is supported and the connections in the tank wall are cast in with puddle flanges and hydrophilic water bars so this type of failure is not a credible scenario. 
There are no credible scenarios that could lead to a catastrophic failure of this tank (partial loss of containment would be more likely to occur but still very unlikely).</v>
      </c>
      <c r="E5" s="228"/>
      <c r="F5" s="228"/>
      <c r="G5" s="228"/>
      <c r="H5" s="228"/>
      <c r="I5" s="228"/>
      <c r="J5" s="229"/>
      <c r="K5" s="92" t="str">
        <f>'1.Risk assessment'!L86</f>
        <v>L</v>
      </c>
      <c r="L5" s="217" t="s">
        <v>125</v>
      </c>
      <c r="M5" s="218"/>
      <c r="N5" s="218"/>
      <c r="O5" s="218"/>
      <c r="P5" s="218"/>
      <c r="Q5" s="218"/>
      <c r="R5" s="218"/>
      <c r="S5" s="218"/>
      <c r="T5" s="218"/>
      <c r="U5" s="219"/>
      <c r="V5" s="93" t="s">
        <v>63</v>
      </c>
    </row>
    <row r="6" spans="1:22" ht="354.75" customHeight="1" x14ac:dyDescent="0.35">
      <c r="A6" s="10"/>
      <c r="B6" s="226"/>
      <c r="C6" s="91" t="s">
        <v>93</v>
      </c>
      <c r="D6" s="227" t="str">
        <f>'1.Risk assessment'!$D$87</f>
        <v>Tanks are located above ground. Any significant loss of containment, would spill above ground. 
Structural failure of the tank would mainly be through cracks.  In the case of significant cracks forming above ground, the volume contained above ground would seep through the cracks . If the cracks are significant (&gt;6mm), the tank could potentially lose the above ground volume over a long period of time. This would be identified promptly by operators and the process inhibited immediately. The tank has been designed and constructed to the appropriate code for water retaining concrete structures so this could only reasonably be assumed to occur if the tanks were operated well in excess of their design life without appropriate maintenance or any refurbishment.
As the site is manned for 24 hours daily, large drops in levels in the tanks and significant leaks above ground would be noticed. Significant cracks below/above ground would also be easily spotted if tanks are inspected throughout their design life.
Partial loss of containment from cracks is still highly unlikely and safeguards are in place to mitigate the impact of such a leak.</v>
      </c>
      <c r="E6" s="228"/>
      <c r="F6" s="228"/>
      <c r="G6" s="228"/>
      <c r="H6" s="228"/>
      <c r="I6" s="228"/>
      <c r="J6" s="229"/>
      <c r="K6" s="92" t="str">
        <f>'1.Risk assessment'!L87</f>
        <v>L</v>
      </c>
      <c r="L6" s="217" t="s">
        <v>126</v>
      </c>
      <c r="M6" s="218"/>
      <c r="N6" s="218"/>
      <c r="O6" s="218"/>
      <c r="P6" s="218"/>
      <c r="Q6" s="218"/>
      <c r="R6" s="218"/>
      <c r="S6" s="218"/>
      <c r="T6" s="218"/>
      <c r="U6" s="219"/>
      <c r="V6" s="93" t="s">
        <v>63</v>
      </c>
    </row>
    <row r="7" spans="1:22" ht="290.25" customHeight="1" x14ac:dyDescent="0.35">
      <c r="A7" s="10"/>
      <c r="B7" s="226"/>
      <c r="C7" s="91" t="s">
        <v>96</v>
      </c>
      <c r="D7" s="227" t="str">
        <f>'1.Risk assessment'!$D$88</f>
        <v>In the extremely unlikely event where the above ground pipework (rising mains - mixing, feed, de-grit and recirculation pipes) or valves fail completely (PRVs have seized due to corrosion), the total above ground volume could be lost, if the valves are not closed by operational staff or tanks are not drained down to limit loss of containment.
In reality, the pumps to and from the digesters would be shut down and the knife gate isolating valves closed immediately, triggered by the automated safeguards (pressure instrumentation). Associated alarms would also be raised to notify the operators.
As the site is manned for 24 hours daily, valves can be closed and operated by operational staff if the pipes were to fail and automated safeguards did not function as intended. 
Total loss of containment is therefore not deemed to be a credible scenario. Partial loss of containment is possible but still highly unlikely when considering larger volumes.</v>
      </c>
      <c r="E7" s="228"/>
      <c r="F7" s="228"/>
      <c r="G7" s="228"/>
      <c r="H7" s="228"/>
      <c r="I7" s="228"/>
      <c r="J7" s="229"/>
      <c r="K7" s="92" t="str">
        <f>'1.Risk assessment'!L88</f>
        <v>L</v>
      </c>
      <c r="L7" s="237" t="s">
        <v>127</v>
      </c>
      <c r="M7" s="218"/>
      <c r="N7" s="218"/>
      <c r="O7" s="218"/>
      <c r="P7" s="218"/>
      <c r="Q7" s="218"/>
      <c r="R7" s="218"/>
      <c r="S7" s="218"/>
      <c r="T7" s="218"/>
      <c r="U7" s="219"/>
      <c r="V7" s="93" t="s">
        <v>63</v>
      </c>
    </row>
    <row r="8" spans="1:22" ht="283.5" customHeight="1" x14ac:dyDescent="0.35">
      <c r="A8" s="10"/>
      <c r="B8" s="226"/>
      <c r="C8" s="91" t="s">
        <v>99</v>
      </c>
      <c r="D8" s="227" t="str">
        <f>'1.Risk assessment'!$D$89</f>
        <v>All pipework around the digesters is above ground carbon or stainless steel.
If loss of containment occurs above ground through leaks or damage to pipework, due to the permeable stone around tank, sludge will percolate into the soil at a slow rate over a long period. If significant leaks, cascade onto road and concrete hardstanding and ultimately the liquor return tank.
Due to the impermeable external surfacing around the concrete bunds, the majority of the sludge from leaks at valves/mixers would be contained within the hardstanding area within the bund and, if significant, cascade into the gullies within the chambers and ultimately the liquor return tank. The quantities of sludge involved is not expected to have an adverse impact on the wastewater treatment process.
Any significant leaks/damage to above ground pipes would be noticed and loss of containment would be mitigated through operational measures (closing of valves and isolation of tanks/pipework). This can be achieved quickly due to the manned presence and daily inspection regime.
Operational staff stated that corrosion is a significant problem on site ( due to extremities - site is  exposed and close to the ocean). Leaks from corrosion (valves, bolts, pitting in pipework) is thus likely to cause partial loss of containment if inspection and maintenance procedures are not followed. A significant failure has not occurred to date.
Total loss of containment is not deemed to be a credible scenario. Partial loss of containment is more likely but still highly unlikely when considering larger volumes.</v>
      </c>
      <c r="E8" s="228"/>
      <c r="F8" s="228"/>
      <c r="G8" s="228"/>
      <c r="H8" s="228"/>
      <c r="I8" s="228"/>
      <c r="J8" s="229"/>
      <c r="K8" s="92" t="str">
        <f>'1.Risk assessment'!L89</f>
        <v>M</v>
      </c>
      <c r="L8" s="217" t="s">
        <v>128</v>
      </c>
      <c r="M8" s="230"/>
      <c r="N8" s="230"/>
      <c r="O8" s="230"/>
      <c r="P8" s="230"/>
      <c r="Q8" s="230"/>
      <c r="R8" s="230"/>
      <c r="S8" s="230"/>
      <c r="T8" s="230"/>
      <c r="U8" s="231"/>
      <c r="V8" s="93" t="s">
        <v>63</v>
      </c>
    </row>
    <row r="9" spans="1:22" ht="164.25" customHeight="1" x14ac:dyDescent="0.35">
      <c r="A9" s="10"/>
      <c r="B9" s="226"/>
      <c r="C9" s="91" t="s">
        <v>102</v>
      </c>
      <c r="D9" s="227" t="str">
        <f>'1.Risk assessment'!$D$90</f>
        <v>No known vehicle impacts - vehicular guardrails along access road to protect pipework and tank
Vehicular damage assumed mitigated due to existing vehicular impact protection.</v>
      </c>
      <c r="E9" s="228"/>
      <c r="F9" s="228"/>
      <c r="G9" s="228"/>
      <c r="H9" s="228"/>
      <c r="I9" s="228"/>
      <c r="J9" s="229"/>
      <c r="K9" s="92" t="str">
        <f>'1.Risk assessment'!L90</f>
        <v>M</v>
      </c>
      <c r="L9" s="217" t="s">
        <v>129</v>
      </c>
      <c r="M9" s="218"/>
      <c r="N9" s="218"/>
      <c r="O9" s="218"/>
      <c r="P9" s="218"/>
      <c r="Q9" s="218"/>
      <c r="R9" s="218"/>
      <c r="S9" s="218"/>
      <c r="T9" s="218"/>
      <c r="U9" s="219"/>
      <c r="V9" s="94" t="s">
        <v>63</v>
      </c>
    </row>
    <row r="10" spans="1:22" ht="158.5" customHeight="1" x14ac:dyDescent="0.35">
      <c r="A10" s="10"/>
      <c r="B10" s="226"/>
      <c r="C10" s="91" t="s">
        <v>105</v>
      </c>
      <c r="D10" s="227" t="str">
        <f>'1.Risk assessment'!$D$91</f>
        <v>No known vandalism to tanks or pipework - CCTV cameras and automated gates on site.
If vandalism damage were to occur, total loss of containment is unlikely due to type of inventory.  Partial loss of containment would be more likely to occur if slight damage was done.</v>
      </c>
      <c r="E10" s="228"/>
      <c r="F10" s="228"/>
      <c r="G10" s="228"/>
      <c r="H10" s="228"/>
      <c r="I10" s="228"/>
      <c r="J10" s="229"/>
      <c r="K10" s="92" t="str">
        <f>'1.Risk assessment'!L91</f>
        <v>L</v>
      </c>
      <c r="L10" s="217" t="s">
        <v>130</v>
      </c>
      <c r="M10" s="218"/>
      <c r="N10" s="218"/>
      <c r="O10" s="218"/>
      <c r="P10" s="218"/>
      <c r="Q10" s="218"/>
      <c r="R10" s="218"/>
      <c r="S10" s="218"/>
      <c r="T10" s="218"/>
      <c r="U10" s="219"/>
      <c r="V10" s="94" t="s">
        <v>63</v>
      </c>
    </row>
    <row r="11" spans="1:22" ht="117" customHeight="1" x14ac:dyDescent="0.35">
      <c r="A11" s="10"/>
      <c r="B11" s="226"/>
      <c r="C11" s="91" t="s">
        <v>108</v>
      </c>
      <c r="D11" s="227" t="str">
        <f>'1.Risk assessment'!$D$92</f>
        <v xml:space="preserve">The site is not located within an area with the potential for groundwater flooding to occur. There are no areas of the proposed permit boundary indicated as being affected by sea, river or groundwater flooding.
</v>
      </c>
      <c r="E11" s="228"/>
      <c r="F11" s="228"/>
      <c r="G11" s="228"/>
      <c r="H11" s="228"/>
      <c r="I11" s="228"/>
      <c r="J11" s="229"/>
      <c r="K11" s="92" t="str">
        <f>'1.Risk assessment'!L92</f>
        <v>M</v>
      </c>
      <c r="L11" s="232" t="s">
        <v>131</v>
      </c>
      <c r="M11" s="230"/>
      <c r="N11" s="230"/>
      <c r="O11" s="230"/>
      <c r="P11" s="230"/>
      <c r="Q11" s="230"/>
      <c r="R11" s="230"/>
      <c r="S11" s="230"/>
      <c r="T11" s="230"/>
      <c r="U11" s="231"/>
      <c r="V11" s="94" t="s">
        <v>63</v>
      </c>
    </row>
    <row r="12" spans="1:22" x14ac:dyDescent="0.35">
      <c r="A12" s="10"/>
      <c r="B12" s="84"/>
      <c r="L12" s="86"/>
      <c r="M12" s="86"/>
      <c r="V12" s="8"/>
    </row>
    <row r="13" spans="1:22" x14ac:dyDescent="0.35">
      <c r="A13" s="10"/>
      <c r="L13" s="86"/>
      <c r="M13" s="86"/>
      <c r="V13" s="8"/>
    </row>
    <row r="14" spans="1:22" ht="14.5" customHeight="1" x14ac:dyDescent="0.35">
      <c r="A14" s="10"/>
      <c r="B14" s="233" t="s">
        <v>132</v>
      </c>
      <c r="C14" s="234"/>
      <c r="D14" s="234"/>
      <c r="E14" s="234"/>
      <c r="F14" s="234"/>
      <c r="G14" s="234"/>
      <c r="H14" s="234"/>
      <c r="I14" s="234"/>
      <c r="J14" s="234"/>
      <c r="L14" s="86"/>
      <c r="M14" s="86"/>
      <c r="V14" s="8"/>
    </row>
    <row r="15" spans="1:22" x14ac:dyDescent="0.35">
      <c r="A15" s="10"/>
      <c r="B15" s="233"/>
      <c r="C15" s="234"/>
      <c r="D15" s="234"/>
      <c r="E15" s="234"/>
      <c r="F15" s="234"/>
      <c r="G15" s="234"/>
      <c r="H15" s="234"/>
      <c r="I15" s="234"/>
      <c r="J15" s="234"/>
      <c r="L15" s="86"/>
      <c r="M15" s="86"/>
      <c r="V15" s="8"/>
    </row>
    <row r="16" spans="1:22" ht="15" thickBot="1" x14ac:dyDescent="0.4">
      <c r="A16" s="25"/>
      <c r="B16" s="235"/>
      <c r="C16" s="236"/>
      <c r="D16" s="236"/>
      <c r="E16" s="236"/>
      <c r="F16" s="236"/>
      <c r="G16" s="236"/>
      <c r="H16" s="236"/>
      <c r="I16" s="236"/>
      <c r="J16" s="236"/>
      <c r="K16" s="26"/>
      <c r="L16" s="95"/>
      <c r="M16" s="95"/>
      <c r="N16" s="96"/>
      <c r="O16" s="96"/>
      <c r="P16" s="96"/>
      <c r="Q16" s="96"/>
      <c r="R16" s="96"/>
      <c r="S16" s="96"/>
      <c r="T16" s="96"/>
      <c r="U16" s="96"/>
      <c r="V16" s="27"/>
    </row>
    <row r="17" spans="2:22" x14ac:dyDescent="0.35">
      <c r="B17" s="97"/>
      <c r="C17" s="97"/>
      <c r="D17" s="97"/>
      <c r="E17" s="97"/>
      <c r="F17" s="97"/>
      <c r="G17" s="97"/>
      <c r="H17" s="97"/>
      <c r="I17" s="97"/>
      <c r="J17" s="97"/>
      <c r="K17" s="97"/>
      <c r="L17" s="86"/>
      <c r="M17" s="86"/>
    </row>
    <row r="18" spans="2:22" s="85" customFormat="1" x14ac:dyDescent="0.35">
      <c r="B18" s="98"/>
      <c r="C18" s="98"/>
      <c r="D18" s="98"/>
      <c r="E18" s="98"/>
      <c r="F18" s="98"/>
      <c r="G18" s="98"/>
      <c r="H18" s="98"/>
      <c r="I18" s="98"/>
      <c r="J18" s="98"/>
      <c r="K18" s="98"/>
      <c r="V18" s="1"/>
    </row>
    <row r="19" spans="2:22" s="85" customFormat="1" x14ac:dyDescent="0.35">
      <c r="B19" s="98"/>
      <c r="C19" s="98"/>
      <c r="D19" s="98"/>
      <c r="E19" s="98"/>
      <c r="F19" s="98"/>
      <c r="G19" s="98"/>
      <c r="H19" s="98"/>
      <c r="I19" s="98"/>
      <c r="J19" s="98"/>
      <c r="K19" s="98"/>
      <c r="V19" s="1"/>
    </row>
    <row r="20" spans="2:22" s="85" customFormat="1" x14ac:dyDescent="0.35">
      <c r="B20" s="98"/>
      <c r="C20" s="98"/>
      <c r="D20" s="98"/>
      <c r="E20" s="98"/>
      <c r="F20" s="98"/>
      <c r="G20" s="98"/>
      <c r="H20" s="98"/>
      <c r="I20" s="98"/>
      <c r="J20" s="98"/>
      <c r="K20" s="98"/>
      <c r="V20" s="1"/>
    </row>
    <row r="21" spans="2:22" s="85" customFormat="1" x14ac:dyDescent="0.35">
      <c r="B21" s="98"/>
      <c r="C21" s="98"/>
      <c r="D21" s="98"/>
      <c r="E21" s="98"/>
      <c r="F21" s="98"/>
      <c r="G21" s="98"/>
      <c r="H21" s="98"/>
      <c r="I21" s="98"/>
      <c r="J21" s="98"/>
      <c r="K21" s="98"/>
      <c r="V21" s="1"/>
    </row>
    <row r="22" spans="2:22" s="85" customFormat="1" x14ac:dyDescent="0.35">
      <c r="B22" s="98"/>
      <c r="C22" s="98"/>
      <c r="D22" s="98"/>
      <c r="E22" s="98"/>
      <c r="F22" s="98"/>
      <c r="G22" s="98"/>
      <c r="H22" s="98"/>
      <c r="I22" s="98"/>
      <c r="J22" s="98"/>
      <c r="K22" s="98"/>
      <c r="V22" s="1"/>
    </row>
    <row r="23" spans="2:22" s="85" customFormat="1" x14ac:dyDescent="0.35">
      <c r="B23" s="99"/>
      <c r="C23" s="1"/>
      <c r="D23" s="1"/>
      <c r="E23" s="1"/>
      <c r="F23" s="1"/>
      <c r="G23" s="1"/>
      <c r="H23" s="1"/>
      <c r="I23" s="1"/>
      <c r="J23" s="1"/>
      <c r="K23" s="1"/>
      <c r="V23" s="1"/>
    </row>
    <row r="24" spans="2:22" s="85" customFormat="1" x14ac:dyDescent="0.35">
      <c r="B24" s="49"/>
      <c r="C24" s="1"/>
      <c r="D24" s="1"/>
      <c r="E24" s="1"/>
      <c r="F24" s="1"/>
      <c r="G24" s="1"/>
      <c r="H24" s="1"/>
      <c r="I24" s="1"/>
      <c r="J24" s="1"/>
      <c r="K24" s="1"/>
      <c r="V24" s="1"/>
    </row>
    <row r="25" spans="2:22" s="85" customFormat="1" x14ac:dyDescent="0.35">
      <c r="B25" s="99"/>
      <c r="C25" s="1"/>
      <c r="D25" s="1"/>
      <c r="E25" s="1"/>
      <c r="F25" s="1"/>
      <c r="G25" s="1"/>
      <c r="H25" s="1"/>
      <c r="I25" s="1"/>
      <c r="J25" s="1"/>
      <c r="K25" s="1"/>
      <c r="V25" s="1"/>
    </row>
    <row r="82" spans="2:2" x14ac:dyDescent="0.35">
      <c r="B82" s="84"/>
    </row>
  </sheetData>
  <sheetProtection formatCells="0" formatColumns="0" formatRows="0" insertColumns="0" insertRows="0" insertHyperlinks="0" deleteColumns="0" deleteRows="0" sort="0" autoFilter="0" pivotTables="0"/>
  <mergeCells count="20">
    <mergeCell ref="B14:J16"/>
    <mergeCell ref="L7:U7"/>
    <mergeCell ref="D8:J8"/>
    <mergeCell ref="L8:U8"/>
    <mergeCell ref="D9:J9"/>
    <mergeCell ref="L9:U9"/>
    <mergeCell ref="D10:J10"/>
    <mergeCell ref="L10:U10"/>
    <mergeCell ref="D3:J3"/>
    <mergeCell ref="L3:U3"/>
    <mergeCell ref="B4:B11"/>
    <mergeCell ref="D4:J4"/>
    <mergeCell ref="L4:U4"/>
    <mergeCell ref="D5:J5"/>
    <mergeCell ref="L5:U5"/>
    <mergeCell ref="D6:J6"/>
    <mergeCell ref="L6:U6"/>
    <mergeCell ref="D7:J7"/>
    <mergeCell ref="D11:J11"/>
    <mergeCell ref="L11:U11"/>
  </mergeCells>
  <conditionalFormatting sqref="K4:K11">
    <cfRule type="containsText" dxfId="2" priority="1" operator="containsText" text="H">
      <formula>NOT(ISERROR(SEARCH("H",K4)))</formula>
    </cfRule>
    <cfRule type="containsText" dxfId="1" priority="2" operator="containsText" text="L">
      <formula>NOT(ISERROR(SEARCH("L",K4)))</formula>
    </cfRule>
    <cfRule type="containsText" dxfId="0" priority="3" operator="containsText" text="M">
      <formula>NOT(ISERROR(SEARCH("M",K4)))</formula>
    </cfRule>
  </conditionalFormatting>
  <pageMargins left="0.59055118110236227" right="0.39370078740157483" top="0.39370078740157483" bottom="0.59055118110236227" header="0.3" footer="0.3"/>
  <pageSetup paperSize="9" scale="27" orientation="portrait" horizontalDpi="300" r:id="rId1"/>
  <headerFooter>
    <oddFooter>&amp;L&amp;F&amp;C&amp;P of &amp;N_x000D_&amp;1#&amp;"Calibri"&amp;11&amp;K000000 RESTRICTED&amp;R&amp;A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CF7D6-624B-41B1-AFB5-2880991CD08C}">
  <dimension ref="A1:T60"/>
  <sheetViews>
    <sheetView tabSelected="1" view="pageBreakPreview" zoomScale="70" zoomScaleNormal="100" zoomScaleSheetLayoutView="70" workbookViewId="0">
      <selection activeCell="B14" sqref="B14"/>
    </sheetView>
  </sheetViews>
  <sheetFormatPr defaultColWidth="8.81640625" defaultRowHeight="14.5" x14ac:dyDescent="0.35"/>
  <cols>
    <col min="1" max="1" width="8.81640625" style="1"/>
    <col min="2" max="2" width="32.1796875" style="1" customWidth="1"/>
    <col min="3" max="4" width="16" style="1" customWidth="1"/>
    <col min="5" max="8" width="14.1796875" style="1" customWidth="1"/>
    <col min="9" max="9" width="11.1796875" style="1" customWidth="1"/>
    <col min="10" max="10" width="13.1796875" style="1" bestFit="1" customWidth="1"/>
    <col min="11" max="16384" width="8.81640625" style="1"/>
  </cols>
  <sheetData>
    <row r="1" spans="1:16" s="7" customFormat="1" x14ac:dyDescent="0.35">
      <c r="A1" s="100">
        <v>3.1</v>
      </c>
      <c r="B1" s="79" t="s">
        <v>133</v>
      </c>
      <c r="C1" s="79"/>
      <c r="D1" s="79"/>
      <c r="E1" s="79"/>
      <c r="F1" s="79"/>
      <c r="G1" s="79"/>
      <c r="H1" s="79"/>
      <c r="I1" s="79"/>
      <c r="J1" s="79"/>
      <c r="K1" s="79"/>
      <c r="L1" s="79"/>
      <c r="M1" s="79"/>
      <c r="N1" s="79"/>
      <c r="O1" s="79"/>
      <c r="P1" s="101"/>
    </row>
    <row r="2" spans="1:16" x14ac:dyDescent="0.35">
      <c r="A2" s="35"/>
      <c r="P2" s="8"/>
    </row>
    <row r="3" spans="1:16" ht="16.5" x14ac:dyDescent="0.35">
      <c r="A3" s="35"/>
      <c r="B3" s="1" t="s">
        <v>134</v>
      </c>
      <c r="C3" s="102">
        <v>4250</v>
      </c>
      <c r="D3" s="1" t="s">
        <v>135</v>
      </c>
      <c r="E3" s="1" t="s">
        <v>136</v>
      </c>
      <c r="P3" s="8"/>
    </row>
    <row r="4" spans="1:16" x14ac:dyDescent="0.35">
      <c r="A4" s="35"/>
      <c r="P4" s="8"/>
    </row>
    <row r="5" spans="1:16" ht="17" thickBot="1" x14ac:dyDescent="0.4">
      <c r="A5" s="35"/>
      <c r="B5" s="103" t="s">
        <v>137</v>
      </c>
      <c r="C5" s="104">
        <f>C3</f>
        <v>4250</v>
      </c>
      <c r="D5" s="104" t="s">
        <v>138</v>
      </c>
      <c r="P5" s="8"/>
    </row>
    <row r="6" spans="1:16" ht="15" thickTop="1" x14ac:dyDescent="0.35">
      <c r="A6" s="35"/>
      <c r="P6" s="8"/>
    </row>
    <row r="7" spans="1:16" x14ac:dyDescent="0.35">
      <c r="A7" s="35"/>
      <c r="P7" s="8"/>
    </row>
    <row r="8" spans="1:16" x14ac:dyDescent="0.35">
      <c r="A8" s="35"/>
      <c r="B8" s="32" t="s">
        <v>139</v>
      </c>
      <c r="P8" s="8"/>
    </row>
    <row r="9" spans="1:16" x14ac:dyDescent="0.35">
      <c r="A9" s="35"/>
      <c r="P9" s="8"/>
    </row>
    <row r="10" spans="1:16" ht="16.5" x14ac:dyDescent="0.35">
      <c r="A10" s="35"/>
      <c r="B10" s="1" t="s">
        <v>140</v>
      </c>
      <c r="C10" s="105">
        <f>110%*C3</f>
        <v>4675</v>
      </c>
      <c r="D10" s="1" t="s">
        <v>135</v>
      </c>
      <c r="P10" s="8"/>
    </row>
    <row r="11" spans="1:16" x14ac:dyDescent="0.35">
      <c r="A11" s="35"/>
      <c r="C11" s="105"/>
      <c r="P11" s="8"/>
    </row>
    <row r="12" spans="1:16" ht="33.65" customHeight="1" thickBot="1" x14ac:dyDescent="0.4">
      <c r="A12" s="35"/>
      <c r="B12" s="106" t="s">
        <v>141</v>
      </c>
      <c r="C12" s="107">
        <f>C10</f>
        <v>4675</v>
      </c>
      <c r="D12" s="108" t="s">
        <v>138</v>
      </c>
      <c r="E12" s="192" t="s">
        <v>222</v>
      </c>
      <c r="P12" s="8"/>
    </row>
    <row r="13" spans="1:16" ht="15" thickTop="1" x14ac:dyDescent="0.35">
      <c r="A13" s="35"/>
      <c r="P13" s="8"/>
    </row>
    <row r="14" spans="1:16" x14ac:dyDescent="0.35">
      <c r="A14" s="35"/>
      <c r="B14" s="196" t="s">
        <v>224</v>
      </c>
      <c r="P14" s="8"/>
    </row>
    <row r="15" spans="1:16" x14ac:dyDescent="0.35">
      <c r="A15" s="35"/>
      <c r="P15" s="8"/>
    </row>
    <row r="16" spans="1:16" x14ac:dyDescent="0.35">
      <c r="A16" s="35"/>
      <c r="B16" s="1" t="s">
        <v>142</v>
      </c>
      <c r="P16" s="8"/>
    </row>
    <row r="17" spans="1:20" x14ac:dyDescent="0.35">
      <c r="A17" s="35"/>
      <c r="B17" s="195" t="s">
        <v>223</v>
      </c>
      <c r="P17" s="8"/>
    </row>
    <row r="18" spans="1:20" ht="15" thickBot="1" x14ac:dyDescent="0.4">
      <c r="A18" s="109"/>
      <c r="B18" s="26"/>
      <c r="C18" s="26"/>
      <c r="D18" s="26"/>
      <c r="E18" s="26"/>
      <c r="F18" s="26"/>
      <c r="G18" s="26"/>
      <c r="H18" s="26"/>
      <c r="I18" s="26"/>
      <c r="J18" s="26"/>
      <c r="K18" s="26"/>
      <c r="L18" s="26"/>
      <c r="M18" s="26"/>
      <c r="N18" s="26"/>
      <c r="O18" s="26"/>
      <c r="P18" s="27"/>
    </row>
    <row r="19" spans="1:20" s="110" customFormat="1" x14ac:dyDescent="0.35">
      <c r="A19" s="100">
        <v>3.2</v>
      </c>
      <c r="B19" s="79" t="s">
        <v>143</v>
      </c>
      <c r="C19" s="79"/>
      <c r="D19" s="79"/>
      <c r="E19" s="79"/>
      <c r="F19" s="79"/>
      <c r="G19" s="79"/>
      <c r="H19" s="79"/>
      <c r="I19" s="79"/>
      <c r="J19" s="79"/>
      <c r="K19" s="79"/>
      <c r="L19" s="79"/>
      <c r="M19" s="79"/>
      <c r="N19" s="79"/>
      <c r="O19" s="79"/>
      <c r="P19" s="101"/>
    </row>
    <row r="20" spans="1:20" x14ac:dyDescent="0.35">
      <c r="A20" s="35"/>
      <c r="P20" s="8"/>
    </row>
    <row r="21" spans="1:20" x14ac:dyDescent="0.35">
      <c r="A21" s="35"/>
      <c r="B21" s="1" t="s">
        <v>144</v>
      </c>
      <c r="P21" s="8"/>
    </row>
    <row r="22" spans="1:20" x14ac:dyDescent="0.35">
      <c r="A22" s="35"/>
      <c r="P22" s="8"/>
    </row>
    <row r="23" spans="1:20" x14ac:dyDescent="0.35">
      <c r="A23" s="35"/>
      <c r="B23" s="1" t="s">
        <v>145</v>
      </c>
      <c r="K23"/>
      <c r="P23" s="8"/>
    </row>
    <row r="24" spans="1:20" x14ac:dyDescent="0.35">
      <c r="A24" s="35"/>
      <c r="P24" s="8"/>
    </row>
    <row r="25" spans="1:20" ht="16.5" x14ac:dyDescent="0.35">
      <c r="A25" s="35"/>
      <c r="B25" s="111" t="s">
        <v>146</v>
      </c>
      <c r="C25" s="111"/>
      <c r="D25" s="111"/>
      <c r="E25" s="111">
        <f>C3</f>
        <v>4250</v>
      </c>
      <c r="F25" s="111" t="s">
        <v>135</v>
      </c>
      <c r="P25" s="8"/>
    </row>
    <row r="26" spans="1:20" x14ac:dyDescent="0.35">
      <c r="A26" s="35"/>
      <c r="B26" s="111"/>
      <c r="C26" s="111"/>
      <c r="D26" s="111"/>
      <c r="E26" s="111"/>
      <c r="F26" s="111"/>
      <c r="P26" s="8"/>
    </row>
    <row r="27" spans="1:20" x14ac:dyDescent="0.35">
      <c r="A27" s="35"/>
      <c r="B27" s="111"/>
      <c r="C27" s="111"/>
      <c r="D27" s="111"/>
      <c r="E27" s="111"/>
      <c r="F27" s="111"/>
      <c r="P27" s="8"/>
    </row>
    <row r="28" spans="1:20" x14ac:dyDescent="0.35">
      <c r="A28" s="35"/>
      <c r="B28" s="111" t="s">
        <v>147</v>
      </c>
      <c r="C28" s="111"/>
      <c r="D28" s="111"/>
      <c r="E28" s="111">
        <v>0.25</v>
      </c>
      <c r="F28" s="111" t="s">
        <v>148</v>
      </c>
      <c r="K28"/>
      <c r="P28" s="8"/>
    </row>
    <row r="29" spans="1:20" ht="16.5" x14ac:dyDescent="0.35">
      <c r="A29" s="35"/>
      <c r="B29" s="111" t="s">
        <v>149</v>
      </c>
      <c r="C29" s="111"/>
      <c r="D29" s="111"/>
      <c r="E29" s="112">
        <f>PI()*(E28/2)^2</f>
        <v>4.9087385212340517E-2</v>
      </c>
      <c r="F29" s="111" t="s">
        <v>150</v>
      </c>
      <c r="P29" s="8"/>
      <c r="T29" s="193"/>
    </row>
    <row r="30" spans="1:20" x14ac:dyDescent="0.35">
      <c r="A30" s="35"/>
      <c r="B30" s="113" t="s">
        <v>151</v>
      </c>
      <c r="C30" s="111"/>
      <c r="D30" s="111"/>
      <c r="E30" s="194">
        <v>0.61</v>
      </c>
      <c r="F30" s="111"/>
      <c r="P30" s="8"/>
    </row>
    <row r="31" spans="1:20" ht="16.5" x14ac:dyDescent="0.35">
      <c r="A31" s="35"/>
      <c r="B31" s="113" t="s">
        <v>152</v>
      </c>
      <c r="C31" s="111"/>
      <c r="D31" s="111"/>
      <c r="E31" s="111">
        <v>9.81</v>
      </c>
      <c r="F31" s="111" t="s">
        <v>153</v>
      </c>
      <c r="P31" s="8"/>
    </row>
    <row r="32" spans="1:20" x14ac:dyDescent="0.35">
      <c r="A32" s="35"/>
      <c r="B32" s="114"/>
      <c r="P32" s="8"/>
    </row>
    <row r="33" spans="1:20" x14ac:dyDescent="0.35">
      <c r="A33" s="35"/>
      <c r="B33" s="114"/>
      <c r="P33" s="8"/>
    </row>
    <row r="34" spans="1:20" ht="58" x14ac:dyDescent="0.35">
      <c r="A34" s="35"/>
      <c r="B34" s="115" t="s">
        <v>154</v>
      </c>
      <c r="C34" s="115" t="s">
        <v>155</v>
      </c>
      <c r="D34" s="115" t="s">
        <v>156</v>
      </c>
      <c r="E34" s="115" t="s">
        <v>157</v>
      </c>
      <c r="F34" s="115" t="s">
        <v>158</v>
      </c>
      <c r="G34" s="115" t="s">
        <v>159</v>
      </c>
      <c r="H34" s="115" t="s">
        <v>160</v>
      </c>
      <c r="I34" s="115" t="s">
        <v>161</v>
      </c>
      <c r="P34" s="8"/>
    </row>
    <row r="35" spans="1:20" x14ac:dyDescent="0.35">
      <c r="A35" s="35"/>
      <c r="B35" s="116">
        <v>17.942</v>
      </c>
      <c r="C35" s="117">
        <f>$E$30*$E$29*(SQRT(2*$E$31*B35))</f>
        <v>0.56180378577177281</v>
      </c>
      <c r="D35" s="117">
        <v>17.366599999999998</v>
      </c>
      <c r="E35" s="118">
        <f>PI()*((D35/2)^2)*B35</f>
        <v>4250.0137639560044</v>
      </c>
      <c r="F35" s="118">
        <f t="shared" ref="F35:F60" si="0">$E$25-E35</f>
        <v>-1.3763956004368083E-2</v>
      </c>
      <c r="G35" s="119">
        <f t="shared" ref="G35:G60" si="1">($E$25-E35)/$E$25</f>
        <v>-3.2385778833807254E-6</v>
      </c>
      <c r="H35" s="117"/>
      <c r="I35" s="117">
        <f>H35</f>
        <v>0</v>
      </c>
      <c r="P35" s="8"/>
    </row>
    <row r="36" spans="1:20" x14ac:dyDescent="0.35">
      <c r="A36" s="35"/>
      <c r="B36" s="116">
        <v>17.8</v>
      </c>
      <c r="C36" s="117">
        <f t="shared" ref="C36:C40" si="2">$E$30*$E$29*(SQRT(2*$E$31*B36))</f>
        <v>0.55957620216369741</v>
      </c>
      <c r="D36" s="117">
        <v>17.366599999999998</v>
      </c>
      <c r="E36" s="118">
        <f t="shared" ref="E36:E40" si="3">PI()*((D36/2)^2)*B36</f>
        <v>4216.377494059574</v>
      </c>
      <c r="F36" s="118">
        <f t="shared" si="0"/>
        <v>33.622505940425981</v>
      </c>
      <c r="G36" s="119">
        <f t="shared" si="1"/>
        <v>7.9111778683355252E-3</v>
      </c>
      <c r="H36" s="117">
        <f t="shared" ref="H36:H60" si="4">(E35-E36)/(MAX(C35:C36))/60</f>
        <v>0.99786529117761968</v>
      </c>
      <c r="I36" s="117">
        <f t="shared" ref="I36:I60" si="5">I35+H36</f>
        <v>0.99786529117761968</v>
      </c>
      <c r="P36" s="8"/>
    </row>
    <row r="37" spans="1:20" x14ac:dyDescent="0.35">
      <c r="A37" s="35"/>
      <c r="B37" s="116">
        <v>17.658000000000001</v>
      </c>
      <c r="C37" s="117">
        <f t="shared" si="2"/>
        <v>0.55733971538766047</v>
      </c>
      <c r="D37" s="117">
        <v>17.366599999999998</v>
      </c>
      <c r="E37" s="118">
        <f t="shared" si="3"/>
        <v>4182.7412241631446</v>
      </c>
      <c r="F37" s="118">
        <f t="shared" si="0"/>
        <v>67.25877583685542</v>
      </c>
      <c r="G37" s="119">
        <f t="shared" si="1"/>
        <v>1.5825594314554218E-2</v>
      </c>
      <c r="H37" s="117">
        <f t="shared" si="4"/>
        <v>1.001837633741661</v>
      </c>
      <c r="I37" s="117">
        <f t="shared" si="5"/>
        <v>1.9997029249192808</v>
      </c>
      <c r="P37" s="8"/>
    </row>
    <row r="38" spans="1:20" x14ac:dyDescent="0.35">
      <c r="A38" s="35"/>
      <c r="B38" s="116">
        <v>17.516999999999999</v>
      </c>
      <c r="C38" s="117">
        <f t="shared" si="2"/>
        <v>0.55511006295196674</v>
      </c>
      <c r="D38" s="117">
        <v>17.366599999999998</v>
      </c>
      <c r="E38" s="118">
        <f t="shared" si="3"/>
        <v>4149.3418294068288</v>
      </c>
      <c r="F38" s="118">
        <f t="shared" si="0"/>
        <v>100.65817059317123</v>
      </c>
      <c r="G38" s="119">
        <f t="shared" si="1"/>
        <v>2.3684275433687351E-2</v>
      </c>
      <c r="H38" s="117">
        <f t="shared" si="4"/>
        <v>0.99877429133996831</v>
      </c>
      <c r="I38" s="117">
        <f t="shared" si="5"/>
        <v>2.998477216259249</v>
      </c>
      <c r="P38" s="8"/>
    </row>
    <row r="39" spans="1:20" x14ac:dyDescent="0.35">
      <c r="A39" s="35"/>
      <c r="B39" s="116">
        <v>17.376000000000001</v>
      </c>
      <c r="C39" s="117">
        <f t="shared" si="2"/>
        <v>0.55287141871566736</v>
      </c>
      <c r="D39" s="117">
        <v>17.366599999999998</v>
      </c>
      <c r="E39" s="118">
        <f t="shared" si="3"/>
        <v>4115.9424346505148</v>
      </c>
      <c r="F39" s="118">
        <f t="shared" si="0"/>
        <v>134.05756534948523</v>
      </c>
      <c r="G39" s="119">
        <f t="shared" si="1"/>
        <v>3.1542956552820058E-2</v>
      </c>
      <c r="H39" s="117">
        <f t="shared" si="4"/>
        <v>1.0027859634028415</v>
      </c>
      <c r="I39" s="117">
        <f t="shared" si="5"/>
        <v>4.0012631796620903</v>
      </c>
      <c r="P39" s="8"/>
    </row>
    <row r="40" spans="1:20" x14ac:dyDescent="0.35">
      <c r="A40" s="35"/>
      <c r="B40" s="116">
        <v>17.236000000000001</v>
      </c>
      <c r="C40" s="117">
        <f t="shared" si="2"/>
        <v>0.55063964677137067</v>
      </c>
      <c r="D40" s="117">
        <v>17.366599999999998</v>
      </c>
      <c r="E40" s="118">
        <f t="shared" si="3"/>
        <v>4082.7799150343158</v>
      </c>
      <c r="F40" s="118">
        <f t="shared" si="0"/>
        <v>167.22008496568424</v>
      </c>
      <c r="G40" s="119">
        <f t="shared" si="1"/>
        <v>3.934590234486688E-2</v>
      </c>
      <c r="H40" s="117">
        <f t="shared" si="4"/>
        <v>0.99970561248027257</v>
      </c>
      <c r="I40" s="117">
        <f t="shared" si="5"/>
        <v>5.0009687921423627</v>
      </c>
      <c r="P40" s="8"/>
    </row>
    <row r="41" spans="1:20" x14ac:dyDescent="0.35">
      <c r="A41" s="35"/>
      <c r="B41" s="116">
        <v>17</v>
      </c>
      <c r="C41" s="117">
        <f t="shared" ref="C41:C60" si="6">$E$30*$E$29*(SQRT(2*$E$31*B41))</f>
        <v>0.54685689963497441</v>
      </c>
      <c r="D41" s="117">
        <v>17.366599999999998</v>
      </c>
      <c r="E41" s="118">
        <f t="shared" ref="E41:E60" si="7">PI()*((D41/2)^2)*B41</f>
        <v>4026.8773819670091</v>
      </c>
      <c r="F41" s="118">
        <f t="shared" si="0"/>
        <v>223.12261803299089</v>
      </c>
      <c r="G41" s="119">
        <f t="shared" si="1"/>
        <v>5.2499439537174328E-2</v>
      </c>
      <c r="H41" s="117">
        <f t="shared" si="4"/>
        <v>1.6920483113014249</v>
      </c>
      <c r="I41" s="117">
        <f t="shared" ref="I41:I47" si="8">I40+H41</f>
        <v>6.693017103443788</v>
      </c>
      <c r="P41" s="8"/>
    </row>
    <row r="42" spans="1:20" x14ac:dyDescent="0.35">
      <c r="A42" s="35"/>
      <c r="B42" s="116">
        <v>16</v>
      </c>
      <c r="C42" s="117">
        <f t="shared" si="6"/>
        <v>0.53052911983359896</v>
      </c>
      <c r="D42" s="117">
        <v>17.366599999999998</v>
      </c>
      <c r="E42" s="118">
        <f t="shared" si="7"/>
        <v>3790.0022418513026</v>
      </c>
      <c r="F42" s="118">
        <f t="shared" si="0"/>
        <v>459.99775814869736</v>
      </c>
      <c r="G42" s="119">
        <f t="shared" si="1"/>
        <v>0.10823476662322291</v>
      </c>
      <c r="H42" s="117">
        <f t="shared" si="4"/>
        <v>7.2192908319592695</v>
      </c>
      <c r="I42" s="117">
        <f t="shared" si="8"/>
        <v>13.912307935403057</v>
      </c>
      <c r="P42" s="8"/>
    </row>
    <row r="43" spans="1:20" x14ac:dyDescent="0.35">
      <c r="A43" s="35"/>
      <c r="B43" s="116">
        <v>15</v>
      </c>
      <c r="C43" s="117">
        <f t="shared" si="6"/>
        <v>0.51368261144840188</v>
      </c>
      <c r="D43" s="117">
        <v>17.366599999999998</v>
      </c>
      <c r="E43" s="118">
        <f t="shared" si="7"/>
        <v>3553.1271017355962</v>
      </c>
      <c r="F43" s="118">
        <f t="shared" si="0"/>
        <v>696.87289826440383</v>
      </c>
      <c r="G43" s="119">
        <f t="shared" si="1"/>
        <v>0.16397009370927149</v>
      </c>
      <c r="H43" s="117">
        <f t="shared" si="4"/>
        <v>7.4414746605553157</v>
      </c>
      <c r="I43" s="117">
        <f t="shared" si="8"/>
        <v>21.353782595958371</v>
      </c>
      <c r="P43" s="8"/>
    </row>
    <row r="44" spans="1:20" x14ac:dyDescent="0.35">
      <c r="A44" s="35"/>
      <c r="B44" s="116">
        <v>14</v>
      </c>
      <c r="C44" s="117">
        <f t="shared" si="6"/>
        <v>0.49626455003101577</v>
      </c>
      <c r="D44" s="117">
        <v>17.366599999999998</v>
      </c>
      <c r="E44" s="118">
        <f>PI()*((D44/2)^2)*B44</f>
        <v>3316.2519616198897</v>
      </c>
      <c r="F44" s="118">
        <f t="shared" si="0"/>
        <v>933.7480383801103</v>
      </c>
      <c r="G44" s="119">
        <f t="shared" si="1"/>
        <v>0.21970542079532007</v>
      </c>
      <c r="H44" s="117">
        <f t="shared" si="4"/>
        <v>7.685521981748062</v>
      </c>
      <c r="I44" s="117">
        <f t="shared" si="8"/>
        <v>29.039304577706432</v>
      </c>
      <c r="P44" s="8"/>
    </row>
    <row r="45" spans="1:20" x14ac:dyDescent="0.35">
      <c r="A45" s="35"/>
      <c r="B45" s="116">
        <v>13</v>
      </c>
      <c r="C45" s="117">
        <f t="shared" si="6"/>
        <v>0.47821248617170509</v>
      </c>
      <c r="D45" s="117">
        <v>17.366599999999998</v>
      </c>
      <c r="E45" s="118">
        <f t="shared" si="7"/>
        <v>3079.3768215041832</v>
      </c>
      <c r="F45" s="118">
        <f t="shared" si="0"/>
        <v>1170.6231784958168</v>
      </c>
      <c r="G45" s="119">
        <f t="shared" si="1"/>
        <v>0.27544074788136863</v>
      </c>
      <c r="H45" s="117">
        <f t="shared" si="4"/>
        <v>7.9552710377594016</v>
      </c>
      <c r="I45" s="117">
        <f t="shared" si="8"/>
        <v>36.994575615465834</v>
      </c>
      <c r="P45" s="8"/>
    </row>
    <row r="46" spans="1:20" x14ac:dyDescent="0.35">
      <c r="A46" s="35"/>
      <c r="B46" s="116">
        <v>12</v>
      </c>
      <c r="C46" s="117">
        <f>$E$30*$E$29*(SQRT(2*$E$31*B46))</f>
        <v>0.45945169522329532</v>
      </c>
      <c r="D46" s="117">
        <v>17.366599999999998</v>
      </c>
      <c r="E46" s="118">
        <f t="shared" si="7"/>
        <v>2842.5016813884768</v>
      </c>
      <c r="F46" s="118">
        <f t="shared" si="0"/>
        <v>1407.4983186115232</v>
      </c>
      <c r="G46" s="119">
        <f t="shared" si="1"/>
        <v>0.33117607496741724</v>
      </c>
      <c r="H46" s="117">
        <f t="shared" si="4"/>
        <v>8.2555749088302068</v>
      </c>
      <c r="I46" s="117">
        <f t="shared" si="8"/>
        <v>45.250150524296039</v>
      </c>
      <c r="K46" s="1">
        <v>8.1</v>
      </c>
      <c r="L46" s="1" t="s">
        <v>162</v>
      </c>
      <c r="P46" s="8"/>
      <c r="T46" s="193"/>
    </row>
    <row r="47" spans="1:20" x14ac:dyDescent="0.35">
      <c r="A47" s="35"/>
      <c r="B47" s="116">
        <v>11</v>
      </c>
      <c r="C47" s="117">
        <f t="shared" si="6"/>
        <v>0.43989150771138624</v>
      </c>
      <c r="D47" s="117">
        <v>17.366599999999998</v>
      </c>
      <c r="E47" s="118">
        <f t="shared" si="7"/>
        <v>2605.6265412727707</v>
      </c>
      <c r="F47" s="118">
        <f t="shared" si="0"/>
        <v>1644.3734587272293</v>
      </c>
      <c r="G47" s="119">
        <f t="shared" si="1"/>
        <v>0.38691140205346569</v>
      </c>
      <c r="H47" s="117">
        <f t="shared" si="4"/>
        <v>8.5926747968787645</v>
      </c>
      <c r="I47" s="117">
        <f t="shared" si="8"/>
        <v>53.8428253211748</v>
      </c>
      <c r="K47" s="1">
        <v>26.042000000000002</v>
      </c>
      <c r="L47" s="1" t="s">
        <v>162</v>
      </c>
      <c r="P47" s="8"/>
      <c r="T47" s="193"/>
    </row>
    <row r="48" spans="1:20" x14ac:dyDescent="0.35">
      <c r="A48" s="35"/>
      <c r="B48" s="116">
        <v>10</v>
      </c>
      <c r="C48" s="117">
        <f t="shared" si="6"/>
        <v>0.41942009592964574</v>
      </c>
      <c r="D48" s="117">
        <v>17.366599999999998</v>
      </c>
      <c r="E48" s="118">
        <f t="shared" si="7"/>
        <v>2368.7514011570643</v>
      </c>
      <c r="F48" s="118">
        <f t="shared" si="0"/>
        <v>1881.2485988429357</v>
      </c>
      <c r="G48" s="119">
        <f t="shared" si="1"/>
        <v>0.44264672913951431</v>
      </c>
      <c r="H48" s="117">
        <f t="shared" si="4"/>
        <v>8.9747561221815619</v>
      </c>
      <c r="I48" s="117">
        <f t="shared" si="5"/>
        <v>62.81758144335636</v>
      </c>
      <c r="P48" s="8"/>
    </row>
    <row r="49" spans="1:16" x14ac:dyDescent="0.35">
      <c r="A49" s="35"/>
      <c r="B49" s="116">
        <v>9</v>
      </c>
      <c r="C49" s="117">
        <f t="shared" si="6"/>
        <v>0.39789683987519919</v>
      </c>
      <c r="D49" s="117">
        <v>17.366599999999998</v>
      </c>
      <c r="E49" s="118">
        <f t="shared" si="7"/>
        <v>2131.8762610413578</v>
      </c>
      <c r="F49" s="118">
        <f t="shared" si="0"/>
        <v>2118.1237389586422</v>
      </c>
      <c r="G49" s="119">
        <f t="shared" si="1"/>
        <v>0.49838205622556286</v>
      </c>
      <c r="H49" s="117">
        <f t="shared" si="4"/>
        <v>9.4128036311132597</v>
      </c>
      <c r="I49" s="117">
        <f t="shared" si="5"/>
        <v>72.230385074469623</v>
      </c>
      <c r="K49" s="1">
        <f>K47-K46</f>
        <v>17.942</v>
      </c>
      <c r="L49" s="1" t="s">
        <v>148</v>
      </c>
      <c r="P49" s="8"/>
    </row>
    <row r="50" spans="1:16" x14ac:dyDescent="0.35">
      <c r="A50" s="35"/>
      <c r="B50" s="116">
        <v>8</v>
      </c>
      <c r="C50" s="117">
        <f t="shared" si="6"/>
        <v>0.37514073825126831</v>
      </c>
      <c r="D50" s="117">
        <v>17.366599999999998</v>
      </c>
      <c r="E50" s="118">
        <f t="shared" si="7"/>
        <v>1895.0011209256513</v>
      </c>
      <c r="F50" s="118">
        <f t="shared" si="0"/>
        <v>2354.9988790743487</v>
      </c>
      <c r="G50" s="119">
        <f t="shared" si="1"/>
        <v>0.55411738331161142</v>
      </c>
      <c r="H50" s="117">
        <f t="shared" si="4"/>
        <v>9.9219662140737555</v>
      </c>
      <c r="I50" s="117">
        <f t="shared" si="5"/>
        <v>82.152351288543372</v>
      </c>
      <c r="P50" s="8"/>
    </row>
    <row r="51" spans="1:16" x14ac:dyDescent="0.35">
      <c r="A51" s="35"/>
      <c r="B51" s="116">
        <v>7</v>
      </c>
      <c r="C51" s="117">
        <f t="shared" si="6"/>
        <v>0.35091202858942194</v>
      </c>
      <c r="D51" s="117">
        <v>17.366599999999998</v>
      </c>
      <c r="E51" s="118">
        <f t="shared" si="7"/>
        <v>1658.1259808099448</v>
      </c>
      <c r="F51" s="118">
        <f t="shared" si="0"/>
        <v>2591.8740191900552</v>
      </c>
      <c r="G51" s="119">
        <f t="shared" si="1"/>
        <v>0.60985271039765998</v>
      </c>
      <c r="H51" s="117">
        <f t="shared" si="4"/>
        <v>10.52383438901305</v>
      </c>
      <c r="I51" s="117">
        <f t="shared" si="5"/>
        <v>92.676185677556418</v>
      </c>
      <c r="P51" s="8"/>
    </row>
    <row r="52" spans="1:16" x14ac:dyDescent="0.35">
      <c r="A52" s="35"/>
      <c r="B52" s="116">
        <v>6</v>
      </c>
      <c r="C52" s="117">
        <f t="shared" si="6"/>
        <v>0.32488140932004705</v>
      </c>
      <c r="D52" s="117">
        <v>17.366599999999998</v>
      </c>
      <c r="E52" s="118">
        <f t="shared" si="7"/>
        <v>1421.2508406942384</v>
      </c>
      <c r="F52" s="118">
        <f t="shared" si="0"/>
        <v>2828.7491593057616</v>
      </c>
      <c r="G52" s="119">
        <f t="shared" si="1"/>
        <v>0.66558803748370865</v>
      </c>
      <c r="H52" s="117">
        <f t="shared" si="4"/>
        <v>11.250452193953231</v>
      </c>
      <c r="I52" s="117">
        <f t="shared" si="5"/>
        <v>103.92663787150966</v>
      </c>
      <c r="P52" s="8"/>
    </row>
    <row r="53" spans="1:16" x14ac:dyDescent="0.35">
      <c r="A53" s="35"/>
      <c r="B53" s="116">
        <v>5</v>
      </c>
      <c r="C53" s="117">
        <f t="shared" si="6"/>
        <v>0.29657479399776482</v>
      </c>
      <c r="D53" s="117">
        <v>17.366599999999998</v>
      </c>
      <c r="E53" s="118">
        <f t="shared" si="7"/>
        <v>1184.3757005785321</v>
      </c>
      <c r="F53" s="118">
        <f t="shared" si="0"/>
        <v>3065.6242994214681</v>
      </c>
      <c r="G53" s="119">
        <f t="shared" si="1"/>
        <v>0.72132336456975721</v>
      </c>
      <c r="H53" s="117">
        <f t="shared" si="4"/>
        <v>12.15187723480744</v>
      </c>
      <c r="I53" s="117">
        <f t="shared" si="5"/>
        <v>116.0785151063171</v>
      </c>
      <c r="P53" s="8"/>
    </row>
    <row r="54" spans="1:16" x14ac:dyDescent="0.35">
      <c r="A54" s="35"/>
      <c r="B54" s="116">
        <v>4</v>
      </c>
      <c r="C54" s="117">
        <f t="shared" si="6"/>
        <v>0.26526455991679948</v>
      </c>
      <c r="D54" s="117">
        <v>17.366599999999998</v>
      </c>
      <c r="E54" s="118">
        <f t="shared" si="7"/>
        <v>947.50056046282566</v>
      </c>
      <c r="F54" s="118">
        <f t="shared" si="0"/>
        <v>3302.4994395371741</v>
      </c>
      <c r="G54" s="119">
        <f t="shared" si="1"/>
        <v>0.77705869165580566</v>
      </c>
      <c r="H54" s="117">
        <f t="shared" si="4"/>
        <v>13.311714555075087</v>
      </c>
      <c r="I54" s="117">
        <f t="shared" si="5"/>
        <v>129.3902296613922</v>
      </c>
      <c r="P54" s="8"/>
    </row>
    <row r="55" spans="1:16" x14ac:dyDescent="0.35">
      <c r="A55" s="35"/>
      <c r="B55" s="116">
        <v>3</v>
      </c>
      <c r="C55" s="117">
        <f t="shared" si="6"/>
        <v>0.22972584761164766</v>
      </c>
      <c r="D55" s="117">
        <v>17.366599999999998</v>
      </c>
      <c r="E55" s="118">
        <f t="shared" si="7"/>
        <v>710.62542034711919</v>
      </c>
      <c r="F55" s="118">
        <f t="shared" si="0"/>
        <v>3539.374579652881</v>
      </c>
      <c r="G55" s="119">
        <f t="shared" si="1"/>
        <v>0.83279401874185432</v>
      </c>
      <c r="H55" s="117">
        <f t="shared" si="4"/>
        <v>14.882949321110631</v>
      </c>
      <c r="I55" s="117">
        <f t="shared" si="5"/>
        <v>144.27317898250283</v>
      </c>
      <c r="P55" s="8"/>
    </row>
    <row r="56" spans="1:16" x14ac:dyDescent="0.35">
      <c r="A56" s="35"/>
      <c r="B56" s="116">
        <v>2</v>
      </c>
      <c r="C56" s="117">
        <f t="shared" si="6"/>
        <v>0.18757036912563416</v>
      </c>
      <c r="D56" s="117">
        <v>17.366599999999998</v>
      </c>
      <c r="E56" s="118">
        <f t="shared" si="7"/>
        <v>473.75028023141283</v>
      </c>
      <c r="F56" s="118">
        <f t="shared" si="0"/>
        <v>3776.2497197685871</v>
      </c>
      <c r="G56" s="119">
        <f t="shared" si="1"/>
        <v>0.88852934582790288</v>
      </c>
      <c r="H56" s="117">
        <f t="shared" si="4"/>
        <v>17.185349593757557</v>
      </c>
      <c r="I56" s="117">
        <f t="shared" si="5"/>
        <v>161.45852857626039</v>
      </c>
      <c r="P56" s="8"/>
    </row>
    <row r="57" spans="1:16" x14ac:dyDescent="0.35">
      <c r="A57" s="35"/>
      <c r="B57" s="116">
        <v>1.5</v>
      </c>
      <c r="C57" s="117">
        <f t="shared" si="6"/>
        <v>0.16244070466002353</v>
      </c>
      <c r="D57" s="117">
        <v>17.366599999999998</v>
      </c>
      <c r="E57" s="118">
        <f t="shared" si="7"/>
        <v>355.31271017355959</v>
      </c>
      <c r="F57" s="118">
        <f t="shared" si="0"/>
        <v>3894.6872898264405</v>
      </c>
      <c r="G57" s="119">
        <f t="shared" si="1"/>
        <v>0.91639700937092716</v>
      </c>
      <c r="H57" s="117">
        <f t="shared" si="4"/>
        <v>10.52383438901305</v>
      </c>
      <c r="I57" s="117">
        <f t="shared" si="5"/>
        <v>171.98236296527344</v>
      </c>
      <c r="P57" s="8"/>
    </row>
    <row r="58" spans="1:16" x14ac:dyDescent="0.35">
      <c r="A58" s="35"/>
      <c r="B58" s="116">
        <v>1</v>
      </c>
      <c r="C58" s="117">
        <f t="shared" si="6"/>
        <v>0.13263227995839974</v>
      </c>
      <c r="D58" s="117">
        <v>17.366599999999998</v>
      </c>
      <c r="E58" s="118">
        <f t="shared" si="7"/>
        <v>236.87514011570642</v>
      </c>
      <c r="F58" s="118">
        <f t="shared" si="0"/>
        <v>4013.1248598842935</v>
      </c>
      <c r="G58" s="119">
        <f t="shared" si="1"/>
        <v>0.94426467291395144</v>
      </c>
      <c r="H58" s="117">
        <f t="shared" si="4"/>
        <v>12.151877234807445</v>
      </c>
      <c r="I58" s="117">
        <f t="shared" si="5"/>
        <v>184.13424020008088</v>
      </c>
      <c r="P58" s="8"/>
    </row>
    <row r="59" spans="1:16" x14ac:dyDescent="0.35">
      <c r="A59" s="35"/>
      <c r="B59" s="116">
        <v>0.5</v>
      </c>
      <c r="C59" s="117">
        <f t="shared" si="6"/>
        <v>9.3785184562817078E-2</v>
      </c>
      <c r="D59" s="117">
        <v>17.366599999999998</v>
      </c>
      <c r="E59" s="118">
        <f t="shared" si="7"/>
        <v>118.43757005785321</v>
      </c>
      <c r="F59" s="118">
        <f t="shared" si="0"/>
        <v>4131.562429942147</v>
      </c>
      <c r="G59" s="119">
        <f t="shared" si="1"/>
        <v>0.97213233645697572</v>
      </c>
      <c r="H59" s="117">
        <f t="shared" si="4"/>
        <v>14.882949321110628</v>
      </c>
      <c r="I59" s="117">
        <f t="shared" si="5"/>
        <v>199.01718952119151</v>
      </c>
      <c r="P59" s="8"/>
    </row>
    <row r="60" spans="1:16" ht="15" thickBot="1" x14ac:dyDescent="0.4">
      <c r="A60" s="35"/>
      <c r="B60" s="116">
        <v>0</v>
      </c>
      <c r="C60" s="117">
        <f t="shared" si="6"/>
        <v>0</v>
      </c>
      <c r="D60" s="117">
        <v>17.366599999999998</v>
      </c>
      <c r="E60" s="118">
        <f t="shared" si="7"/>
        <v>0</v>
      </c>
      <c r="F60" s="118">
        <f t="shared" si="0"/>
        <v>4250</v>
      </c>
      <c r="G60" s="119">
        <f t="shared" si="1"/>
        <v>1</v>
      </c>
      <c r="H60" s="117">
        <f t="shared" si="4"/>
        <v>21.047668778026097</v>
      </c>
      <c r="I60" s="117">
        <f t="shared" si="5"/>
        <v>220.0648582992176</v>
      </c>
      <c r="J60" s="26" t="s">
        <v>163</v>
      </c>
      <c r="P60" s="8"/>
    </row>
  </sheetData>
  <sheetProtection formatCells="0" formatColumns="0" formatRows="0" insertColumns="0" insertRows="0" insertHyperlinks="0" deleteColumns="0" deleteRows="0" sort="0" autoFilter="0" pivotTables="0"/>
  <pageMargins left="0.59055118110236227" right="0.39370078740157483" top="0.39370078740157483" bottom="0.59055118110236227" header="0.3" footer="0.3"/>
  <pageSetup paperSize="9" scale="35" orientation="portrait" horizontalDpi="300" r:id="rId1"/>
  <headerFooter>
    <oddFooter>&amp;L&amp;F&amp;C&amp;P of &amp;N_x000D_&amp;1#&amp;"Calibri"&amp;11&amp;K000000 RESTRICTED&amp;R&amp;A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E8483-386A-45FC-AEB3-DEBFF68335C6}">
  <dimension ref="A1:C22"/>
  <sheetViews>
    <sheetView view="pageBreakPreview" zoomScale="85" zoomScaleNormal="100" zoomScaleSheetLayoutView="85" workbookViewId="0">
      <selection activeCell="C9" sqref="C9"/>
    </sheetView>
  </sheetViews>
  <sheetFormatPr defaultColWidth="8.81640625" defaultRowHeight="14.5" x14ac:dyDescent="0.35"/>
  <cols>
    <col min="1" max="1" width="8.81640625" style="114"/>
    <col min="2" max="2" width="38.453125" style="114" customWidth="1"/>
    <col min="3" max="3" width="57.1796875" style="114" customWidth="1"/>
    <col min="4" max="16384" width="8.81640625" style="114"/>
  </cols>
  <sheetData>
    <row r="1" spans="1:3" s="123" customFormat="1" x14ac:dyDescent="0.35">
      <c r="A1" s="120">
        <v>4.0999999999999996</v>
      </c>
      <c r="B1" s="121" t="s">
        <v>164</v>
      </c>
      <c r="C1" s="122" t="s">
        <v>134</v>
      </c>
    </row>
    <row r="2" spans="1:3" ht="92.15" customHeight="1" x14ac:dyDescent="0.35">
      <c r="A2" s="124"/>
      <c r="B2" s="125" t="s">
        <v>81</v>
      </c>
      <c r="C2" s="67" t="s">
        <v>12</v>
      </c>
    </row>
    <row r="3" spans="1:3" ht="22" customHeight="1" x14ac:dyDescent="0.35">
      <c r="A3" s="124"/>
      <c r="B3" s="91" t="s">
        <v>165</v>
      </c>
      <c r="C3" s="67">
        <v>2</v>
      </c>
    </row>
    <row r="4" spans="1:3" ht="47.5" x14ac:dyDescent="0.35">
      <c r="A4" s="124"/>
      <c r="B4" s="91" t="s">
        <v>166</v>
      </c>
      <c r="C4" s="126" t="s">
        <v>167</v>
      </c>
    </row>
    <row r="5" spans="1:3" ht="21" customHeight="1" x14ac:dyDescent="0.35">
      <c r="A5" s="124"/>
      <c r="B5" s="91" t="s">
        <v>168</v>
      </c>
      <c r="C5" s="67" t="s">
        <v>169</v>
      </c>
    </row>
    <row r="6" spans="1:3" ht="23.15" customHeight="1" x14ac:dyDescent="0.35">
      <c r="A6" s="124"/>
      <c r="B6" s="91" t="s">
        <v>170</v>
      </c>
      <c r="C6" s="67" t="s">
        <v>171</v>
      </c>
    </row>
    <row r="7" spans="1:3" ht="79" customHeight="1" x14ac:dyDescent="0.35">
      <c r="A7" s="124"/>
      <c r="B7" s="91" t="s">
        <v>172</v>
      </c>
      <c r="C7" s="67" t="s">
        <v>173</v>
      </c>
    </row>
    <row r="8" spans="1:3" ht="57.65" customHeight="1" x14ac:dyDescent="0.35">
      <c r="A8" s="124"/>
      <c r="B8" s="91" t="s">
        <v>174</v>
      </c>
      <c r="C8" s="67" t="s">
        <v>175</v>
      </c>
    </row>
    <row r="9" spans="1:3" ht="46" customHeight="1" x14ac:dyDescent="0.35">
      <c r="A9" s="124"/>
      <c r="B9" s="91" t="s">
        <v>176</v>
      </c>
      <c r="C9" s="67">
        <v>2010</v>
      </c>
    </row>
    <row r="10" spans="1:3" ht="50.5" customHeight="1" x14ac:dyDescent="0.35">
      <c r="A10" s="124"/>
      <c r="B10" s="91" t="s">
        <v>177</v>
      </c>
      <c r="C10" s="67" t="s">
        <v>178</v>
      </c>
    </row>
    <row r="11" spans="1:3" x14ac:dyDescent="0.35">
      <c r="A11" s="124"/>
      <c r="B11" s="91"/>
      <c r="C11" s="127"/>
    </row>
    <row r="12" spans="1:3" ht="29.15" customHeight="1" x14ac:dyDescent="0.35">
      <c r="A12" s="124"/>
      <c r="B12" s="91" t="s">
        <v>179</v>
      </c>
      <c r="C12" s="67" t="s">
        <v>180</v>
      </c>
    </row>
    <row r="13" spans="1:3" ht="35.15" customHeight="1" x14ac:dyDescent="0.35">
      <c r="A13" s="124"/>
      <c r="B13" s="91" t="s">
        <v>181</v>
      </c>
      <c r="C13" s="67" t="s">
        <v>180</v>
      </c>
    </row>
    <row r="14" spans="1:3" x14ac:dyDescent="0.35">
      <c r="A14" s="124"/>
      <c r="B14" s="128"/>
      <c r="C14" s="67"/>
    </row>
    <row r="15" spans="1:3" x14ac:dyDescent="0.35">
      <c r="A15" s="124"/>
      <c r="B15" s="128"/>
      <c r="C15" s="67"/>
    </row>
    <row r="16" spans="1:3" ht="83.15" customHeight="1" x14ac:dyDescent="0.35">
      <c r="A16" s="124"/>
      <c r="B16" s="91" t="s">
        <v>182</v>
      </c>
      <c r="C16" s="127" t="s">
        <v>183</v>
      </c>
    </row>
    <row r="17" spans="1:3" ht="92.15" customHeight="1" x14ac:dyDescent="0.35">
      <c r="A17" s="124"/>
      <c r="B17" s="91" t="s">
        <v>184</v>
      </c>
      <c r="C17" s="91" t="s">
        <v>185</v>
      </c>
    </row>
    <row r="18" spans="1:3" ht="43.5" x14ac:dyDescent="0.35">
      <c r="A18" s="124"/>
      <c r="B18" s="91" t="s">
        <v>186</v>
      </c>
      <c r="C18" s="91" t="s">
        <v>187</v>
      </c>
    </row>
    <row r="19" spans="1:3" ht="29" x14ac:dyDescent="0.35">
      <c r="A19" s="124"/>
      <c r="B19" s="91" t="s">
        <v>188</v>
      </c>
      <c r="C19" s="127" t="s">
        <v>189</v>
      </c>
    </row>
    <row r="20" spans="1:3" ht="36.65" customHeight="1" x14ac:dyDescent="0.35">
      <c r="A20" s="124"/>
      <c r="B20" s="91" t="s">
        <v>190</v>
      </c>
      <c r="C20" s="91" t="s">
        <v>191</v>
      </c>
    </row>
    <row r="21" spans="1:3" ht="29" x14ac:dyDescent="0.35">
      <c r="A21" s="124"/>
      <c r="B21" s="91" t="s">
        <v>192</v>
      </c>
      <c r="C21" s="128" t="s">
        <v>193</v>
      </c>
    </row>
    <row r="22" spans="1:3" ht="15" thickBot="1" x14ac:dyDescent="0.4">
      <c r="A22" s="129"/>
      <c r="B22" s="91" t="s">
        <v>194</v>
      </c>
      <c r="C22" s="130" t="s">
        <v>195</v>
      </c>
    </row>
  </sheetData>
  <sheetProtection formatCells="0" formatColumns="0" formatRows="0" insertColumns="0" insertRows="0" insertHyperlinks="0" deleteColumns="0" deleteRows="0" sort="0" autoFilter="0" pivotTables="0"/>
  <pageMargins left="0.59055118110236227" right="0.39370078740157483" top="0.39370078740157483" bottom="0.59055118110236227" header="0.3" footer="0.3"/>
  <pageSetup paperSize="9" scale="83" orientation="portrait" horizontalDpi="300" r:id="rId1"/>
  <headerFooter>
    <oddFooter>&amp;L&amp;F&amp;C&amp;P of &amp;N_x000D_&amp;1#&amp;"Calibri"&amp;11&amp;K000000 RESTRICTED&amp;R&amp;A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17EF7-851F-4F71-B077-4273DB5A8707}">
  <dimension ref="A1:Z202"/>
  <sheetViews>
    <sheetView view="pageBreakPreview" zoomScale="70" zoomScaleNormal="85" zoomScaleSheetLayoutView="70" workbookViewId="0">
      <selection activeCell="Q133" sqref="Q133"/>
    </sheetView>
  </sheetViews>
  <sheetFormatPr defaultColWidth="8.81640625" defaultRowHeight="14.5" x14ac:dyDescent="0.35"/>
  <cols>
    <col min="1" max="1" width="8.81640625" style="114"/>
    <col min="2" max="4" width="16.81640625" style="114" customWidth="1"/>
    <col min="5" max="5" width="11.453125" style="114" customWidth="1"/>
    <col min="6" max="7" width="8.81640625" style="114"/>
    <col min="8" max="8" width="12.1796875" style="114" customWidth="1"/>
    <col min="9" max="10" width="8.81640625" style="114"/>
    <col min="11" max="11" width="12" style="114" customWidth="1"/>
    <col min="12" max="12" width="11.81640625" style="114" customWidth="1"/>
    <col min="13" max="15" width="8.81640625" style="114"/>
    <col min="16" max="16" width="6.1796875" style="114" customWidth="1"/>
    <col min="17" max="17" width="12.81640625" style="114" customWidth="1"/>
    <col min="18" max="19" width="8.81640625" style="114"/>
    <col min="20" max="20" width="14.1796875" style="114" customWidth="1"/>
    <col min="21" max="16384" width="8.81640625" style="114"/>
  </cols>
  <sheetData>
    <row r="1" spans="1:26" s="123" customFormat="1" x14ac:dyDescent="0.35">
      <c r="A1" s="131">
        <v>5.0999999999999996</v>
      </c>
      <c r="B1" s="132" t="s">
        <v>196</v>
      </c>
      <c r="C1" s="132"/>
      <c r="D1" s="132"/>
      <c r="E1" s="132"/>
      <c r="F1" s="132"/>
      <c r="G1" s="132"/>
      <c r="H1" s="132"/>
      <c r="I1" s="132"/>
      <c r="J1" s="132"/>
      <c r="K1" s="132"/>
      <c r="L1" s="132"/>
      <c r="M1" s="132"/>
      <c r="N1" s="132"/>
      <c r="O1" s="132"/>
      <c r="P1" s="132"/>
      <c r="Q1" s="132"/>
      <c r="R1" s="132"/>
      <c r="S1" s="132"/>
      <c r="T1" s="132"/>
      <c r="U1" s="132"/>
      <c r="V1" s="132"/>
      <c r="W1" s="132"/>
      <c r="X1" s="132"/>
      <c r="Y1" s="132"/>
      <c r="Z1" s="133"/>
    </row>
    <row r="2" spans="1:26" x14ac:dyDescent="0.35">
      <c r="A2" s="134"/>
      <c r="Z2" s="135"/>
    </row>
    <row r="3" spans="1:26" x14ac:dyDescent="0.35">
      <c r="A3" s="134"/>
      <c r="B3" s="240" t="s">
        <v>197</v>
      </c>
      <c r="C3" s="240"/>
      <c r="D3" s="240"/>
      <c r="E3" s="240"/>
      <c r="F3" s="240"/>
      <c r="G3" s="240"/>
      <c r="H3" s="240"/>
      <c r="I3" s="240"/>
      <c r="J3" s="240"/>
      <c r="K3" s="240"/>
      <c r="L3" s="240"/>
      <c r="M3" s="240"/>
      <c r="N3" s="240"/>
      <c r="Z3" s="135"/>
    </row>
    <row r="4" spans="1:26" x14ac:dyDescent="0.35">
      <c r="A4" s="134"/>
      <c r="Z4" s="135"/>
    </row>
    <row r="5" spans="1:26" ht="15.5" x14ac:dyDescent="0.35">
      <c r="A5" s="134"/>
      <c r="N5" s="136" t="s">
        <v>198</v>
      </c>
      <c r="Z5" s="135"/>
    </row>
    <row r="6" spans="1:26" x14ac:dyDescent="0.35">
      <c r="A6" s="134"/>
      <c r="Z6" s="135"/>
    </row>
    <row r="7" spans="1:26" ht="15" customHeight="1" x14ac:dyDescent="0.35">
      <c r="A7" s="134"/>
      <c r="W7" s="137"/>
      <c r="X7" s="137"/>
      <c r="Y7" s="137"/>
      <c r="Z7" s="137"/>
    </row>
    <row r="8" spans="1:26" x14ac:dyDescent="0.35">
      <c r="A8" s="134"/>
      <c r="W8" s="137"/>
      <c r="X8" s="137"/>
      <c r="Y8" s="137"/>
      <c r="Z8" s="137"/>
    </row>
    <row r="9" spans="1:26" x14ac:dyDescent="0.35">
      <c r="A9" s="134"/>
      <c r="W9" s="137"/>
      <c r="X9" s="137"/>
      <c r="Y9" s="137"/>
      <c r="Z9" s="137"/>
    </row>
    <row r="10" spans="1:26" x14ac:dyDescent="0.35">
      <c r="A10" s="134"/>
      <c r="W10" s="137"/>
      <c r="X10" s="137"/>
      <c r="Y10" s="137"/>
      <c r="Z10" s="137"/>
    </row>
    <row r="11" spans="1:26" x14ac:dyDescent="0.35">
      <c r="A11" s="134"/>
      <c r="W11" s="137"/>
      <c r="X11" s="137"/>
      <c r="Y11" s="137"/>
      <c r="Z11" s="137"/>
    </row>
    <row r="12" spans="1:26" x14ac:dyDescent="0.35">
      <c r="A12" s="134"/>
      <c r="W12" s="137"/>
      <c r="X12" s="137"/>
      <c r="Y12" s="137"/>
      <c r="Z12" s="137"/>
    </row>
    <row r="13" spans="1:26" x14ac:dyDescent="0.35">
      <c r="A13" s="134"/>
      <c r="W13" s="137"/>
      <c r="X13" s="137"/>
      <c r="Y13" s="137"/>
      <c r="Z13" s="137"/>
    </row>
    <row r="14" spans="1:26" x14ac:dyDescent="0.35">
      <c r="A14" s="134"/>
      <c r="W14" s="137"/>
      <c r="X14" s="137"/>
      <c r="Y14" s="137"/>
      <c r="Z14" s="137"/>
    </row>
    <row r="15" spans="1:26" x14ac:dyDescent="0.35">
      <c r="A15" s="134"/>
      <c r="W15" s="137"/>
      <c r="X15" s="137"/>
      <c r="Y15" s="137"/>
      <c r="Z15" s="137"/>
    </row>
    <row r="16" spans="1:26" x14ac:dyDescent="0.35">
      <c r="A16" s="134"/>
      <c r="W16" s="137"/>
      <c r="X16" s="137"/>
      <c r="Y16" s="137"/>
      <c r="Z16" s="137"/>
    </row>
    <row r="17" spans="1:26" x14ac:dyDescent="0.35">
      <c r="A17" s="134"/>
      <c r="W17" s="137"/>
      <c r="X17" s="137"/>
      <c r="Y17" s="137"/>
      <c r="Z17" s="137"/>
    </row>
    <row r="18" spans="1:26" x14ac:dyDescent="0.35">
      <c r="A18" s="134"/>
      <c r="W18" s="137"/>
      <c r="X18" s="137"/>
      <c r="Y18" s="137"/>
      <c r="Z18" s="137"/>
    </row>
    <row r="19" spans="1:26" x14ac:dyDescent="0.35">
      <c r="A19" s="134"/>
      <c r="W19" s="137"/>
      <c r="X19" s="137"/>
      <c r="Y19" s="137"/>
      <c r="Z19" s="137"/>
    </row>
    <row r="20" spans="1:26" x14ac:dyDescent="0.35">
      <c r="A20" s="134"/>
      <c r="W20" s="137"/>
      <c r="X20" s="137"/>
      <c r="Y20" s="137"/>
      <c r="Z20" s="137"/>
    </row>
    <row r="21" spans="1:26" ht="15.5" x14ac:dyDescent="0.35">
      <c r="A21" s="134"/>
      <c r="N21" s="138" t="s">
        <v>199</v>
      </c>
      <c r="W21" s="137"/>
      <c r="X21" s="137"/>
      <c r="Y21" s="137"/>
      <c r="Z21" s="137"/>
    </row>
    <row r="22" spans="1:26" x14ac:dyDescent="0.35">
      <c r="A22" s="134"/>
      <c r="W22" s="137"/>
      <c r="X22" s="137"/>
      <c r="Y22" s="137"/>
      <c r="Z22" s="137"/>
    </row>
    <row r="23" spans="1:26" x14ac:dyDescent="0.35">
      <c r="A23" s="134"/>
      <c r="W23" s="137"/>
      <c r="X23" s="137"/>
      <c r="Y23" s="137"/>
      <c r="Z23" s="137"/>
    </row>
    <row r="24" spans="1:26" x14ac:dyDescent="0.35">
      <c r="A24" s="134"/>
      <c r="W24" s="137"/>
      <c r="X24" s="137"/>
      <c r="Y24" s="137"/>
      <c r="Z24" s="137"/>
    </row>
    <row r="25" spans="1:26" x14ac:dyDescent="0.35">
      <c r="A25" s="134"/>
      <c r="W25" s="137"/>
      <c r="X25" s="137"/>
      <c r="Y25" s="137"/>
      <c r="Z25" s="137"/>
    </row>
    <row r="26" spans="1:26" x14ac:dyDescent="0.35">
      <c r="A26" s="134"/>
      <c r="W26" s="137"/>
      <c r="X26" s="137"/>
      <c r="Y26" s="137"/>
      <c r="Z26" s="137"/>
    </row>
    <row r="27" spans="1:26" x14ac:dyDescent="0.35">
      <c r="A27" s="134"/>
      <c r="W27" s="137"/>
      <c r="X27" s="137"/>
      <c r="Y27" s="137"/>
      <c r="Z27" s="137"/>
    </row>
    <row r="28" spans="1:26" x14ac:dyDescent="0.35">
      <c r="A28" s="134"/>
      <c r="W28" s="137"/>
      <c r="X28" s="137"/>
      <c r="Y28" s="137"/>
      <c r="Z28" s="137"/>
    </row>
    <row r="29" spans="1:26" x14ac:dyDescent="0.35">
      <c r="A29" s="134"/>
      <c r="W29" s="137"/>
      <c r="X29" s="137"/>
      <c r="Y29" s="137"/>
      <c r="Z29" s="137"/>
    </row>
    <row r="30" spans="1:26" x14ac:dyDescent="0.35">
      <c r="A30" s="134"/>
      <c r="W30" s="137"/>
      <c r="X30" s="137"/>
      <c r="Y30" s="137"/>
      <c r="Z30" s="137"/>
    </row>
    <row r="31" spans="1:26" x14ac:dyDescent="0.35">
      <c r="A31" s="134"/>
      <c r="W31" s="137"/>
      <c r="X31" s="137"/>
      <c r="Y31" s="137"/>
      <c r="Z31" s="137"/>
    </row>
    <row r="32" spans="1:26" x14ac:dyDescent="0.35">
      <c r="A32" s="134"/>
      <c r="W32" s="137"/>
      <c r="X32" s="137"/>
      <c r="Y32" s="137"/>
      <c r="Z32" s="137"/>
    </row>
    <row r="33" spans="1:26" x14ac:dyDescent="0.35">
      <c r="A33" s="134"/>
      <c r="W33" s="137"/>
      <c r="X33" s="137"/>
      <c r="Y33" s="137"/>
      <c r="Z33" s="137"/>
    </row>
    <row r="34" spans="1:26" x14ac:dyDescent="0.35">
      <c r="A34" s="134"/>
      <c r="W34" s="137"/>
      <c r="X34" s="137"/>
      <c r="Y34" s="137"/>
      <c r="Z34" s="137"/>
    </row>
    <row r="35" spans="1:26" x14ac:dyDescent="0.35">
      <c r="A35" s="134"/>
      <c r="W35" s="137"/>
      <c r="X35" s="137"/>
      <c r="Y35" s="137"/>
      <c r="Z35" s="137"/>
    </row>
    <row r="36" spans="1:26" x14ac:dyDescent="0.35">
      <c r="A36" s="134"/>
      <c r="Z36" s="135"/>
    </row>
    <row r="37" spans="1:26" x14ac:dyDescent="0.35">
      <c r="A37" s="134"/>
      <c r="Z37" s="135"/>
    </row>
    <row r="38" spans="1:26" x14ac:dyDescent="0.35">
      <c r="A38" s="134"/>
      <c r="Z38" s="135"/>
    </row>
    <row r="39" spans="1:26" x14ac:dyDescent="0.35">
      <c r="A39" s="134"/>
      <c r="Z39" s="135"/>
    </row>
    <row r="40" spans="1:26" x14ac:dyDescent="0.35">
      <c r="A40" s="134"/>
      <c r="Z40" s="135"/>
    </row>
    <row r="41" spans="1:26" x14ac:dyDescent="0.35">
      <c r="A41" s="134"/>
      <c r="Z41" s="135"/>
    </row>
    <row r="42" spans="1:26" x14ac:dyDescent="0.35">
      <c r="A42" s="134"/>
      <c r="Z42" s="135"/>
    </row>
    <row r="43" spans="1:26" x14ac:dyDescent="0.35">
      <c r="A43" s="134"/>
      <c r="Z43" s="135"/>
    </row>
    <row r="44" spans="1:26" x14ac:dyDescent="0.35">
      <c r="A44" s="134"/>
      <c r="Z44" s="135"/>
    </row>
    <row r="45" spans="1:26" x14ac:dyDescent="0.35">
      <c r="A45" s="134"/>
      <c r="Z45" s="135"/>
    </row>
    <row r="46" spans="1:26" x14ac:dyDescent="0.35">
      <c r="A46" s="134"/>
      <c r="Z46" s="135"/>
    </row>
    <row r="47" spans="1:26" x14ac:dyDescent="0.35">
      <c r="A47" s="134"/>
      <c r="Z47" s="135"/>
    </row>
    <row r="48" spans="1:26" x14ac:dyDescent="0.35">
      <c r="A48" s="134"/>
      <c r="Z48" s="135"/>
    </row>
    <row r="49" spans="1:26" ht="15" thickBot="1" x14ac:dyDescent="0.4">
      <c r="A49" s="139"/>
      <c r="B49" s="140"/>
      <c r="C49" s="140"/>
      <c r="D49" s="140"/>
      <c r="E49" s="140"/>
      <c r="F49" s="140"/>
      <c r="G49" s="140"/>
      <c r="H49" s="140"/>
      <c r="I49" s="140"/>
      <c r="J49" s="140"/>
      <c r="K49" s="140"/>
      <c r="L49" s="140"/>
      <c r="M49" s="140"/>
      <c r="N49" s="140"/>
      <c r="O49" s="140"/>
      <c r="P49" s="140"/>
      <c r="Q49" s="140"/>
      <c r="R49" s="140"/>
      <c r="S49" s="140"/>
      <c r="T49" s="140"/>
      <c r="U49" s="140"/>
      <c r="V49" s="140"/>
      <c r="W49" s="140"/>
      <c r="X49" s="140"/>
      <c r="Y49" s="140"/>
      <c r="Z49" s="141"/>
    </row>
    <row r="50" spans="1:26" s="123" customFormat="1" x14ac:dyDescent="0.35">
      <c r="A50" s="131">
        <v>5.2</v>
      </c>
      <c r="B50" s="132" t="s">
        <v>200</v>
      </c>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3"/>
    </row>
    <row r="51" spans="1:26" x14ac:dyDescent="0.35">
      <c r="A51" s="134"/>
      <c r="Z51" s="135"/>
    </row>
    <row r="52" spans="1:26" ht="14.5" customHeight="1" x14ac:dyDescent="0.35">
      <c r="A52" s="134"/>
      <c r="B52" s="241" t="s">
        <v>201</v>
      </c>
      <c r="C52" s="241"/>
      <c r="D52" s="241"/>
      <c r="E52" s="241"/>
      <c r="F52" s="241"/>
      <c r="G52" s="241"/>
      <c r="H52" s="241"/>
      <c r="I52" s="241"/>
      <c r="J52" s="241"/>
      <c r="Z52" s="135"/>
    </row>
    <row r="53" spans="1:26" ht="15" thickBot="1" x14ac:dyDescent="0.4">
      <c r="A53" s="134"/>
      <c r="B53" s="241"/>
      <c r="C53" s="241"/>
      <c r="D53" s="241"/>
      <c r="E53" s="241"/>
      <c r="F53" s="241"/>
      <c r="G53" s="241"/>
      <c r="H53" s="241"/>
      <c r="I53" s="241"/>
      <c r="J53" s="241"/>
      <c r="Z53" s="135"/>
    </row>
    <row r="54" spans="1:26" ht="18.5" x14ac:dyDescent="0.45">
      <c r="A54" s="134"/>
      <c r="B54" s="241"/>
      <c r="C54" s="241"/>
      <c r="D54" s="241"/>
      <c r="E54" s="241"/>
      <c r="F54" s="241"/>
      <c r="G54" s="241"/>
      <c r="H54" s="241"/>
      <c r="I54" s="241"/>
      <c r="J54" s="241"/>
      <c r="N54" s="142"/>
      <c r="O54" s="143"/>
      <c r="P54" s="143"/>
      <c r="Q54" s="143"/>
      <c r="R54" s="144" t="s">
        <v>202</v>
      </c>
      <c r="S54" s="143"/>
      <c r="T54" s="143"/>
      <c r="U54" s="143"/>
      <c r="V54" s="143"/>
      <c r="W54" s="143"/>
      <c r="X54" s="143"/>
      <c r="Y54" s="145"/>
      <c r="Z54" s="135"/>
    </row>
    <row r="55" spans="1:26" x14ac:dyDescent="0.35">
      <c r="A55" s="134"/>
      <c r="B55" s="146"/>
      <c r="C55" s="146"/>
      <c r="D55" s="146"/>
      <c r="E55" s="146"/>
      <c r="F55" s="146"/>
      <c r="G55" s="146"/>
      <c r="H55" s="146"/>
      <c r="I55" s="146"/>
      <c r="J55" s="146"/>
      <c r="N55" s="134"/>
      <c r="Y55" s="135"/>
      <c r="Z55" s="135"/>
    </row>
    <row r="56" spans="1:26" x14ac:dyDescent="0.35">
      <c r="A56" s="134"/>
      <c r="B56" s="147" t="s">
        <v>203</v>
      </c>
      <c r="N56" s="134"/>
      <c r="Y56" s="135"/>
      <c r="Z56" s="135"/>
    </row>
    <row r="57" spans="1:26" x14ac:dyDescent="0.35">
      <c r="A57" s="134"/>
      <c r="B57" s="147"/>
      <c r="N57" s="134"/>
      <c r="Y57" s="135"/>
      <c r="Z57" s="135"/>
    </row>
    <row r="58" spans="1:26" x14ac:dyDescent="0.35">
      <c r="A58" s="134"/>
      <c r="B58" s="242" t="s">
        <v>204</v>
      </c>
      <c r="C58" s="243"/>
      <c r="D58" s="243"/>
      <c r="E58" s="244"/>
      <c r="F58" s="242" t="s">
        <v>205</v>
      </c>
      <c r="G58" s="243"/>
      <c r="H58" s="243"/>
      <c r="I58" s="243"/>
      <c r="J58" s="243"/>
      <c r="K58" s="243"/>
      <c r="L58" s="244"/>
      <c r="N58" s="134"/>
      <c r="Y58" s="135"/>
      <c r="Z58" s="135"/>
    </row>
    <row r="59" spans="1:26" ht="183.65" customHeight="1" x14ac:dyDescent="0.35">
      <c r="A59" s="134"/>
      <c r="B59" s="245" t="s">
        <v>206</v>
      </c>
      <c r="C59" s="245"/>
      <c r="D59" s="245"/>
      <c r="E59" s="245"/>
      <c r="F59" s="246" t="s">
        <v>207</v>
      </c>
      <c r="G59" s="247"/>
      <c r="H59" s="247"/>
      <c r="I59" s="247"/>
      <c r="J59" s="247"/>
      <c r="K59" s="247"/>
      <c r="L59" s="248"/>
      <c r="N59" s="134"/>
      <c r="Y59" s="135"/>
      <c r="Z59" s="135"/>
    </row>
    <row r="60" spans="1:26" ht="214" customHeight="1" x14ac:dyDescent="0.35">
      <c r="A60" s="134"/>
      <c r="B60" s="245" t="s">
        <v>208</v>
      </c>
      <c r="C60" s="245"/>
      <c r="D60" s="245"/>
      <c r="E60" s="245"/>
      <c r="F60" s="227" t="s">
        <v>209</v>
      </c>
      <c r="G60" s="228"/>
      <c r="H60" s="228"/>
      <c r="I60" s="228"/>
      <c r="J60" s="228"/>
      <c r="K60" s="228"/>
      <c r="L60" s="229"/>
      <c r="N60" s="134"/>
      <c r="Y60" s="135"/>
      <c r="Z60" s="135"/>
    </row>
    <row r="61" spans="1:26" ht="58.5" customHeight="1" thickBot="1" x14ac:dyDescent="0.4">
      <c r="A61" s="134"/>
      <c r="B61" s="245" t="s">
        <v>210</v>
      </c>
      <c r="C61" s="245"/>
      <c r="D61" s="245"/>
      <c r="E61" s="245"/>
      <c r="F61" s="227" t="s">
        <v>211</v>
      </c>
      <c r="G61" s="228"/>
      <c r="H61" s="228"/>
      <c r="I61" s="228"/>
      <c r="J61" s="228"/>
      <c r="K61" s="228"/>
      <c r="L61" s="229"/>
      <c r="N61" s="139"/>
      <c r="O61" s="140"/>
      <c r="P61" s="140"/>
      <c r="Q61" s="140"/>
      <c r="R61" s="140"/>
      <c r="S61" s="140"/>
      <c r="T61" s="140"/>
      <c r="U61" s="140"/>
      <c r="V61" s="140"/>
      <c r="W61" s="140"/>
      <c r="X61" s="140"/>
      <c r="Y61" s="141"/>
      <c r="Z61" s="135"/>
    </row>
    <row r="62" spans="1:26" x14ac:dyDescent="0.35">
      <c r="A62" s="134"/>
      <c r="Z62" s="135"/>
    </row>
    <row r="63" spans="1:26" ht="15" thickBot="1" x14ac:dyDescent="0.4">
      <c r="A63" s="134"/>
      <c r="B63" s="140"/>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1"/>
    </row>
    <row r="64" spans="1:26" s="1" customFormat="1" x14ac:dyDescent="0.35">
      <c r="A64" s="131">
        <v>5.3</v>
      </c>
      <c r="B64" s="249" t="s">
        <v>212</v>
      </c>
      <c r="C64" s="249"/>
      <c r="D64" s="249"/>
      <c r="E64" s="249"/>
      <c r="F64" s="249"/>
      <c r="G64" s="249"/>
      <c r="H64" s="249"/>
      <c r="I64" s="249"/>
      <c r="J64" s="249"/>
      <c r="K64" s="249"/>
      <c r="L64" s="249"/>
      <c r="M64" s="249"/>
      <c r="N64" s="249"/>
      <c r="O64" s="249"/>
      <c r="P64" s="249"/>
      <c r="Q64" s="249"/>
      <c r="R64" s="249"/>
      <c r="S64" s="249"/>
      <c r="T64" s="249"/>
      <c r="U64" s="250"/>
    </row>
    <row r="65" spans="2:22" s="1" customFormat="1" ht="29.15" customHeight="1" x14ac:dyDescent="0.35">
      <c r="B65" s="97"/>
      <c r="C65" s="97"/>
      <c r="D65" s="49"/>
      <c r="E65" s="49"/>
      <c r="F65" s="49"/>
      <c r="G65" s="97"/>
      <c r="H65" s="97"/>
      <c r="I65" s="97"/>
      <c r="J65" s="97"/>
      <c r="K65" s="97"/>
      <c r="L65" s="86"/>
      <c r="M65" s="86"/>
      <c r="N65" s="85"/>
      <c r="O65" s="85"/>
      <c r="P65" s="85"/>
      <c r="Q65" s="85"/>
      <c r="R65" s="85"/>
      <c r="S65" s="85"/>
      <c r="T65" s="85"/>
      <c r="U65" s="85"/>
    </row>
    <row r="66" spans="2:22" s="1" customFormat="1" ht="15" thickBot="1" x14ac:dyDescent="0.4">
      <c r="B66" s="97"/>
      <c r="C66" s="97"/>
      <c r="D66" s="97"/>
      <c r="E66" s="97"/>
      <c r="F66" s="97"/>
      <c r="G66" s="97"/>
      <c r="H66" s="97"/>
      <c r="I66" s="97"/>
      <c r="J66" s="97"/>
      <c r="K66" s="97"/>
      <c r="L66" s="86"/>
      <c r="M66" s="86"/>
      <c r="N66" s="85"/>
      <c r="O66" s="85"/>
      <c r="P66" s="85"/>
      <c r="Q66" s="85"/>
      <c r="R66" s="85"/>
      <c r="S66" s="85"/>
      <c r="T66" s="85"/>
      <c r="U66" s="85"/>
    </row>
    <row r="67" spans="2:22" s="1" customFormat="1" ht="21.75" customHeight="1" x14ac:dyDescent="0.35">
      <c r="B67" s="238" t="s">
        <v>213</v>
      </c>
      <c r="C67" s="239"/>
      <c r="D67" s="239"/>
      <c r="E67" s="239"/>
      <c r="F67" s="148"/>
      <c r="G67" s="148"/>
      <c r="H67" s="148"/>
      <c r="I67" s="148"/>
      <c r="J67" s="148"/>
      <c r="K67" s="149"/>
      <c r="L67" s="86"/>
      <c r="M67" s="86"/>
      <c r="N67" s="86"/>
      <c r="O67" s="86"/>
      <c r="P67" s="86"/>
      <c r="Q67" s="86"/>
      <c r="R67" s="86"/>
      <c r="S67" s="86"/>
      <c r="T67" s="86"/>
      <c r="U67" s="86"/>
    </row>
    <row r="68" spans="2:22" s="1" customFormat="1" x14ac:dyDescent="0.35">
      <c r="B68" s="150"/>
      <c r="C68" s="97"/>
      <c r="D68" s="97"/>
      <c r="E68" s="97"/>
      <c r="F68" s="97"/>
      <c r="G68" s="97"/>
      <c r="H68" s="97"/>
      <c r="I68" s="97"/>
      <c r="J68" s="97"/>
      <c r="K68" s="151"/>
      <c r="L68" s="86"/>
      <c r="M68" s="86"/>
      <c r="N68" s="86"/>
      <c r="O68" s="86"/>
      <c r="P68" s="86"/>
      <c r="Q68" s="86"/>
      <c r="R68" s="86"/>
      <c r="S68" s="86"/>
      <c r="T68" s="86"/>
      <c r="U68" s="86"/>
    </row>
    <row r="69" spans="2:22" s="1" customFormat="1" x14ac:dyDescent="0.35">
      <c r="B69" s="150"/>
      <c r="C69" s="97"/>
      <c r="D69" s="97"/>
      <c r="E69" s="97"/>
      <c r="F69" s="97"/>
      <c r="G69" s="97"/>
      <c r="H69" s="97"/>
      <c r="I69" s="97"/>
      <c r="J69" s="97"/>
      <c r="K69" s="151"/>
      <c r="L69" s="86"/>
      <c r="M69" s="86"/>
      <c r="N69" s="86"/>
      <c r="O69" s="86"/>
      <c r="P69" s="86"/>
      <c r="Q69" s="86"/>
      <c r="R69" s="86"/>
      <c r="S69" s="86"/>
      <c r="T69" s="86"/>
      <c r="U69" s="86"/>
    </row>
    <row r="70" spans="2:22" s="1" customFormat="1" x14ac:dyDescent="0.35">
      <c r="B70" s="150"/>
      <c r="C70" s="97"/>
      <c r="D70" s="97"/>
      <c r="E70" s="97"/>
      <c r="F70" s="97"/>
      <c r="G70" s="97"/>
      <c r="H70" s="97"/>
      <c r="I70" s="97"/>
      <c r="J70" s="97"/>
      <c r="K70" s="151"/>
      <c r="L70" s="86"/>
      <c r="M70" s="86"/>
      <c r="N70" s="86"/>
      <c r="O70" s="86"/>
    </row>
    <row r="71" spans="2:22" s="1" customFormat="1" ht="14.5" customHeight="1" x14ac:dyDescent="0.35">
      <c r="B71" s="150"/>
      <c r="C71" s="97"/>
      <c r="D71" s="97"/>
      <c r="E71" s="97"/>
      <c r="F71" s="97"/>
      <c r="G71" s="97"/>
      <c r="H71" s="97"/>
      <c r="I71" s="97"/>
      <c r="J71" s="97"/>
      <c r="K71" s="151"/>
      <c r="L71" s="86"/>
      <c r="M71" s="86"/>
      <c r="N71" s="152"/>
      <c r="O71" s="85"/>
      <c r="P71" s="86"/>
      <c r="Q71" s="86"/>
      <c r="R71" s="86"/>
    </row>
    <row r="72" spans="2:22" s="1" customFormat="1" x14ac:dyDescent="0.35">
      <c r="B72" s="150"/>
      <c r="C72" s="97"/>
      <c r="D72" s="97"/>
      <c r="E72" s="97"/>
      <c r="F72" s="97"/>
      <c r="G72" s="97"/>
      <c r="H72" s="97"/>
      <c r="I72" s="97"/>
      <c r="J72" s="97"/>
      <c r="K72" s="151"/>
      <c r="L72" s="86"/>
      <c r="M72" s="86"/>
      <c r="N72" s="85"/>
      <c r="O72" s="85"/>
      <c r="P72" s="85"/>
      <c r="Q72" s="114"/>
      <c r="R72" s="114"/>
      <c r="S72" s="153"/>
      <c r="T72" s="153"/>
    </row>
    <row r="73" spans="2:22" s="1" customFormat="1" x14ac:dyDescent="0.35">
      <c r="B73" s="150"/>
      <c r="C73" s="97"/>
      <c r="D73" s="97"/>
      <c r="E73" s="97"/>
      <c r="F73" s="97"/>
      <c r="G73" s="97"/>
      <c r="H73" s="97"/>
      <c r="I73" s="97"/>
      <c r="J73" s="97"/>
      <c r="K73" s="151"/>
      <c r="L73" s="86"/>
      <c r="M73" s="86"/>
      <c r="Q73" s="114"/>
      <c r="R73" s="114"/>
      <c r="S73" s="85"/>
      <c r="T73" s="85"/>
      <c r="U73" s="85"/>
    </row>
    <row r="74" spans="2:22" s="1" customFormat="1" x14ac:dyDescent="0.35">
      <c r="B74" s="150"/>
      <c r="C74" s="97"/>
      <c r="D74" s="97"/>
      <c r="E74" s="97"/>
      <c r="F74" s="97"/>
      <c r="G74" s="97"/>
      <c r="H74" s="97"/>
      <c r="I74" s="97"/>
      <c r="J74" s="97"/>
      <c r="K74" s="151"/>
      <c r="L74" s="86"/>
      <c r="M74" s="86"/>
      <c r="N74" s="85"/>
      <c r="O74" s="85"/>
      <c r="P74" s="85"/>
      <c r="Q74" s="85"/>
      <c r="R74" s="85"/>
      <c r="S74" s="85"/>
      <c r="T74" s="85"/>
      <c r="U74" s="85"/>
    </row>
    <row r="75" spans="2:22" s="1" customFormat="1" x14ac:dyDescent="0.35">
      <c r="B75" s="150"/>
      <c r="C75" s="97"/>
      <c r="D75" s="97"/>
      <c r="E75" s="97"/>
      <c r="F75" s="97"/>
      <c r="G75" s="97"/>
      <c r="H75" s="97"/>
      <c r="I75" s="97"/>
      <c r="J75" s="97"/>
      <c r="K75" s="151"/>
      <c r="L75" s="86"/>
      <c r="M75" s="86"/>
      <c r="N75" s="85"/>
      <c r="O75" s="85"/>
      <c r="P75" s="85"/>
      <c r="Q75" s="85"/>
      <c r="R75" s="85"/>
      <c r="S75" s="85"/>
      <c r="T75" s="85"/>
      <c r="U75" s="85"/>
    </row>
    <row r="76" spans="2:22" s="1" customFormat="1" x14ac:dyDescent="0.35">
      <c r="B76" s="150"/>
      <c r="C76" s="97"/>
      <c r="D76" s="97"/>
      <c r="E76" s="97"/>
      <c r="F76" s="97"/>
      <c r="G76" s="97"/>
      <c r="H76" s="97"/>
      <c r="I76" s="97"/>
      <c r="J76" s="97"/>
      <c r="K76" s="151"/>
      <c r="L76" s="86"/>
      <c r="M76" s="86"/>
      <c r="N76" s="152"/>
      <c r="O76" s="85"/>
      <c r="P76" s="86"/>
      <c r="Q76" s="86"/>
      <c r="R76" s="86"/>
      <c r="U76" s="85"/>
    </row>
    <row r="77" spans="2:22" s="1" customFormat="1" x14ac:dyDescent="0.35">
      <c r="B77" s="150"/>
      <c r="C77" s="97"/>
      <c r="D77" s="97"/>
      <c r="E77" s="97"/>
      <c r="F77" s="97"/>
      <c r="G77" s="97"/>
      <c r="H77" s="97"/>
      <c r="I77" s="97"/>
      <c r="J77" s="97"/>
      <c r="K77" s="151"/>
      <c r="L77" s="86"/>
      <c r="M77" s="86"/>
      <c r="N77" s="154"/>
      <c r="O77" s="253"/>
      <c r="P77" s="253"/>
      <c r="Q77" s="253"/>
      <c r="R77" s="251"/>
      <c r="S77" s="251"/>
      <c r="T77" s="251"/>
      <c r="U77" s="85"/>
    </row>
    <row r="78" spans="2:22" s="85" customFormat="1" x14ac:dyDescent="0.35">
      <c r="B78" s="150"/>
      <c r="C78" s="97"/>
      <c r="D78" s="97"/>
      <c r="E78" s="97"/>
      <c r="F78" s="97"/>
      <c r="G78" s="97"/>
      <c r="H78" s="97"/>
      <c r="I78" s="97"/>
      <c r="J78" s="97"/>
      <c r="K78" s="151"/>
      <c r="L78" s="86"/>
      <c r="M78" s="86"/>
      <c r="N78" s="154"/>
      <c r="O78" s="252"/>
      <c r="P78" s="252"/>
      <c r="Q78" s="252"/>
      <c r="R78" s="253"/>
      <c r="S78" s="253"/>
      <c r="T78" s="253"/>
      <c r="V78" s="1"/>
    </row>
    <row r="79" spans="2:22" s="85" customFormat="1" x14ac:dyDescent="0.35">
      <c r="B79" s="150"/>
      <c r="C79" s="97"/>
      <c r="D79" s="97"/>
      <c r="E79" s="97"/>
      <c r="F79" s="97"/>
      <c r="G79" s="97"/>
      <c r="H79" s="97"/>
      <c r="I79" s="97"/>
      <c r="J79" s="97"/>
      <c r="K79" s="151"/>
      <c r="L79" s="86"/>
      <c r="M79" s="86"/>
      <c r="V79" s="1"/>
    </row>
    <row r="80" spans="2:22" s="85" customFormat="1" x14ac:dyDescent="0.35">
      <c r="B80" s="150"/>
      <c r="C80" s="97"/>
      <c r="D80" s="97"/>
      <c r="E80" s="97"/>
      <c r="F80" s="97"/>
      <c r="G80" s="97"/>
      <c r="H80" s="97"/>
      <c r="I80" s="97"/>
      <c r="J80" s="97"/>
      <c r="K80" s="151"/>
      <c r="L80" s="86"/>
      <c r="M80" s="86"/>
      <c r="V80" s="1"/>
    </row>
    <row r="81" spans="2:22" s="85" customFormat="1" x14ac:dyDescent="0.35">
      <c r="B81" s="150"/>
      <c r="C81" s="97"/>
      <c r="D81" s="97"/>
      <c r="E81" s="97"/>
      <c r="F81" s="97"/>
      <c r="G81" s="97"/>
      <c r="H81" s="97"/>
      <c r="I81" s="97"/>
      <c r="J81" s="97"/>
      <c r="K81" s="151"/>
      <c r="L81" s="86"/>
      <c r="M81" s="86"/>
      <c r="V81" s="1"/>
    </row>
    <row r="82" spans="2:22" s="85" customFormat="1" x14ac:dyDescent="0.35">
      <c r="B82" s="150"/>
      <c r="C82" s="97"/>
      <c r="D82" s="97"/>
      <c r="E82" s="97"/>
      <c r="F82" s="97"/>
      <c r="G82" s="97"/>
      <c r="H82" s="97"/>
      <c r="I82" s="97"/>
      <c r="J82" s="97"/>
      <c r="K82" s="151"/>
      <c r="L82" s="86"/>
      <c r="M82" s="86"/>
      <c r="V82" s="1"/>
    </row>
    <row r="83" spans="2:22" s="85" customFormat="1" x14ac:dyDescent="0.35">
      <c r="B83" s="150"/>
      <c r="C83" s="97"/>
      <c r="D83" s="97"/>
      <c r="E83" s="97"/>
      <c r="F83" s="97"/>
      <c r="G83" s="97"/>
      <c r="H83" s="97"/>
      <c r="I83" s="97"/>
      <c r="J83" s="97"/>
      <c r="K83" s="151"/>
      <c r="L83" s="86"/>
      <c r="M83" s="86"/>
      <c r="V83" s="1"/>
    </row>
    <row r="84" spans="2:22" s="85" customFormat="1" x14ac:dyDescent="0.35">
      <c r="B84" s="150"/>
      <c r="C84" s="97"/>
      <c r="D84" s="97"/>
      <c r="E84" s="97"/>
      <c r="F84" s="97"/>
      <c r="G84" s="97"/>
      <c r="H84" s="97"/>
      <c r="I84" s="97"/>
      <c r="J84" s="97"/>
      <c r="K84" s="151"/>
      <c r="L84" s="86"/>
      <c r="M84" s="86"/>
      <c r="V84" s="1"/>
    </row>
    <row r="85" spans="2:22" s="85" customFormat="1" x14ac:dyDescent="0.35">
      <c r="B85" s="150"/>
      <c r="C85" s="97"/>
      <c r="D85" s="97"/>
      <c r="E85" s="97"/>
      <c r="F85" s="97"/>
      <c r="G85" s="97"/>
      <c r="H85" s="97"/>
      <c r="I85" s="97"/>
      <c r="J85" s="97"/>
      <c r="K85" s="151"/>
      <c r="L85" s="86"/>
      <c r="M85" s="86"/>
      <c r="V85" s="1"/>
    </row>
    <row r="86" spans="2:22" s="85" customFormat="1" x14ac:dyDescent="0.35">
      <c r="B86" s="150"/>
      <c r="C86" s="97"/>
      <c r="D86" s="97"/>
      <c r="E86" s="97"/>
      <c r="F86" s="97"/>
      <c r="G86" s="97"/>
      <c r="H86" s="97"/>
      <c r="I86" s="97"/>
      <c r="J86" s="97"/>
      <c r="K86" s="151"/>
      <c r="L86" s="86"/>
      <c r="M86" s="86"/>
      <c r="V86" s="1"/>
    </row>
    <row r="87" spans="2:22" s="85" customFormat="1" x14ac:dyDescent="0.35">
      <c r="B87" s="150"/>
      <c r="C87" s="97"/>
      <c r="D87" s="97"/>
      <c r="E87" s="97"/>
      <c r="F87" s="97"/>
      <c r="G87" s="97"/>
      <c r="H87" s="97"/>
      <c r="I87" s="97"/>
      <c r="J87" s="97"/>
      <c r="K87" s="151"/>
      <c r="L87" s="86"/>
      <c r="M87" s="86"/>
      <c r="V87" s="1"/>
    </row>
    <row r="88" spans="2:22" s="85" customFormat="1" x14ac:dyDescent="0.35">
      <c r="B88" s="150"/>
      <c r="C88" s="97"/>
      <c r="D88" s="97"/>
      <c r="E88" s="97"/>
      <c r="F88" s="97"/>
      <c r="G88" s="97"/>
      <c r="H88" s="97"/>
      <c r="I88" s="97"/>
      <c r="J88" s="97"/>
      <c r="K88" s="151"/>
      <c r="L88" s="86"/>
      <c r="M88" s="86"/>
      <c r="V88" s="1"/>
    </row>
    <row r="89" spans="2:22" s="85" customFormat="1" x14ac:dyDescent="0.35">
      <c r="B89" s="150"/>
      <c r="C89" s="97"/>
      <c r="D89" s="97"/>
      <c r="E89" s="97"/>
      <c r="F89" s="97"/>
      <c r="G89" s="97"/>
      <c r="H89" s="97"/>
      <c r="I89" s="97"/>
      <c r="J89" s="97"/>
      <c r="K89" s="151"/>
      <c r="L89" s="86"/>
      <c r="M89" s="86"/>
      <c r="V89" s="1"/>
    </row>
    <row r="90" spans="2:22" s="85" customFormat="1" x14ac:dyDescent="0.35">
      <c r="B90" s="150"/>
      <c r="C90" s="97"/>
      <c r="D90" s="97"/>
      <c r="E90" s="97"/>
      <c r="F90" s="97"/>
      <c r="G90" s="97"/>
      <c r="H90" s="97"/>
      <c r="I90" s="97"/>
      <c r="J90" s="97"/>
      <c r="K90" s="151"/>
      <c r="L90" s="86"/>
      <c r="M90" s="86"/>
      <c r="V90" s="1"/>
    </row>
    <row r="91" spans="2:22" s="85" customFormat="1" x14ac:dyDescent="0.35">
      <c r="B91" s="150"/>
      <c r="C91" s="97"/>
      <c r="D91" s="97"/>
      <c r="E91" s="97"/>
      <c r="F91" s="97"/>
      <c r="G91" s="97"/>
      <c r="H91" s="97"/>
      <c r="I91" s="97"/>
      <c r="J91" s="97"/>
      <c r="K91" s="151"/>
      <c r="L91" s="86"/>
      <c r="M91" s="86"/>
      <c r="V91" s="1"/>
    </row>
    <row r="92" spans="2:22" s="85" customFormat="1" x14ac:dyDescent="0.35">
      <c r="B92" s="150"/>
      <c r="C92" s="97"/>
      <c r="D92" s="97"/>
      <c r="E92" s="97"/>
      <c r="F92" s="97"/>
      <c r="G92" s="97"/>
      <c r="H92" s="97"/>
      <c r="I92" s="97"/>
      <c r="J92" s="97"/>
      <c r="K92" s="151"/>
      <c r="L92" s="86"/>
      <c r="M92" s="86"/>
      <c r="V92" s="1"/>
    </row>
    <row r="93" spans="2:22" s="85" customFormat="1" x14ac:dyDescent="0.35">
      <c r="B93" s="150"/>
      <c r="C93" s="97"/>
      <c r="D93" s="97"/>
      <c r="E93" s="97"/>
      <c r="F93" s="97"/>
      <c r="G93" s="97"/>
      <c r="H93" s="97"/>
      <c r="I93" s="97"/>
      <c r="J93" s="97"/>
      <c r="K93" s="151"/>
      <c r="L93" s="86"/>
      <c r="M93" s="86"/>
      <c r="V93" s="1"/>
    </row>
    <row r="94" spans="2:22" s="85" customFormat="1" x14ac:dyDescent="0.35">
      <c r="B94" s="150"/>
      <c r="C94" s="97"/>
      <c r="D94" s="97"/>
      <c r="E94" s="97"/>
      <c r="F94" s="97"/>
      <c r="G94" s="97"/>
      <c r="H94" s="97"/>
      <c r="I94" s="97"/>
      <c r="J94" s="97"/>
      <c r="K94" s="151"/>
      <c r="L94" s="86"/>
      <c r="M94" s="86"/>
      <c r="V94" s="1"/>
    </row>
    <row r="95" spans="2:22" s="85" customFormat="1" x14ac:dyDescent="0.35">
      <c r="B95" s="150"/>
      <c r="C95" s="97"/>
      <c r="D95" s="97"/>
      <c r="E95" s="97"/>
      <c r="F95" s="97"/>
      <c r="G95" s="97"/>
      <c r="H95" s="97"/>
      <c r="I95" s="97"/>
      <c r="J95" s="97"/>
      <c r="K95" s="151"/>
      <c r="L95" s="86"/>
      <c r="M95" s="86"/>
      <c r="V95" s="1"/>
    </row>
    <row r="96" spans="2:22" s="85" customFormat="1" x14ac:dyDescent="0.35">
      <c r="B96" s="150"/>
      <c r="C96" s="97"/>
      <c r="D96" s="97"/>
      <c r="E96" s="97"/>
      <c r="F96" s="97"/>
      <c r="G96" s="97"/>
      <c r="H96" s="97"/>
      <c r="I96" s="97"/>
      <c r="J96" s="97"/>
      <c r="K96" s="151"/>
      <c r="L96" s="86"/>
      <c r="M96" s="86"/>
      <c r="V96" s="1"/>
    </row>
    <row r="97" spans="1:26" s="85" customFormat="1" x14ac:dyDescent="0.35">
      <c r="B97" s="150"/>
      <c r="C97" s="97"/>
      <c r="D97" s="97"/>
      <c r="E97" s="97"/>
      <c r="F97" s="97"/>
      <c r="G97" s="97"/>
      <c r="H97" s="97"/>
      <c r="I97" s="97"/>
      <c r="J97" s="97"/>
      <c r="K97" s="151"/>
      <c r="L97" s="86"/>
      <c r="M97" s="86"/>
      <c r="V97" s="1"/>
    </row>
    <row r="98" spans="1:26" s="85" customFormat="1" x14ac:dyDescent="0.35">
      <c r="B98" s="150"/>
      <c r="C98" s="97"/>
      <c r="D98" s="97"/>
      <c r="E98" s="97"/>
      <c r="F98" s="97"/>
      <c r="G98" s="97"/>
      <c r="H98" s="97"/>
      <c r="I98" s="97"/>
      <c r="J98" s="97"/>
      <c r="K98" s="151"/>
      <c r="L98" s="86"/>
      <c r="M98" s="86"/>
      <c r="V98" s="1"/>
    </row>
    <row r="99" spans="1:26" s="85" customFormat="1" x14ac:dyDescent="0.35">
      <c r="B99" s="150"/>
      <c r="C99" s="97"/>
      <c r="D99" s="97"/>
      <c r="E99" s="97"/>
      <c r="F99" s="97"/>
      <c r="G99" s="97"/>
      <c r="H99" s="97"/>
      <c r="I99" s="97"/>
      <c r="J99" s="97"/>
      <c r="K99" s="151"/>
      <c r="L99" s="86"/>
      <c r="M99" s="86"/>
      <c r="V99" s="1"/>
    </row>
    <row r="100" spans="1:26" s="85" customFormat="1" x14ac:dyDescent="0.35">
      <c r="B100" s="155"/>
      <c r="J100" s="97"/>
      <c r="K100" s="151"/>
      <c r="L100" s="86"/>
      <c r="M100" s="86"/>
      <c r="V100" s="1"/>
    </row>
    <row r="101" spans="1:26" s="85" customFormat="1" x14ac:dyDescent="0.35">
      <c r="B101" s="155"/>
      <c r="J101" s="97"/>
      <c r="K101" s="151"/>
      <c r="L101" s="86"/>
      <c r="M101" s="86"/>
      <c r="V101" s="1"/>
    </row>
    <row r="102" spans="1:26" s="85" customFormat="1" ht="15" thickBot="1" x14ac:dyDescent="0.4">
      <c r="B102" s="156"/>
      <c r="C102" s="157"/>
      <c r="D102" s="157"/>
      <c r="E102" s="157"/>
      <c r="F102" s="157"/>
      <c r="G102" s="157"/>
      <c r="H102" s="157"/>
      <c r="I102" s="157"/>
      <c r="J102" s="157"/>
      <c r="K102" s="158"/>
      <c r="L102" s="86"/>
      <c r="M102" s="86"/>
      <c r="V102" s="1"/>
    </row>
    <row r="103" spans="1:26" s="85" customFormat="1" x14ac:dyDescent="0.35">
      <c r="B103" s="97"/>
      <c r="C103" s="97"/>
      <c r="D103" s="97"/>
      <c r="E103" s="97"/>
      <c r="F103" s="97"/>
      <c r="G103" s="97"/>
      <c r="H103" s="97"/>
      <c r="I103" s="97"/>
      <c r="J103" s="97"/>
      <c r="K103" s="97"/>
      <c r="L103" s="86"/>
      <c r="M103" s="86"/>
      <c r="V103" s="1"/>
    </row>
    <row r="104" spans="1:26" s="85" customFormat="1" x14ac:dyDescent="0.35">
      <c r="B104" s="97"/>
      <c r="C104" s="97"/>
      <c r="D104" s="97"/>
      <c r="E104" s="97"/>
      <c r="F104" s="97"/>
      <c r="G104" s="97"/>
      <c r="H104" s="97"/>
      <c r="I104" s="97"/>
      <c r="J104" s="97"/>
      <c r="K104" s="97"/>
      <c r="L104" s="86"/>
      <c r="M104" s="86"/>
      <c r="V104" s="1"/>
    </row>
    <row r="105" spans="1:26" x14ac:dyDescent="0.35">
      <c r="A105" s="134"/>
      <c r="Z105" s="135"/>
    </row>
    <row r="106" spans="1:26" x14ac:dyDescent="0.35">
      <c r="A106" s="134"/>
      <c r="Z106" s="135"/>
    </row>
    <row r="107" spans="1:26" ht="15" thickBot="1" x14ac:dyDescent="0.4">
      <c r="A107" s="134"/>
      <c r="Z107" s="135"/>
    </row>
    <row r="108" spans="1:26" x14ac:dyDescent="0.35">
      <c r="A108" s="131">
        <v>5.4</v>
      </c>
      <c r="B108" s="132" t="s">
        <v>214</v>
      </c>
      <c r="C108" s="132"/>
      <c r="D108" s="132"/>
      <c r="E108" s="132"/>
      <c r="F108" s="132"/>
      <c r="G108" s="132"/>
      <c r="H108" s="132"/>
      <c r="I108" s="132"/>
      <c r="J108" s="132"/>
      <c r="K108" s="132"/>
      <c r="L108" s="132"/>
      <c r="M108" s="132"/>
      <c r="N108" s="132"/>
      <c r="O108" s="132"/>
      <c r="P108" s="132"/>
      <c r="Q108" s="132"/>
      <c r="R108" s="132"/>
      <c r="S108" s="132"/>
      <c r="T108" s="132"/>
      <c r="U108" s="132"/>
      <c r="V108" s="132"/>
      <c r="W108" s="132"/>
      <c r="X108" s="132"/>
      <c r="Y108" s="132"/>
      <c r="Z108" s="133"/>
    </row>
    <row r="109" spans="1:26" ht="15" thickBot="1" x14ac:dyDescent="0.4">
      <c r="A109" s="134"/>
      <c r="B109" s="159"/>
      <c r="Z109" s="135"/>
    </row>
    <row r="110" spans="1:26" x14ac:dyDescent="0.35">
      <c r="A110" s="131"/>
      <c r="B110" s="160" t="s">
        <v>215</v>
      </c>
      <c r="C110" s="132"/>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2"/>
      <c r="Z110" s="133"/>
    </row>
    <row r="111" spans="1:26" ht="15" thickBot="1" x14ac:dyDescent="0.4">
      <c r="A111" s="134"/>
      <c r="B111" s="161"/>
      <c r="Z111" s="135"/>
    </row>
    <row r="112" spans="1:26" ht="50" customHeight="1" x14ac:dyDescent="0.35">
      <c r="A112" s="134"/>
      <c r="B112" s="254" t="s">
        <v>225</v>
      </c>
      <c r="C112" s="255"/>
      <c r="D112" s="255"/>
      <c r="E112" s="255"/>
      <c r="F112" s="255"/>
      <c r="G112" s="255"/>
      <c r="H112" s="255"/>
      <c r="I112" s="255"/>
      <c r="J112" s="255"/>
      <c r="K112" s="256"/>
      <c r="Z112" s="135"/>
    </row>
    <row r="113" spans="1:26" ht="50" customHeight="1" x14ac:dyDescent="0.35">
      <c r="A113" s="134"/>
      <c r="B113" s="257"/>
      <c r="C113" s="258"/>
      <c r="D113" s="258"/>
      <c r="E113" s="258"/>
      <c r="F113" s="258"/>
      <c r="G113" s="258"/>
      <c r="H113" s="258"/>
      <c r="I113" s="258"/>
      <c r="J113" s="258"/>
      <c r="K113" s="259"/>
      <c r="Z113" s="135"/>
    </row>
    <row r="114" spans="1:26" ht="50" customHeight="1" x14ac:dyDescent="0.35">
      <c r="A114" s="134"/>
      <c r="B114" s="257"/>
      <c r="C114" s="258"/>
      <c r="D114" s="258"/>
      <c r="E114" s="258"/>
      <c r="F114" s="258"/>
      <c r="G114" s="258"/>
      <c r="H114" s="258"/>
      <c r="I114" s="258"/>
      <c r="J114" s="258"/>
      <c r="K114" s="259"/>
      <c r="Z114" s="135"/>
    </row>
    <row r="115" spans="1:26" ht="50" customHeight="1" x14ac:dyDescent="0.35">
      <c r="A115" s="134"/>
      <c r="B115" s="257"/>
      <c r="C115" s="258"/>
      <c r="D115" s="258"/>
      <c r="E115" s="258"/>
      <c r="F115" s="258"/>
      <c r="G115" s="258"/>
      <c r="H115" s="258"/>
      <c r="I115" s="258"/>
      <c r="J115" s="258"/>
      <c r="K115" s="259"/>
      <c r="Z115" s="135"/>
    </row>
    <row r="116" spans="1:26" ht="50" customHeight="1" x14ac:dyDescent="0.35">
      <c r="A116" s="134"/>
      <c r="B116" s="257"/>
      <c r="C116" s="258"/>
      <c r="D116" s="258"/>
      <c r="E116" s="258"/>
      <c r="F116" s="258"/>
      <c r="G116" s="258"/>
      <c r="H116" s="258"/>
      <c r="I116" s="258"/>
      <c r="J116" s="258"/>
      <c r="K116" s="259"/>
      <c r="Z116" s="135"/>
    </row>
    <row r="117" spans="1:26" ht="50" customHeight="1" thickBot="1" x14ac:dyDescent="0.4">
      <c r="A117" s="134"/>
      <c r="B117" s="260"/>
      <c r="C117" s="261"/>
      <c r="D117" s="261"/>
      <c r="E117" s="261"/>
      <c r="F117" s="261"/>
      <c r="G117" s="261"/>
      <c r="H117" s="261"/>
      <c r="I117" s="261"/>
      <c r="J117" s="261"/>
      <c r="K117" s="262"/>
      <c r="Z117" s="135"/>
    </row>
    <row r="118" spans="1:26" x14ac:dyDescent="0.35">
      <c r="A118" s="134"/>
      <c r="B118" s="162"/>
      <c r="C118" s="162"/>
      <c r="D118" s="162"/>
      <c r="E118" s="162"/>
      <c r="F118" s="162"/>
      <c r="G118" s="162"/>
      <c r="H118" s="162"/>
      <c r="I118" s="162"/>
      <c r="J118" s="162"/>
      <c r="K118" s="162"/>
      <c r="Z118" s="135"/>
    </row>
    <row r="119" spans="1:26" ht="15" customHeight="1" x14ac:dyDescent="0.35">
      <c r="A119" s="134"/>
      <c r="B119" s="162"/>
      <c r="C119" s="162"/>
      <c r="D119" s="162"/>
      <c r="E119" s="162"/>
      <c r="F119" s="162"/>
      <c r="G119" s="162"/>
      <c r="H119" s="162"/>
      <c r="I119" s="162"/>
      <c r="J119" s="162"/>
      <c r="P119" s="163"/>
      <c r="Q119" s="163"/>
      <c r="R119" s="163"/>
      <c r="Z119" s="135"/>
    </row>
    <row r="120" spans="1:26" ht="15" thickBot="1" x14ac:dyDescent="0.4">
      <c r="A120" s="134"/>
      <c r="B120" s="162"/>
      <c r="C120" s="162"/>
      <c r="D120" s="162"/>
      <c r="E120" s="162"/>
      <c r="F120" s="162"/>
      <c r="G120" s="162"/>
      <c r="H120" s="162"/>
      <c r="I120" s="162"/>
      <c r="J120" s="162"/>
      <c r="P120" s="163"/>
      <c r="Q120" s="163"/>
      <c r="R120" s="163"/>
      <c r="Z120" s="135"/>
    </row>
    <row r="121" spans="1:26" ht="15.75" customHeight="1" x14ac:dyDescent="0.35">
      <c r="A121" s="134"/>
      <c r="B121" s="164" t="s">
        <v>216</v>
      </c>
      <c r="C121" s="165"/>
      <c r="D121" s="166"/>
      <c r="E121" s="166"/>
      <c r="F121" s="166"/>
      <c r="G121" s="166"/>
      <c r="H121" s="166"/>
      <c r="I121" s="166"/>
      <c r="J121" s="166"/>
      <c r="K121" s="143"/>
      <c r="L121" s="145"/>
      <c r="P121" s="163"/>
      <c r="Q121" s="163"/>
      <c r="R121" s="163"/>
      <c r="Z121" s="135"/>
    </row>
    <row r="122" spans="1:26" x14ac:dyDescent="0.35">
      <c r="A122" s="134"/>
      <c r="B122" s="167"/>
      <c r="C122" s="162"/>
      <c r="D122" s="162"/>
      <c r="E122" s="162"/>
      <c r="F122" s="162"/>
      <c r="G122" s="162"/>
      <c r="H122" s="162"/>
      <c r="I122" s="162"/>
      <c r="J122" s="162"/>
      <c r="L122" s="135"/>
      <c r="P122" s="163"/>
      <c r="Q122" s="163"/>
      <c r="R122" s="163"/>
      <c r="Z122" s="135"/>
    </row>
    <row r="123" spans="1:26" x14ac:dyDescent="0.35">
      <c r="A123" s="134"/>
      <c r="B123"/>
      <c r="C123" s="162"/>
      <c r="D123" s="162"/>
      <c r="E123" s="162"/>
      <c r="F123" s="162"/>
      <c r="G123" s="162"/>
      <c r="H123" s="162"/>
      <c r="I123" s="162"/>
      <c r="J123" s="162"/>
      <c r="L123" s="135"/>
      <c r="M123"/>
      <c r="P123" s="163"/>
      <c r="Q123" s="163"/>
      <c r="R123" s="163"/>
      <c r="Z123" s="135"/>
    </row>
    <row r="124" spans="1:26" x14ac:dyDescent="0.35">
      <c r="A124" s="134"/>
      <c r="B124" s="167"/>
      <c r="C124" s="162"/>
      <c r="D124" s="162"/>
      <c r="E124" s="162"/>
      <c r="F124" s="162"/>
      <c r="G124" s="162"/>
      <c r="H124" s="162"/>
      <c r="I124" s="162"/>
      <c r="J124" s="162"/>
      <c r="L124" s="135"/>
      <c r="P124" s="163"/>
      <c r="Q124" s="163"/>
      <c r="R124" s="163"/>
      <c r="Z124" s="135"/>
    </row>
    <row r="125" spans="1:26" x14ac:dyDescent="0.35">
      <c r="A125" s="134"/>
      <c r="B125" s="167"/>
      <c r="C125" s="162"/>
      <c r="D125" s="162"/>
      <c r="E125" s="162"/>
      <c r="F125" s="162"/>
      <c r="G125" s="162"/>
      <c r="H125" s="162"/>
      <c r="I125" s="162"/>
      <c r="J125" s="162"/>
      <c r="L125" s="135"/>
      <c r="P125" s="163"/>
      <c r="Q125" s="163"/>
      <c r="R125" s="163"/>
      <c r="Z125" s="135"/>
    </row>
    <row r="126" spans="1:26" x14ac:dyDescent="0.35">
      <c r="A126" s="134"/>
      <c r="B126" s="167"/>
      <c r="C126" s="162"/>
      <c r="D126" s="162"/>
      <c r="E126" s="162"/>
      <c r="F126" s="162"/>
      <c r="G126" s="162"/>
      <c r="H126" s="162"/>
      <c r="I126" s="162"/>
      <c r="J126" s="162"/>
      <c r="L126" s="135"/>
      <c r="P126" s="163"/>
      <c r="Q126" s="163"/>
      <c r="R126" s="163"/>
      <c r="Z126" s="135"/>
    </row>
    <row r="127" spans="1:26" x14ac:dyDescent="0.35">
      <c r="A127" s="134"/>
      <c r="B127" s="167"/>
      <c r="C127" s="162"/>
      <c r="D127" s="162"/>
      <c r="E127" s="162"/>
      <c r="F127" s="162"/>
      <c r="G127" s="162"/>
      <c r="H127" s="162"/>
      <c r="I127" s="162"/>
      <c r="J127" s="162"/>
      <c r="L127" s="135"/>
      <c r="P127" s="163"/>
      <c r="Q127" s="163"/>
      <c r="R127" s="163"/>
      <c r="Z127" s="135"/>
    </row>
    <row r="128" spans="1:26" x14ac:dyDescent="0.35">
      <c r="A128" s="134"/>
      <c r="B128" s="167"/>
      <c r="C128" s="162"/>
      <c r="D128" s="162"/>
      <c r="E128" s="162"/>
      <c r="F128" s="162"/>
      <c r="G128" s="162"/>
      <c r="H128" s="162"/>
      <c r="I128" s="162"/>
      <c r="J128" s="162"/>
      <c r="L128" s="135"/>
      <c r="P128" s="163"/>
      <c r="Q128" s="163"/>
      <c r="R128" s="163"/>
      <c r="Z128" s="135"/>
    </row>
    <row r="129" spans="1:26" x14ac:dyDescent="0.35">
      <c r="A129" s="134"/>
      <c r="B129" s="167"/>
      <c r="C129" s="162"/>
      <c r="D129" s="162"/>
      <c r="E129" s="162"/>
      <c r="F129" s="162"/>
      <c r="G129" s="162"/>
      <c r="H129" s="162"/>
      <c r="I129" s="162"/>
      <c r="J129" s="162"/>
      <c r="L129" s="135"/>
      <c r="P129" s="163"/>
      <c r="Q129" s="163"/>
      <c r="R129" s="163"/>
      <c r="Z129" s="135"/>
    </row>
    <row r="130" spans="1:26" x14ac:dyDescent="0.35">
      <c r="A130" s="134"/>
      <c r="B130" s="167"/>
      <c r="C130" s="162"/>
      <c r="D130" s="162"/>
      <c r="E130" s="162"/>
      <c r="F130" s="162"/>
      <c r="G130" s="162"/>
      <c r="H130" s="162"/>
      <c r="I130" s="162"/>
      <c r="J130" s="162"/>
      <c r="L130" s="135"/>
      <c r="P130" s="163"/>
      <c r="Q130" s="163"/>
      <c r="R130" s="163"/>
      <c r="Z130" s="135"/>
    </row>
    <row r="131" spans="1:26" x14ac:dyDescent="0.35">
      <c r="A131" s="134"/>
      <c r="B131" s="167"/>
      <c r="C131" s="162"/>
      <c r="D131" s="162"/>
      <c r="E131" s="162"/>
      <c r="F131" s="162"/>
      <c r="G131" s="162"/>
      <c r="H131" s="162"/>
      <c r="I131" s="162"/>
      <c r="J131" s="162"/>
      <c r="L131" s="135"/>
      <c r="P131" s="163"/>
      <c r="Q131" s="163"/>
      <c r="R131" s="163"/>
      <c r="Z131" s="135"/>
    </row>
    <row r="132" spans="1:26" x14ac:dyDescent="0.35">
      <c r="A132" s="134"/>
      <c r="B132" s="167"/>
      <c r="C132" s="162"/>
      <c r="D132" s="162"/>
      <c r="E132" s="162"/>
      <c r="F132" s="162"/>
      <c r="G132" s="162"/>
      <c r="H132" s="162"/>
      <c r="I132" s="162"/>
      <c r="J132" s="162"/>
      <c r="L132" s="135"/>
      <c r="P132" s="163"/>
      <c r="Q132" s="163"/>
      <c r="R132" s="163"/>
      <c r="Z132" s="135"/>
    </row>
    <row r="133" spans="1:26" x14ac:dyDescent="0.35">
      <c r="A133" s="134"/>
      <c r="B133" s="167"/>
      <c r="C133" s="162"/>
      <c r="D133" s="162"/>
      <c r="E133" s="162"/>
      <c r="F133" s="162"/>
      <c r="G133" s="162"/>
      <c r="H133" s="162"/>
      <c r="I133" s="162"/>
      <c r="J133" s="162"/>
      <c r="L133" s="135"/>
      <c r="P133" s="163"/>
      <c r="Q133" s="163"/>
      <c r="R133" s="163"/>
      <c r="Z133" s="135"/>
    </row>
    <row r="134" spans="1:26" x14ac:dyDescent="0.35">
      <c r="A134" s="134"/>
      <c r="B134" s="167"/>
      <c r="C134" s="162"/>
      <c r="D134" s="162"/>
      <c r="E134" s="162"/>
      <c r="F134" s="162"/>
      <c r="G134" s="162"/>
      <c r="H134" s="162"/>
      <c r="I134" s="162"/>
      <c r="J134" s="162"/>
      <c r="L134" s="135"/>
      <c r="Z134" s="135"/>
    </row>
    <row r="135" spans="1:26" x14ac:dyDescent="0.35">
      <c r="A135" s="134"/>
      <c r="B135" s="167"/>
      <c r="C135" s="162"/>
      <c r="D135" s="162"/>
      <c r="E135" s="162"/>
      <c r="F135" s="162"/>
      <c r="G135" s="162"/>
      <c r="H135" s="162"/>
      <c r="I135" s="162"/>
      <c r="J135" s="162"/>
      <c r="L135" s="135"/>
      <c r="Z135" s="135"/>
    </row>
    <row r="136" spans="1:26" x14ac:dyDescent="0.35">
      <c r="A136" s="134"/>
      <c r="B136" s="167"/>
      <c r="C136" s="162"/>
      <c r="D136" s="162"/>
      <c r="E136" s="162"/>
      <c r="F136" s="162"/>
      <c r="G136" s="162"/>
      <c r="H136" s="162"/>
      <c r="I136" s="162"/>
      <c r="J136" s="162"/>
      <c r="L136" s="135"/>
      <c r="Z136" s="135"/>
    </row>
    <row r="137" spans="1:26" x14ac:dyDescent="0.35">
      <c r="A137" s="134"/>
      <c r="B137" s="167"/>
      <c r="C137" s="162"/>
      <c r="D137" s="162"/>
      <c r="E137" s="162"/>
      <c r="F137" s="162"/>
      <c r="G137" s="162"/>
      <c r="H137" s="162"/>
      <c r="I137" s="162"/>
      <c r="J137" s="162"/>
      <c r="L137" s="135"/>
      <c r="Z137" s="135"/>
    </row>
    <row r="138" spans="1:26" x14ac:dyDescent="0.35">
      <c r="A138" s="134"/>
      <c r="B138" s="167"/>
      <c r="C138" s="162"/>
      <c r="D138" s="162"/>
      <c r="E138" s="162"/>
      <c r="F138" s="162"/>
      <c r="G138" s="162"/>
      <c r="H138" s="162"/>
      <c r="I138" s="162"/>
      <c r="J138" s="162"/>
      <c r="K138" s="162"/>
      <c r="L138" s="135"/>
      <c r="Z138" s="135"/>
    </row>
    <row r="139" spans="1:26" ht="14.5" customHeight="1" x14ac:dyDescent="0.35">
      <c r="A139" s="134"/>
      <c r="B139" s="167"/>
      <c r="C139" s="162"/>
      <c r="D139" s="162"/>
      <c r="E139" s="162"/>
      <c r="F139" s="162"/>
      <c r="G139" s="162"/>
      <c r="H139" s="162"/>
      <c r="I139" s="162"/>
      <c r="J139" s="162"/>
      <c r="K139" s="162"/>
      <c r="L139" s="135"/>
      <c r="Z139" s="135"/>
    </row>
    <row r="140" spans="1:26" x14ac:dyDescent="0.35">
      <c r="A140" s="134"/>
      <c r="B140" s="167"/>
      <c r="C140" s="162"/>
      <c r="D140" s="162"/>
      <c r="E140" s="162"/>
      <c r="F140" s="162"/>
      <c r="G140" s="162"/>
      <c r="H140" s="162"/>
      <c r="I140" s="162"/>
      <c r="J140" s="162"/>
      <c r="K140" s="162"/>
      <c r="L140" s="135"/>
      <c r="Z140" s="135"/>
    </row>
    <row r="141" spans="1:26" x14ac:dyDescent="0.35">
      <c r="A141" s="134"/>
      <c r="B141" s="167"/>
      <c r="C141" s="162"/>
      <c r="D141" s="162"/>
      <c r="E141" s="162"/>
      <c r="F141" s="162"/>
      <c r="G141" s="162"/>
      <c r="H141" s="162"/>
      <c r="I141" s="162"/>
      <c r="J141" s="162"/>
      <c r="K141" s="162"/>
      <c r="L141" s="135"/>
      <c r="Z141" s="135"/>
    </row>
    <row r="142" spans="1:26" x14ac:dyDescent="0.35">
      <c r="A142" s="134"/>
      <c r="B142" s="167"/>
      <c r="C142" s="162"/>
      <c r="D142" s="162"/>
      <c r="E142" s="162"/>
      <c r="F142" s="162"/>
      <c r="G142" s="162"/>
      <c r="H142" s="162"/>
      <c r="I142" s="162"/>
      <c r="J142" s="162"/>
      <c r="K142" s="162"/>
      <c r="L142" s="135"/>
      <c r="Z142" s="135"/>
    </row>
    <row r="143" spans="1:26" x14ac:dyDescent="0.35">
      <c r="A143" s="134"/>
      <c r="B143" s="167"/>
      <c r="C143" s="162"/>
      <c r="D143" s="162"/>
      <c r="E143" s="162"/>
      <c r="F143" s="162"/>
      <c r="G143" s="162"/>
      <c r="H143" s="162"/>
      <c r="I143" s="162"/>
      <c r="J143" s="162"/>
      <c r="K143" s="162"/>
      <c r="L143" s="135"/>
      <c r="Z143" s="135"/>
    </row>
    <row r="144" spans="1:26" x14ac:dyDescent="0.35">
      <c r="A144" s="134"/>
      <c r="B144" s="167"/>
      <c r="C144" s="162"/>
      <c r="D144" s="162"/>
      <c r="E144" s="162"/>
      <c r="F144" s="162"/>
      <c r="G144" s="162"/>
      <c r="H144" s="162"/>
      <c r="I144" s="162"/>
      <c r="J144" s="162"/>
      <c r="K144" s="162"/>
      <c r="L144" s="135"/>
      <c r="Z144" s="135"/>
    </row>
    <row r="145" spans="1:26" x14ac:dyDescent="0.35">
      <c r="A145" s="134"/>
      <c r="B145" s="167"/>
      <c r="C145" s="162"/>
      <c r="D145" s="162"/>
      <c r="E145" s="162"/>
      <c r="F145" s="162"/>
      <c r="G145" s="162"/>
      <c r="H145" s="162"/>
      <c r="I145" s="162"/>
      <c r="J145" s="162"/>
      <c r="K145" s="162"/>
      <c r="L145" s="135"/>
      <c r="Z145" s="135"/>
    </row>
    <row r="146" spans="1:26" x14ac:dyDescent="0.35">
      <c r="A146" s="134"/>
      <c r="B146" s="167"/>
      <c r="C146" s="162"/>
      <c r="D146" s="162"/>
      <c r="E146" s="162"/>
      <c r="F146" s="162"/>
      <c r="G146" s="162"/>
      <c r="H146" s="162"/>
      <c r="I146" s="162"/>
      <c r="J146" s="162"/>
      <c r="K146" s="162"/>
      <c r="L146" s="135"/>
      <c r="Z146" s="135"/>
    </row>
    <row r="147" spans="1:26" x14ac:dyDescent="0.35">
      <c r="A147" s="134"/>
      <c r="B147" s="167"/>
      <c r="C147" s="162"/>
      <c r="D147" s="162"/>
      <c r="E147" s="162"/>
      <c r="F147" s="162"/>
      <c r="G147" s="162"/>
      <c r="H147" s="162"/>
      <c r="I147" s="162"/>
      <c r="J147" s="162"/>
      <c r="K147" s="162"/>
      <c r="L147" s="135"/>
      <c r="Z147" s="135"/>
    </row>
    <row r="148" spans="1:26" x14ac:dyDescent="0.35">
      <c r="A148" s="134"/>
      <c r="B148" s="167"/>
      <c r="C148" s="162"/>
      <c r="D148" s="162"/>
      <c r="E148" s="162"/>
      <c r="F148" s="162"/>
      <c r="G148" s="162"/>
      <c r="H148" s="162"/>
      <c r="I148" s="162"/>
      <c r="J148" s="162"/>
      <c r="K148" s="162"/>
      <c r="L148" s="135"/>
      <c r="Z148" s="135"/>
    </row>
    <row r="149" spans="1:26" x14ac:dyDescent="0.35">
      <c r="A149" s="134"/>
      <c r="B149" s="167"/>
      <c r="C149" s="162"/>
      <c r="D149" s="162"/>
      <c r="E149" s="162"/>
      <c r="F149" s="162"/>
      <c r="G149" s="162"/>
      <c r="H149" s="162"/>
      <c r="I149" s="162"/>
      <c r="J149" s="162"/>
      <c r="K149" s="162"/>
      <c r="L149" s="135"/>
      <c r="Z149" s="135"/>
    </row>
    <row r="150" spans="1:26" x14ac:dyDescent="0.35">
      <c r="A150" s="134"/>
      <c r="B150" s="167"/>
      <c r="C150" s="162"/>
      <c r="D150" s="162"/>
      <c r="E150" s="162"/>
      <c r="F150" s="162"/>
      <c r="G150" s="162"/>
      <c r="H150" s="162"/>
      <c r="I150" s="162"/>
      <c r="J150" s="162"/>
      <c r="K150" s="162"/>
      <c r="L150" s="135"/>
      <c r="Z150" s="135"/>
    </row>
    <row r="151" spans="1:26" x14ac:dyDescent="0.35">
      <c r="A151" s="134"/>
      <c r="B151" s="167"/>
      <c r="C151" s="162"/>
      <c r="D151" s="162"/>
      <c r="E151" s="162"/>
      <c r="F151" s="162"/>
      <c r="G151" s="162"/>
      <c r="H151" s="162"/>
      <c r="I151" s="162"/>
      <c r="J151" s="162"/>
      <c r="K151" s="162"/>
      <c r="L151" s="135"/>
      <c r="Z151" s="135"/>
    </row>
    <row r="152" spans="1:26" x14ac:dyDescent="0.35">
      <c r="A152" s="134"/>
      <c r="B152" s="167"/>
      <c r="C152" s="162"/>
      <c r="D152" s="162"/>
      <c r="E152" s="162"/>
      <c r="F152" s="162"/>
      <c r="G152" s="162"/>
      <c r="H152" s="162"/>
      <c r="I152" s="162"/>
      <c r="J152" s="162"/>
      <c r="K152" s="162"/>
      <c r="L152" s="135"/>
      <c r="S152" s="159"/>
      <c r="T152" s="159"/>
      <c r="U152" s="159"/>
      <c r="V152" s="159"/>
      <c r="W152" s="159"/>
      <c r="Z152" s="135"/>
    </row>
    <row r="153" spans="1:26" ht="15" thickBot="1" x14ac:dyDescent="0.4">
      <c r="A153" s="134"/>
      <c r="B153" s="168"/>
      <c r="C153" s="169"/>
      <c r="D153" s="169"/>
      <c r="E153" s="169"/>
      <c r="F153" s="169"/>
      <c r="G153" s="169"/>
      <c r="H153" s="169"/>
      <c r="I153" s="169"/>
      <c r="J153" s="169"/>
      <c r="K153" s="169"/>
      <c r="L153" s="141"/>
      <c r="S153" s="159"/>
      <c r="T153" s="159"/>
      <c r="U153" s="159"/>
      <c r="V153" s="159"/>
      <c r="W153" s="159"/>
      <c r="Z153" s="135"/>
    </row>
    <row r="154" spans="1:26" x14ac:dyDescent="0.35">
      <c r="A154" s="134"/>
      <c r="B154" s="162"/>
      <c r="C154" s="162"/>
      <c r="D154" s="162"/>
      <c r="E154" s="162"/>
      <c r="F154" s="162"/>
      <c r="G154" s="162"/>
      <c r="H154" s="162"/>
      <c r="I154" s="162"/>
      <c r="J154" s="162"/>
      <c r="K154" s="162"/>
      <c r="S154" s="159"/>
      <c r="T154" s="159"/>
      <c r="U154" s="159"/>
      <c r="V154" s="159"/>
      <c r="W154" s="159"/>
      <c r="Z154" s="135"/>
    </row>
    <row r="155" spans="1:26" x14ac:dyDescent="0.35">
      <c r="A155" s="134"/>
      <c r="B155" s="162"/>
      <c r="C155" s="162"/>
      <c r="D155" s="162"/>
      <c r="E155" s="162"/>
      <c r="F155" s="162"/>
      <c r="G155" s="162"/>
      <c r="H155" s="162"/>
      <c r="I155" s="162"/>
      <c r="J155" s="162"/>
      <c r="K155" s="162"/>
      <c r="S155" s="159"/>
      <c r="T155" s="159"/>
      <c r="U155" s="159"/>
      <c r="V155" s="159"/>
      <c r="W155" s="159"/>
      <c r="Z155" s="135"/>
    </row>
    <row r="156" spans="1:26" ht="15" thickBot="1" x14ac:dyDescent="0.4">
      <c r="A156" s="134"/>
      <c r="B156" s="162"/>
      <c r="C156" s="162"/>
      <c r="D156" s="162"/>
      <c r="E156" s="162"/>
      <c r="F156" s="162"/>
      <c r="G156" s="162"/>
      <c r="H156" s="162"/>
      <c r="I156" s="162"/>
      <c r="J156" s="162"/>
      <c r="K156" s="162"/>
      <c r="S156" s="159"/>
      <c r="T156" s="159"/>
      <c r="U156" s="159"/>
      <c r="V156" s="159"/>
      <c r="W156" s="159"/>
      <c r="Z156" s="135"/>
    </row>
    <row r="157" spans="1:26" ht="15.65" customHeight="1" x14ac:dyDescent="0.35">
      <c r="A157" s="134"/>
      <c r="B157" s="164" t="s">
        <v>217</v>
      </c>
      <c r="C157" s="165"/>
      <c r="D157" s="165"/>
      <c r="E157" s="143"/>
      <c r="F157" s="143"/>
      <c r="G157" s="143"/>
      <c r="H157" s="143"/>
      <c r="I157" s="143"/>
      <c r="J157" s="166"/>
      <c r="K157" s="166"/>
      <c r="L157" s="145"/>
      <c r="S157" s="263"/>
      <c r="T157" s="263"/>
      <c r="U157" s="263"/>
      <c r="V157" s="159"/>
      <c r="W157" s="159"/>
      <c r="Z157" s="135"/>
    </row>
    <row r="158" spans="1:26" x14ac:dyDescent="0.35">
      <c r="A158" s="134"/>
      <c r="B158" s="155"/>
      <c r="J158" s="162"/>
      <c r="K158" s="162"/>
      <c r="L158" s="135"/>
      <c r="S158" s="170"/>
      <c r="T158" s="159"/>
      <c r="U158" s="159"/>
      <c r="V158" s="159"/>
      <c r="W158" s="159"/>
      <c r="Z158" s="135"/>
    </row>
    <row r="159" spans="1:26" x14ac:dyDescent="0.35">
      <c r="A159" s="134"/>
      <c r="B159"/>
      <c r="J159" s="162"/>
      <c r="K159" s="162"/>
      <c r="L159" s="135"/>
      <c r="S159" s="159"/>
      <c r="T159" s="159"/>
      <c r="U159" s="159"/>
      <c r="V159" s="159"/>
      <c r="W159" s="159"/>
      <c r="Z159" s="135"/>
    </row>
    <row r="160" spans="1:26" x14ac:dyDescent="0.35">
      <c r="A160" s="134"/>
      <c r="B160" s="167"/>
      <c r="C160" s="162"/>
      <c r="D160" s="162"/>
      <c r="E160" s="162"/>
      <c r="F160" s="162"/>
      <c r="G160" s="162"/>
      <c r="H160" s="162"/>
      <c r="I160" s="162"/>
      <c r="J160" s="162"/>
      <c r="K160" s="162"/>
      <c r="L160" s="135"/>
      <c r="O160" s="152"/>
      <c r="P160" s="85"/>
      <c r="Q160" s="86"/>
      <c r="R160" s="86"/>
      <c r="S160" s="86"/>
      <c r="T160" s="1"/>
      <c r="U160" s="1"/>
      <c r="V160" s="159"/>
      <c r="W160" s="159"/>
      <c r="Z160" s="135"/>
    </row>
    <row r="161" spans="1:26" ht="25.5" customHeight="1" x14ac:dyDescent="0.35">
      <c r="A161" s="134"/>
      <c r="B161"/>
      <c r="C161" s="162"/>
      <c r="D161" s="162"/>
      <c r="E161" s="162"/>
      <c r="F161" s="162"/>
      <c r="G161" s="162"/>
      <c r="H161" s="162"/>
      <c r="I161" s="162"/>
      <c r="J161" s="162"/>
      <c r="K161" s="162"/>
      <c r="L161" s="135"/>
      <c r="O161" s="85"/>
      <c r="P161" s="85"/>
      <c r="Q161" s="85"/>
      <c r="T161" s="153"/>
      <c r="U161" s="153"/>
      <c r="W161" s="159"/>
      <c r="Z161" s="135"/>
    </row>
    <row r="162" spans="1:26" ht="20.5" customHeight="1" x14ac:dyDescent="0.35">
      <c r="A162" s="134"/>
      <c r="B162" s="167"/>
      <c r="C162" s="162"/>
      <c r="D162" s="162"/>
      <c r="E162" s="162"/>
      <c r="F162" s="162"/>
      <c r="G162" s="162"/>
      <c r="H162" s="162"/>
      <c r="I162" s="162"/>
      <c r="J162" s="162"/>
      <c r="K162" s="162"/>
      <c r="L162" s="135"/>
      <c r="O162" s="1"/>
      <c r="P162" s="1"/>
      <c r="Q162" s="1"/>
      <c r="T162" s="85"/>
      <c r="U162" s="85"/>
      <c r="W162" s="159"/>
      <c r="Z162" s="135"/>
    </row>
    <row r="163" spans="1:26" x14ac:dyDescent="0.35">
      <c r="A163" s="134"/>
      <c r="B163" s="167"/>
      <c r="C163" s="162"/>
      <c r="D163" s="162"/>
      <c r="E163" s="162"/>
      <c r="F163" s="162"/>
      <c r="G163" s="162"/>
      <c r="H163" s="162"/>
      <c r="I163" s="162"/>
      <c r="J163" s="162"/>
      <c r="K163" s="162"/>
      <c r="L163" s="135"/>
      <c r="S163" s="159"/>
      <c r="T163" s="159"/>
      <c r="U163" s="159"/>
      <c r="V163" s="159"/>
      <c r="W163" s="159"/>
      <c r="Z163" s="135"/>
    </row>
    <row r="164" spans="1:26" x14ac:dyDescent="0.35">
      <c r="A164" s="134"/>
      <c r="B164" s="167"/>
      <c r="C164" s="162"/>
      <c r="D164" s="162"/>
      <c r="E164" s="162"/>
      <c r="F164" s="162"/>
      <c r="G164" s="162"/>
      <c r="H164" s="162"/>
      <c r="I164" s="162"/>
      <c r="J164" s="162"/>
      <c r="K164" s="162"/>
      <c r="L164" s="135"/>
      <c r="S164" s="159"/>
      <c r="T164" s="159"/>
      <c r="U164" s="159"/>
      <c r="V164" s="159"/>
      <c r="W164" s="159"/>
      <c r="Z164" s="135"/>
    </row>
    <row r="165" spans="1:26" x14ac:dyDescent="0.35">
      <c r="A165" s="134"/>
      <c r="B165" s="167"/>
      <c r="C165" s="162"/>
      <c r="D165" s="162"/>
      <c r="E165" s="162"/>
      <c r="F165" s="162"/>
      <c r="G165" s="162"/>
      <c r="H165" s="162"/>
      <c r="I165" s="162"/>
      <c r="J165" s="162"/>
      <c r="K165" s="162"/>
      <c r="L165" s="135"/>
      <c r="S165" s="159"/>
      <c r="T165" s="159"/>
      <c r="U165" s="159"/>
      <c r="V165" s="159"/>
      <c r="W165" s="159"/>
      <c r="Z165" s="135"/>
    </row>
    <row r="166" spans="1:26" x14ac:dyDescent="0.35">
      <c r="A166" s="134"/>
      <c r="B166" s="167"/>
      <c r="C166" s="162"/>
      <c r="D166" s="162"/>
      <c r="E166" s="162"/>
      <c r="F166" s="162"/>
      <c r="G166" s="162"/>
      <c r="H166" s="162"/>
      <c r="I166" s="162"/>
      <c r="J166" s="162"/>
      <c r="K166" s="162"/>
      <c r="L166" s="135"/>
      <c r="S166" s="159"/>
      <c r="T166" s="159"/>
      <c r="U166" s="159"/>
      <c r="V166" s="159"/>
      <c r="W166" s="159"/>
      <c r="Z166" s="135"/>
    </row>
    <row r="167" spans="1:26" x14ac:dyDescent="0.35">
      <c r="A167" s="134"/>
      <c r="B167" s="167"/>
      <c r="C167" s="162"/>
      <c r="D167" s="162"/>
      <c r="E167" s="162"/>
      <c r="F167" s="162"/>
      <c r="G167" s="162"/>
      <c r="H167" s="162"/>
      <c r="I167" s="162"/>
      <c r="J167" s="162"/>
      <c r="K167" s="162"/>
      <c r="L167" s="135"/>
      <c r="S167" s="159"/>
      <c r="T167" s="159"/>
      <c r="U167" s="159"/>
      <c r="V167" s="159"/>
      <c r="W167" s="159"/>
      <c r="Z167" s="135"/>
    </row>
    <row r="168" spans="1:26" x14ac:dyDescent="0.35">
      <c r="A168" s="134"/>
      <c r="B168" s="167"/>
      <c r="C168" s="162"/>
      <c r="D168" s="162"/>
      <c r="E168" s="162"/>
      <c r="F168" s="162"/>
      <c r="G168" s="162"/>
      <c r="H168" s="162"/>
      <c r="I168" s="162"/>
      <c r="J168" s="162"/>
      <c r="K168" s="162"/>
      <c r="L168" s="135"/>
      <c r="S168" s="159"/>
      <c r="T168" s="159"/>
      <c r="U168" s="159"/>
      <c r="V168" s="159"/>
      <c r="W168" s="159"/>
      <c r="Z168" s="135"/>
    </row>
    <row r="169" spans="1:26" x14ac:dyDescent="0.35">
      <c r="A169" s="134"/>
      <c r="B169" s="167"/>
      <c r="C169" s="162"/>
      <c r="D169" s="162"/>
      <c r="E169" s="162"/>
      <c r="F169" s="162"/>
      <c r="G169" s="162"/>
      <c r="H169" s="162"/>
      <c r="I169" s="162"/>
      <c r="J169" s="162"/>
      <c r="K169" s="162"/>
      <c r="L169" s="135"/>
      <c r="S169" s="159"/>
      <c r="T169" s="159"/>
      <c r="U169" s="159"/>
      <c r="V169" s="159"/>
      <c r="W169" s="159"/>
      <c r="Z169" s="135"/>
    </row>
    <row r="170" spans="1:26" x14ac:dyDescent="0.35">
      <c r="A170" s="134"/>
      <c r="B170" s="167"/>
      <c r="C170" s="162"/>
      <c r="D170" s="162"/>
      <c r="E170" s="162"/>
      <c r="F170" s="162"/>
      <c r="G170" s="162"/>
      <c r="H170" s="162"/>
      <c r="I170" s="162"/>
      <c r="J170" s="162"/>
      <c r="K170" s="162"/>
      <c r="L170" s="135"/>
      <c r="W170" s="159"/>
      <c r="Z170" s="135"/>
    </row>
    <row r="171" spans="1:26" x14ac:dyDescent="0.35">
      <c r="A171" s="134"/>
      <c r="B171" s="167"/>
      <c r="C171" s="162"/>
      <c r="D171" s="162"/>
      <c r="E171" s="162"/>
      <c r="F171" s="162"/>
      <c r="G171" s="162"/>
      <c r="H171" s="162"/>
      <c r="I171" s="162"/>
      <c r="J171" s="162"/>
      <c r="K171" s="162"/>
      <c r="L171" s="135"/>
      <c r="W171" s="159"/>
      <c r="Z171" s="135"/>
    </row>
    <row r="172" spans="1:26" x14ac:dyDescent="0.35">
      <c r="A172" s="134"/>
      <c r="B172" s="167"/>
      <c r="C172" s="162"/>
      <c r="D172" s="162"/>
      <c r="E172" s="162"/>
      <c r="F172" s="162"/>
      <c r="G172" s="162"/>
      <c r="H172" s="162"/>
      <c r="I172" s="162"/>
      <c r="J172" s="162"/>
      <c r="K172" s="162"/>
      <c r="L172" s="135"/>
      <c r="S172" s="159"/>
      <c r="T172" s="159"/>
      <c r="U172" s="159"/>
      <c r="V172" s="159"/>
      <c r="W172" s="159"/>
      <c r="Z172" s="135"/>
    </row>
    <row r="173" spans="1:26" x14ac:dyDescent="0.35">
      <c r="A173" s="134"/>
      <c r="B173" s="167"/>
      <c r="C173" s="162"/>
      <c r="D173" s="162"/>
      <c r="E173" s="162"/>
      <c r="F173" s="162"/>
      <c r="G173" s="162"/>
      <c r="H173" s="162"/>
      <c r="I173" s="162"/>
      <c r="J173" s="162"/>
      <c r="K173" s="162"/>
      <c r="L173" s="135"/>
      <c r="S173" s="159"/>
      <c r="T173" s="159"/>
      <c r="U173" s="159"/>
      <c r="V173" s="159"/>
      <c r="W173" s="159"/>
      <c r="Z173" s="135"/>
    </row>
    <row r="174" spans="1:26" x14ac:dyDescent="0.35">
      <c r="A174" s="134"/>
      <c r="B174" s="167"/>
      <c r="C174" s="162"/>
      <c r="D174" s="162"/>
      <c r="E174" s="162"/>
      <c r="F174" s="162"/>
      <c r="G174" s="162"/>
      <c r="H174" s="162"/>
      <c r="I174" s="162"/>
      <c r="J174" s="162"/>
      <c r="K174" s="162"/>
      <c r="L174" s="135"/>
      <c r="S174" s="159"/>
      <c r="T174" s="159"/>
      <c r="U174" s="159"/>
      <c r="V174" s="159"/>
      <c r="W174" s="159"/>
      <c r="Z174" s="135"/>
    </row>
    <row r="175" spans="1:26" x14ac:dyDescent="0.35">
      <c r="A175" s="134"/>
      <c r="B175" s="167"/>
      <c r="C175" s="162"/>
      <c r="D175" s="162"/>
      <c r="E175" s="162"/>
      <c r="F175" s="162"/>
      <c r="G175" s="162"/>
      <c r="H175" s="162"/>
      <c r="I175" s="162"/>
      <c r="J175" s="162"/>
      <c r="K175" s="162"/>
      <c r="L175" s="135"/>
      <c r="S175" s="159"/>
      <c r="T175" s="159"/>
      <c r="U175" s="159"/>
      <c r="V175" s="159"/>
      <c r="W175" s="159"/>
      <c r="Z175" s="135"/>
    </row>
    <row r="176" spans="1:26" x14ac:dyDescent="0.35">
      <c r="A176" s="134"/>
      <c r="B176" s="167"/>
      <c r="C176" s="162"/>
      <c r="D176" s="162"/>
      <c r="E176" s="162"/>
      <c r="F176" s="162"/>
      <c r="G176" s="162"/>
      <c r="H176" s="162"/>
      <c r="I176" s="162"/>
      <c r="J176" s="162"/>
      <c r="K176" s="162"/>
      <c r="L176" s="135"/>
      <c r="S176" s="159"/>
      <c r="T176" s="159"/>
      <c r="U176" s="159"/>
      <c r="V176" s="159"/>
      <c r="W176" s="159"/>
      <c r="Z176" s="135"/>
    </row>
    <row r="177" spans="1:26" x14ac:dyDescent="0.35">
      <c r="A177" s="134"/>
      <c r="B177" s="167"/>
      <c r="C177" s="162"/>
      <c r="D177" s="162"/>
      <c r="E177" s="162"/>
      <c r="F177" s="162"/>
      <c r="G177" s="162"/>
      <c r="H177" s="162"/>
      <c r="I177" s="162"/>
      <c r="J177" s="162"/>
      <c r="K177" s="162"/>
      <c r="L177" s="135"/>
      <c r="S177" s="159"/>
      <c r="T177" s="159"/>
      <c r="U177" s="159"/>
      <c r="V177" s="159"/>
      <c r="W177" s="159"/>
      <c r="Z177" s="135"/>
    </row>
    <row r="178" spans="1:26" x14ac:dyDescent="0.35">
      <c r="A178" s="134"/>
      <c r="B178" s="167"/>
      <c r="C178" s="162"/>
      <c r="D178" s="162"/>
      <c r="E178" s="162"/>
      <c r="F178" s="162"/>
      <c r="G178" s="162"/>
      <c r="H178" s="162"/>
      <c r="I178" s="162"/>
      <c r="J178" s="162"/>
      <c r="K178" s="162"/>
      <c r="L178" s="135"/>
      <c r="S178" s="159"/>
      <c r="T178" s="159"/>
      <c r="U178" s="159"/>
      <c r="V178" s="159"/>
      <c r="W178" s="159"/>
      <c r="Z178" s="135"/>
    </row>
    <row r="179" spans="1:26" x14ac:dyDescent="0.35">
      <c r="A179" s="134"/>
      <c r="B179" s="167"/>
      <c r="C179" s="162"/>
      <c r="D179" s="162"/>
      <c r="E179" s="162"/>
      <c r="F179" s="162"/>
      <c r="G179" s="162"/>
      <c r="H179" s="162"/>
      <c r="I179" s="162"/>
      <c r="J179" s="162"/>
      <c r="K179" s="162"/>
      <c r="L179" s="135"/>
      <c r="S179" s="159"/>
      <c r="T179" s="159"/>
      <c r="U179" s="159"/>
      <c r="V179" s="159"/>
      <c r="W179" s="159"/>
      <c r="Z179" s="135"/>
    </row>
    <row r="180" spans="1:26" x14ac:dyDescent="0.35">
      <c r="A180" s="134"/>
      <c r="B180" s="167"/>
      <c r="C180" s="162"/>
      <c r="D180" s="162"/>
      <c r="E180" s="162"/>
      <c r="F180" s="162"/>
      <c r="G180" s="162"/>
      <c r="H180" s="162"/>
      <c r="I180" s="162"/>
      <c r="J180" s="162"/>
      <c r="K180" s="162"/>
      <c r="L180" s="135"/>
      <c r="S180" s="159"/>
      <c r="T180" s="159"/>
      <c r="U180" s="159"/>
      <c r="V180" s="159"/>
      <c r="W180" s="159"/>
      <c r="Z180" s="135"/>
    </row>
    <row r="181" spans="1:26" x14ac:dyDescent="0.35">
      <c r="A181" s="134"/>
      <c r="B181" s="167"/>
      <c r="C181" s="162"/>
      <c r="D181" s="162"/>
      <c r="E181" s="162"/>
      <c r="F181" s="162"/>
      <c r="G181" s="162"/>
      <c r="H181" s="162"/>
      <c r="I181" s="162"/>
      <c r="J181" s="162"/>
      <c r="K181" s="162"/>
      <c r="L181" s="135"/>
      <c r="S181" s="159"/>
      <c r="T181" s="159"/>
      <c r="U181" s="159"/>
      <c r="V181" s="159"/>
      <c r="W181" s="159"/>
      <c r="Z181" s="135"/>
    </row>
    <row r="182" spans="1:26" x14ac:dyDescent="0.35">
      <c r="A182" s="134"/>
      <c r="B182" s="167"/>
      <c r="C182" s="162"/>
      <c r="D182" s="162"/>
      <c r="E182" s="162"/>
      <c r="F182" s="162"/>
      <c r="G182" s="162"/>
      <c r="H182" s="162"/>
      <c r="I182" s="162"/>
      <c r="J182" s="162"/>
      <c r="K182" s="162"/>
      <c r="L182" s="135"/>
      <c r="S182" s="159"/>
      <c r="T182" s="159"/>
      <c r="U182" s="159"/>
      <c r="V182" s="159"/>
      <c r="W182" s="159"/>
      <c r="Z182" s="135"/>
    </row>
    <row r="183" spans="1:26" x14ac:dyDescent="0.35">
      <c r="A183" s="134"/>
      <c r="B183" s="167"/>
      <c r="C183" s="162"/>
      <c r="D183" s="162"/>
      <c r="E183" s="162"/>
      <c r="F183" s="162"/>
      <c r="G183" s="162"/>
      <c r="H183" s="162"/>
      <c r="I183" s="162"/>
      <c r="J183" s="162"/>
      <c r="K183" s="162"/>
      <c r="L183" s="135"/>
      <c r="S183" s="159"/>
      <c r="T183" s="159"/>
      <c r="U183" s="159"/>
      <c r="V183" s="159"/>
      <c r="W183" s="159"/>
      <c r="Z183" s="135"/>
    </row>
    <row r="184" spans="1:26" x14ac:dyDescent="0.35">
      <c r="A184" s="134"/>
      <c r="B184" s="167"/>
      <c r="C184" s="162"/>
      <c r="D184" s="162"/>
      <c r="E184" s="162"/>
      <c r="F184" s="162"/>
      <c r="G184" s="162"/>
      <c r="H184" s="162"/>
      <c r="I184" s="162"/>
      <c r="J184" s="162"/>
      <c r="K184" s="162"/>
      <c r="L184" s="135"/>
      <c r="S184" s="159"/>
      <c r="T184" s="159"/>
      <c r="U184" s="159"/>
      <c r="V184" s="159"/>
      <c r="W184" s="159"/>
      <c r="Z184" s="135"/>
    </row>
    <row r="185" spans="1:26" x14ac:dyDescent="0.35">
      <c r="A185" s="134"/>
      <c r="B185" s="167"/>
      <c r="C185" s="162"/>
      <c r="D185" s="162"/>
      <c r="E185" s="162"/>
      <c r="F185" s="162"/>
      <c r="G185" s="162"/>
      <c r="H185" s="162"/>
      <c r="I185" s="162"/>
      <c r="J185" s="162"/>
      <c r="K185" s="162"/>
      <c r="L185" s="135"/>
      <c r="S185" s="159"/>
      <c r="T185" s="159"/>
      <c r="U185" s="159"/>
      <c r="V185" s="159"/>
      <c r="W185" s="159"/>
      <c r="Z185" s="135"/>
    </row>
    <row r="186" spans="1:26" x14ac:dyDescent="0.35">
      <c r="A186" s="134"/>
      <c r="B186" s="167"/>
      <c r="C186" s="162"/>
      <c r="D186" s="162"/>
      <c r="E186" s="162"/>
      <c r="F186" s="162"/>
      <c r="G186" s="162"/>
      <c r="H186" s="162"/>
      <c r="I186" s="162"/>
      <c r="J186" s="162"/>
      <c r="K186" s="162"/>
      <c r="L186" s="135"/>
      <c r="S186" s="159"/>
      <c r="T186" s="159"/>
      <c r="U186" s="159"/>
      <c r="V186" s="159"/>
      <c r="W186" s="159"/>
      <c r="Z186" s="135"/>
    </row>
    <row r="187" spans="1:26" x14ac:dyDescent="0.35">
      <c r="A187" s="134"/>
      <c r="B187" s="167"/>
      <c r="C187" s="162"/>
      <c r="D187" s="162"/>
      <c r="E187" s="162"/>
      <c r="F187" s="162"/>
      <c r="G187" s="162"/>
      <c r="H187" s="162"/>
      <c r="I187" s="162"/>
      <c r="J187" s="162"/>
      <c r="K187" s="162"/>
      <c r="L187" s="135"/>
      <c r="S187" s="159"/>
      <c r="T187" s="159"/>
      <c r="U187" s="159"/>
      <c r="V187" s="159"/>
      <c r="W187" s="159"/>
      <c r="Z187" s="135"/>
    </row>
    <row r="188" spans="1:26" x14ac:dyDescent="0.35">
      <c r="A188" s="134"/>
      <c r="B188" s="167"/>
      <c r="C188" s="162"/>
      <c r="D188" s="162"/>
      <c r="E188" s="162"/>
      <c r="F188" s="162"/>
      <c r="G188" s="162"/>
      <c r="H188" s="162"/>
      <c r="I188" s="162"/>
      <c r="J188" s="162"/>
      <c r="K188" s="162"/>
      <c r="L188" s="135"/>
      <c r="S188" s="159"/>
      <c r="T188" s="159"/>
      <c r="U188" s="159"/>
      <c r="V188" s="159"/>
      <c r="W188" s="159"/>
      <c r="Z188" s="135"/>
    </row>
    <row r="189" spans="1:26" x14ac:dyDescent="0.35">
      <c r="A189" s="134"/>
      <c r="B189" s="167"/>
      <c r="C189" s="162"/>
      <c r="D189" s="162"/>
      <c r="E189" s="162"/>
      <c r="F189" s="162"/>
      <c r="G189" s="162"/>
      <c r="H189" s="162"/>
      <c r="I189" s="162"/>
      <c r="J189" s="162"/>
      <c r="K189" s="162"/>
      <c r="L189" s="135"/>
      <c r="S189" s="159"/>
      <c r="T189" s="159"/>
      <c r="U189" s="159"/>
      <c r="V189" s="159"/>
      <c r="W189" s="159"/>
      <c r="Z189" s="135"/>
    </row>
    <row r="190" spans="1:26" x14ac:dyDescent="0.35">
      <c r="A190" s="134"/>
      <c r="B190" s="167"/>
      <c r="C190" s="162"/>
      <c r="D190" s="162"/>
      <c r="E190" s="162"/>
      <c r="F190" s="162"/>
      <c r="G190" s="162"/>
      <c r="H190" s="162"/>
      <c r="I190" s="162"/>
      <c r="J190" s="162"/>
      <c r="K190" s="162"/>
      <c r="L190" s="135"/>
      <c r="S190" s="159"/>
      <c r="T190" s="159"/>
      <c r="U190" s="159"/>
      <c r="V190" s="159"/>
      <c r="W190" s="159"/>
      <c r="Z190" s="135"/>
    </row>
    <row r="191" spans="1:26" x14ac:dyDescent="0.35">
      <c r="A191" s="134"/>
      <c r="B191" s="167"/>
      <c r="C191" s="162"/>
      <c r="D191" s="162"/>
      <c r="E191" s="162"/>
      <c r="F191" s="162"/>
      <c r="G191" s="162"/>
      <c r="H191" s="162"/>
      <c r="I191" s="162"/>
      <c r="J191" s="162"/>
      <c r="K191" s="162"/>
      <c r="L191" s="135"/>
      <c r="S191" s="159"/>
      <c r="T191" s="159"/>
      <c r="U191" s="159"/>
      <c r="V191" s="159"/>
      <c r="W191" s="159"/>
      <c r="Z191" s="135"/>
    </row>
    <row r="192" spans="1:26" ht="15" thickBot="1" x14ac:dyDescent="0.4">
      <c r="A192" s="134"/>
      <c r="B192" s="168"/>
      <c r="C192" s="169"/>
      <c r="D192" s="169"/>
      <c r="E192" s="169"/>
      <c r="F192" s="169"/>
      <c r="G192" s="169"/>
      <c r="H192" s="169"/>
      <c r="I192" s="169"/>
      <c r="J192" s="169"/>
      <c r="K192" s="169"/>
      <c r="L192" s="141"/>
      <c r="S192" s="159"/>
      <c r="T192" s="159"/>
      <c r="U192" s="159"/>
      <c r="V192" s="159"/>
      <c r="W192" s="159"/>
      <c r="Z192" s="135"/>
    </row>
    <row r="193" spans="1:26" x14ac:dyDescent="0.35">
      <c r="A193" s="134"/>
      <c r="B193" s="162"/>
      <c r="C193" s="162"/>
      <c r="D193" s="162"/>
      <c r="E193" s="162"/>
      <c r="F193" s="162"/>
      <c r="G193" s="162"/>
      <c r="H193" s="162"/>
      <c r="I193" s="162"/>
      <c r="J193" s="162"/>
      <c r="K193" s="162"/>
      <c r="S193" s="159"/>
      <c r="T193" s="159"/>
      <c r="U193" s="159"/>
      <c r="V193" s="159"/>
      <c r="W193" s="159"/>
      <c r="Z193" s="135"/>
    </row>
    <row r="194" spans="1:26" ht="15" customHeight="1" thickBot="1" x14ac:dyDescent="0.4">
      <c r="A194" s="134"/>
      <c r="B194" s="162"/>
      <c r="C194" s="162"/>
      <c r="D194" s="162"/>
      <c r="E194" s="162"/>
      <c r="F194" s="162"/>
      <c r="G194" s="162"/>
      <c r="H194" s="162"/>
      <c r="I194" s="162"/>
      <c r="J194" s="162"/>
      <c r="K194" s="162"/>
      <c r="S194" s="159"/>
      <c r="T194" s="159"/>
      <c r="U194" s="159"/>
      <c r="V194" s="159"/>
      <c r="W194" s="159"/>
      <c r="Z194" s="135"/>
    </row>
    <row r="195" spans="1:26" ht="15" customHeight="1" x14ac:dyDescent="0.35">
      <c r="A195" s="134"/>
      <c r="B195" s="264" t="s">
        <v>218</v>
      </c>
      <c r="C195" s="265"/>
      <c r="D195" s="268" t="s">
        <v>219</v>
      </c>
      <c r="E195" s="268"/>
      <c r="F195" s="268"/>
      <c r="G195" s="268"/>
      <c r="H195" s="268"/>
      <c r="I195" s="268"/>
      <c r="J195" s="268"/>
      <c r="K195" s="268"/>
      <c r="L195" s="268"/>
      <c r="M195" s="269"/>
      <c r="S195" s="159"/>
      <c r="T195" s="159"/>
      <c r="U195" s="159"/>
      <c r="V195" s="159"/>
      <c r="W195" s="159"/>
      <c r="Z195" s="135"/>
    </row>
    <row r="196" spans="1:26" ht="15" customHeight="1" x14ac:dyDescent="0.35">
      <c r="A196" s="134"/>
      <c r="B196" s="266"/>
      <c r="C196" s="267"/>
      <c r="D196" s="270"/>
      <c r="E196" s="270"/>
      <c r="F196" s="270"/>
      <c r="G196" s="270"/>
      <c r="H196" s="270"/>
      <c r="I196" s="270"/>
      <c r="J196" s="270"/>
      <c r="K196" s="270"/>
      <c r="L196" s="270"/>
      <c r="M196" s="271"/>
      <c r="S196" s="159"/>
      <c r="T196" s="159"/>
      <c r="U196" s="159"/>
      <c r="V196" s="159"/>
      <c r="W196" s="159"/>
      <c r="Z196" s="135"/>
    </row>
    <row r="197" spans="1:26" ht="15" customHeight="1" x14ac:dyDescent="0.35">
      <c r="A197" s="134"/>
      <c r="B197" s="266"/>
      <c r="C197" s="267"/>
      <c r="D197" s="270"/>
      <c r="E197" s="270"/>
      <c r="F197" s="270"/>
      <c r="G197" s="270"/>
      <c r="H197" s="270"/>
      <c r="I197" s="270"/>
      <c r="J197" s="270"/>
      <c r="K197" s="270"/>
      <c r="L197" s="270"/>
      <c r="M197" s="271"/>
      <c r="S197" s="159"/>
      <c r="T197" s="159"/>
      <c r="U197" s="159"/>
      <c r="V197" s="159"/>
      <c r="W197" s="159"/>
      <c r="Z197" s="135"/>
    </row>
    <row r="198" spans="1:26" ht="15.65" customHeight="1" x14ac:dyDescent="0.35">
      <c r="A198" s="134"/>
      <c r="B198" s="266"/>
      <c r="C198" s="267"/>
      <c r="D198" s="270"/>
      <c r="E198" s="270"/>
      <c r="F198" s="270"/>
      <c r="G198" s="270"/>
      <c r="H198" s="270"/>
      <c r="I198" s="270"/>
      <c r="J198" s="270"/>
      <c r="K198" s="270"/>
      <c r="L198" s="270"/>
      <c r="M198" s="271"/>
      <c r="S198" s="159"/>
      <c r="T198" s="159"/>
      <c r="U198" s="159"/>
      <c r="V198" s="159"/>
      <c r="W198" s="159"/>
      <c r="Z198" s="135"/>
    </row>
    <row r="199" spans="1:26" ht="15" customHeight="1" x14ac:dyDescent="0.35">
      <c r="A199" s="134"/>
      <c r="B199" s="266"/>
      <c r="C199" s="267"/>
      <c r="D199" s="270"/>
      <c r="E199" s="270"/>
      <c r="F199" s="270"/>
      <c r="G199" s="270"/>
      <c r="H199" s="270"/>
      <c r="I199" s="270"/>
      <c r="J199" s="270"/>
      <c r="K199" s="270"/>
      <c r="L199" s="270"/>
      <c r="M199" s="271"/>
      <c r="S199" s="159"/>
      <c r="T199" s="159"/>
      <c r="U199" s="159"/>
      <c r="V199" s="159"/>
      <c r="W199" s="159"/>
      <c r="Z199" s="135"/>
    </row>
    <row r="200" spans="1:26" ht="72" customHeight="1" thickBot="1" x14ac:dyDescent="0.4">
      <c r="A200" s="134"/>
      <c r="B200" s="272" t="s">
        <v>220</v>
      </c>
      <c r="C200" s="273"/>
      <c r="D200" s="274" t="s">
        <v>221</v>
      </c>
      <c r="E200" s="274"/>
      <c r="F200" s="274"/>
      <c r="G200" s="274"/>
      <c r="H200" s="274"/>
      <c r="I200" s="274"/>
      <c r="J200" s="274"/>
      <c r="K200" s="274"/>
      <c r="L200" s="274"/>
      <c r="M200" s="275"/>
      <c r="S200" s="159"/>
      <c r="T200" s="159"/>
      <c r="U200" s="159"/>
      <c r="V200" s="159"/>
      <c r="W200" s="159"/>
      <c r="Z200" s="135"/>
    </row>
    <row r="201" spans="1:26" x14ac:dyDescent="0.35">
      <c r="A201" s="134"/>
      <c r="B201" s="162"/>
      <c r="C201" s="162"/>
      <c r="D201" s="162"/>
      <c r="E201" s="162"/>
      <c r="F201" s="162"/>
      <c r="G201" s="162"/>
      <c r="H201" s="162"/>
      <c r="I201" s="162"/>
      <c r="J201" s="162"/>
      <c r="K201" s="162"/>
      <c r="S201" s="159"/>
      <c r="T201" s="159"/>
      <c r="U201" s="159"/>
      <c r="V201" s="159"/>
      <c r="W201" s="159"/>
      <c r="Z201" s="135"/>
    </row>
    <row r="202" spans="1:26" x14ac:dyDescent="0.35">
      <c r="A202" s="134"/>
      <c r="I202" s="162"/>
      <c r="J202" s="162"/>
      <c r="K202" s="162"/>
      <c r="S202" s="159"/>
      <c r="T202" s="159"/>
      <c r="U202" s="159"/>
      <c r="V202" s="159"/>
      <c r="W202" s="159"/>
      <c r="Z202" s="135"/>
    </row>
  </sheetData>
  <sheetProtection formatCells="0" formatColumns="0" formatRows="0" insertColumns="0" insertRows="0" insertHyperlinks="0" deleteColumns="0" deleteRows="0" sort="0" autoFilter="0" pivotTables="0"/>
  <mergeCells count="22">
    <mergeCell ref="B195:C199"/>
    <mergeCell ref="D195:M199"/>
    <mergeCell ref="B200:C200"/>
    <mergeCell ref="D200:M200"/>
    <mergeCell ref="O77:Q77"/>
    <mergeCell ref="R77:T77"/>
    <mergeCell ref="O78:Q78"/>
    <mergeCell ref="R78:T78"/>
    <mergeCell ref="B112:K117"/>
    <mergeCell ref="S157:U157"/>
    <mergeCell ref="B67:E67"/>
    <mergeCell ref="B3:N3"/>
    <mergeCell ref="B52:J54"/>
    <mergeCell ref="B58:E58"/>
    <mergeCell ref="F58:L58"/>
    <mergeCell ref="B59:E59"/>
    <mergeCell ref="F59:L59"/>
    <mergeCell ref="B60:E60"/>
    <mergeCell ref="F60:L60"/>
    <mergeCell ref="B61:E61"/>
    <mergeCell ref="F61:L61"/>
    <mergeCell ref="B64:U64"/>
  </mergeCells>
  <pageMargins left="0.59055118110236227" right="0.39370078740157483" top="0.39370078740157483" bottom="0.59055118110236227" header="0.3" footer="0.3"/>
  <pageSetup paperSize="9" scale="25" orientation="portrait" horizontalDpi="300" r:id="rId1"/>
  <headerFooter>
    <oddFooter>&amp;L&amp;F&amp;C&amp;P of &amp;N_x000D_&amp;1#&amp;"Calibri"&amp;11&amp;K000000 RESTRICTED&amp;R&amp;A</oddFooter>
  </headerFooter>
  <rowBreaks count="1" manualBreakCount="1">
    <brk id="155"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84" ma:contentTypeDescription="Permitting &amp; Compliance Word Document" ma:contentTypeScope="" ma:versionID="cd3fe7bf16eee47cf08638df7282e0bc">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xmlns:ns8="http://schemas.microsoft.com/sharepoint/v4" targetNamespace="http://schemas.microsoft.com/office/2006/metadata/properties" ma:root="true" ma:fieldsID="4dfdd0ee94e4ec34e87231d5ff943e55" ns2:_="" ns4:_="" ns5:_="" ns6:_="" ns7:_="" ns8:_="">
    <xsd:import namespace="859f7ad6-93f6-4205-b62b-a17f28acbbac"/>
    <xsd:import namespace="83f546a9-c1c9-4c40-bfe0-8714c2c0a127"/>
    <xsd:import namespace="005db27c-c37f-4c3b-898d-3fee1249b087"/>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8:IconOverlay" minOccurs="0"/>
                <xsd:element ref="ns4:lcf76f155ced4ddcb4097134ff3c332f" minOccurs="0"/>
                <xsd:element ref="ns2:TaxCatchAll" minOccurs="0"/>
                <xsd:element ref="ns4:MediaServiceOCR" minOccurs="0"/>
                <xsd:element ref="ns4:MediaServiceGenerationTime" minOccurs="0"/>
                <xsd:element ref="ns4:MediaServiceEventHashCode"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9" nillable="true" ma:displayName="Extracted Text" ma:internalName="MediaServiceOCR" ma:readOnly="true">
      <xsd:simpleType>
        <xsd:restriction base="dms:Note">
          <xsd:maxLength value="255"/>
        </xsd:restriction>
      </xsd:simpleType>
    </xsd:element>
    <xsd:element name="MediaServiceGenerationTime" ma:index="40" nillable="true" ma:displayName="MediaServiceGenerationTime" ma:hidden="true" ma:internalName="MediaServiceGenerationTime" ma:readOnly="true">
      <xsd:simpleType>
        <xsd:restriction base="dms:Text"/>
      </xsd:simpleType>
    </xsd:element>
    <xsd:element name="MediaServiceEventHashCode" ma:index="41" nillable="true" ma:displayName="MediaServiceEventHashCode" ma:hidden="true" ma:internalName="MediaServiceEventHashCode" ma:readOnly="true">
      <xsd:simpleType>
        <xsd:restriction base="dms:Text"/>
      </xsd:simpleType>
    </xsd:element>
    <xsd:element name="MediaServiceObjectDetectorVersions" ma:index="42" nillable="true" ma:displayName="MediaServiceObjectDetectorVersions"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REGU-219-5542373</_dlc_DocId>
    <_dlc_DocIdUrl xmlns="9be56660-2c31-41ef-bc00-23e72f632f2a">
      <Url>https://cyfoethnaturiolcymru.sharepoint.com/teams/Regulatory/Permitting/_layouts/15/DocIdRedir.aspx?ID=REGU-219-5542373</Url>
      <Description>REGU-219-5542373</Description>
    </_dlc_DocIdUrl>
    <Site_x0020_Name xmlns="859f7ad6-93f6-4205-b62b-a17f28acbbac">Afan Sludge Treatment Centre</Site_x0020_Name>
    <Internal_x002f_External xmlns="859f7ad6-93f6-4205-b62b-a17f28acbbac">Incoming document</Internal_x002f_External>
    <Post_x0020_code xmlns="859f7ad6-93f6-4205-b62b-a17f28acbbac">SA13 1RA</Post_x0020_code>
    <TaxCatchAll xmlns="859f7ad6-93f6-4205-b62b-a17f28acbbac" xsi:nil="true"/>
    <IconOverlay xmlns="http://schemas.microsoft.com/sharepoint/v4" xsi:nil="true"/>
    <Document_x0020_Type xmlns="859f7ad6-93f6-4205-b62b-a17f28acbbac">Permit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2025-01-29T00:00:00+00:00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supervision</Environment_x0020_Sub_x0020_Folder>
    <Customer_x0020_Name xmlns="859f7ad6-93f6-4205-b62b-a17f28acbbac">Dwr Cymru Cyfyngedig</Customer_x0020_Name>
    <Surrendered_x002f_Expired_x0020_Date xmlns="859f7ad6-93f6-4205-b62b-a17f28acbbac" xsi:nil="true"/>
    <lcf76f155ced4ddcb4097134ff3c332f xmlns="83f546a9-c1c9-4c40-bfe0-8714c2c0a12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1719366-8968-4794-B16C-BDBEF3DD3642}">
  <ds:schemaRefs>
    <ds:schemaRef ds:uri="Microsoft.SharePoint.Taxonomy.ContentTypeSync"/>
  </ds:schemaRefs>
</ds:datastoreItem>
</file>

<file path=customXml/itemProps2.xml><?xml version="1.0" encoding="utf-8"?>
<ds:datastoreItem xmlns:ds="http://schemas.openxmlformats.org/officeDocument/2006/customXml" ds:itemID="{2DA65286-9AFB-426B-991F-CAA5A6FC7BB7}"/>
</file>

<file path=customXml/itemProps3.xml><?xml version="1.0" encoding="utf-8"?>
<ds:datastoreItem xmlns:ds="http://schemas.openxmlformats.org/officeDocument/2006/customXml" ds:itemID="{B5D8C5F4-85A2-4410-A34D-FFD89F117199}">
  <ds:schemaRefs>
    <ds:schemaRef ds:uri="http://schemas.microsoft.com/sharepoint/events"/>
  </ds:schemaRefs>
</ds:datastoreItem>
</file>

<file path=customXml/itemProps4.xml><?xml version="1.0" encoding="utf-8"?>
<ds:datastoreItem xmlns:ds="http://schemas.openxmlformats.org/officeDocument/2006/customXml" ds:itemID="{A8443100-129E-4128-90F7-0D3EB00EE6A1}">
  <ds:schemaRefs>
    <ds:schemaRef ds:uri="http://schemas.microsoft.com/sharepoint/v3/contenttype/forms"/>
  </ds:schemaRefs>
</ds:datastoreItem>
</file>

<file path=customXml/itemProps5.xml><?xml version="1.0" encoding="utf-8"?>
<ds:datastoreItem xmlns:ds="http://schemas.openxmlformats.org/officeDocument/2006/customXml" ds:itemID="{961A9BD0-A233-4F2A-9D72-CC33BA3EA0B3}">
  <ds:schemaRefs>
    <ds:schemaRef ds:uri="http://schemas.microsoft.com/sharepoint/v3"/>
    <ds:schemaRef ds:uri="8043c280-e672-43f5-886c-af9cae53c7c4"/>
    <ds:schemaRef ds:uri="http://purl.org/dc/terms/"/>
    <ds:schemaRef ds:uri="980b2c76-4eb4-4926-991a-bb246786b55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http://www.w3.org/XML/1998/namespace"/>
    <ds:schemaRef ds:uri="http://purl.org/dc/dcmitype/"/>
    <ds:schemaRef ds:uri="9be56660-2c31-41ef-bc00-23e72f632f2a"/>
    <ds:schemaRef ds:uri="859f7ad6-93f6-4205-b62b-a17f28acbbac"/>
    <ds:schemaRef ds:uri="2cd7809e-5722-48ef-a95b-f8b7179f3015"/>
    <ds:schemaRef ds:uri="http://schemas.microsoft.com/sharepoint/v4"/>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1.Risk assessment</vt:lpstr>
      <vt:lpstr>2.Total vol. - Mitigation</vt:lpstr>
      <vt:lpstr>3.Containment volume-Total vol.</vt:lpstr>
      <vt:lpstr>4.Current asset evaluation</vt:lpstr>
      <vt:lpstr>5.Containment type-Total vol.</vt:lpstr>
      <vt:lpstr>'1.Risk assessment'!Print_Area</vt:lpstr>
      <vt:lpstr>'2.Total vol. - Mitigation'!Print_Area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Jennifer McGuire</cp:lastModifiedBy>
  <cp:revision/>
  <dcterms:created xsi:type="dcterms:W3CDTF">2023-10-18T16:27:21Z</dcterms:created>
  <dcterms:modified xsi:type="dcterms:W3CDTF">2025-10-27T10:02:18Z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0x01010067EB80C5FE939D4A9B3D8BA62129B7F5010200FB98ACF66FFD5C408672932E801640BE</vt:lpwstr>
  </property>
  <property fmtid="{D5CDD505-2E9C-101B-9397-08002B2CF9AE}" pid="3" name="_dlc_DocIdItemGuid">
    <vt:lpwstr>a22134f9-c162-4667-b677-2be3071e8a68</vt:lpwstr>
  </property>
  <property fmtid="{D5CDD505-2E9C-101B-9397-08002B2CF9AE}" pid="4" name="TaxKeyword">
    <vt:lpwstr/>
  </property>
  <property fmtid="{D5CDD505-2E9C-101B-9397-08002B2CF9AE}" pid="5" name="MediaServiceImageTags">
    <vt:lpwstr/>
  </property>
  <property fmtid="{D5CDD505-2E9C-101B-9397-08002B2CF9AE}" pid="6" name="lcf76f155ced4ddcb4097134ff3c332f">
    <vt:lpwstr/>
  </property>
  <property fmtid="{D5CDD505-2E9C-101B-9397-08002B2CF9AE}" pid="7" name="MSIP_Label_f49efa9f-42fe-4312-9503-c89a219c0830_Enabled">
    <vt:lpwstr>true</vt:lpwstr>
  </property>
  <property fmtid="{D5CDD505-2E9C-101B-9397-08002B2CF9AE}" pid="8" name="MSIP_Label_f49efa9f-42fe-4312-9503-c89a219c0830_SetDate">
    <vt:lpwstr>2024-01-24T08:43:57Z</vt:lpwstr>
  </property>
  <property fmtid="{D5CDD505-2E9C-101B-9397-08002B2CF9AE}" pid="9" name="MSIP_Label_f49efa9f-42fe-4312-9503-c89a219c0830_Method">
    <vt:lpwstr>Standard</vt:lpwstr>
  </property>
  <property fmtid="{D5CDD505-2E9C-101B-9397-08002B2CF9AE}" pid="10" name="MSIP_Label_f49efa9f-42fe-4312-9503-c89a219c0830_Name">
    <vt:lpwstr>MM RESTRICTED</vt:lpwstr>
  </property>
  <property fmtid="{D5CDD505-2E9C-101B-9397-08002B2CF9AE}" pid="11" name="MSIP_Label_f49efa9f-42fe-4312-9503-c89a219c0830_SiteId">
    <vt:lpwstr>a2bed0c4-5957-4f73-b0c2-a811407590fb</vt:lpwstr>
  </property>
  <property fmtid="{D5CDD505-2E9C-101B-9397-08002B2CF9AE}" pid="12" name="MSIP_Label_f49efa9f-42fe-4312-9503-c89a219c0830_ActionId">
    <vt:lpwstr>61a56b6a-6efa-4f3a-b936-ffc1923097a3</vt:lpwstr>
  </property>
  <property fmtid="{D5CDD505-2E9C-101B-9397-08002B2CF9AE}" pid="13" name="MSIP_Label_f49efa9f-42fe-4312-9503-c89a219c0830_ContentBits">
    <vt:lpwstr>2</vt:lpwstr>
  </property>
  <property fmtid="{D5CDD505-2E9C-101B-9397-08002B2CF9AE}" pid="14" name="TaxCatchAll">
    <vt:lpwstr/>
  </property>
  <property fmtid="{D5CDD505-2E9C-101B-9397-08002B2CF9AE}" pid="15" name="Email BCC">
    <vt:lpwstr/>
  </property>
  <property fmtid="{D5CDD505-2E9C-101B-9397-08002B2CF9AE}" pid="16" name="From1">
    <vt:lpwstr/>
  </property>
  <property fmtid="{D5CDD505-2E9C-101B-9397-08002B2CF9AE}" pid="17" name="Date Received">
    <vt:lpwstr/>
  </property>
  <property fmtid="{D5CDD505-2E9C-101B-9397-08002B2CF9AE}" pid="18" name="DocumentSetDescription">
    <vt:lpwstr/>
  </property>
  <property fmtid="{D5CDD505-2E9C-101B-9397-08002B2CF9AE}" pid="19" name="Email Recipients">
    <vt:lpwstr/>
  </property>
  <property fmtid="{D5CDD505-2E9C-101B-9397-08002B2CF9AE}" pid="20" name="Email Date and Time">
    <vt:lpwstr/>
  </property>
  <property fmtid="{D5CDD505-2E9C-101B-9397-08002B2CF9AE}" pid="21" name="_ExtendedDescription">
    <vt:lpwstr/>
  </property>
  <property fmtid="{D5CDD505-2E9C-101B-9397-08002B2CF9AE}" pid="22" name="Process">
    <vt:lpwstr/>
  </property>
  <property fmtid="{D5CDD505-2E9C-101B-9397-08002B2CF9AE}" pid="23" name="CAR Language Preference">
    <vt:lpwstr/>
  </property>
  <property fmtid="{D5CDD505-2E9C-101B-9397-08002B2CF9AE}" pid="24" name="Submitter">
    <vt:lpwstr/>
  </property>
  <property fmtid="{D5CDD505-2E9C-101B-9397-08002B2CF9AE}" pid="25" name="Email CC">
    <vt:lpwstr/>
  </property>
  <property fmtid="{D5CDD505-2E9C-101B-9397-08002B2CF9AE}" pid="26" name="URL">
    <vt:lpwstr/>
  </property>
  <property fmtid="{D5CDD505-2E9C-101B-9397-08002B2CF9AE}" pid="27" name="Case Reference">
    <vt:lpwstr/>
  </property>
  <property fmtid="{D5CDD505-2E9C-101B-9397-08002B2CF9AE}" pid="28" name="Date Sent">
    <vt:lpwstr/>
  </property>
  <property fmtid="{D5CDD505-2E9C-101B-9397-08002B2CF9AE}" pid="29" name="BCC">
    <vt:lpwstr/>
  </property>
  <property fmtid="{D5CDD505-2E9C-101B-9397-08002B2CF9AE}" pid="30" name="Email Sender">
    <vt:lpwstr/>
  </property>
  <property fmtid="{D5CDD505-2E9C-101B-9397-08002B2CF9AE}" pid="31" name="Email Has Attachments">
    <vt:lpwstr/>
  </property>
  <property fmtid="{D5CDD505-2E9C-101B-9397-08002B2CF9AE}" pid="32" name="CC">
    <vt:lpwstr/>
  </property>
  <property fmtid="{D5CDD505-2E9C-101B-9397-08002B2CF9AE}" pid="33" name="Area">
    <vt:lpwstr/>
  </property>
  <property fmtid="{D5CDD505-2E9C-101B-9397-08002B2CF9AE}" pid="34" name="To">
    <vt:lpwstr/>
  </property>
  <property fmtid="{D5CDD505-2E9C-101B-9397-08002B2CF9AE}" pid="35" name="Email Subject">
    <vt:lpwstr/>
  </property>
</Properties>
</file>