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5323/"/>
    </mc:Choice>
  </mc:AlternateContent>
  <xr:revisionPtr revIDLastSave="0" documentId="10_ncr:100000_{970E7B39-2897-40C9-B761-6BFBCBB54C33}" xr6:coauthVersionLast="31" xr6:coauthVersionMax="31" xr10:uidLastSave="{00000000-0000-0000-0000-000000000000}"/>
  <bookViews>
    <workbookView xWindow="0" yWindow="0" windowWidth="23040" windowHeight="9154" tabRatio="870" xr2:uid="{00000000-000D-0000-FFFF-FFFF00000000}"/>
  </bookViews>
  <sheets>
    <sheet name="Dairy Partners Newcastle Emlun" sheetId="1" r:id="rId1"/>
    <sheet name="Volac Felinfach" sheetId="2" r:id="rId2"/>
    <sheet name="First Milk Haverfordwest" sheetId="11" r:id="rId3"/>
    <sheet name="Penderyn Distillery  "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T29" i="19"/>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E29" i="19" l="1"/>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S20" i="18"/>
  <c r="R20" i="18"/>
  <c r="Q20" i="18"/>
  <c r="P20" i="18"/>
  <c r="O20" i="18"/>
  <c r="N20" i="18"/>
  <c r="M20" i="18"/>
  <c r="L20" i="18"/>
  <c r="K20" i="18"/>
  <c r="J20" i="18"/>
  <c r="I20" i="18"/>
  <c r="H20" i="18"/>
  <c r="G20" i="18"/>
  <c r="F20" i="18"/>
  <c r="E20" i="18"/>
  <c r="D20" i="18"/>
  <c r="C20" i="18"/>
  <c r="S18" i="18"/>
  <c r="K18" i="18"/>
  <c r="G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U17" i="18" s="1"/>
  <c r="T14" i="18"/>
  <c r="S14" i="18"/>
  <c r="S17" i="18" s="1"/>
  <c r="R14" i="18"/>
  <c r="Q14" i="18"/>
  <c r="P14" i="18"/>
  <c r="P17" i="18" s="1"/>
  <c r="O14" i="18"/>
  <c r="N14" i="18"/>
  <c r="M14" i="18"/>
  <c r="M17" i="18" s="1"/>
  <c r="L14" i="18"/>
  <c r="K14" i="18"/>
  <c r="J14" i="18"/>
  <c r="I14" i="18"/>
  <c r="H14" i="18"/>
  <c r="H17" i="18" s="1"/>
  <c r="G14" i="18"/>
  <c r="F14" i="18"/>
  <c r="E14" i="18"/>
  <c r="D14" i="18"/>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H18" i="17" s="1"/>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E18" i="17" s="1"/>
  <c r="C29" i="17"/>
  <c r="W28" i="17"/>
  <c r="V28" i="17"/>
  <c r="U28" i="17"/>
  <c r="T28" i="17"/>
  <c r="S28" i="17"/>
  <c r="R28" i="17"/>
  <c r="Q28" i="17"/>
  <c r="P28" i="17"/>
  <c r="O28" i="17"/>
  <c r="N28" i="17"/>
  <c r="M28" i="17"/>
  <c r="L28" i="17"/>
  <c r="K28" i="17"/>
  <c r="J28" i="17"/>
  <c r="I28" i="17"/>
  <c r="H28" i="17"/>
  <c r="G28" i="17"/>
  <c r="F28" i="17"/>
  <c r="E28" i="17"/>
  <c r="D28" i="17"/>
  <c r="C28" i="17"/>
  <c r="W27" i="17"/>
  <c r="V27" i="17"/>
  <c r="U27" i="17"/>
  <c r="T27" i="17"/>
  <c r="S27" i="17"/>
  <c r="R27" i="17"/>
  <c r="Q27" i="17"/>
  <c r="P27" i="17"/>
  <c r="O27" i="17"/>
  <c r="N27" i="17"/>
  <c r="M27" i="17"/>
  <c r="L27" i="17"/>
  <c r="K27" i="17"/>
  <c r="J27" i="17"/>
  <c r="I27" i="17"/>
  <c r="H27" i="17"/>
  <c r="G27" i="17"/>
  <c r="F27" i="17"/>
  <c r="E27" i="17"/>
  <c r="D27" i="17"/>
  <c r="C18" i="17" s="1"/>
  <c r="C27" i="17"/>
  <c r="V20" i="17"/>
  <c r="U20" i="17"/>
  <c r="T20" i="17"/>
  <c r="S20" i="17"/>
  <c r="R20" i="17"/>
  <c r="Q20" i="17"/>
  <c r="P20" i="17"/>
  <c r="O20" i="17"/>
  <c r="N20" i="17"/>
  <c r="M20" i="17"/>
  <c r="L20" i="17"/>
  <c r="K20" i="17"/>
  <c r="J20" i="17"/>
  <c r="I20" i="17"/>
  <c r="H20" i="17"/>
  <c r="G20" i="17"/>
  <c r="F20" i="17"/>
  <c r="E20" i="17"/>
  <c r="D20" i="17"/>
  <c r="C20" i="17"/>
  <c r="V18" i="17"/>
  <c r="T18" i="17"/>
  <c r="Q18" i="17"/>
  <c r="P18" i="17"/>
  <c r="L18" i="17"/>
  <c r="D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S14" i="17"/>
  <c r="S17" i="17" s="1"/>
  <c r="R14" i="17"/>
  <c r="Q14" i="17"/>
  <c r="Q17" i="17" s="1"/>
  <c r="P14" i="17"/>
  <c r="P17" i="17" s="1"/>
  <c r="O14" i="17"/>
  <c r="N14" i="17"/>
  <c r="M14" i="17"/>
  <c r="L14" i="17"/>
  <c r="K14" i="17"/>
  <c r="J14" i="17"/>
  <c r="I14" i="17"/>
  <c r="H14" i="17"/>
  <c r="H17" i="17" s="1"/>
  <c r="G14" i="17"/>
  <c r="F14" i="17"/>
  <c r="E14" i="17"/>
  <c r="D14" i="17"/>
  <c r="C14" i="17"/>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L18" i="16" s="1"/>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J18" i="16" s="1"/>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H20" i="16"/>
  <c r="G20" i="16"/>
  <c r="F20" i="16"/>
  <c r="E20" i="16"/>
  <c r="D20" i="16"/>
  <c r="C20" i="16"/>
  <c r="V18" i="16"/>
  <c r="P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U17" i="16" s="1"/>
  <c r="T14" i="16"/>
  <c r="S14" i="16"/>
  <c r="S17" i="16" s="1"/>
  <c r="R14" i="16"/>
  <c r="Q14" i="16"/>
  <c r="P14" i="16"/>
  <c r="P17" i="16" s="1"/>
  <c r="O14" i="16"/>
  <c r="N14" i="16"/>
  <c r="N17" i="16" s="1"/>
  <c r="M14" i="16"/>
  <c r="L14" i="16"/>
  <c r="K14" i="16"/>
  <c r="K17" i="16" s="1"/>
  <c r="J14" i="16"/>
  <c r="I14" i="16"/>
  <c r="H14" i="16"/>
  <c r="G14" i="16"/>
  <c r="F14" i="16"/>
  <c r="E14" i="16"/>
  <c r="D14" i="16"/>
  <c r="C14" i="16"/>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C31" i="15"/>
  <c r="W30" i="15"/>
  <c r="V30" i="15"/>
  <c r="U30" i="15"/>
  <c r="T30" i="15"/>
  <c r="S30" i="15"/>
  <c r="R30" i="15"/>
  <c r="Q30" i="15"/>
  <c r="P30" i="15"/>
  <c r="O30" i="15"/>
  <c r="N30" i="15"/>
  <c r="M30" i="15"/>
  <c r="L30" i="15"/>
  <c r="K30" i="15"/>
  <c r="J30" i="15"/>
  <c r="I30" i="15"/>
  <c r="H30" i="15"/>
  <c r="G30" i="15"/>
  <c r="F30" i="15"/>
  <c r="E30" i="15"/>
  <c r="D30" i="15"/>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18" i="15" s="1"/>
  <c r="C27" i="15"/>
  <c r="V20" i="15"/>
  <c r="U20" i="15"/>
  <c r="T20" i="15"/>
  <c r="S20" i="15"/>
  <c r="R20" i="15"/>
  <c r="Q20" i="15"/>
  <c r="P20" i="15"/>
  <c r="O20" i="15"/>
  <c r="N20" i="15"/>
  <c r="M20" i="15"/>
  <c r="L20" i="15"/>
  <c r="K20" i="15"/>
  <c r="J20" i="15"/>
  <c r="I20" i="15"/>
  <c r="H20" i="15"/>
  <c r="G20" i="15"/>
  <c r="F20" i="15"/>
  <c r="E20" i="15"/>
  <c r="D20" i="15"/>
  <c r="C20" i="15"/>
  <c r="V18" i="15"/>
  <c r="O18" i="15"/>
  <c r="G18" i="15"/>
  <c r="F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T14" i="15"/>
  <c r="S14" i="15"/>
  <c r="S17" i="15" s="1"/>
  <c r="R14" i="15"/>
  <c r="Q14" i="15"/>
  <c r="Q17" i="15" s="1"/>
  <c r="P14" i="15"/>
  <c r="P17" i="15" s="1"/>
  <c r="O14" i="15"/>
  <c r="N14" i="15"/>
  <c r="M14" i="15"/>
  <c r="L14" i="15"/>
  <c r="K14" i="15"/>
  <c r="J14" i="15"/>
  <c r="I14" i="15"/>
  <c r="I17" i="15" s="1"/>
  <c r="H14" i="15"/>
  <c r="H17" i="15" s="1"/>
  <c r="G14" i="15"/>
  <c r="F14" i="15"/>
  <c r="F17" i="15" s="1"/>
  <c r="E14" i="15"/>
  <c r="D14" i="15"/>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K18" i="14" s="1"/>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H20" i="14"/>
  <c r="G20" i="14"/>
  <c r="F20" i="14"/>
  <c r="E20" i="14"/>
  <c r="D20" i="14"/>
  <c r="C20" i="14"/>
  <c r="E18"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T17" i="14" s="1"/>
  <c r="S14" i="14"/>
  <c r="R14" i="14"/>
  <c r="Q14" i="14"/>
  <c r="Q17" i="14" s="1"/>
  <c r="P14" i="14"/>
  <c r="O14" i="14"/>
  <c r="N14" i="14"/>
  <c r="M14" i="14"/>
  <c r="L14" i="14"/>
  <c r="K14" i="14"/>
  <c r="K17" i="14" s="1"/>
  <c r="J14" i="14"/>
  <c r="I14" i="14"/>
  <c r="H14" i="14"/>
  <c r="G14" i="14"/>
  <c r="F14" i="14"/>
  <c r="E14" i="14"/>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C38" i="13"/>
  <c r="W37" i="13"/>
  <c r="V37" i="13"/>
  <c r="U37" i="13"/>
  <c r="T37" i="13"/>
  <c r="S37" i="13"/>
  <c r="R37" i="13"/>
  <c r="Q37" i="13"/>
  <c r="P37" i="13"/>
  <c r="O37" i="13"/>
  <c r="N37" i="13"/>
  <c r="M37" i="13"/>
  <c r="L37" i="13"/>
  <c r="K37" i="13"/>
  <c r="J37" i="13"/>
  <c r="I37" i="13"/>
  <c r="H37" i="13"/>
  <c r="G37" i="13"/>
  <c r="F37" i="13"/>
  <c r="E37" i="13"/>
  <c r="D37" i="13"/>
  <c r="C37" i="13"/>
  <c r="W36" i="13"/>
  <c r="V36" i="13"/>
  <c r="U36" i="13"/>
  <c r="T36" i="13"/>
  <c r="S36" i="13"/>
  <c r="R36" i="13"/>
  <c r="Q36" i="13"/>
  <c r="P36" i="13"/>
  <c r="O36" i="13"/>
  <c r="N36" i="13"/>
  <c r="M36" i="13"/>
  <c r="L36" i="13"/>
  <c r="K36" i="13"/>
  <c r="J36" i="13"/>
  <c r="I36" i="13"/>
  <c r="H36" i="13"/>
  <c r="G36" i="13"/>
  <c r="F36" i="13"/>
  <c r="E36" i="13"/>
  <c r="D36" i="13"/>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H18" i="13" s="1"/>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H20" i="13"/>
  <c r="G20" i="13"/>
  <c r="F20" i="13"/>
  <c r="E20" i="13"/>
  <c r="D20" i="13"/>
  <c r="C20" i="13"/>
  <c r="T18" i="13"/>
  <c r="P18" i="13"/>
  <c r="N18" i="13"/>
  <c r="M18" i="13"/>
  <c r="L18" i="13"/>
  <c r="D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T17" i="13" s="1"/>
  <c r="S14" i="13"/>
  <c r="S17" i="13" s="1"/>
  <c r="R14" i="13"/>
  <c r="Q14" i="13"/>
  <c r="Q17" i="13" s="1"/>
  <c r="P14" i="13"/>
  <c r="O14" i="13"/>
  <c r="N14" i="13"/>
  <c r="M14" i="13"/>
  <c r="L14" i="13"/>
  <c r="K14" i="13"/>
  <c r="J14" i="13"/>
  <c r="I14" i="13"/>
  <c r="H14" i="13"/>
  <c r="G14" i="13"/>
  <c r="F14" i="13"/>
  <c r="E14" i="13"/>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U18"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S14" i="12"/>
  <c r="R14" i="12"/>
  <c r="R17" i="12" s="1"/>
  <c r="Q14" i="12"/>
  <c r="P14" i="12"/>
  <c r="P17" i="12" s="1"/>
  <c r="O14" i="12"/>
  <c r="O17" i="12" s="1"/>
  <c r="N14" i="12"/>
  <c r="M14" i="12"/>
  <c r="M17" i="12" s="1"/>
  <c r="L14" i="12"/>
  <c r="K14" i="12"/>
  <c r="J14" i="12"/>
  <c r="I14" i="12"/>
  <c r="H14" i="12"/>
  <c r="G14" i="12"/>
  <c r="G17" i="12" s="1"/>
  <c r="F14" i="12"/>
  <c r="E14" i="12"/>
  <c r="D14" i="12"/>
  <c r="C14" i="12"/>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U18" i="11" s="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S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U17" i="11" s="1"/>
  <c r="T14" i="11"/>
  <c r="T17" i="11" s="1"/>
  <c r="S14" i="11"/>
  <c r="R14" i="11"/>
  <c r="R17" i="11" s="1"/>
  <c r="Q14" i="11"/>
  <c r="P14" i="11"/>
  <c r="O14" i="11"/>
  <c r="N14" i="11"/>
  <c r="M14" i="11"/>
  <c r="M17" i="11" s="1"/>
  <c r="L14" i="11"/>
  <c r="K14" i="11"/>
  <c r="J14" i="11"/>
  <c r="J17" i="11" s="1"/>
  <c r="I14" i="11"/>
  <c r="H14" i="11"/>
  <c r="G14" i="11"/>
  <c r="F14" i="11"/>
  <c r="E14" i="11"/>
  <c r="E17" i="11" s="1"/>
  <c r="D14" i="1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F17" i="2" s="1"/>
  <c r="G14" i="2"/>
  <c r="H14" i="2"/>
  <c r="I14" i="2"/>
  <c r="J14" i="2"/>
  <c r="K14" i="2"/>
  <c r="L14" i="2"/>
  <c r="M14" i="2"/>
  <c r="N14" i="2"/>
  <c r="N17" i="2" s="1"/>
  <c r="O14" i="2"/>
  <c r="P14" i="2"/>
  <c r="P17" i="2" s="1"/>
  <c r="Q14" i="2"/>
  <c r="R14" i="2"/>
  <c r="R17" i="2" s="1"/>
  <c r="S14" i="2"/>
  <c r="S17" i="2" s="1"/>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E18" i="2"/>
  <c r="J17" i="12" l="1"/>
  <c r="I17" i="17"/>
  <c r="I19" i="17" s="1"/>
  <c r="H17" i="2"/>
  <c r="E17" i="18"/>
  <c r="D17" i="11"/>
  <c r="C17" i="15"/>
  <c r="C17" i="17"/>
  <c r="C19" i="17" s="1"/>
  <c r="C17" i="14"/>
  <c r="K17" i="15"/>
  <c r="K17" i="17"/>
  <c r="K17" i="2"/>
  <c r="K19" i="2" s="1"/>
  <c r="K20" i="2" s="1"/>
  <c r="K17" i="13"/>
  <c r="K17" i="18"/>
  <c r="K19" i="18" s="1"/>
  <c r="J17" i="2"/>
  <c r="J19" i="2" s="1"/>
  <c r="J20" i="2" s="1"/>
  <c r="I17" i="14"/>
  <c r="I17" i="13"/>
  <c r="I19" i="13" s="1"/>
  <c r="C17" i="16"/>
  <c r="C17" i="13"/>
  <c r="C17" i="18"/>
  <c r="C19" i="18" s="1"/>
  <c r="H17" i="12"/>
  <c r="H17" i="16"/>
  <c r="H19" i="16" s="1"/>
  <c r="G17" i="11"/>
  <c r="G17" i="2"/>
  <c r="F17" i="16"/>
  <c r="F17" i="14"/>
  <c r="F19" i="14" s="1"/>
  <c r="F17" i="13"/>
  <c r="F19" i="13" s="1"/>
  <c r="F17" i="18"/>
  <c r="F17" i="17"/>
  <c r="E17" i="12"/>
  <c r="E19" i="12" s="1"/>
  <c r="E20" i="12" s="1"/>
  <c r="D17" i="13"/>
  <c r="D17" i="14"/>
  <c r="D19" i="14" s="1"/>
  <c r="O17" i="11"/>
  <c r="O19" i="11" s="1"/>
  <c r="O20" i="11" s="1"/>
  <c r="O17" i="2"/>
  <c r="O19" i="2" s="1"/>
  <c r="O20" i="2" s="1"/>
  <c r="N17" i="14"/>
  <c r="N19" i="14" s="1"/>
  <c r="N17" i="13"/>
  <c r="N19" i="13" s="1"/>
  <c r="N17" i="18"/>
  <c r="N19" i="18" s="1"/>
  <c r="N17" i="15"/>
  <c r="N17" i="17"/>
  <c r="M17" i="16"/>
  <c r="L17" i="14"/>
  <c r="L17" i="13"/>
  <c r="L19" i="13" s="1"/>
  <c r="L17" i="11"/>
  <c r="H17" i="11"/>
  <c r="P17" i="11"/>
  <c r="C17" i="12"/>
  <c r="K17" i="12"/>
  <c r="S17" i="12"/>
  <c r="G17" i="13"/>
  <c r="O17" i="13"/>
  <c r="O19" i="13" s="1"/>
  <c r="G17" i="14"/>
  <c r="G19" i="14" s="1"/>
  <c r="O17" i="14"/>
  <c r="D17" i="15"/>
  <c r="D19" i="15" s="1"/>
  <c r="L17" i="15"/>
  <c r="L19" i="15" s="1"/>
  <c r="T17" i="15"/>
  <c r="I17" i="11"/>
  <c r="I19" i="11" s="1"/>
  <c r="I20" i="11" s="1"/>
  <c r="Q17" i="11"/>
  <c r="D17" i="12"/>
  <c r="L17" i="12"/>
  <c r="L19" i="12" s="1"/>
  <c r="L20" i="12" s="1"/>
  <c r="T17" i="12"/>
  <c r="H17" i="13"/>
  <c r="P17" i="13"/>
  <c r="H17" i="14"/>
  <c r="H19" i="14" s="1"/>
  <c r="P17" i="14"/>
  <c r="E17" i="15"/>
  <c r="E19" i="15" s="1"/>
  <c r="M17" i="15"/>
  <c r="U17" i="15"/>
  <c r="U19" i="15" s="1"/>
  <c r="G17" i="16"/>
  <c r="O17" i="16"/>
  <c r="J17" i="17"/>
  <c r="R17" i="17"/>
  <c r="G17" i="18"/>
  <c r="G19" i="18" s="1"/>
  <c r="O17" i="18"/>
  <c r="O19" i="18" s="1"/>
  <c r="T17" i="2"/>
  <c r="L17" i="2"/>
  <c r="L19" i="2" s="1"/>
  <c r="L20" i="2" s="1"/>
  <c r="D17" i="2"/>
  <c r="D19" i="2" s="1"/>
  <c r="D20" i="2" s="1"/>
  <c r="C17" i="11"/>
  <c r="K17" i="11"/>
  <c r="S17" i="11"/>
  <c r="F17" i="12"/>
  <c r="F19" i="12" s="1"/>
  <c r="F20" i="12" s="1"/>
  <c r="N17" i="12"/>
  <c r="N19" i="12" s="1"/>
  <c r="N20" i="12" s="1"/>
  <c r="J17" i="13"/>
  <c r="J19" i="13" s="1"/>
  <c r="R17" i="13"/>
  <c r="R19" i="13" s="1"/>
  <c r="J17" i="14"/>
  <c r="J19" i="14" s="1"/>
  <c r="R17" i="14"/>
  <c r="G17" i="15"/>
  <c r="G19" i="15" s="1"/>
  <c r="O17" i="15"/>
  <c r="I17" i="16"/>
  <c r="I19" i="16" s="1"/>
  <c r="Q17" i="16"/>
  <c r="D17" i="17"/>
  <c r="L17" i="17"/>
  <c r="L19" i="17" s="1"/>
  <c r="T17" i="17"/>
  <c r="I17" i="18"/>
  <c r="Q17" i="18"/>
  <c r="J17" i="16"/>
  <c r="J19" i="16" s="1"/>
  <c r="R17" i="16"/>
  <c r="E17" i="17"/>
  <c r="E19" i="17" s="1"/>
  <c r="M17" i="17"/>
  <c r="U17" i="17"/>
  <c r="U19" i="17" s="1"/>
  <c r="J17" i="18"/>
  <c r="J19" i="18" s="1"/>
  <c r="R17" i="18"/>
  <c r="F17" i="11"/>
  <c r="N17" i="11"/>
  <c r="I17" i="12"/>
  <c r="I19" i="12" s="1"/>
  <c r="I20" i="12" s="1"/>
  <c r="Q17" i="12"/>
  <c r="E17" i="13"/>
  <c r="M17" i="13"/>
  <c r="M19" i="13" s="1"/>
  <c r="U17" i="13"/>
  <c r="E17" i="14"/>
  <c r="M17" i="14"/>
  <c r="U17" i="14"/>
  <c r="J17" i="15"/>
  <c r="J19" i="15" s="1"/>
  <c r="D17" i="16"/>
  <c r="L17" i="16"/>
  <c r="L19" i="16" s="1"/>
  <c r="T17" i="16"/>
  <c r="G17" i="17"/>
  <c r="O17" i="17"/>
  <c r="O19" i="17" s="1"/>
  <c r="D17" i="18"/>
  <c r="L17" i="18"/>
  <c r="T17" i="18"/>
  <c r="E17" i="16"/>
  <c r="E19" i="16" s="1"/>
  <c r="S17" i="14"/>
  <c r="S19" i="14" s="1"/>
  <c r="U17" i="2"/>
  <c r="Q17" i="2"/>
  <c r="M17" i="2"/>
  <c r="M19" i="2" s="1"/>
  <c r="M20" i="2" s="1"/>
  <c r="I17" i="2"/>
  <c r="I19" i="2" s="1"/>
  <c r="I20" i="2" s="1"/>
  <c r="E17" i="2"/>
  <c r="E19" i="2" s="1"/>
  <c r="E20" i="2" s="1"/>
  <c r="R17" i="15"/>
  <c r="R19" i="15" s="1"/>
  <c r="V17" i="14"/>
  <c r="V17" i="16"/>
  <c r="V19" i="16" s="1"/>
  <c r="V17" i="17"/>
  <c r="V19" i="17" s="1"/>
  <c r="V17" i="18"/>
  <c r="V19" i="18" s="1"/>
  <c r="V17" i="12"/>
  <c r="V17" i="2"/>
  <c r="V17" i="11"/>
  <c r="V19" i="11" s="1"/>
  <c r="V17" i="13"/>
  <c r="V19" i="13" s="1"/>
  <c r="V17" i="15"/>
  <c r="C17" i="2"/>
  <c r="G19" i="2"/>
  <c r="G20" i="2" s="1"/>
  <c r="H19" i="12"/>
  <c r="H20" i="12" s="1"/>
  <c r="H19" i="2"/>
  <c r="H20" i="2" s="1"/>
  <c r="T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E19" i="11"/>
  <c r="E20" i="11" s="1"/>
  <c r="M19" i="11"/>
  <c r="M20" i="11" s="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C19" i="14"/>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I6" i="20"/>
  <c r="I6" i="19"/>
  <c r="I33" i="19" s="1"/>
  <c r="Q6" i="20"/>
  <c r="Q6" i="19"/>
  <c r="Q33" i="19" s="1"/>
  <c r="U6" i="20"/>
  <c r="U6" i="19"/>
  <c r="U33" i="19" s="1"/>
  <c r="H7" i="20"/>
  <c r="H7" i="19"/>
  <c r="H34" i="19" s="1"/>
  <c r="T7" i="19"/>
  <c r="T34" i="19" s="1"/>
  <c r="T7" i="20"/>
  <c r="C18" i="13"/>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O20" i="12"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C19" i="16"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R19" i="2"/>
  <c r="R20" i="2" s="1"/>
  <c r="F19" i="2"/>
  <c r="F20" i="2" s="1"/>
  <c r="V19" i="12"/>
  <c r="E19" i="13"/>
  <c r="U19" i="13"/>
  <c r="K19" i="15"/>
  <c r="R19" i="18"/>
  <c r="S19" i="2"/>
  <c r="S20" i="2" s="1"/>
  <c r="U19" i="2"/>
  <c r="U20" i="2" s="1"/>
  <c r="Q19" i="2"/>
  <c r="Q20" i="2" s="1"/>
  <c r="G19" i="12"/>
  <c r="G20" i="12" s="1"/>
  <c r="D19" i="13"/>
  <c r="T19" i="13"/>
  <c r="K19" i="14"/>
  <c r="T19" i="2"/>
  <c r="T20" i="2" s="1"/>
  <c r="P19" i="15"/>
  <c r="Q19" i="15"/>
  <c r="H19" i="18"/>
  <c r="P19" i="18"/>
  <c r="V19" i="14"/>
  <c r="Q19" i="16"/>
  <c r="G19" i="11"/>
  <c r="G20" i="11" s="1"/>
  <c r="J19" i="11"/>
  <c r="J20" i="11" s="1"/>
  <c r="R19" i="11"/>
  <c r="M19" i="16"/>
  <c r="R19" i="16"/>
  <c r="M19" i="17"/>
  <c r="Q19" i="17"/>
  <c r="D19" i="18"/>
  <c r="L19" i="18"/>
  <c r="T19" i="18"/>
  <c r="I19" i="18"/>
  <c r="Q19" i="18"/>
  <c r="S19" i="18"/>
  <c r="F19" i="18"/>
  <c r="E19" i="18"/>
  <c r="M19" i="18"/>
  <c r="U19" i="18"/>
  <c r="F19" i="15"/>
  <c r="V19" i="15"/>
  <c r="P19" i="14"/>
  <c r="O19" i="15"/>
  <c r="F19" i="16"/>
  <c r="G19" i="16"/>
  <c r="O19" i="16"/>
  <c r="H19" i="17"/>
  <c r="P19" i="17"/>
  <c r="T19" i="17"/>
  <c r="F19" i="17"/>
  <c r="M19" i="14"/>
  <c r="D19" i="17"/>
  <c r="L19" i="14"/>
  <c r="T19" i="14"/>
  <c r="M19" i="15"/>
  <c r="T19" i="15"/>
  <c r="D19" i="16"/>
  <c r="N19" i="16"/>
  <c r="T19" i="16"/>
  <c r="K19" i="16"/>
  <c r="S19" i="16"/>
  <c r="J19" i="17"/>
  <c r="N19" i="17"/>
  <c r="R19" i="17"/>
  <c r="E19" i="14"/>
  <c r="U19" i="14"/>
  <c r="I19" i="14"/>
  <c r="Q19" i="14"/>
  <c r="R19" i="14"/>
  <c r="C19" i="15"/>
  <c r="I19" i="15"/>
  <c r="S19" i="15"/>
  <c r="H19" i="15"/>
  <c r="P19" i="16"/>
  <c r="U19" i="16"/>
  <c r="G19" i="17"/>
  <c r="K19" i="17"/>
  <c r="S19" i="17"/>
  <c r="S19" i="13"/>
  <c r="M19" i="12"/>
  <c r="M20" i="12" s="1"/>
  <c r="P19" i="13"/>
  <c r="G19" i="13"/>
  <c r="D19" i="12"/>
  <c r="D20" i="12" s="1"/>
  <c r="K19" i="12"/>
  <c r="K20" i="12" s="1"/>
  <c r="S19" i="12"/>
  <c r="Q19" i="13"/>
  <c r="K19" i="13"/>
  <c r="Q19" i="12"/>
  <c r="R19" i="12"/>
  <c r="J19" i="12"/>
  <c r="J20" i="12" s="1"/>
  <c r="P19" i="12"/>
  <c r="U19" i="12"/>
  <c r="H19" i="13"/>
  <c r="H19" i="11"/>
  <c r="H20" i="11" s="1"/>
  <c r="P19" i="11"/>
  <c r="K19" i="11"/>
  <c r="K20" i="11" s="1"/>
  <c r="S19" i="11"/>
  <c r="D19" i="11"/>
  <c r="D20" i="11" s="1"/>
  <c r="F19" i="11"/>
  <c r="F20" i="11" s="1"/>
  <c r="L19" i="11"/>
  <c r="L20" i="11" s="1"/>
  <c r="N19" i="11"/>
  <c r="N20" i="11" s="1"/>
  <c r="T19" i="11"/>
  <c r="Q19" i="11"/>
  <c r="N19" i="2"/>
  <c r="N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2" l="1"/>
  <c r="C20" i="12" s="1"/>
  <c r="C19" i="13"/>
  <c r="C19" i="11"/>
  <c r="C20" i="11" s="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<sst xmlns="http://schemas.openxmlformats.org/spreadsheetml/2006/main" count="1366" uniqueCount="126">
  <si>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</si>
  <si>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</si>
  <si>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</si>
  <si>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</si>
  <si>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</si>
  <si>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</si>
  <si>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</si>
  <si>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</si>
  <si>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</si>
  <si>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</si>
  <si>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</si>
  <si>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</si>
  <si>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</si>
  <si>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</si>
  <si>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</si>
  <si>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</si>
  <si>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</si>
  <si>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</si>
  <si>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</si>
  <si>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</si>
  <si>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</si>
  <si>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</si>
  <si>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</si>
  <si>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</si>
  <si>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</si>
  <si>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</si>
  <si>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</si>
  <si>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</si>
  <si>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</si>
  <si>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</si>
  <si>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</si>
  <si>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</si>
  <si>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</si>
  <si>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</si>
  <si>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</si>
  <si>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</si>
  <si>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</si>
  <si>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</si>
  <si>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</si>
  <si>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</si>
  <si>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</si>
  <si>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</si>
  <si>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</si>
  <si>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</si>
  <si>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</si>
  <si>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</si>
  <si>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</si>
  <si>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</si>
  <si>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</si>
  <si>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</si>
  <si>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</si>
  <si>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</si>
  <si>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</si>
  <si>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</si>
  <si>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</si>
  <si>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</si>
  <si>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</si>
  <si>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</si>
  <si>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</si>
  <si>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</si>
  <si>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</si>
  <si>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</si>
  <si>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</si>
  <si>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</si>
  <si>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</si>
  <si>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</si>
  <si>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</si>
  <si>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</si>
  <si>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</si>
  <si>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</si>
  <si>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</si>
  <si>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</si>
  <si>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</si>
  <si>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</si>
  <si>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</si>
  <si>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</si>
  <si>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</si>
  <si>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</si>
  <si>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</si>
  <si>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</si>
  <si>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</si>
  <si>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</si>
  <si>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</si>
  <si>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</si>
  <si>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</si>
  <si>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</si>
  <si>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</si>
  <si>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</si>
  <si>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</si>
  <si>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</si>
  <si>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</si>
  <si>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</si>
  <si>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</si>
  <si>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</si>
  <si>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</si>
  <si>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</si>
  <si>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</si>
  <si>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</si>
  <si>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</si>
  <si>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</si>
  <si>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</si>
  <si>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</si>
  <si>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</si>
  <si>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</si>
  <si>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</si>
  <si>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</si>
  <si>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</si>
  <si>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</si>
  <si>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</si>
  <si>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</si>
  <si>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</si>
  <si>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PAN-005323</t>
  </si>
  <si>
    <t>EPR/AB3891CX</t>
  </si>
  <si>
    <t>Mr Daniel James</t>
  </si>
  <si>
    <t>Castell Malgywn Farm, Llechryd, Cardigan SA43 2QB</t>
  </si>
  <si>
    <t>Rohini Sawant</t>
  </si>
  <si>
    <t>02 05 02</t>
  </si>
  <si>
    <t>Dairy Partners - Newcastle Emlun</t>
  </si>
  <si>
    <t>Volac Felinfach</t>
  </si>
  <si>
    <t>First Milk - Haverfordwest</t>
  </si>
  <si>
    <t>02 07 02</t>
  </si>
  <si>
    <t>Penderyn Distillery</t>
  </si>
  <si>
    <t>Tyriet 8</t>
  </si>
  <si>
    <t>Tyriet 9</t>
  </si>
  <si>
    <t>3962 + 4273</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</si>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</sst>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1" fillId="8" borderId="3" xfId="0" applyFont="1" applyFill="1" applyBorder="1" applyAlignment="1" applyProtection="1">
      <alignment horizontal="right" vertical="top"/>
      <protection hidden="1"/>
    </xf>
    <xf numFmtId="0" fontId="5" fillId="3" borderId="3" xfId="0" quotePrefix="1" applyFont="1" applyFill="1" applyBorder="1" applyAlignment="1" applyProtection="1">
      <alignment horizontal="left" vertical="top"/>
      <protection locked="0"/>
    </xf>
    <xf numFmtId="0" fontId="5" fillId="3" borderId="3" xfId="0" applyFont="1" applyFill="1" applyBorder="1" applyAlignment="1" applyProtection="1">
      <alignment horizontal="left" vertical="top"/>
    </xf>
    <xf numFmtId="0" fontId="5" fillId="3" borderId="3" xfId="0" applyNumberFormat="1"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124" zoomScaleNormal="70" workbookViewId="0">
      <selection activeCell="A15" sqref="A15:B15"/>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28" width="10.69140625" style="17" bestFit="1" customWidth="1"/>
    <col min="29" max="29" width="12.3828125" style="17" bestFit="1" customWidth="1"/>
    <col min="30" max="30" width="7.3046875" style="17" bestFit="1" customWidth="1"/>
    <col min="31" max="31" width="25.53515625" style="17" bestFit="1" customWidth="1"/>
    <col min="32" max="32" width="11.3828125" style="17" bestFit="1" customWidth="1"/>
    <col min="33" max="16384" width="13.15234375" style="12"/>
  </cols>
  <sheetData>
    <row r="1" spans="1:32" x14ac:dyDescent="0.3">
      <c r="A1" s="88" t="s">
        <v>43</v>
      </c>
      <c r="B1" s="88"/>
      <c r="C1" s="92" t="s">
        <v>111</v>
      </c>
      <c r="D1" s="92"/>
      <c r="E1" s="92"/>
      <c r="F1" s="88" t="s">
        <v>47</v>
      </c>
      <c r="G1" s="88"/>
      <c r="H1" s="92">
        <v>49</v>
      </c>
      <c r="I1" s="92"/>
      <c r="J1" s="92"/>
      <c r="AB1" s="47"/>
      <c r="AC1" s="47"/>
      <c r="AD1" s="47"/>
      <c r="AE1" s="47" t="s">
        <v>91</v>
      </c>
      <c r="AF1" s="47" t="s">
        <v>92</v>
      </c>
    </row>
    <row r="2" spans="1:32" x14ac:dyDescent="0.3">
      <c r="A2" s="88" t="s">
        <v>106</v>
      </c>
      <c r="B2" s="88"/>
      <c r="C2" s="97" t="s">
        <v>112</v>
      </c>
      <c r="D2" s="92"/>
      <c r="E2" s="92"/>
      <c r="F2" s="88" t="s">
        <v>52</v>
      </c>
      <c r="G2" s="88"/>
      <c r="H2" s="92" t="s">
        <v>116</v>
      </c>
      <c r="I2" s="92"/>
      <c r="J2" s="92"/>
      <c r="AB2" s="46" t="s">
        <v>61</v>
      </c>
      <c r="AC2" s="46" t="s">
        <v>80</v>
      </c>
      <c r="AD2" s="47" t="s">
        <v>88</v>
      </c>
      <c r="AE2" s="47" t="s">
        <v>73</v>
      </c>
      <c r="AF2" s="82">
        <v>8.4</v>
      </c>
    </row>
    <row r="3" spans="1:32" x14ac:dyDescent="0.3">
      <c r="A3" s="89" t="s">
        <v>44</v>
      </c>
      <c r="B3" s="90"/>
      <c r="C3" s="97" t="s">
        <v>113</v>
      </c>
      <c r="D3" s="92"/>
      <c r="E3" s="92"/>
      <c r="F3" s="88" t="s">
        <v>107</v>
      </c>
      <c r="G3" s="88"/>
      <c r="H3" s="92" t="s">
        <v>89</v>
      </c>
      <c r="I3" s="92"/>
      <c r="J3" s="92"/>
      <c r="AB3" s="46" t="s">
        <v>62</v>
      </c>
      <c r="AC3" s="46" t="s">
        <v>81</v>
      </c>
      <c r="AD3" s="47" t="s">
        <v>89</v>
      </c>
      <c r="AE3" s="47" t="s">
        <v>74</v>
      </c>
      <c r="AF3" s="82">
        <v>8.6</v>
      </c>
    </row>
    <row r="4" spans="1:32" x14ac:dyDescent="0.3">
      <c r="A4" s="88" t="s">
        <v>0</v>
      </c>
      <c r="B4" s="88"/>
      <c r="C4" s="93" t="s">
        <v>114</v>
      </c>
      <c r="D4" s="94"/>
      <c r="E4" s="95"/>
      <c r="F4" s="96" t="s">
        <v>1</v>
      </c>
      <c r="G4" s="96"/>
      <c r="H4" s="92" t="s">
        <v>117</v>
      </c>
      <c r="I4" s="92"/>
      <c r="J4" s="92"/>
      <c r="AB4" s="46" t="s">
        <v>57</v>
      </c>
      <c r="AC4" s="47" t="s">
        <v>82</v>
      </c>
      <c r="AD4" s="47" t="s">
        <v>90</v>
      </c>
      <c r="AE4" s="47" t="s">
        <v>75</v>
      </c>
      <c r="AF4" s="82">
        <v>8.8000000000000007</v>
      </c>
    </row>
    <row r="5" spans="1:32" x14ac:dyDescent="0.3">
      <c r="A5" s="88" t="s">
        <v>51</v>
      </c>
      <c r="B5" s="88"/>
      <c r="C5" s="93" t="s">
        <v>115</v>
      </c>
      <c r="D5" s="94"/>
      <c r="E5" s="95"/>
      <c r="F5" s="88" t="s">
        <v>45</v>
      </c>
      <c r="G5" s="88"/>
      <c r="H5" s="92">
        <v>5.24</v>
      </c>
      <c r="I5" s="92"/>
      <c r="J5" s="92"/>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8" t="s">
        <v>2</v>
      </c>
      <c r="B8" s="88"/>
      <c r="C8" s="39">
        <v>8087</v>
      </c>
      <c r="D8" s="39">
        <v>9792</v>
      </c>
      <c r="E8" s="39">
        <v>1188</v>
      </c>
      <c r="F8" s="39">
        <v>8262</v>
      </c>
      <c r="G8" s="39">
        <v>165</v>
      </c>
      <c r="H8" s="39">
        <v>438</v>
      </c>
      <c r="I8" s="39">
        <v>2341</v>
      </c>
      <c r="J8" s="39" t="s">
        <v>122</v>
      </c>
      <c r="K8" s="39" t="s">
        <v>123</v>
      </c>
      <c r="L8" s="39">
        <v>1479</v>
      </c>
      <c r="M8" s="39">
        <v>1897</v>
      </c>
      <c r="N8" s="39">
        <v>2672</v>
      </c>
      <c r="O8" s="39" t="s">
        <v>124</v>
      </c>
      <c r="P8" s="39"/>
      <c r="Q8" s="39"/>
      <c r="R8" s="39"/>
      <c r="S8" s="39"/>
      <c r="T8" s="39"/>
      <c r="U8" s="39"/>
      <c r="V8" s="39"/>
      <c r="AB8" s="52"/>
      <c r="AC8" s="46"/>
      <c r="AD8" s="47"/>
      <c r="AE8" s="49" t="s">
        <v>76</v>
      </c>
      <c r="AF8" s="83">
        <v>1.4</v>
      </c>
    </row>
    <row r="9" spans="1:32" x14ac:dyDescent="0.3">
      <c r="A9" s="88" t="s">
        <v>3</v>
      </c>
      <c r="B9" s="88"/>
      <c r="C9" s="39" t="s">
        <v>125</v>
      </c>
      <c r="D9" s="39" t="s">
        <v>125</v>
      </c>
      <c r="E9" s="39" t="s">
        <v>125</v>
      </c>
      <c r="F9" s="39" t="s">
        <v>125</v>
      </c>
      <c r="G9" s="39" t="s">
        <v>125</v>
      </c>
      <c r="H9" s="39" t="s">
        <v>125</v>
      </c>
      <c r="I9" s="39" t="s">
        <v>125</v>
      </c>
      <c r="J9" s="39" t="s">
        <v>125</v>
      </c>
      <c r="K9" s="39" t="s">
        <v>125</v>
      </c>
      <c r="L9" s="39">
        <v>1</v>
      </c>
      <c r="M9" s="39">
        <v>1</v>
      </c>
      <c r="N9" s="39">
        <v>1</v>
      </c>
      <c r="O9" s="39">
        <v>1</v>
      </c>
      <c r="P9" s="39"/>
      <c r="Q9" s="39"/>
      <c r="R9" s="39"/>
      <c r="S9" s="39"/>
      <c r="T9" s="39"/>
      <c r="U9" s="39"/>
      <c r="V9" s="39"/>
      <c r="AB9" s="46"/>
      <c r="AC9" s="46"/>
      <c r="AD9" s="47"/>
      <c r="AE9" s="47" t="s">
        <v>97</v>
      </c>
      <c r="AF9" s="82">
        <v>1.7</v>
      </c>
    </row>
    <row r="10" spans="1:32" x14ac:dyDescent="0.3">
      <c r="A10" s="88" t="s">
        <v>4</v>
      </c>
      <c r="B10" s="88"/>
      <c r="C10" s="39">
        <v>6.3</v>
      </c>
      <c r="D10" s="39">
        <v>6.3</v>
      </c>
      <c r="E10" s="39">
        <v>6.1</v>
      </c>
      <c r="F10" s="39">
        <v>6.3</v>
      </c>
      <c r="G10" s="39">
        <v>6.2</v>
      </c>
      <c r="H10" s="39">
        <v>5.9</v>
      </c>
      <c r="I10" s="39">
        <v>6.1</v>
      </c>
      <c r="J10" s="39">
        <v>5.7</v>
      </c>
      <c r="K10" s="39">
        <v>5.6</v>
      </c>
      <c r="L10" s="39">
        <v>6.4</v>
      </c>
      <c r="M10" s="39">
        <v>6.3</v>
      </c>
      <c r="N10" s="39">
        <v>6.1</v>
      </c>
      <c r="O10" s="39">
        <v>5.7</v>
      </c>
      <c r="P10" s="39"/>
      <c r="Q10" s="39"/>
      <c r="R10" s="39"/>
      <c r="S10" s="39"/>
      <c r="T10" s="39"/>
      <c r="U10" s="39"/>
      <c r="V10" s="39"/>
      <c r="AB10" s="46"/>
      <c r="AC10" s="46"/>
      <c r="AD10" s="47"/>
      <c r="AE10" s="47" t="s">
        <v>98</v>
      </c>
      <c r="AF10" s="82">
        <v>2.1</v>
      </c>
    </row>
    <row r="11" spans="1:32" x14ac:dyDescent="0.3">
      <c r="A11" s="88" t="s">
        <v>5</v>
      </c>
      <c r="B11" s="88"/>
      <c r="C11" s="39">
        <v>2</v>
      </c>
      <c r="D11" s="39">
        <v>1</v>
      </c>
      <c r="E11" s="39">
        <v>1</v>
      </c>
      <c r="F11" s="39">
        <v>1</v>
      </c>
      <c r="G11" s="39">
        <v>1</v>
      </c>
      <c r="H11" s="39">
        <v>1</v>
      </c>
      <c r="I11" s="39">
        <v>1</v>
      </c>
      <c r="J11" s="39">
        <v>1</v>
      </c>
      <c r="K11" s="39">
        <v>1</v>
      </c>
      <c r="L11" s="39">
        <v>0</v>
      </c>
      <c r="M11" s="39">
        <v>1</v>
      </c>
      <c r="N11" s="39">
        <v>1</v>
      </c>
      <c r="O11" s="39">
        <v>1</v>
      </c>
      <c r="P11" s="39"/>
      <c r="Q11" s="39"/>
      <c r="R11" s="39"/>
      <c r="S11" s="39"/>
      <c r="T11" s="39"/>
      <c r="U11" s="39"/>
      <c r="V11" s="39"/>
      <c r="AB11" s="46"/>
      <c r="AC11" s="46"/>
      <c r="AD11" s="47"/>
      <c r="AE11" s="47" t="s">
        <v>77</v>
      </c>
      <c r="AF11" s="82">
        <v>5.9</v>
      </c>
    </row>
    <row r="12" spans="1:32" x14ac:dyDescent="0.3">
      <c r="A12" s="88" t="s">
        <v>6</v>
      </c>
      <c r="B12" s="88"/>
      <c r="C12" s="39">
        <v>1</v>
      </c>
      <c r="D12" s="39">
        <v>1</v>
      </c>
      <c r="E12" s="39">
        <v>2</v>
      </c>
      <c r="F12" s="39">
        <v>1</v>
      </c>
      <c r="G12" s="39">
        <v>1</v>
      </c>
      <c r="H12" s="39">
        <v>0</v>
      </c>
      <c r="I12" s="39">
        <v>0</v>
      </c>
      <c r="J12" s="39">
        <v>1</v>
      </c>
      <c r="K12" s="39">
        <v>1</v>
      </c>
      <c r="L12" s="39">
        <v>1</v>
      </c>
      <c r="M12" s="39">
        <v>1</v>
      </c>
      <c r="N12" s="39">
        <v>2</v>
      </c>
      <c r="O12" s="39">
        <v>1</v>
      </c>
      <c r="P12" s="39"/>
      <c r="Q12" s="39"/>
      <c r="R12" s="39"/>
      <c r="S12" s="39"/>
      <c r="T12" s="39"/>
      <c r="U12" s="39"/>
      <c r="V12" s="39"/>
      <c r="AB12" s="46"/>
      <c r="AC12" s="46"/>
      <c r="AD12" s="47"/>
      <c r="AE12" s="17" t="s">
        <v>110</v>
      </c>
      <c r="AF12" s="80">
        <v>3.2</v>
      </c>
    </row>
    <row r="13" spans="1:32" x14ac:dyDescent="0.3">
      <c r="A13" s="88" t="s">
        <v>7</v>
      </c>
      <c r="B13" s="88"/>
      <c r="C13" s="39">
        <v>3</v>
      </c>
      <c r="D13" s="39">
        <v>3</v>
      </c>
      <c r="E13" s="39">
        <v>4</v>
      </c>
      <c r="F13" s="39">
        <v>4</v>
      </c>
      <c r="G13" s="39">
        <v>5</v>
      </c>
      <c r="H13" s="39">
        <v>2</v>
      </c>
      <c r="I13" s="39">
        <v>3</v>
      </c>
      <c r="J13" s="39">
        <v>2</v>
      </c>
      <c r="K13" s="39">
        <v>3</v>
      </c>
      <c r="L13" s="39">
        <v>1</v>
      </c>
      <c r="M13" s="39">
        <v>1</v>
      </c>
      <c r="N13" s="39">
        <v>2</v>
      </c>
      <c r="O13" s="39">
        <v>1</v>
      </c>
      <c r="P13" s="39"/>
      <c r="Q13" s="39"/>
      <c r="R13" s="39"/>
      <c r="S13" s="39"/>
      <c r="T13" s="39"/>
      <c r="U13" s="39"/>
      <c r="V13" s="39"/>
      <c r="AB13" s="46"/>
      <c r="AC13" s="46"/>
      <c r="AD13" s="47"/>
      <c r="AE13" s="47"/>
      <c r="AF13" s="47"/>
    </row>
    <row r="14" spans="1:32" x14ac:dyDescent="0.4">
      <c r="A14" s="87" t="s">
        <v>8</v>
      </c>
      <c r="B14" s="87"/>
      <c r="C14" s="84" t="s">
        <v>97</v>
      </c>
      <c r="D14" s="84" t="s">
        <v>97</v>
      </c>
      <c r="E14" s="84" t="s">
        <v>97</v>
      </c>
      <c r="F14" s="84" t="s">
        <v>97</v>
      </c>
      <c r="G14" s="84" t="s">
        <v>97</v>
      </c>
      <c r="H14" s="84" t="s">
        <v>97</v>
      </c>
      <c r="I14" s="84" t="s">
        <v>97</v>
      </c>
      <c r="J14" s="84" t="s">
        <v>97</v>
      </c>
      <c r="K14" s="84" t="s">
        <v>97</v>
      </c>
      <c r="L14" s="84" t="s">
        <v>74</v>
      </c>
      <c r="M14" s="84" t="s">
        <v>74</v>
      </c>
      <c r="N14" s="84" t="s">
        <v>73</v>
      </c>
      <c r="O14" s="84" t="s">
        <v>73</v>
      </c>
      <c r="P14" s="84"/>
      <c r="Q14" s="84"/>
      <c r="R14" s="84"/>
      <c r="S14" s="84"/>
      <c r="T14" s="84"/>
      <c r="U14" s="84"/>
      <c r="V14" s="84"/>
    </row>
    <row r="15" spans="1:32" x14ac:dyDescent="0.4">
      <c r="A15" s="96" t="s">
        <v>9</v>
      </c>
      <c r="B15" s="96"/>
      <c r="C15" s="39">
        <v>47</v>
      </c>
      <c r="D15" s="39">
        <v>32</v>
      </c>
      <c r="E15" s="39">
        <v>32</v>
      </c>
      <c r="F15" s="39">
        <v>32</v>
      </c>
      <c r="G15" s="39">
        <v>32</v>
      </c>
      <c r="H15" s="39">
        <v>32</v>
      </c>
      <c r="I15" s="39">
        <v>47</v>
      </c>
      <c r="J15" s="39">
        <v>47</v>
      </c>
      <c r="K15" s="39">
        <v>47</v>
      </c>
      <c r="L15" s="39">
        <v>6</v>
      </c>
      <c r="M15" s="39">
        <v>6</v>
      </c>
      <c r="N15" s="39">
        <v>8</v>
      </c>
      <c r="O15" s="39">
        <v>8</v>
      </c>
      <c r="P15" s="39"/>
      <c r="Q15" s="39"/>
      <c r="R15" s="39"/>
      <c r="S15" s="39"/>
      <c r="T15" s="39"/>
      <c r="U15" s="39"/>
      <c r="V15" s="39"/>
    </row>
    <row r="16" spans="1:32" x14ac:dyDescent="0.4">
      <c r="A16" s="87" t="s">
        <v>46</v>
      </c>
      <c r="B16" s="87"/>
      <c r="C16" s="84" t="s">
        <v>82</v>
      </c>
      <c r="D16" s="84" t="s">
        <v>82</v>
      </c>
      <c r="E16" s="84" t="s">
        <v>82</v>
      </c>
      <c r="F16" s="84" t="s">
        <v>82</v>
      </c>
      <c r="G16" s="84" t="s">
        <v>82</v>
      </c>
      <c r="H16" s="84" t="s">
        <v>82</v>
      </c>
      <c r="I16" s="84" t="s">
        <v>82</v>
      </c>
      <c r="J16" s="84" t="s">
        <v>82</v>
      </c>
      <c r="K16" s="84" t="s">
        <v>82</v>
      </c>
      <c r="L16" s="84" t="s">
        <v>82</v>
      </c>
      <c r="M16" s="84" t="s">
        <v>82</v>
      </c>
      <c r="N16" s="84" t="s">
        <v>82</v>
      </c>
      <c r="O16" s="84" t="s">
        <v>82</v>
      </c>
      <c r="P16" s="84"/>
      <c r="Q16" s="84"/>
      <c r="R16" s="84"/>
      <c r="S16" s="84"/>
      <c r="T16" s="84"/>
      <c r="U16" s="84"/>
      <c r="V16" s="84"/>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79.899999999999991</v>
      </c>
      <c r="J17" s="42">
        <f t="shared" si="0"/>
        <v>79.899999999999991</v>
      </c>
      <c r="K17" s="42">
        <f t="shared" si="0"/>
        <v>79.899999999999991</v>
      </c>
      <c r="L17" s="42">
        <f t="shared" si="0"/>
        <v>51.599999999999994</v>
      </c>
      <c r="M17" s="42">
        <f t="shared" si="0"/>
        <v>51.599999999999994</v>
      </c>
      <c r="N17" s="42">
        <f t="shared" si="0"/>
        <v>67.2</v>
      </c>
      <c r="O17" s="42">
        <f t="shared" si="0"/>
        <v>67.2</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64.186947000000004</v>
      </c>
      <c r="D18" s="43">
        <f>$D28</f>
        <v>116.70353999999999</v>
      </c>
      <c r="E18" s="43">
        <f>$D29</f>
        <v>116.70353999999999</v>
      </c>
      <c r="F18" s="43">
        <f>$D30</f>
        <v>116.70353999999999</v>
      </c>
      <c r="G18" s="43">
        <f>$D31</f>
        <v>116.70353999999999</v>
      </c>
      <c r="H18" s="43">
        <f>$D32</f>
        <v>116.70353999999999</v>
      </c>
      <c r="I18" s="43">
        <f>$D33</f>
        <v>157.54977899999997</v>
      </c>
      <c r="J18" s="43">
        <f>$D34</f>
        <v>157.54977899999997</v>
      </c>
      <c r="K18" s="43">
        <f>$D35</f>
        <v>157.54977899999997</v>
      </c>
      <c r="L18" s="43">
        <f>$D36</f>
        <v>157.54977899999997</v>
      </c>
      <c r="M18" s="43">
        <f>$D37</f>
        <v>116.70353999999999</v>
      </c>
      <c r="N18" s="43">
        <f>$D38</f>
        <v>157.54977899999997</v>
      </c>
      <c r="O18" s="43">
        <f>$D39</f>
        <v>157.54977899999997</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-15.713052999999988</v>
      </c>
      <c r="D19" s="43">
        <f t="shared" ref="D19:V19" si="1">D18-D17</f>
        <v>62.303539999999991</v>
      </c>
      <c r="E19" s="43">
        <f t="shared" si="1"/>
        <v>62.303539999999991</v>
      </c>
      <c r="F19" s="43">
        <f t="shared" si="1"/>
        <v>62.303539999999991</v>
      </c>
      <c r="G19" s="43">
        <f t="shared" si="1"/>
        <v>62.303539999999991</v>
      </c>
      <c r="H19" s="43">
        <f t="shared" si="1"/>
        <v>62.303539999999991</v>
      </c>
      <c r="I19" s="43">
        <f t="shared" si="1"/>
        <v>77.649778999999981</v>
      </c>
      <c r="J19" s="43">
        <f t="shared" si="1"/>
        <v>77.649778999999981</v>
      </c>
      <c r="K19" s="43">
        <f t="shared" si="1"/>
        <v>77.649778999999981</v>
      </c>
      <c r="L19" s="43">
        <f t="shared" si="1"/>
        <v>105.94977899999998</v>
      </c>
      <c r="M19" s="43">
        <f t="shared" si="1"/>
        <v>65.103539999999995</v>
      </c>
      <c r="N19" s="43">
        <f t="shared" si="1"/>
        <v>90.34977899999997</v>
      </c>
      <c r="O19" s="43">
        <f t="shared" si="1"/>
        <v>90.34977899999997</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DECREASE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79">
        <v>4.9000000000000004</v>
      </c>
      <c r="C24" s="39">
        <v>0.22</v>
      </c>
      <c r="D24" s="39">
        <v>849</v>
      </c>
      <c r="E24" s="39">
        <v>203</v>
      </c>
      <c r="F24" s="39">
        <v>52</v>
      </c>
      <c r="G24" s="39">
        <v>0.33</v>
      </c>
      <c r="H24" s="39">
        <v>2.84</v>
      </c>
      <c r="I24" s="39">
        <v>0.5</v>
      </c>
      <c r="J24" s="39">
        <v>0.01</v>
      </c>
      <c r="K24" s="78">
        <v>0.05</v>
      </c>
      <c r="L24" s="39">
        <v>0.2</v>
      </c>
      <c r="M24" s="39">
        <v>0.77</v>
      </c>
      <c r="N24" s="39"/>
      <c r="O24" s="39"/>
      <c r="P24" s="39">
        <v>1316</v>
      </c>
      <c r="Q24" s="39">
        <v>188</v>
      </c>
      <c r="R24" s="39"/>
      <c r="S24" s="39"/>
      <c r="T24" s="39"/>
      <c r="U24" s="39"/>
      <c r="V24" s="39">
        <v>1300</v>
      </c>
      <c r="W24" s="39">
        <v>0.66800000000000004</v>
      </c>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8087</v>
      </c>
      <c r="B27" s="39">
        <v>33</v>
      </c>
      <c r="C27" s="3">
        <f>IF(C$23="%w/w SAR",((C$24*10)*$B27),IF(C$23="%w/w DM",(((C$24*10)*($B$24/100))*$B27),IF(C$23="kg/t SAR",(C$24*$B27),IF(C$23="kg/t DM",((C$24*($B$24/100))*$B27),IF(C$23="mg/kg SAR",((C$24*0.001)*$B27),IF(C$23="mg/kg DM",(((C$24*0.001)*($B$24/100))*$B27),0))))))</f>
        <v>72.600000000000009</v>
      </c>
      <c r="D27" s="3">
        <f>(IF(D$23="%w/w SAR",((D$24*10)*$B27),IF(D$23="%w/w DM",(((D$24*10)*($B$24/100))*$B27),IF(D$23="kg/t SAR",(D$24*$B27),IF(D$23="kg/t DM",((D$24*($B$24/100))*$B27),IF(D$23="mg/kg SAR",((D$24*0.001)*$B27),IF(D$23="mg/kg DM",(((D$24*0.001)*($B$24/100))*$B27),"0")))))))*2.291</f>
        <v>64.186947000000004</v>
      </c>
      <c r="E27" s="3">
        <f>(IF(E$23="%w/w SAR",((E$24*10)*$B27),IF(E$23="%w/w DM",(((E$24*10)*($B$24/100))*$B27),IF(E$23="kg/t SAR",(E$24*$B27),IF(E$23="kg/t DM",((E$24*($B$24/100))*$B27),IF(E$23="mg/kg SAR",((E$24*0.001)*$B27),IF(E$23="mg/kg DM",(((E$24*0.001)*($B$24/100))*$B27),"0")))))))*1.205</f>
        <v>8.0722950000000022</v>
      </c>
      <c r="F27" s="3">
        <f>(IF(F$23="%w/w SAR",((F$24*10)*$B27),IF(F$23="%w/w DM",(((F$24*10)*($B$24/100))*$B27),IF(F$23="kg/t SAR",(F$24*$B27),IF(F$23="kg/t DM",((F$24*($B$24/100))*$B27),IF(F$23="mg/kg SAR",((F$24*0.001)*$B27),IF(F$23="mg/kg DM",(((F$24*0.001)*($B$24/100))*$B27),"0")))))))*1.658</f>
        <v>2.8451280000000003</v>
      </c>
      <c r="G27" s="3">
        <f t="shared" ref="G27:P27" si="2">IF(G$23="%w/w SAR",((G$24*10)*$B27),IF(G$23="%w/w DM",(((G$24*10)*($B$24/100))*$B27),IF(G$23="kg/t SAR",(G$24*$B27),IF(G$23="kg/t DM",((G$24*($B$24/100))*$B27),IF(G$23="mg/kg SAR",((G$24*0.001)*$B27),IF(G$23="mg/kg DM",(((G$24*0.001)*($B$24/100))*$B27),0))))))</f>
        <v>1.089E-2</v>
      </c>
      <c r="H27" s="3">
        <f t="shared" si="2"/>
        <v>9.3719999999999998E-2</v>
      </c>
      <c r="I27" s="3">
        <f t="shared" si="2"/>
        <v>1.6500000000000001E-2</v>
      </c>
      <c r="J27" s="3">
        <f t="shared" si="2"/>
        <v>3.3000000000000005E-4</v>
      </c>
      <c r="K27" s="3">
        <f t="shared" si="2"/>
        <v>1.65E-3</v>
      </c>
      <c r="L27" s="3">
        <f t="shared" si="2"/>
        <v>6.6E-3</v>
      </c>
      <c r="M27" s="3">
        <f t="shared" si="2"/>
        <v>2.5410000000000002E-2</v>
      </c>
      <c r="N27" s="3">
        <f t="shared" si="2"/>
        <v>0</v>
      </c>
      <c r="O27" s="3">
        <f t="shared" si="2"/>
        <v>0</v>
      </c>
      <c r="P27" s="3">
        <f t="shared" si="2"/>
        <v>43.428000000000004</v>
      </c>
      <c r="Q27" s="3">
        <f>(IF(Q$23="%w/w SAR",((Q$24*10)*$B27),IF(Q$23="%w/w DM",(((Q$24*10)*($B$24/100))*$B27),IF(Q$23="kg/t SAR",(Q$24*$B27),IF(Q$23="kg/t DM",((Q$24*($B$24/100))*$B27),IF(Q$23="mg/kg SAR",((Q$24*0.001)*$B27),IF(Q$23="mg/kg DM",(((Q$24*0.001)*($B$24/100))*$B27),0)))))))*2.5</f>
        <v>15.51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4">
      <c r="A28" s="33">
        <f>D8</f>
        <v>9792</v>
      </c>
      <c r="B28" s="39">
        <v>60</v>
      </c>
      <c r="C28" s="3">
        <f t="shared" ref="C28:C46" si="3">IF(C$23="%w/w SAR",((C$24*10)*$B28),IF(C$23="%w/w DM",(((C$24*10)*($B$24/100))*$B28),IF(C$23="kg/t SAR",(C$24*$B28),IF(C$23="kg/t DM",((C$24*($B$24/100))*$B28),IF(C$23="mg/kg SAR",((C$24*0.001)*$B28),IF(C$23="mg/kg DM",(((C$24*0.001)*($B$24/100))*$B28),0))))))</f>
        <v>132</v>
      </c>
      <c r="D28" s="3">
        <f t="shared" ref="D28:D46" si="4">(IF(D$23="%w/w SAR",((D$24*10)*$B28),IF(D$23="%w/w DM",(((D$24*10)*($B$24/100))*$B28),IF(D$23="kg/t SAR",(D$24*$B28),IF(D$23="kg/t DM",((D$24*($B$24/100))*$B28),IF(D$23="mg/kg SAR",((D$24*0.001)*$B28),IF(D$23="mg/kg DM",(((D$24*0.001)*($B$24/100))*$B28),"0")))))))*2.291</f>
        <v>116.70353999999999</v>
      </c>
      <c r="E28" s="3">
        <f t="shared" ref="E28:E46" si="5">(IF(E$23="%w/w SAR",((E$24*10)*$B28),IF(E$23="%w/w DM",(((E$24*10)*($B$24/100))*$B28),IF(E$23="kg/t SAR",(E$24*$B28),IF(E$23="kg/t DM",((E$24*($B$24/100))*$B28),IF(E$23="mg/kg SAR",((E$24*0.001)*$B28),IF(E$23="mg/kg DM",(((E$24*0.001)*($B$24/100))*$B28),"0")))))))*1.205</f>
        <v>14.676900000000003</v>
      </c>
      <c r="F28" s="3">
        <f t="shared" ref="F28:F46" si="6">(IF(F$23="%w/w SAR",((F$24*10)*$B28),IF(F$23="%w/w DM",(((F$24*10)*($B$24/100))*$B28),IF(F$23="kg/t SAR",(F$24*$B28),IF(F$23="kg/t DM",((F$24*($B$24/100))*$B28),IF(F$23="mg/kg SAR",((F$24*0.001)*$B28),IF(F$23="mg/kg DM",(((F$24*0.001)*($B$24/100))*$B28),"0")))))))*1.658</f>
        <v>5.1729599999999998</v>
      </c>
      <c r="G28" s="3">
        <f t="shared" ref="G28:P46" si="7">IF(G$23="%w/w SAR",((G$24*10)*$B28),IF(G$23="%w/w DM",(((G$24*10)*($B$24/100))*$B28),IF(G$23="kg/t SAR",(G$24*$B28),IF(G$23="kg/t DM",((G$24*($B$24/100))*$B28),IF(G$23="mg/kg SAR",((G$24*0.001)*$B28),IF(G$23="mg/kg DM",(((G$24*0.001)*($B$24/100))*$B28),0))))))</f>
        <v>1.9799999999999998E-2</v>
      </c>
      <c r="H28" s="3">
        <f t="shared" si="7"/>
        <v>0.1704</v>
      </c>
      <c r="I28" s="3">
        <f t="shared" si="7"/>
        <v>0.03</v>
      </c>
      <c r="J28" s="3">
        <f t="shared" si="7"/>
        <v>6.0000000000000006E-4</v>
      </c>
      <c r="K28" s="3">
        <f t="shared" si="7"/>
        <v>3.0000000000000001E-3</v>
      </c>
      <c r="L28" s="3">
        <f t="shared" si="7"/>
        <v>1.2E-2</v>
      </c>
      <c r="M28" s="3">
        <f t="shared" si="7"/>
        <v>4.6200000000000005E-2</v>
      </c>
      <c r="N28" s="3">
        <f t="shared" si="7"/>
        <v>0</v>
      </c>
      <c r="O28" s="3">
        <f t="shared" si="7"/>
        <v>0</v>
      </c>
      <c r="P28" s="3">
        <f t="shared" si="7"/>
        <v>78.960000000000008</v>
      </c>
      <c r="Q28" s="3">
        <f t="shared" ref="Q28:Q46" si="8">(IF(Q$23="%w/w SAR",((Q$24*10)*$B28),IF(Q$23="%w/w DM",(((Q$24*10)*($B$24/100))*$B28),IF(Q$23="kg/t SAR",(Q$24*$B28),IF(Q$23="kg/t DM",((Q$24*($B$24/100))*$B28),IF(Q$23="mg/kg SAR",((Q$24*0.001)*$B28),IF(Q$23="mg/kg DM",(((Q$24*0.001)*($B$24/100))*$B28),0)))))))*2.5</f>
        <v>28.2</v>
      </c>
      <c r="R28" s="3">
        <f t="shared" ref="R28:U46" si="9">IF(R$23="%w/w SAR",((R$24*10)*$B28),IF(R$23="%w/w DM",(((R$24*10)*($B$24/100))*$B28),IF(R$23="kg/t SAR",(R$24*$B28),IF(R$23="kg/t DM",((R$24*($B$24/100))*$B28),IF(R$23="mg/kg SAR",((R$24*0.001)*$B28),IF(R$23="mg/kg DM",(((R$24*0.001)*($B$24/100))*$B28),0))))))</f>
        <v>0</v>
      </c>
      <c r="S28" s="3">
        <f t="shared" si="9"/>
        <v>0</v>
      </c>
      <c r="T28" s="3">
        <f t="shared" si="9"/>
        <v>0</v>
      </c>
      <c r="U28" s="3">
        <f t="shared" si="9"/>
        <v>0</v>
      </c>
      <c r="V28" s="3" t="str">
        <f t="shared" ref="V28:V46" si="10">IF($V$24="",0,IF($V$24&gt;5000,"NOT OK","OK"))</f>
        <v>OK</v>
      </c>
      <c r="W28" s="3" t="str">
        <f t="shared" ref="W28:W46" si="11">IF($W$24="",0,IF($W$24&gt;4,"Not OK","OK"))</f>
        <v>OK</v>
      </c>
      <c r="AB28" s="16"/>
      <c r="AC28" s="16"/>
      <c r="AD28" s="16"/>
      <c r="AE28" s="16"/>
      <c r="AF28" s="16"/>
    </row>
    <row r="29" spans="1:32" s="20" customFormat="1" x14ac:dyDescent="0.4">
      <c r="A29" s="33">
        <f>E8</f>
        <v>1188</v>
      </c>
      <c r="B29" s="39">
        <v>60</v>
      </c>
      <c r="C29" s="3">
        <f t="shared" si="3"/>
        <v>132</v>
      </c>
      <c r="D29" s="3">
        <f t="shared" si="4"/>
        <v>116.70353999999999</v>
      </c>
      <c r="E29" s="3">
        <f t="shared" si="5"/>
        <v>14.676900000000003</v>
      </c>
      <c r="F29" s="3">
        <f t="shared" si="6"/>
        <v>5.1729599999999998</v>
      </c>
      <c r="G29" s="3">
        <f t="shared" si="7"/>
        <v>1.9799999999999998E-2</v>
      </c>
      <c r="H29" s="3">
        <f t="shared" si="7"/>
        <v>0.1704</v>
      </c>
      <c r="I29" s="3">
        <f t="shared" si="7"/>
        <v>0.03</v>
      </c>
      <c r="J29" s="3">
        <f t="shared" si="7"/>
        <v>6.0000000000000006E-4</v>
      </c>
      <c r="K29" s="3">
        <f t="shared" si="7"/>
        <v>3.0000000000000001E-3</v>
      </c>
      <c r="L29" s="3">
        <f t="shared" si="7"/>
        <v>1.2E-2</v>
      </c>
      <c r="M29" s="3">
        <f t="shared" si="7"/>
        <v>4.6200000000000005E-2</v>
      </c>
      <c r="N29" s="3">
        <f t="shared" si="7"/>
        <v>0</v>
      </c>
      <c r="O29" s="3">
        <f t="shared" si="7"/>
        <v>0</v>
      </c>
      <c r="P29" s="3">
        <f t="shared" si="7"/>
        <v>78.960000000000008</v>
      </c>
      <c r="Q29" s="3">
        <f t="shared" si="8"/>
        <v>28.2</v>
      </c>
      <c r="R29" s="3">
        <f t="shared" si="9"/>
        <v>0</v>
      </c>
      <c r="S29" s="3">
        <f t="shared" si="9"/>
        <v>0</v>
      </c>
      <c r="T29" s="3">
        <f t="shared" si="9"/>
        <v>0</v>
      </c>
      <c r="U29" s="3">
        <f t="shared" si="9"/>
        <v>0</v>
      </c>
      <c r="V29" s="3" t="str">
        <f t="shared" si="10"/>
        <v>OK</v>
      </c>
      <c r="W29" s="3" t="str">
        <f t="shared" si="11"/>
        <v>OK</v>
      </c>
      <c r="AB29" s="16"/>
      <c r="AC29" s="16"/>
      <c r="AD29" s="16"/>
      <c r="AE29" s="16"/>
      <c r="AF29" s="16"/>
    </row>
    <row r="30" spans="1:32" s="20" customFormat="1" x14ac:dyDescent="0.4">
      <c r="A30" s="33">
        <f>F8</f>
        <v>8262</v>
      </c>
      <c r="B30" s="39">
        <v>60</v>
      </c>
      <c r="C30" s="3">
        <f t="shared" si="3"/>
        <v>132</v>
      </c>
      <c r="D30" s="3">
        <f t="shared" si="4"/>
        <v>116.70353999999999</v>
      </c>
      <c r="E30" s="3">
        <f t="shared" si="5"/>
        <v>14.676900000000003</v>
      </c>
      <c r="F30" s="3">
        <f t="shared" si="6"/>
        <v>5.1729599999999998</v>
      </c>
      <c r="G30" s="3">
        <f t="shared" si="7"/>
        <v>1.9799999999999998E-2</v>
      </c>
      <c r="H30" s="3">
        <f t="shared" si="7"/>
        <v>0.1704</v>
      </c>
      <c r="I30" s="3">
        <f t="shared" si="7"/>
        <v>0.03</v>
      </c>
      <c r="J30" s="3">
        <f t="shared" si="7"/>
        <v>6.0000000000000006E-4</v>
      </c>
      <c r="K30" s="3">
        <f t="shared" si="7"/>
        <v>3.0000000000000001E-3</v>
      </c>
      <c r="L30" s="3">
        <f t="shared" si="7"/>
        <v>1.2E-2</v>
      </c>
      <c r="M30" s="3">
        <f t="shared" si="7"/>
        <v>4.6200000000000005E-2</v>
      </c>
      <c r="N30" s="3">
        <f t="shared" si="7"/>
        <v>0</v>
      </c>
      <c r="O30" s="3">
        <f t="shared" si="7"/>
        <v>0</v>
      </c>
      <c r="P30" s="3">
        <f t="shared" si="7"/>
        <v>78.960000000000008</v>
      </c>
      <c r="Q30" s="3">
        <f t="shared" si="8"/>
        <v>28.2</v>
      </c>
      <c r="R30" s="3">
        <f t="shared" si="9"/>
        <v>0</v>
      </c>
      <c r="S30" s="3">
        <f t="shared" si="9"/>
        <v>0</v>
      </c>
      <c r="T30" s="3">
        <f t="shared" si="9"/>
        <v>0</v>
      </c>
      <c r="U30" s="3">
        <f t="shared" si="9"/>
        <v>0</v>
      </c>
      <c r="V30" s="3" t="str">
        <f t="shared" si="10"/>
        <v>OK</v>
      </c>
      <c r="W30" s="3" t="str">
        <f t="shared" si="11"/>
        <v>OK</v>
      </c>
      <c r="AB30" s="16"/>
      <c r="AC30" s="16"/>
      <c r="AD30" s="16"/>
      <c r="AE30" s="16"/>
      <c r="AF30" s="16"/>
    </row>
    <row r="31" spans="1:32" s="20" customFormat="1" x14ac:dyDescent="0.4">
      <c r="A31" s="33">
        <f>G8</f>
        <v>165</v>
      </c>
      <c r="B31" s="39">
        <v>60</v>
      </c>
      <c r="C31" s="3">
        <f t="shared" si="3"/>
        <v>132</v>
      </c>
      <c r="D31" s="3">
        <f t="shared" si="4"/>
        <v>116.70353999999999</v>
      </c>
      <c r="E31" s="3">
        <f t="shared" si="5"/>
        <v>14.676900000000003</v>
      </c>
      <c r="F31" s="3">
        <f t="shared" si="6"/>
        <v>5.1729599999999998</v>
      </c>
      <c r="G31" s="3">
        <f t="shared" si="7"/>
        <v>1.9799999999999998E-2</v>
      </c>
      <c r="H31" s="3">
        <f t="shared" si="7"/>
        <v>0.1704</v>
      </c>
      <c r="I31" s="3">
        <f t="shared" si="7"/>
        <v>0.03</v>
      </c>
      <c r="J31" s="3">
        <f t="shared" si="7"/>
        <v>6.0000000000000006E-4</v>
      </c>
      <c r="K31" s="3">
        <f t="shared" si="7"/>
        <v>3.0000000000000001E-3</v>
      </c>
      <c r="L31" s="3">
        <f t="shared" si="7"/>
        <v>1.2E-2</v>
      </c>
      <c r="M31" s="3">
        <f t="shared" si="7"/>
        <v>4.6200000000000005E-2</v>
      </c>
      <c r="N31" s="3">
        <f t="shared" si="7"/>
        <v>0</v>
      </c>
      <c r="O31" s="3">
        <f t="shared" si="7"/>
        <v>0</v>
      </c>
      <c r="P31" s="3">
        <f t="shared" si="7"/>
        <v>78.960000000000008</v>
      </c>
      <c r="Q31" s="3">
        <f t="shared" si="8"/>
        <v>28.2</v>
      </c>
      <c r="R31" s="3">
        <f t="shared" si="9"/>
        <v>0</v>
      </c>
      <c r="S31" s="3">
        <f t="shared" si="9"/>
        <v>0</v>
      </c>
      <c r="T31" s="3">
        <f t="shared" si="9"/>
        <v>0</v>
      </c>
      <c r="U31" s="3">
        <f t="shared" si="9"/>
        <v>0</v>
      </c>
      <c r="V31" s="3" t="str">
        <f t="shared" si="10"/>
        <v>OK</v>
      </c>
      <c r="W31" s="3" t="str">
        <f t="shared" si="11"/>
        <v>OK</v>
      </c>
      <c r="AB31" s="16"/>
      <c r="AC31" s="16"/>
      <c r="AD31" s="16"/>
      <c r="AE31" s="16"/>
      <c r="AF31" s="16"/>
    </row>
    <row r="32" spans="1:32" s="20" customFormat="1" x14ac:dyDescent="0.4">
      <c r="A32" s="33">
        <f>H8</f>
        <v>438</v>
      </c>
      <c r="B32" s="39">
        <v>60</v>
      </c>
      <c r="C32" s="3">
        <f t="shared" si="3"/>
        <v>132</v>
      </c>
      <c r="D32" s="3">
        <f t="shared" si="4"/>
        <v>116.70353999999999</v>
      </c>
      <c r="E32" s="3">
        <f t="shared" si="5"/>
        <v>14.676900000000003</v>
      </c>
      <c r="F32" s="3">
        <f t="shared" si="6"/>
        <v>5.1729599999999998</v>
      </c>
      <c r="G32" s="3">
        <f t="shared" si="7"/>
        <v>1.9799999999999998E-2</v>
      </c>
      <c r="H32" s="3">
        <f t="shared" si="7"/>
        <v>0.1704</v>
      </c>
      <c r="I32" s="3">
        <f t="shared" si="7"/>
        <v>0.03</v>
      </c>
      <c r="J32" s="3">
        <f t="shared" si="7"/>
        <v>6.0000000000000006E-4</v>
      </c>
      <c r="K32" s="3">
        <f t="shared" si="7"/>
        <v>3.0000000000000001E-3</v>
      </c>
      <c r="L32" s="3">
        <f t="shared" si="7"/>
        <v>1.2E-2</v>
      </c>
      <c r="M32" s="3">
        <f t="shared" si="7"/>
        <v>4.6200000000000005E-2</v>
      </c>
      <c r="N32" s="3">
        <f t="shared" si="7"/>
        <v>0</v>
      </c>
      <c r="O32" s="3">
        <f t="shared" si="7"/>
        <v>0</v>
      </c>
      <c r="P32" s="3">
        <f t="shared" si="7"/>
        <v>78.960000000000008</v>
      </c>
      <c r="Q32" s="3">
        <f t="shared" si="8"/>
        <v>28.2</v>
      </c>
      <c r="R32" s="3">
        <f t="shared" si="9"/>
        <v>0</v>
      </c>
      <c r="S32" s="3">
        <f t="shared" si="9"/>
        <v>0</v>
      </c>
      <c r="T32" s="3">
        <f t="shared" si="9"/>
        <v>0</v>
      </c>
      <c r="U32" s="3">
        <f t="shared" si="9"/>
        <v>0</v>
      </c>
      <c r="V32" s="3" t="str">
        <f t="shared" si="10"/>
        <v>OK</v>
      </c>
      <c r="W32" s="3" t="str">
        <f t="shared" si="11"/>
        <v>OK</v>
      </c>
      <c r="AB32" s="16"/>
      <c r="AC32" s="16"/>
      <c r="AD32" s="16"/>
      <c r="AE32" s="16"/>
      <c r="AF32" s="16"/>
    </row>
    <row r="33" spans="1:32" s="20" customFormat="1" x14ac:dyDescent="0.4">
      <c r="A33" s="33">
        <f>I8</f>
        <v>2341</v>
      </c>
      <c r="B33" s="39">
        <v>81</v>
      </c>
      <c r="C33" s="3">
        <f t="shared" si="3"/>
        <v>178.20000000000002</v>
      </c>
      <c r="D33" s="3">
        <f t="shared" si="4"/>
        <v>157.54977899999997</v>
      </c>
      <c r="E33" s="3">
        <f t="shared" si="5"/>
        <v>19.813815000000002</v>
      </c>
      <c r="F33" s="3">
        <f t="shared" si="6"/>
        <v>6.9834960000000006</v>
      </c>
      <c r="G33" s="3">
        <f t="shared" si="7"/>
        <v>2.673E-2</v>
      </c>
      <c r="H33" s="3">
        <f t="shared" si="7"/>
        <v>0.23003999999999999</v>
      </c>
      <c r="I33" s="3">
        <f t="shared" si="7"/>
        <v>4.0500000000000001E-2</v>
      </c>
      <c r="J33" s="3">
        <f t="shared" si="7"/>
        <v>8.1000000000000006E-4</v>
      </c>
      <c r="K33" s="3">
        <f t="shared" si="7"/>
        <v>4.0499999999999998E-3</v>
      </c>
      <c r="L33" s="3">
        <f t="shared" si="7"/>
        <v>1.6199999999999999E-2</v>
      </c>
      <c r="M33" s="3">
        <f t="shared" si="7"/>
        <v>6.2370000000000009E-2</v>
      </c>
      <c r="N33" s="3">
        <f t="shared" si="7"/>
        <v>0</v>
      </c>
      <c r="O33" s="3">
        <f t="shared" si="7"/>
        <v>0</v>
      </c>
      <c r="P33" s="3">
        <f t="shared" si="7"/>
        <v>106.596</v>
      </c>
      <c r="Q33" s="3">
        <f t="shared" si="8"/>
        <v>38.07</v>
      </c>
      <c r="R33" s="3">
        <f t="shared" si="9"/>
        <v>0</v>
      </c>
      <c r="S33" s="3">
        <f t="shared" si="9"/>
        <v>0</v>
      </c>
      <c r="T33" s="3">
        <f t="shared" si="9"/>
        <v>0</v>
      </c>
      <c r="U33" s="3">
        <f t="shared" si="9"/>
        <v>0</v>
      </c>
      <c r="V33" s="3" t="str">
        <f t="shared" si="10"/>
        <v>OK</v>
      </c>
      <c r="W33" s="3" t="str">
        <f t="shared" si="11"/>
        <v>OK</v>
      </c>
      <c r="AB33" s="16"/>
      <c r="AC33" s="16"/>
      <c r="AD33" s="16"/>
      <c r="AE33" s="16"/>
      <c r="AF33" s="16"/>
    </row>
    <row r="34" spans="1:32" s="20" customFormat="1" x14ac:dyDescent="0.4">
      <c r="A34" s="33" t="str">
        <f>J8</f>
        <v>Tyriet 8</v>
      </c>
      <c r="B34" s="39">
        <v>81</v>
      </c>
      <c r="C34" s="3">
        <f t="shared" si="3"/>
        <v>178.20000000000002</v>
      </c>
      <c r="D34" s="3">
        <f t="shared" si="4"/>
        <v>157.54977899999997</v>
      </c>
      <c r="E34" s="3">
        <f t="shared" si="5"/>
        <v>19.813815000000002</v>
      </c>
      <c r="F34" s="3">
        <f t="shared" si="6"/>
        <v>6.9834960000000006</v>
      </c>
      <c r="G34" s="3">
        <f t="shared" si="7"/>
        <v>2.673E-2</v>
      </c>
      <c r="H34" s="3">
        <f t="shared" si="7"/>
        <v>0.23003999999999999</v>
      </c>
      <c r="I34" s="3">
        <f t="shared" si="7"/>
        <v>4.0500000000000001E-2</v>
      </c>
      <c r="J34" s="3">
        <f t="shared" si="7"/>
        <v>8.1000000000000006E-4</v>
      </c>
      <c r="K34" s="3">
        <f t="shared" si="7"/>
        <v>4.0499999999999998E-3</v>
      </c>
      <c r="L34" s="3">
        <f t="shared" si="7"/>
        <v>1.6199999999999999E-2</v>
      </c>
      <c r="M34" s="3">
        <f t="shared" si="7"/>
        <v>6.2370000000000009E-2</v>
      </c>
      <c r="N34" s="3">
        <f t="shared" si="7"/>
        <v>0</v>
      </c>
      <c r="O34" s="3">
        <f t="shared" si="7"/>
        <v>0</v>
      </c>
      <c r="P34" s="3">
        <f t="shared" si="7"/>
        <v>106.596</v>
      </c>
      <c r="Q34" s="3">
        <f t="shared" si="8"/>
        <v>38.07</v>
      </c>
      <c r="R34" s="3">
        <f t="shared" si="9"/>
        <v>0</v>
      </c>
      <c r="S34" s="3">
        <f t="shared" si="9"/>
        <v>0</v>
      </c>
      <c r="T34" s="3">
        <f t="shared" si="9"/>
        <v>0</v>
      </c>
      <c r="U34" s="3">
        <f t="shared" si="9"/>
        <v>0</v>
      </c>
      <c r="V34" s="3" t="str">
        <f t="shared" si="10"/>
        <v>OK</v>
      </c>
      <c r="W34" s="3" t="str">
        <f t="shared" si="11"/>
        <v>OK</v>
      </c>
      <c r="AB34" s="16"/>
      <c r="AC34" s="16"/>
      <c r="AD34" s="16"/>
      <c r="AE34" s="16"/>
      <c r="AF34" s="16"/>
    </row>
    <row r="35" spans="1:32" s="20" customFormat="1" x14ac:dyDescent="0.4">
      <c r="A35" s="33" t="str">
        <f>K8</f>
        <v>Tyriet 9</v>
      </c>
      <c r="B35" s="39">
        <v>81</v>
      </c>
      <c r="C35" s="3">
        <f t="shared" si="3"/>
        <v>178.20000000000002</v>
      </c>
      <c r="D35" s="3">
        <f t="shared" si="4"/>
        <v>157.54977899999997</v>
      </c>
      <c r="E35" s="3">
        <f t="shared" si="5"/>
        <v>19.813815000000002</v>
      </c>
      <c r="F35" s="3">
        <f t="shared" si="6"/>
        <v>6.9834960000000006</v>
      </c>
      <c r="G35" s="3">
        <f t="shared" si="7"/>
        <v>2.673E-2</v>
      </c>
      <c r="H35" s="3">
        <f t="shared" si="7"/>
        <v>0.23003999999999999</v>
      </c>
      <c r="I35" s="3">
        <f t="shared" si="7"/>
        <v>4.0500000000000001E-2</v>
      </c>
      <c r="J35" s="3">
        <f t="shared" si="7"/>
        <v>8.1000000000000006E-4</v>
      </c>
      <c r="K35" s="3">
        <f t="shared" si="7"/>
        <v>4.0499999999999998E-3</v>
      </c>
      <c r="L35" s="3">
        <f t="shared" si="7"/>
        <v>1.6199999999999999E-2</v>
      </c>
      <c r="M35" s="3">
        <f t="shared" si="7"/>
        <v>6.2370000000000009E-2</v>
      </c>
      <c r="N35" s="3">
        <f t="shared" si="7"/>
        <v>0</v>
      </c>
      <c r="O35" s="3">
        <f t="shared" si="7"/>
        <v>0</v>
      </c>
      <c r="P35" s="3">
        <f t="shared" si="7"/>
        <v>106.596</v>
      </c>
      <c r="Q35" s="3">
        <f t="shared" si="8"/>
        <v>38.07</v>
      </c>
      <c r="R35" s="3">
        <f t="shared" si="9"/>
        <v>0</v>
      </c>
      <c r="S35" s="3">
        <f t="shared" si="9"/>
        <v>0</v>
      </c>
      <c r="T35" s="3">
        <f t="shared" si="9"/>
        <v>0</v>
      </c>
      <c r="U35" s="3">
        <f t="shared" si="9"/>
        <v>0</v>
      </c>
      <c r="V35" s="3" t="str">
        <f t="shared" si="10"/>
        <v>OK</v>
      </c>
      <c r="W35" s="3" t="str">
        <f t="shared" si="11"/>
        <v>OK</v>
      </c>
      <c r="AB35" s="16"/>
      <c r="AC35" s="16"/>
      <c r="AD35" s="16"/>
      <c r="AE35" s="16"/>
      <c r="AF35" s="16"/>
    </row>
    <row r="36" spans="1:32" s="20" customFormat="1" x14ac:dyDescent="0.4">
      <c r="A36" s="33">
        <f>L8</f>
        <v>1479</v>
      </c>
      <c r="B36" s="39">
        <v>81</v>
      </c>
      <c r="C36" s="3">
        <f t="shared" si="3"/>
        <v>178.20000000000002</v>
      </c>
      <c r="D36" s="3">
        <f t="shared" si="4"/>
        <v>157.54977899999997</v>
      </c>
      <c r="E36" s="3">
        <f t="shared" si="5"/>
        <v>19.813815000000002</v>
      </c>
      <c r="F36" s="3">
        <f t="shared" si="6"/>
        <v>6.9834960000000006</v>
      </c>
      <c r="G36" s="3">
        <f t="shared" si="7"/>
        <v>2.673E-2</v>
      </c>
      <c r="H36" s="3">
        <f t="shared" si="7"/>
        <v>0.23003999999999999</v>
      </c>
      <c r="I36" s="3">
        <f t="shared" si="7"/>
        <v>4.0500000000000001E-2</v>
      </c>
      <c r="J36" s="3">
        <f t="shared" si="7"/>
        <v>8.1000000000000006E-4</v>
      </c>
      <c r="K36" s="3">
        <f t="shared" si="7"/>
        <v>4.0499999999999998E-3</v>
      </c>
      <c r="L36" s="3">
        <f t="shared" si="7"/>
        <v>1.6199999999999999E-2</v>
      </c>
      <c r="M36" s="3">
        <f t="shared" si="7"/>
        <v>6.2370000000000009E-2</v>
      </c>
      <c r="N36" s="3">
        <f t="shared" si="7"/>
        <v>0</v>
      </c>
      <c r="O36" s="3">
        <f t="shared" si="7"/>
        <v>0</v>
      </c>
      <c r="P36" s="3">
        <f t="shared" si="7"/>
        <v>106.596</v>
      </c>
      <c r="Q36" s="3">
        <f t="shared" si="8"/>
        <v>38.07</v>
      </c>
      <c r="R36" s="3">
        <f t="shared" si="9"/>
        <v>0</v>
      </c>
      <c r="S36" s="3">
        <f t="shared" si="9"/>
        <v>0</v>
      </c>
      <c r="T36" s="3">
        <f t="shared" si="9"/>
        <v>0</v>
      </c>
      <c r="U36" s="3">
        <f t="shared" si="9"/>
        <v>0</v>
      </c>
      <c r="V36" s="3" t="str">
        <f t="shared" si="10"/>
        <v>OK</v>
      </c>
      <c r="W36" s="3" t="str">
        <f t="shared" si="11"/>
        <v>OK</v>
      </c>
      <c r="AB36" s="16"/>
      <c r="AC36" s="16"/>
      <c r="AD36" s="16"/>
      <c r="AE36" s="16"/>
      <c r="AF36" s="16"/>
    </row>
    <row r="37" spans="1:32" s="20" customFormat="1" x14ac:dyDescent="0.4">
      <c r="A37" s="33">
        <f>M8</f>
        <v>1897</v>
      </c>
      <c r="B37" s="39">
        <v>60</v>
      </c>
      <c r="C37" s="3">
        <f t="shared" si="3"/>
        <v>132</v>
      </c>
      <c r="D37" s="3">
        <f t="shared" si="4"/>
        <v>116.70353999999999</v>
      </c>
      <c r="E37" s="3">
        <f t="shared" si="5"/>
        <v>14.676900000000003</v>
      </c>
      <c r="F37" s="3">
        <f t="shared" si="6"/>
        <v>5.1729599999999998</v>
      </c>
      <c r="G37" s="3">
        <f t="shared" si="7"/>
        <v>1.9799999999999998E-2</v>
      </c>
      <c r="H37" s="3">
        <f t="shared" si="7"/>
        <v>0.1704</v>
      </c>
      <c r="I37" s="3">
        <f t="shared" si="7"/>
        <v>0.03</v>
      </c>
      <c r="J37" s="3">
        <f t="shared" si="7"/>
        <v>6.0000000000000006E-4</v>
      </c>
      <c r="K37" s="3">
        <f t="shared" si="7"/>
        <v>3.0000000000000001E-3</v>
      </c>
      <c r="L37" s="3">
        <f t="shared" si="7"/>
        <v>1.2E-2</v>
      </c>
      <c r="M37" s="3">
        <f t="shared" si="7"/>
        <v>4.6200000000000005E-2</v>
      </c>
      <c r="N37" s="3">
        <f t="shared" si="7"/>
        <v>0</v>
      </c>
      <c r="O37" s="3">
        <f t="shared" si="7"/>
        <v>0</v>
      </c>
      <c r="P37" s="3">
        <f t="shared" si="7"/>
        <v>78.960000000000008</v>
      </c>
      <c r="Q37" s="3">
        <f t="shared" si="8"/>
        <v>28.2</v>
      </c>
      <c r="R37" s="3">
        <f t="shared" si="9"/>
        <v>0</v>
      </c>
      <c r="S37" s="3">
        <f t="shared" si="9"/>
        <v>0</v>
      </c>
      <c r="T37" s="3">
        <f t="shared" si="9"/>
        <v>0</v>
      </c>
      <c r="U37" s="3">
        <f t="shared" si="9"/>
        <v>0</v>
      </c>
      <c r="V37" s="3" t="str">
        <f t="shared" si="10"/>
        <v>OK</v>
      </c>
      <c r="W37" s="3" t="str">
        <f t="shared" si="11"/>
        <v>OK</v>
      </c>
      <c r="AB37" s="16"/>
      <c r="AC37" s="16"/>
      <c r="AD37" s="16"/>
      <c r="AE37" s="16"/>
      <c r="AF37" s="16"/>
    </row>
    <row r="38" spans="1:32" s="20" customFormat="1" x14ac:dyDescent="0.4">
      <c r="A38" s="33">
        <f>N8</f>
        <v>2672</v>
      </c>
      <c r="B38" s="39">
        <v>81</v>
      </c>
      <c r="C38" s="3">
        <f t="shared" si="3"/>
        <v>178.20000000000002</v>
      </c>
      <c r="D38" s="3">
        <f t="shared" si="4"/>
        <v>157.54977899999997</v>
      </c>
      <c r="E38" s="3">
        <f t="shared" si="5"/>
        <v>19.813815000000002</v>
      </c>
      <c r="F38" s="3">
        <f t="shared" si="6"/>
        <v>6.9834960000000006</v>
      </c>
      <c r="G38" s="3">
        <f t="shared" si="7"/>
        <v>2.673E-2</v>
      </c>
      <c r="H38" s="3">
        <f t="shared" si="7"/>
        <v>0.23003999999999999</v>
      </c>
      <c r="I38" s="3">
        <f t="shared" si="7"/>
        <v>4.0500000000000001E-2</v>
      </c>
      <c r="J38" s="3">
        <f t="shared" si="7"/>
        <v>8.1000000000000006E-4</v>
      </c>
      <c r="K38" s="3">
        <f t="shared" si="7"/>
        <v>4.0499999999999998E-3</v>
      </c>
      <c r="L38" s="3">
        <f t="shared" si="7"/>
        <v>1.6199999999999999E-2</v>
      </c>
      <c r="M38" s="3">
        <f t="shared" si="7"/>
        <v>6.2370000000000009E-2</v>
      </c>
      <c r="N38" s="3">
        <f t="shared" si="7"/>
        <v>0</v>
      </c>
      <c r="O38" s="3">
        <f t="shared" si="7"/>
        <v>0</v>
      </c>
      <c r="P38" s="3">
        <f t="shared" si="7"/>
        <v>106.596</v>
      </c>
      <c r="Q38" s="3">
        <f t="shared" si="8"/>
        <v>38.07</v>
      </c>
      <c r="R38" s="3">
        <f t="shared" si="9"/>
        <v>0</v>
      </c>
      <c r="S38" s="3">
        <f t="shared" si="9"/>
        <v>0</v>
      </c>
      <c r="T38" s="3">
        <f t="shared" si="9"/>
        <v>0</v>
      </c>
      <c r="U38" s="3">
        <f t="shared" si="9"/>
        <v>0</v>
      </c>
      <c r="V38" s="3" t="str">
        <f t="shared" si="10"/>
        <v>OK</v>
      </c>
      <c r="W38" s="3" t="str">
        <f t="shared" si="11"/>
        <v>OK</v>
      </c>
      <c r="AB38" s="16"/>
      <c r="AC38" s="16"/>
      <c r="AD38" s="16"/>
      <c r="AE38" s="16"/>
      <c r="AF38" s="16"/>
    </row>
    <row r="39" spans="1:32" s="20" customFormat="1" x14ac:dyDescent="0.4">
      <c r="A39" s="33" t="str">
        <f>O8</f>
        <v>3962 + 4273</v>
      </c>
      <c r="B39" s="39">
        <v>81</v>
      </c>
      <c r="C39" s="3">
        <f t="shared" si="3"/>
        <v>178.20000000000002</v>
      </c>
      <c r="D39" s="3">
        <f t="shared" si="4"/>
        <v>157.54977899999997</v>
      </c>
      <c r="E39" s="3">
        <f t="shared" si="5"/>
        <v>19.813815000000002</v>
      </c>
      <c r="F39" s="3">
        <f t="shared" si="6"/>
        <v>6.9834960000000006</v>
      </c>
      <c r="G39" s="3">
        <f t="shared" si="7"/>
        <v>2.673E-2</v>
      </c>
      <c r="H39" s="3">
        <f t="shared" si="7"/>
        <v>0.23003999999999999</v>
      </c>
      <c r="I39" s="3">
        <f t="shared" si="7"/>
        <v>4.0500000000000001E-2</v>
      </c>
      <c r="J39" s="3">
        <f t="shared" si="7"/>
        <v>8.1000000000000006E-4</v>
      </c>
      <c r="K39" s="3">
        <f t="shared" si="7"/>
        <v>4.0499999999999998E-3</v>
      </c>
      <c r="L39" s="3">
        <f t="shared" si="7"/>
        <v>1.6199999999999999E-2</v>
      </c>
      <c r="M39" s="3">
        <f t="shared" si="7"/>
        <v>6.2370000000000009E-2</v>
      </c>
      <c r="N39" s="3">
        <f t="shared" si="7"/>
        <v>0</v>
      </c>
      <c r="O39" s="3">
        <f t="shared" si="7"/>
        <v>0</v>
      </c>
      <c r="P39" s="3">
        <f t="shared" si="7"/>
        <v>106.596</v>
      </c>
      <c r="Q39" s="3">
        <f t="shared" si="8"/>
        <v>38.07</v>
      </c>
      <c r="R39" s="3">
        <f t="shared" si="9"/>
        <v>0</v>
      </c>
      <c r="S39" s="3">
        <f t="shared" si="9"/>
        <v>0</v>
      </c>
      <c r="T39" s="3">
        <f t="shared" si="9"/>
        <v>0</v>
      </c>
      <c r="U39" s="3">
        <f t="shared" si="9"/>
        <v>0</v>
      </c>
      <c r="V39" s="3" t="str">
        <f t="shared" si="10"/>
        <v>OK</v>
      </c>
      <c r="W39" s="3" t="str">
        <f t="shared" si="11"/>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t="str">
        <f t="shared" si="10"/>
        <v>OK</v>
      </c>
      <c r="W40" s="3" t="str">
        <f t="shared" si="11"/>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t="str">
        <f t="shared" si="10"/>
        <v>OK</v>
      </c>
      <c r="W41" s="3" t="str">
        <f t="shared" si="11"/>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t="str">
        <f t="shared" si="10"/>
        <v>OK</v>
      </c>
      <c r="W42" s="3" t="str">
        <f t="shared" si="11"/>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t="str">
        <f t="shared" si="10"/>
        <v>OK</v>
      </c>
      <c r="W43" s="3" t="str">
        <f t="shared" si="11"/>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t="str">
        <f t="shared" si="10"/>
        <v>OK</v>
      </c>
      <c r="W44" s="3" t="str">
        <f t="shared" si="11"/>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t="str">
        <f t="shared" si="10"/>
        <v>OK</v>
      </c>
      <c r="W45" s="3" t="str">
        <f t="shared" si="11"/>
        <v>OK</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OK</v>
      </c>
      <c r="W46" s="4" t="str">
        <f t="shared" si="11"/>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3:B13"/>
    <mergeCell ref="A18:B18"/>
    <mergeCell ref="A15:B15"/>
    <mergeCell ref="A10:B10"/>
    <mergeCell ref="C1:E1"/>
    <mergeCell ref="C2:E2"/>
    <mergeCell ref="C3:E3"/>
    <mergeCell ref="F5:G5"/>
    <mergeCell ref="H5:J5"/>
    <mergeCell ref="C4:E4"/>
    <mergeCell ref="H1:J1"/>
    <mergeCell ref="H2:J2"/>
    <mergeCell ref="H3:J3"/>
    <mergeCell ref="H4:J4"/>
    <mergeCell ref="F1:G1"/>
    <mergeCell ref="F2:G2"/>
    <mergeCell ref="F3:G3"/>
    <mergeCell ref="F4:G4"/>
    <mergeCell ref="C5:E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opLeftCell="D4" zoomScale="70" zoomScaleNormal="70" workbookViewId="0">
      <selection activeCell="H4" sqref="H4:J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x14ac:dyDescent="0.3">
      <c r="A1" s="88" t="s">
        <v>43</v>
      </c>
      <c r="B1" s="88"/>
      <c r="C1" s="99" t="str">
        <f>'Dairy Partners Newcastle Emlun'!C1:E1</f>
        <v>PAN-005323</v>
      </c>
      <c r="D1" s="99"/>
      <c r="E1" s="99"/>
      <c r="F1" s="88" t="s">
        <v>47</v>
      </c>
      <c r="G1" s="88"/>
      <c r="H1" s="98">
        <f>'Dairy Partners Newcastle Emlun'!H1:J1</f>
        <v>49</v>
      </c>
      <c r="I1" s="98"/>
      <c r="J1" s="98"/>
      <c r="AB1" s="47"/>
      <c r="AC1" s="47"/>
      <c r="AD1" s="47"/>
      <c r="AE1" s="47" t="s">
        <v>91</v>
      </c>
      <c r="AF1" s="47" t="s">
        <v>92</v>
      </c>
    </row>
    <row r="2" spans="1:32" x14ac:dyDescent="0.3">
      <c r="A2" s="88" t="s">
        <v>106</v>
      </c>
      <c r="B2" s="88"/>
      <c r="C2" s="100" t="str">
        <f>'Dairy Partners Newcastle Emlun'!C2:E2</f>
        <v>EPR/AB3891CX</v>
      </c>
      <c r="D2" s="99"/>
      <c r="E2" s="99"/>
      <c r="F2" s="88" t="s">
        <v>52</v>
      </c>
      <c r="G2" s="88"/>
      <c r="H2" s="92" t="s">
        <v>116</v>
      </c>
      <c r="I2" s="92"/>
      <c r="J2" s="92"/>
      <c r="AB2" s="46" t="s">
        <v>61</v>
      </c>
      <c r="AC2" s="46" t="s">
        <v>80</v>
      </c>
      <c r="AD2" s="47" t="s">
        <v>88</v>
      </c>
      <c r="AE2" s="47" t="s">
        <v>73</v>
      </c>
      <c r="AF2" s="82">
        <v>8.4</v>
      </c>
    </row>
    <row r="3" spans="1:32" x14ac:dyDescent="0.3">
      <c r="A3" s="89" t="s">
        <v>44</v>
      </c>
      <c r="B3" s="90"/>
      <c r="C3" s="98" t="str">
        <f>'Dairy Partners Newcastle Emlun'!C3:E3</f>
        <v>Mr Daniel James</v>
      </c>
      <c r="D3" s="98"/>
      <c r="E3" s="98"/>
      <c r="F3" s="88" t="s">
        <v>107</v>
      </c>
      <c r="G3" s="88"/>
      <c r="H3" s="92" t="s">
        <v>89</v>
      </c>
      <c r="I3" s="92"/>
      <c r="J3" s="92"/>
      <c r="AB3" s="46" t="s">
        <v>62</v>
      </c>
      <c r="AC3" s="46" t="s">
        <v>81</v>
      </c>
      <c r="AD3" s="47" t="s">
        <v>89</v>
      </c>
      <c r="AE3" s="47" t="s">
        <v>74</v>
      </c>
      <c r="AF3" s="82">
        <v>8.6</v>
      </c>
    </row>
    <row r="4" spans="1:32" x14ac:dyDescent="0.3">
      <c r="A4" s="88" t="s">
        <v>0</v>
      </c>
      <c r="B4" s="88"/>
      <c r="C4" s="98" t="str">
        <f>'Dairy Partners Newcastle Emlun'!C4:E4</f>
        <v>Castell Malgywn Farm, Llechryd, Cardigan SA43 2QB</v>
      </c>
      <c r="D4" s="98"/>
      <c r="E4" s="98"/>
      <c r="F4" s="96" t="s">
        <v>1</v>
      </c>
      <c r="G4" s="96"/>
      <c r="H4" s="92" t="s">
        <v>118</v>
      </c>
      <c r="I4" s="92"/>
      <c r="J4" s="92"/>
      <c r="AB4" s="46" t="s">
        <v>57</v>
      </c>
      <c r="AC4" s="47" t="s">
        <v>82</v>
      </c>
      <c r="AD4" s="47" t="s">
        <v>90</v>
      </c>
      <c r="AE4" s="47" t="s">
        <v>75</v>
      </c>
      <c r="AF4" s="82">
        <v>8.8000000000000007</v>
      </c>
    </row>
    <row r="5" spans="1:32" x14ac:dyDescent="0.3">
      <c r="A5" s="88" t="s">
        <v>51</v>
      </c>
      <c r="B5" s="88"/>
      <c r="C5" s="98" t="str">
        <f>'Dairy Partners Newcastle Emlun'!C5:E5</f>
        <v>Rohini Sawant</v>
      </c>
      <c r="D5" s="98"/>
      <c r="E5" s="98"/>
      <c r="F5" s="88" t="s">
        <v>45</v>
      </c>
      <c r="G5" s="88"/>
      <c r="H5" s="92">
        <v>6.34</v>
      </c>
      <c r="I5" s="92"/>
      <c r="J5" s="92"/>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8" t="s">
        <v>2</v>
      </c>
      <c r="B8" s="88"/>
      <c r="C8" s="56">
        <f>'Dairy Partners Newcastle Emlun'!C8</f>
        <v>8087</v>
      </c>
      <c r="D8" s="56">
        <f>'Dairy Partners Newcastle Emlun'!D8</f>
        <v>9792</v>
      </c>
      <c r="E8" s="56">
        <f>'Dairy Partners Newcastle Emlun'!E8</f>
        <v>1188</v>
      </c>
      <c r="F8" s="56">
        <f>'Dairy Partners Newcastle Emlun'!F8</f>
        <v>8262</v>
      </c>
      <c r="G8" s="56">
        <f>'Dairy Partners Newcastle Emlun'!G8</f>
        <v>165</v>
      </c>
      <c r="H8" s="56">
        <f>'Dairy Partners Newcastle Emlun'!H8</f>
        <v>438</v>
      </c>
      <c r="I8" s="56">
        <f>'Dairy Partners Newcastle Emlun'!I8</f>
        <v>2341</v>
      </c>
      <c r="J8" s="56" t="str">
        <f>'Dairy Partners Newcastle Emlun'!J8</f>
        <v>Tyriet 8</v>
      </c>
      <c r="K8" s="56" t="str">
        <f>'Dairy Partners Newcastle Emlun'!K8</f>
        <v>Tyriet 9</v>
      </c>
      <c r="L8" s="56">
        <f>'Dairy Partners Newcastle Emlun'!L8</f>
        <v>1479</v>
      </c>
      <c r="M8" s="56">
        <f>'Dairy Partners Newcastle Emlun'!M8</f>
        <v>1897</v>
      </c>
      <c r="N8" s="56">
        <f>'Dairy Partners Newcastle Emlun'!N8</f>
        <v>2672</v>
      </c>
      <c r="O8" s="56" t="str">
        <f>'Dairy Partners Newcastle Emlun'!O8</f>
        <v>3962 + 4273</v>
      </c>
      <c r="P8" s="56">
        <f>'Dairy Partners Newcastle Emlun'!P8</f>
        <v>0</v>
      </c>
      <c r="Q8" s="56">
        <f>'Dairy Partners Newcastle Emlun'!Q8</f>
        <v>0</v>
      </c>
      <c r="R8" s="56">
        <f>'Dairy Partners Newcastle Emlun'!R8</f>
        <v>0</v>
      </c>
      <c r="S8" s="56">
        <f>'Dairy Partners Newcastle Emlun'!S8</f>
        <v>0</v>
      </c>
      <c r="T8" s="56">
        <f>'Dairy Partners Newcastle Emlun'!T8</f>
        <v>0</v>
      </c>
      <c r="U8" s="56">
        <f>'Dairy Partners Newcastle Emlun'!U8</f>
        <v>0</v>
      </c>
      <c r="V8" s="56">
        <f>'Dairy Partners Newcastle Emlun'!V8</f>
        <v>0</v>
      </c>
      <c r="AB8" s="52"/>
      <c r="AC8" s="46"/>
      <c r="AD8" s="47"/>
      <c r="AE8" s="49" t="s">
        <v>76</v>
      </c>
      <c r="AF8" s="83">
        <v>1.4</v>
      </c>
    </row>
    <row r="9" spans="1:32" x14ac:dyDescent="0.3">
      <c r="A9" s="88" t="s">
        <v>3</v>
      </c>
      <c r="B9" s="88"/>
      <c r="C9" s="56" t="str">
        <f>'Dairy Partners Newcastle Emlun'!C9</f>
        <v>Mod</v>
      </c>
      <c r="D9" s="56" t="str">
        <f>'Dairy Partners Newcastle Emlun'!D9</f>
        <v>Mod</v>
      </c>
      <c r="E9" s="56" t="str">
        <f>'Dairy Partners Newcastle Emlun'!E9</f>
        <v>Mod</v>
      </c>
      <c r="F9" s="56" t="str">
        <f>'Dairy Partners Newcastle Emlun'!F9</f>
        <v>Mod</v>
      </c>
      <c r="G9" s="56" t="str">
        <f>'Dairy Partners Newcastle Emlun'!G9</f>
        <v>Mod</v>
      </c>
      <c r="H9" s="56" t="str">
        <f>'Dairy Partners Newcastle Emlun'!H9</f>
        <v>Mod</v>
      </c>
      <c r="I9" s="56" t="str">
        <f>'Dairy Partners Newcastle Emlun'!I9</f>
        <v>Mod</v>
      </c>
      <c r="J9" s="56" t="str">
        <f>'Dairy Partners Newcastle Emlun'!J9</f>
        <v>Mod</v>
      </c>
      <c r="K9" s="56" t="str">
        <f>'Dairy Partners Newcastle Emlun'!K9</f>
        <v>Mod</v>
      </c>
      <c r="L9" s="56">
        <f>'Dairy Partners Newcastle Emlun'!L9</f>
        <v>1</v>
      </c>
      <c r="M9" s="56">
        <f>'Dairy Partners Newcastle Emlun'!M9</f>
        <v>1</v>
      </c>
      <c r="N9" s="56">
        <f>'Dairy Partners Newcastle Emlun'!N9</f>
        <v>1</v>
      </c>
      <c r="O9" s="56">
        <f>'Dairy Partners Newcastle Emlun'!O9</f>
        <v>1</v>
      </c>
      <c r="P9" s="56">
        <f>'Dairy Partners Newcastle Emlun'!P9</f>
        <v>0</v>
      </c>
      <c r="Q9" s="56">
        <f>'Dairy Partners Newcastle Emlun'!Q9</f>
        <v>0</v>
      </c>
      <c r="R9" s="56">
        <f>'Dairy Partners Newcastle Emlun'!R9</f>
        <v>0</v>
      </c>
      <c r="S9" s="56">
        <f>'Dairy Partners Newcastle Emlun'!S9</f>
        <v>0</v>
      </c>
      <c r="T9" s="56">
        <f>'Dairy Partners Newcastle Emlun'!T9</f>
        <v>0</v>
      </c>
      <c r="U9" s="56">
        <f>'Dairy Partners Newcastle Emlun'!U9</f>
        <v>0</v>
      </c>
      <c r="V9" s="56">
        <f>'Dairy Partners Newcastle Emlun'!V9</f>
        <v>0</v>
      </c>
      <c r="AB9" s="46"/>
      <c r="AC9" s="46"/>
      <c r="AD9" s="47"/>
      <c r="AE9" s="47" t="s">
        <v>97</v>
      </c>
      <c r="AF9" s="82">
        <v>1.7</v>
      </c>
    </row>
    <row r="10" spans="1:32" x14ac:dyDescent="0.3">
      <c r="A10" s="88" t="s">
        <v>4</v>
      </c>
      <c r="B10" s="88"/>
      <c r="C10" s="56">
        <f>'Dairy Partners Newcastle Emlun'!C10</f>
        <v>6.3</v>
      </c>
      <c r="D10" s="56">
        <f>'Dairy Partners Newcastle Emlun'!D10</f>
        <v>6.3</v>
      </c>
      <c r="E10" s="56">
        <f>'Dairy Partners Newcastle Emlun'!E10</f>
        <v>6.1</v>
      </c>
      <c r="F10" s="56">
        <f>'Dairy Partners Newcastle Emlun'!F10</f>
        <v>6.3</v>
      </c>
      <c r="G10" s="56">
        <f>'Dairy Partners Newcastle Emlun'!G10</f>
        <v>6.2</v>
      </c>
      <c r="H10" s="56">
        <f>'Dairy Partners Newcastle Emlun'!H10</f>
        <v>5.9</v>
      </c>
      <c r="I10" s="56">
        <f>'Dairy Partners Newcastle Emlun'!I10</f>
        <v>6.1</v>
      </c>
      <c r="J10" s="56">
        <f>'Dairy Partners Newcastle Emlun'!J10</f>
        <v>5.7</v>
      </c>
      <c r="K10" s="56">
        <f>'Dairy Partners Newcastle Emlun'!K10</f>
        <v>5.6</v>
      </c>
      <c r="L10" s="56">
        <f>'Dairy Partners Newcastle Emlun'!L10</f>
        <v>6.4</v>
      </c>
      <c r="M10" s="56">
        <f>'Dairy Partners Newcastle Emlun'!M10</f>
        <v>6.3</v>
      </c>
      <c r="N10" s="56">
        <f>'Dairy Partners Newcastle Emlun'!N10</f>
        <v>6.1</v>
      </c>
      <c r="O10" s="56">
        <f>'Dairy Partners Newcastle Emlun'!O10</f>
        <v>5.7</v>
      </c>
      <c r="P10" s="56">
        <f>'Dairy Partners Newcastle Emlun'!P10</f>
        <v>0</v>
      </c>
      <c r="Q10" s="56">
        <f>'Dairy Partners Newcastle Emlun'!Q10</f>
        <v>0</v>
      </c>
      <c r="R10" s="56">
        <f>'Dairy Partners Newcastle Emlun'!R10</f>
        <v>0</v>
      </c>
      <c r="S10" s="56">
        <f>'Dairy Partners Newcastle Emlun'!S10</f>
        <v>0</v>
      </c>
      <c r="T10" s="56">
        <f>'Dairy Partners Newcastle Emlun'!T10</f>
        <v>0</v>
      </c>
      <c r="U10" s="56">
        <f>'Dairy Partners Newcastle Emlun'!U10</f>
        <v>0</v>
      </c>
      <c r="V10" s="56">
        <f>'Dairy Partners Newcastle Emlun'!V10</f>
        <v>0</v>
      </c>
      <c r="AB10" s="46"/>
      <c r="AC10" s="46"/>
      <c r="AD10" s="47"/>
      <c r="AE10" s="47" t="s">
        <v>98</v>
      </c>
      <c r="AF10" s="82">
        <v>2.1</v>
      </c>
    </row>
    <row r="11" spans="1:32" x14ac:dyDescent="0.3">
      <c r="A11" s="88" t="s">
        <v>5</v>
      </c>
      <c r="B11" s="88"/>
      <c r="C11" s="56">
        <f>'Dairy Partners Newcastle Emlun'!C11</f>
        <v>2</v>
      </c>
      <c r="D11" s="56">
        <f>'Dairy Partners Newcastle Emlun'!D11</f>
        <v>1</v>
      </c>
      <c r="E11" s="56">
        <f>'Dairy Partners Newcastle Emlun'!E11</f>
        <v>1</v>
      </c>
      <c r="F11" s="56">
        <f>'Dairy Partners Newcastle Emlun'!F11</f>
        <v>1</v>
      </c>
      <c r="G11" s="56">
        <f>'Dairy Partners Newcastle Emlun'!G11</f>
        <v>1</v>
      </c>
      <c r="H11" s="56">
        <f>'Dairy Partners Newcastle Emlun'!H11</f>
        <v>1</v>
      </c>
      <c r="I11" s="56">
        <f>'Dairy Partners Newcastle Emlun'!I11</f>
        <v>1</v>
      </c>
      <c r="J11" s="56">
        <f>'Dairy Partners Newcastle Emlun'!J11</f>
        <v>1</v>
      </c>
      <c r="K11" s="56">
        <f>'Dairy Partners Newcastle Emlun'!K11</f>
        <v>1</v>
      </c>
      <c r="L11" s="56">
        <f>'Dairy Partners Newcastle Emlun'!L11</f>
        <v>0</v>
      </c>
      <c r="M11" s="56">
        <f>'Dairy Partners Newcastle Emlun'!M11</f>
        <v>1</v>
      </c>
      <c r="N11" s="56">
        <f>'Dairy Partners Newcastle Emlun'!N11</f>
        <v>1</v>
      </c>
      <c r="O11" s="56">
        <f>'Dairy Partners Newcastle Emlun'!O11</f>
        <v>1</v>
      </c>
      <c r="P11" s="56">
        <f>'Dairy Partners Newcastle Emlun'!P11</f>
        <v>0</v>
      </c>
      <c r="Q11" s="56">
        <f>'Dairy Partners Newcastle Emlun'!Q11</f>
        <v>0</v>
      </c>
      <c r="R11" s="56">
        <f>'Dairy Partners Newcastle Emlun'!R11</f>
        <v>0</v>
      </c>
      <c r="S11" s="56">
        <f>'Dairy Partners Newcastle Emlun'!S11</f>
        <v>0</v>
      </c>
      <c r="T11" s="56">
        <f>'Dairy Partners Newcastle Emlun'!T11</f>
        <v>0</v>
      </c>
      <c r="U11" s="56">
        <f>'Dairy Partners Newcastle Emlun'!U11</f>
        <v>0</v>
      </c>
      <c r="V11" s="56">
        <f>'Dairy Partners Newcastle Emlun'!V11</f>
        <v>0</v>
      </c>
      <c r="AB11" s="46"/>
      <c r="AC11" s="46"/>
      <c r="AD11" s="47"/>
      <c r="AE11" s="47" t="s">
        <v>77</v>
      </c>
      <c r="AF11" s="82">
        <v>5.9</v>
      </c>
    </row>
    <row r="12" spans="1:32" x14ac:dyDescent="0.3">
      <c r="A12" s="88" t="s">
        <v>6</v>
      </c>
      <c r="B12" s="88"/>
      <c r="C12" s="56">
        <f>'Dairy Partners Newcastle Emlun'!C12</f>
        <v>1</v>
      </c>
      <c r="D12" s="56">
        <f>'Dairy Partners Newcastle Emlun'!D12</f>
        <v>1</v>
      </c>
      <c r="E12" s="56">
        <f>'Dairy Partners Newcastle Emlun'!E12</f>
        <v>2</v>
      </c>
      <c r="F12" s="56">
        <f>'Dairy Partners Newcastle Emlun'!F12</f>
        <v>1</v>
      </c>
      <c r="G12" s="56">
        <f>'Dairy Partners Newcastle Emlun'!G12</f>
        <v>1</v>
      </c>
      <c r="H12" s="56">
        <f>'Dairy Partners Newcastle Emlun'!H12</f>
        <v>0</v>
      </c>
      <c r="I12" s="56">
        <f>'Dairy Partners Newcastle Emlun'!I12</f>
        <v>0</v>
      </c>
      <c r="J12" s="56">
        <f>'Dairy Partners Newcastle Emlun'!J12</f>
        <v>1</v>
      </c>
      <c r="K12" s="56">
        <f>'Dairy Partners Newcastle Emlun'!K12</f>
        <v>1</v>
      </c>
      <c r="L12" s="56">
        <f>'Dairy Partners Newcastle Emlun'!L12</f>
        <v>1</v>
      </c>
      <c r="M12" s="56">
        <f>'Dairy Partners Newcastle Emlun'!M12</f>
        <v>1</v>
      </c>
      <c r="N12" s="56">
        <f>'Dairy Partners Newcastle Emlun'!N12</f>
        <v>2</v>
      </c>
      <c r="O12" s="56">
        <f>'Dairy Partners Newcastle Emlun'!O12</f>
        <v>1</v>
      </c>
      <c r="P12" s="56">
        <f>'Dairy Partners Newcastle Emlun'!P12</f>
        <v>0</v>
      </c>
      <c r="Q12" s="56">
        <f>'Dairy Partners Newcastle Emlun'!Q12</f>
        <v>0</v>
      </c>
      <c r="R12" s="56">
        <f>'Dairy Partners Newcastle Emlun'!R12</f>
        <v>0</v>
      </c>
      <c r="S12" s="56">
        <f>'Dairy Partners Newcastle Emlun'!S12</f>
        <v>0</v>
      </c>
      <c r="T12" s="56">
        <f>'Dairy Partners Newcastle Emlun'!T12</f>
        <v>0</v>
      </c>
      <c r="U12" s="56">
        <f>'Dairy Partners Newcastle Emlun'!U12</f>
        <v>0</v>
      </c>
      <c r="V12" s="56">
        <f>'Dairy Partners Newcastle Emlun'!V12</f>
        <v>0</v>
      </c>
      <c r="AB12" s="46"/>
      <c r="AC12" s="46"/>
      <c r="AD12" s="47"/>
      <c r="AE12" s="17" t="s">
        <v>110</v>
      </c>
      <c r="AF12" s="80">
        <v>3.2</v>
      </c>
    </row>
    <row r="13" spans="1:32" ht="14.15" x14ac:dyDescent="0.35">
      <c r="A13" s="88" t="s">
        <v>7</v>
      </c>
      <c r="B13" s="88"/>
      <c r="C13" s="56">
        <f>'Dairy Partners Newcastle Emlun'!C13</f>
        <v>3</v>
      </c>
      <c r="D13" s="56">
        <f>'Dairy Partners Newcastle Emlun'!D13</f>
        <v>3</v>
      </c>
      <c r="E13" s="56">
        <f>'Dairy Partners Newcastle Emlun'!E13</f>
        <v>4</v>
      </c>
      <c r="F13" s="56">
        <f>'Dairy Partners Newcastle Emlun'!F13</f>
        <v>4</v>
      </c>
      <c r="G13" s="56">
        <f>'Dairy Partners Newcastle Emlun'!G13</f>
        <v>5</v>
      </c>
      <c r="H13" s="56">
        <f>'Dairy Partners Newcastle Emlun'!H13</f>
        <v>2</v>
      </c>
      <c r="I13" s="56">
        <f>'Dairy Partners Newcastle Emlun'!I13</f>
        <v>3</v>
      </c>
      <c r="J13" s="56">
        <f>'Dairy Partners Newcastle Emlun'!J13</f>
        <v>2</v>
      </c>
      <c r="K13" s="56">
        <f>'Dairy Partners Newcastle Emlun'!K13</f>
        <v>3</v>
      </c>
      <c r="L13" s="56">
        <f>'Dairy Partners Newcastle Emlun'!L13</f>
        <v>1</v>
      </c>
      <c r="M13" s="56">
        <f>'Dairy Partners Newcastle Emlun'!M13</f>
        <v>1</v>
      </c>
      <c r="N13" s="56">
        <f>'Dairy Partners Newcastle Emlun'!N13</f>
        <v>2</v>
      </c>
      <c r="O13" s="56">
        <f>'Dairy Partners Newcastle Emlun'!O13</f>
        <v>1</v>
      </c>
      <c r="P13" s="56">
        <f>'Dairy Partners Newcastle Emlun'!P13</f>
        <v>0</v>
      </c>
      <c r="Q13" s="56">
        <f>'Dairy Partners Newcastle Emlun'!Q13</f>
        <v>0</v>
      </c>
      <c r="R13" s="56">
        <f>'Dairy Partners Newcastle Emlun'!R13</f>
        <v>0</v>
      </c>
      <c r="S13" s="56">
        <f>'Dairy Partners Newcastle Emlun'!S13</f>
        <v>0</v>
      </c>
      <c r="T13" s="56">
        <f>'Dairy Partners Newcastle Emlun'!T13</f>
        <v>0</v>
      </c>
      <c r="U13" s="56">
        <f>'Dairy Partners Newcastle Emlun'!U13</f>
        <v>0</v>
      </c>
      <c r="V13" s="56">
        <f>'Dairy Partners Newcastle Emlun'!V13</f>
        <v>0</v>
      </c>
      <c r="AB13" s="46"/>
      <c r="AC13" s="51"/>
      <c r="AD13" s="45"/>
      <c r="AE13" s="45"/>
      <c r="AF13" s="45"/>
    </row>
    <row r="14" spans="1:32" x14ac:dyDescent="0.4">
      <c r="A14" s="87" t="s">
        <v>8</v>
      </c>
      <c r="B14" s="87"/>
      <c r="C14" s="57" t="str">
        <f>'Dairy Partners Newcastle Emlun'!C14</f>
        <v>Grass Silage (25% DM)</v>
      </c>
      <c r="D14" s="57" t="str">
        <f>'Dairy Partners Newcastle Emlun'!D14</f>
        <v>Grass Silage (25% DM)</v>
      </c>
      <c r="E14" s="57" t="str">
        <f>'Dairy Partners Newcastle Emlun'!E14</f>
        <v>Grass Silage (25% DM)</v>
      </c>
      <c r="F14" s="57" t="str">
        <f>'Dairy Partners Newcastle Emlun'!F14</f>
        <v>Grass Silage (25% DM)</v>
      </c>
      <c r="G14" s="57" t="str">
        <f>'Dairy Partners Newcastle Emlun'!G14</f>
        <v>Grass Silage (25% DM)</v>
      </c>
      <c r="H14" s="57" t="str">
        <f>'Dairy Partners Newcastle Emlun'!H14</f>
        <v>Grass Silage (25% DM)</v>
      </c>
      <c r="I14" s="57" t="str">
        <f>'Dairy Partners Newcastle Emlun'!I14</f>
        <v>Grass Silage (25% DM)</v>
      </c>
      <c r="J14" s="57" t="str">
        <f>'Dairy Partners Newcastle Emlun'!J14</f>
        <v>Grass Silage (25% DM)</v>
      </c>
      <c r="K14" s="57" t="str">
        <f>'Dairy Partners Newcastle Emlun'!K14</f>
        <v>Grass Silage (25% DM)</v>
      </c>
      <c r="L14" s="57" t="str">
        <f>'Dairy Partners Newcastle Emlun'!L14</f>
        <v>Spring wheat/barley</v>
      </c>
      <c r="M14" s="57" t="str">
        <f>'Dairy Partners Newcastle Emlun'!M14</f>
        <v>Spring wheat/barley</v>
      </c>
      <c r="N14" s="57" t="str">
        <f>'Dairy Partners Newcastle Emlun'!N14</f>
        <v>Winter wheat/barley</v>
      </c>
      <c r="O14" s="57" t="str">
        <f>'Dairy Partners Newcastle Emlun'!O14</f>
        <v>Winter wheat/barley</v>
      </c>
      <c r="P14" s="57">
        <f>'Dairy Partners Newcastle Emlun'!P14</f>
        <v>0</v>
      </c>
      <c r="Q14" s="57">
        <f>'Dairy Partners Newcastle Emlun'!Q14</f>
        <v>0</v>
      </c>
      <c r="R14" s="57">
        <f>'Dairy Partners Newcastle Emlun'!R14</f>
        <v>0</v>
      </c>
      <c r="S14" s="57">
        <f>'Dairy Partners Newcastle Emlun'!S14</f>
        <v>0</v>
      </c>
      <c r="T14" s="57">
        <f>'Dairy Partners Newcastle Emlun'!T14</f>
        <v>0</v>
      </c>
      <c r="U14" s="57">
        <f>'Dairy Partners Newcastle Emlun'!U14</f>
        <v>0</v>
      </c>
      <c r="V14" s="57">
        <f>'Dairy Partners Newcastle Emlun'!V14</f>
        <v>0</v>
      </c>
    </row>
    <row r="15" spans="1:32" x14ac:dyDescent="0.4">
      <c r="A15" s="96" t="s">
        <v>9</v>
      </c>
      <c r="B15" s="96"/>
      <c r="C15" s="56">
        <f>'Dairy Partners Newcastle Emlun'!C15</f>
        <v>47</v>
      </c>
      <c r="D15" s="56">
        <f>'Dairy Partners Newcastle Emlun'!D15</f>
        <v>32</v>
      </c>
      <c r="E15" s="56">
        <f>'Dairy Partners Newcastle Emlun'!E15</f>
        <v>32</v>
      </c>
      <c r="F15" s="56">
        <f>'Dairy Partners Newcastle Emlun'!F15</f>
        <v>32</v>
      </c>
      <c r="G15" s="56">
        <f>'Dairy Partners Newcastle Emlun'!G15</f>
        <v>32</v>
      </c>
      <c r="H15" s="56">
        <f>'Dairy Partners Newcastle Emlun'!H15</f>
        <v>32</v>
      </c>
      <c r="I15" s="56">
        <f>'Dairy Partners Newcastle Emlun'!I15</f>
        <v>47</v>
      </c>
      <c r="J15" s="56">
        <f>'Dairy Partners Newcastle Emlun'!J15</f>
        <v>47</v>
      </c>
      <c r="K15" s="56">
        <f>'Dairy Partners Newcastle Emlun'!K15</f>
        <v>47</v>
      </c>
      <c r="L15" s="56">
        <f>'Dairy Partners Newcastle Emlun'!L15</f>
        <v>6</v>
      </c>
      <c r="M15" s="56">
        <f>'Dairy Partners Newcastle Emlun'!M15</f>
        <v>6</v>
      </c>
      <c r="N15" s="56">
        <f>'Dairy Partners Newcastle Emlun'!N15</f>
        <v>8</v>
      </c>
      <c r="O15" s="56">
        <f>'Dairy Partners Newcastle Emlun'!O15</f>
        <v>8</v>
      </c>
      <c r="P15" s="56">
        <f>'Dairy Partners Newcastle Emlun'!P15</f>
        <v>0</v>
      </c>
      <c r="Q15" s="56">
        <f>'Dairy Partners Newcastle Emlun'!Q15</f>
        <v>0</v>
      </c>
      <c r="R15" s="56">
        <f>'Dairy Partners Newcastle Emlun'!R15</f>
        <v>0</v>
      </c>
      <c r="S15" s="56">
        <f>'Dairy Partners Newcastle Emlun'!S15</f>
        <v>0</v>
      </c>
      <c r="T15" s="56">
        <f>'Dairy Partners Newcastle Emlun'!T15</f>
        <v>0</v>
      </c>
      <c r="U15" s="56">
        <f>'Dairy Partners Newcastle Emlun'!U15</f>
        <v>0</v>
      </c>
      <c r="V15" s="56">
        <f>'Dairy Partners Newcastle Emlun'!V15</f>
        <v>0</v>
      </c>
    </row>
    <row r="16" spans="1:32" x14ac:dyDescent="0.4">
      <c r="A16" s="87" t="s">
        <v>46</v>
      </c>
      <c r="B16" s="87"/>
      <c r="C16" s="57" t="str">
        <f>'Dairy Partners Newcastle Emlun'!C16</f>
        <v>Medium/Clay</v>
      </c>
      <c r="D16" s="57" t="str">
        <f>'Dairy Partners Newcastle Emlun'!D16</f>
        <v>Medium/Clay</v>
      </c>
      <c r="E16" s="57" t="str">
        <f>'Dairy Partners Newcastle Emlun'!E16</f>
        <v>Medium/Clay</v>
      </c>
      <c r="F16" s="57" t="str">
        <f>'Dairy Partners Newcastle Emlun'!F16</f>
        <v>Medium/Clay</v>
      </c>
      <c r="G16" s="57" t="str">
        <f>'Dairy Partners Newcastle Emlun'!G16</f>
        <v>Medium/Clay</v>
      </c>
      <c r="H16" s="57" t="str">
        <f>'Dairy Partners Newcastle Emlun'!H16</f>
        <v>Medium/Clay</v>
      </c>
      <c r="I16" s="57" t="str">
        <f>'Dairy Partners Newcastle Emlun'!I16</f>
        <v>Medium/Clay</v>
      </c>
      <c r="J16" s="57" t="str">
        <f>'Dairy Partners Newcastle Emlun'!J16</f>
        <v>Medium/Clay</v>
      </c>
      <c r="K16" s="57" t="str">
        <f>'Dairy Partners Newcastle Emlun'!K16</f>
        <v>Medium/Clay</v>
      </c>
      <c r="L16" s="57" t="str">
        <f>'Dairy Partners Newcastle Emlun'!L16</f>
        <v>Medium/Clay</v>
      </c>
      <c r="M16" s="57" t="str">
        <f>'Dairy Partners Newcastle Emlun'!M16</f>
        <v>Medium/Clay</v>
      </c>
      <c r="N16" s="57" t="str">
        <f>'Dairy Partners Newcastle Emlun'!N16</f>
        <v>Medium/Clay</v>
      </c>
      <c r="O16" s="57" t="str">
        <f>'Dairy Partners Newcastle Emlun'!O16</f>
        <v>Medium/Clay</v>
      </c>
      <c r="P16" s="57">
        <f>'Dairy Partners Newcastle Emlun'!P16</f>
        <v>0</v>
      </c>
      <c r="Q16" s="57">
        <f>'Dairy Partners Newcastle Emlun'!Q16</f>
        <v>0</v>
      </c>
      <c r="R16" s="57">
        <f>'Dairy Partners Newcastle Emlun'!R16</f>
        <v>0</v>
      </c>
      <c r="S16" s="57">
        <f>'Dairy Partners Newcastle Emlun'!S16</f>
        <v>0</v>
      </c>
      <c r="T16" s="57">
        <f>'Dairy Partners Newcastle Emlun'!T16</f>
        <v>0</v>
      </c>
      <c r="U16" s="57">
        <f>'Dairy Partners Newcastle Emlun'!U16</f>
        <v>0</v>
      </c>
      <c r="V16" s="57">
        <f>'Dairy Partners Newcastle Emlun'!V16</f>
        <v>0</v>
      </c>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79.899999999999991</v>
      </c>
      <c r="J17" s="42">
        <f t="shared" si="0"/>
        <v>79.899999999999991</v>
      </c>
      <c r="K17" s="42">
        <f t="shared" si="0"/>
        <v>79.899999999999991</v>
      </c>
      <c r="L17" s="42">
        <f t="shared" si="0"/>
        <v>51.599999999999994</v>
      </c>
      <c r="M17" s="42">
        <f t="shared" si="0"/>
        <v>51.599999999999994</v>
      </c>
      <c r="N17" s="42">
        <f t="shared" si="0"/>
        <v>67.2</v>
      </c>
      <c r="O17" s="42">
        <f t="shared" si="0"/>
        <v>67.2</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64.468739999999997</v>
      </c>
      <c r="D18" s="43">
        <f>$D28</f>
        <v>116.65772</v>
      </c>
      <c r="E18" s="43">
        <f>$D29</f>
        <v>116.65772</v>
      </c>
      <c r="F18" s="43">
        <f>$D30</f>
        <v>116.65772</v>
      </c>
      <c r="G18" s="43">
        <f>$D31</f>
        <v>116.65772</v>
      </c>
      <c r="H18" s="43">
        <f>$D32</f>
        <v>116.65772</v>
      </c>
      <c r="I18" s="43">
        <f>$D33</f>
        <v>184.19640000000001</v>
      </c>
      <c r="J18" s="43">
        <f>$D34</f>
        <v>184.19640000000001</v>
      </c>
      <c r="K18" s="43">
        <f>$D35</f>
        <v>156.56694000000002</v>
      </c>
      <c r="L18" s="43">
        <f>$D36</f>
        <v>184.19640000000001</v>
      </c>
      <c r="M18" s="43">
        <f>$D37</f>
        <v>116.65772</v>
      </c>
      <c r="N18" s="43">
        <f>$D38</f>
        <v>156.56694000000002</v>
      </c>
      <c r="O18" s="43">
        <f>$D39</f>
        <v>156.56694000000002</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-15.431259999999995</v>
      </c>
      <c r="D19" s="43">
        <f t="shared" ref="D19:V19" si="1">D18-D17</f>
        <v>62.257719999999999</v>
      </c>
      <c r="E19" s="43">
        <f t="shared" si="1"/>
        <v>62.257719999999999</v>
      </c>
      <c r="F19" s="43">
        <f t="shared" si="1"/>
        <v>62.257719999999999</v>
      </c>
      <c r="G19" s="43">
        <f t="shared" si="1"/>
        <v>62.257719999999999</v>
      </c>
      <c r="H19" s="43">
        <f t="shared" si="1"/>
        <v>62.257719999999999</v>
      </c>
      <c r="I19" s="43">
        <f t="shared" si="1"/>
        <v>104.29640000000002</v>
      </c>
      <c r="J19" s="43">
        <f t="shared" si="1"/>
        <v>104.29640000000002</v>
      </c>
      <c r="K19" s="43">
        <f t="shared" si="1"/>
        <v>76.666940000000025</v>
      </c>
      <c r="L19" s="43">
        <f t="shared" si="1"/>
        <v>132.59640000000002</v>
      </c>
      <c r="M19" s="43">
        <f t="shared" si="1"/>
        <v>65.057720000000003</v>
      </c>
      <c r="N19" s="43">
        <f t="shared" si="1"/>
        <v>89.366940000000014</v>
      </c>
      <c r="O19" s="43">
        <f t="shared" si="1"/>
        <v>89.366940000000014</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DECREASE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3.33</v>
      </c>
      <c r="C24" s="40">
        <v>0.22</v>
      </c>
      <c r="D24" s="40">
        <v>1340</v>
      </c>
      <c r="E24" s="40">
        <v>891</v>
      </c>
      <c r="F24" s="40">
        <v>95.4</v>
      </c>
      <c r="G24" s="40">
        <v>0.45900000000000002</v>
      </c>
      <c r="H24" s="40">
        <v>3.18</v>
      </c>
      <c r="I24" s="40">
        <v>0.5</v>
      </c>
      <c r="J24" s="40">
        <v>0.01</v>
      </c>
      <c r="K24" s="1">
        <v>0.05</v>
      </c>
      <c r="L24" s="40">
        <v>0.23699999999999999</v>
      </c>
      <c r="M24" s="40">
        <v>0.74399999999999999</v>
      </c>
      <c r="N24" s="40"/>
      <c r="O24" s="40"/>
      <c r="P24" s="40">
        <v>544</v>
      </c>
      <c r="Q24" s="40">
        <v>216</v>
      </c>
      <c r="R24" s="40"/>
      <c r="S24" s="40"/>
      <c r="T24" s="40"/>
      <c r="U24" s="40"/>
      <c r="V24" s="40">
        <v>1497</v>
      </c>
      <c r="W24" s="40">
        <v>2.1059999999999999</v>
      </c>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8087</v>
      </c>
      <c r="B27" s="39">
        <v>21</v>
      </c>
      <c r="C27" s="3">
        <f>IF(C$23="%w/w SAR",((C$24*10)*$B27),IF(C$23="%w/w DM",(((C$24*10)*($B$24/100))*$B27),IF(C$23="kg/t SAR",(C$24*$B27),IF(C$23="kg/t DM",((C$24*($B$24/100))*$B27),IF(C$23="mg/kg SAR",((C$24*0.001)*$B27),IF(C$23="mg/kg DM",(((C$24*0.001)*($B$24/100))*$B27),0))))))</f>
        <v>46.2</v>
      </c>
      <c r="D27" s="3">
        <f>(IF(D$23="%w/w SAR",((D$24*10)*$B27),IF(D$23="%w/w DM",(((D$24*10)*($B$24/100))*$B27),IF(D$23="kg/t SAR",(D$24*$B27),IF(D$23="kg/t DM",((D$24*($B$24/100))*$B27),IF(D$23="mg/kg SAR",((D$24*0.001)*$B27),IF(D$23="mg/kg DM",(((D$24*0.001)*($B$24/100))*$B27),"0")))))))*2.291</f>
        <v>64.468739999999997</v>
      </c>
      <c r="E27" s="3">
        <f>(IF(E$23="%w/w SAR",((E$24*10)*$B27),IF(E$23="%w/w DM",(((E$24*10)*($B$24/100))*$B27),IF(E$23="kg/t SAR",(E$24*$B27),IF(E$23="kg/t DM",((E$24*($B$24/100))*$B27),IF(E$23="mg/kg SAR",((E$24*0.001)*$B27),IF(E$23="mg/kg DM",(((E$24*0.001)*($B$24/100))*$B27),"0")))))))*1.205</f>
        <v>22.546755000000001</v>
      </c>
      <c r="F27" s="3">
        <f>(IF(F$23="%w/w SAR",((F$24*10)*$B27),IF(F$23="%w/w DM",(((F$24*10)*($B$24/100))*$B27),IF(F$23="kg/t SAR",(F$24*$B27),IF(F$23="kg/t DM",((F$24*($B$24/100))*$B27),IF(F$23="mg/kg SAR",((F$24*0.001)*$B27),IF(F$23="mg/kg DM",(((F$24*0.001)*($B$24/100))*$B27),"0")))))))*1.658</f>
        <v>3.3216372000000001</v>
      </c>
      <c r="G27" s="3">
        <f t="shared" ref="G27:P42" si="2">IF(G$23="%w/w SAR",((G$24*10)*$B27),IF(G$23="%w/w DM",(((G$24*10)*($B$24/100))*$B27),IF(G$23="kg/t SAR",(G$24*$B27),IF(G$23="kg/t DM",((G$24*($B$24/100))*$B27),IF(G$23="mg/kg SAR",((G$24*0.001)*$B27),IF(G$23="mg/kg DM",(((G$24*0.001)*($B$24/100))*$B27),0))))))</f>
        <v>9.6390000000000017E-3</v>
      </c>
      <c r="H27" s="3">
        <f t="shared" si="2"/>
        <v>6.6780000000000006E-2</v>
      </c>
      <c r="I27" s="3">
        <f t="shared" si="2"/>
        <v>1.0500000000000001E-2</v>
      </c>
      <c r="J27" s="3">
        <f t="shared" si="2"/>
        <v>2.1000000000000001E-4</v>
      </c>
      <c r="K27" s="3">
        <f t="shared" si="2"/>
        <v>1.0500000000000002E-3</v>
      </c>
      <c r="L27" s="3">
        <f t="shared" si="2"/>
        <v>4.9769999999999997E-3</v>
      </c>
      <c r="M27" s="3">
        <f t="shared" si="2"/>
        <v>1.5623999999999999E-2</v>
      </c>
      <c r="N27" s="3">
        <f t="shared" si="2"/>
        <v>0</v>
      </c>
      <c r="O27" s="3">
        <f t="shared" si="2"/>
        <v>0</v>
      </c>
      <c r="P27" s="3">
        <f t="shared" si="2"/>
        <v>11.424000000000001</v>
      </c>
      <c r="Q27" s="3">
        <f>(IF(Q$23="%w/w SAR",((Q$24*10)*$B27),IF(Q$23="%w/w DM",(((Q$24*10)*($B$24/100))*$B27),IF(Q$23="kg/t SAR",(Q$24*$B27),IF(Q$23="kg/t DM",((Q$24*($B$24/100))*$B27),IF(Q$23="mg/kg SAR",((Q$24*0.001)*$B27),IF(Q$23="mg/kg DM",(((Q$24*0.001)*($B$24/100))*$B27),0)))))))*2.5</f>
        <v>11.34</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4">
      <c r="A28" s="33">
        <f>D8</f>
        <v>9792</v>
      </c>
      <c r="B28" s="39">
        <v>38</v>
      </c>
      <c r="C28" s="3">
        <f t="shared" ref="C28:C46" si="3">IF(C$23="%w/w SAR",((C$24*10)*$B28),IF(C$23="%w/w DM",(((C$24*10)*($B$24/100))*$B28),IF(C$23="kg/t SAR",(C$24*$B28),IF(C$23="kg/t DM",((C$24*($B$24/100))*$B28),IF(C$23="mg/kg SAR",((C$24*0.001)*$B28),IF(C$23="mg/kg DM",(((C$24*0.001)*($B$24/100))*$B28),0))))))</f>
        <v>83.600000000000009</v>
      </c>
      <c r="D28" s="3">
        <f t="shared" ref="D28:D46" si="4">(IF(D$23="%w/w SAR",((D$24*10)*$B28),IF(D$23="%w/w DM",(((D$24*10)*($B$24/100))*$B28),IF(D$23="kg/t SAR",(D$24*$B28),IF(D$23="kg/t DM",((D$24*($B$24/100))*$B28),IF(D$23="mg/kg SAR",((D$24*0.001)*$B28),IF(D$23="mg/kg DM",(((D$24*0.001)*($B$24/100))*$B28),"0")))))))*2.291</f>
        <v>116.65772</v>
      </c>
      <c r="E28" s="3">
        <f t="shared" ref="E28:E46" si="5">(IF(E$23="%w/w SAR",((E$24*10)*$B28),IF(E$23="%w/w DM",(((E$24*10)*($B$24/100))*$B28),IF(E$23="kg/t SAR",(E$24*$B28),IF(E$23="kg/t DM",((E$24*($B$24/100))*$B28),IF(E$23="mg/kg SAR",((E$24*0.001)*$B28),IF(E$23="mg/kg DM",(((E$24*0.001)*($B$24/100))*$B28),"0")))))))*1.205</f>
        <v>40.798890000000007</v>
      </c>
      <c r="F28" s="3">
        <f t="shared" ref="F28:F46" si="6">(IF(F$23="%w/w SAR",((F$24*10)*$B28),IF(F$23="%w/w DM",(((F$24*10)*($B$24/100))*$B28),IF(F$23="kg/t SAR",(F$24*$B28),IF(F$23="kg/t DM",((F$24*($B$24/100))*$B28),IF(F$23="mg/kg SAR",((F$24*0.001)*$B28),IF(F$23="mg/kg DM",(((F$24*0.001)*($B$24/100))*$B28),"0")))))))*1.658</f>
        <v>6.0105816000000001</v>
      </c>
      <c r="G28" s="3">
        <f t="shared" si="2"/>
        <v>1.7442000000000003E-2</v>
      </c>
      <c r="H28" s="3">
        <f t="shared" si="2"/>
        <v>0.12084</v>
      </c>
      <c r="I28" s="3">
        <f t="shared" si="2"/>
        <v>1.9E-2</v>
      </c>
      <c r="J28" s="3">
        <f t="shared" si="2"/>
        <v>3.8000000000000002E-4</v>
      </c>
      <c r="K28" s="3">
        <f t="shared" si="2"/>
        <v>1.9E-3</v>
      </c>
      <c r="L28" s="3">
        <f t="shared" si="2"/>
        <v>9.0060000000000001E-3</v>
      </c>
      <c r="M28" s="3">
        <f t="shared" si="2"/>
        <v>2.8271999999999999E-2</v>
      </c>
      <c r="N28" s="3">
        <f t="shared" si="2"/>
        <v>0</v>
      </c>
      <c r="O28" s="3">
        <f t="shared" si="2"/>
        <v>0</v>
      </c>
      <c r="P28" s="3">
        <f t="shared" si="2"/>
        <v>20.672000000000001</v>
      </c>
      <c r="Q28" s="3">
        <f t="shared" ref="Q28:Q46" si="7">(IF(Q$23="%w/w SAR",((Q$24*10)*$B28),IF(Q$23="%w/w DM",(((Q$24*10)*($B$24/100))*$B28),IF(Q$23="kg/t SAR",(Q$24*$B28),IF(Q$23="kg/t DM",((Q$24*($B$24/100))*$B28),IF(Q$23="mg/kg SAR",((Q$24*0.001)*$B28),IF(Q$23="mg/kg DM",(((Q$24*0.001)*($B$24/100))*$B28),0)))))))*2.5</f>
        <v>20.52</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t="str">
        <f t="shared" ref="W28:W46" si="10">IF($W$24="",0,IF($W$24&gt;4,"Not OK","OK"))</f>
        <v>OK</v>
      </c>
      <c r="AB28" s="16"/>
      <c r="AC28" s="16"/>
      <c r="AD28" s="16"/>
      <c r="AE28" s="16"/>
      <c r="AF28" s="16"/>
    </row>
    <row r="29" spans="1:32" s="20" customFormat="1" x14ac:dyDescent="0.4">
      <c r="A29" s="33">
        <f>E8</f>
        <v>1188</v>
      </c>
      <c r="B29" s="39">
        <v>38</v>
      </c>
      <c r="C29" s="3">
        <f t="shared" si="3"/>
        <v>83.600000000000009</v>
      </c>
      <c r="D29" s="3">
        <f t="shared" si="4"/>
        <v>116.65772</v>
      </c>
      <c r="E29" s="3">
        <f t="shared" si="5"/>
        <v>40.798890000000007</v>
      </c>
      <c r="F29" s="3">
        <f t="shared" si="6"/>
        <v>6.0105816000000001</v>
      </c>
      <c r="G29" s="3">
        <f t="shared" si="2"/>
        <v>1.7442000000000003E-2</v>
      </c>
      <c r="H29" s="3">
        <f t="shared" si="2"/>
        <v>0.12084</v>
      </c>
      <c r="I29" s="3">
        <f t="shared" si="2"/>
        <v>1.9E-2</v>
      </c>
      <c r="J29" s="3">
        <f t="shared" si="2"/>
        <v>3.8000000000000002E-4</v>
      </c>
      <c r="K29" s="3">
        <f t="shared" si="2"/>
        <v>1.9E-3</v>
      </c>
      <c r="L29" s="3">
        <f t="shared" si="2"/>
        <v>9.0060000000000001E-3</v>
      </c>
      <c r="M29" s="3">
        <f t="shared" si="2"/>
        <v>2.8271999999999999E-2</v>
      </c>
      <c r="N29" s="3">
        <f t="shared" si="2"/>
        <v>0</v>
      </c>
      <c r="O29" s="3">
        <f t="shared" si="2"/>
        <v>0</v>
      </c>
      <c r="P29" s="3">
        <f t="shared" si="2"/>
        <v>20.672000000000001</v>
      </c>
      <c r="Q29" s="3">
        <f t="shared" si="7"/>
        <v>20.52</v>
      </c>
      <c r="R29" s="3">
        <f t="shared" si="8"/>
        <v>0</v>
      </c>
      <c r="S29" s="3">
        <f t="shared" si="8"/>
        <v>0</v>
      </c>
      <c r="T29" s="3">
        <f t="shared" si="8"/>
        <v>0</v>
      </c>
      <c r="U29" s="3">
        <f t="shared" si="8"/>
        <v>0</v>
      </c>
      <c r="V29" s="3" t="str">
        <f t="shared" si="9"/>
        <v>OK</v>
      </c>
      <c r="W29" s="3" t="str">
        <f t="shared" si="10"/>
        <v>OK</v>
      </c>
      <c r="AB29" s="16"/>
      <c r="AC29" s="16"/>
      <c r="AD29" s="16"/>
      <c r="AE29" s="16"/>
      <c r="AF29" s="16"/>
    </row>
    <row r="30" spans="1:32" s="20" customFormat="1" x14ac:dyDescent="0.4">
      <c r="A30" s="33">
        <f>F8</f>
        <v>8262</v>
      </c>
      <c r="B30" s="39">
        <v>38</v>
      </c>
      <c r="C30" s="3">
        <f t="shared" si="3"/>
        <v>83.600000000000009</v>
      </c>
      <c r="D30" s="3">
        <f t="shared" si="4"/>
        <v>116.65772</v>
      </c>
      <c r="E30" s="3">
        <f t="shared" si="5"/>
        <v>40.798890000000007</v>
      </c>
      <c r="F30" s="3">
        <f t="shared" si="6"/>
        <v>6.0105816000000001</v>
      </c>
      <c r="G30" s="3">
        <f t="shared" si="2"/>
        <v>1.7442000000000003E-2</v>
      </c>
      <c r="H30" s="3">
        <f t="shared" si="2"/>
        <v>0.12084</v>
      </c>
      <c r="I30" s="3">
        <f t="shared" si="2"/>
        <v>1.9E-2</v>
      </c>
      <c r="J30" s="3">
        <f t="shared" si="2"/>
        <v>3.8000000000000002E-4</v>
      </c>
      <c r="K30" s="3">
        <f t="shared" si="2"/>
        <v>1.9E-3</v>
      </c>
      <c r="L30" s="3">
        <f t="shared" si="2"/>
        <v>9.0060000000000001E-3</v>
      </c>
      <c r="M30" s="3">
        <f t="shared" si="2"/>
        <v>2.8271999999999999E-2</v>
      </c>
      <c r="N30" s="3">
        <f t="shared" si="2"/>
        <v>0</v>
      </c>
      <c r="O30" s="3">
        <f t="shared" si="2"/>
        <v>0</v>
      </c>
      <c r="P30" s="3">
        <f t="shared" si="2"/>
        <v>20.672000000000001</v>
      </c>
      <c r="Q30" s="3">
        <f t="shared" si="7"/>
        <v>20.52</v>
      </c>
      <c r="R30" s="3">
        <f t="shared" si="8"/>
        <v>0</v>
      </c>
      <c r="S30" s="3">
        <f t="shared" si="8"/>
        <v>0</v>
      </c>
      <c r="T30" s="3">
        <f t="shared" si="8"/>
        <v>0</v>
      </c>
      <c r="U30" s="3">
        <f t="shared" si="8"/>
        <v>0</v>
      </c>
      <c r="V30" s="3" t="str">
        <f t="shared" si="9"/>
        <v>OK</v>
      </c>
      <c r="W30" s="3" t="str">
        <f t="shared" si="10"/>
        <v>OK</v>
      </c>
      <c r="AB30" s="16"/>
      <c r="AC30" s="16"/>
      <c r="AD30" s="16"/>
      <c r="AE30" s="16"/>
      <c r="AF30" s="16"/>
    </row>
    <row r="31" spans="1:32" s="20" customFormat="1" x14ac:dyDescent="0.4">
      <c r="A31" s="33">
        <f>G8</f>
        <v>165</v>
      </c>
      <c r="B31" s="39">
        <v>38</v>
      </c>
      <c r="C31" s="3">
        <f t="shared" si="3"/>
        <v>83.600000000000009</v>
      </c>
      <c r="D31" s="3">
        <f t="shared" si="4"/>
        <v>116.65772</v>
      </c>
      <c r="E31" s="3">
        <f t="shared" si="5"/>
        <v>40.798890000000007</v>
      </c>
      <c r="F31" s="3">
        <f t="shared" si="6"/>
        <v>6.0105816000000001</v>
      </c>
      <c r="G31" s="3">
        <f t="shared" si="2"/>
        <v>1.7442000000000003E-2</v>
      </c>
      <c r="H31" s="3">
        <f t="shared" si="2"/>
        <v>0.12084</v>
      </c>
      <c r="I31" s="3">
        <f t="shared" si="2"/>
        <v>1.9E-2</v>
      </c>
      <c r="J31" s="3">
        <f t="shared" si="2"/>
        <v>3.8000000000000002E-4</v>
      </c>
      <c r="K31" s="3">
        <f t="shared" si="2"/>
        <v>1.9E-3</v>
      </c>
      <c r="L31" s="3">
        <f t="shared" si="2"/>
        <v>9.0060000000000001E-3</v>
      </c>
      <c r="M31" s="3">
        <f t="shared" si="2"/>
        <v>2.8271999999999999E-2</v>
      </c>
      <c r="N31" s="3">
        <f t="shared" si="2"/>
        <v>0</v>
      </c>
      <c r="O31" s="3">
        <f t="shared" si="2"/>
        <v>0</v>
      </c>
      <c r="P31" s="3">
        <f t="shared" si="2"/>
        <v>20.672000000000001</v>
      </c>
      <c r="Q31" s="3">
        <f t="shared" si="7"/>
        <v>20.52</v>
      </c>
      <c r="R31" s="3">
        <f t="shared" si="8"/>
        <v>0</v>
      </c>
      <c r="S31" s="3">
        <f t="shared" si="8"/>
        <v>0</v>
      </c>
      <c r="T31" s="3">
        <f t="shared" si="8"/>
        <v>0</v>
      </c>
      <c r="U31" s="3">
        <f t="shared" si="8"/>
        <v>0</v>
      </c>
      <c r="V31" s="3" t="str">
        <f t="shared" si="9"/>
        <v>OK</v>
      </c>
      <c r="W31" s="3" t="str">
        <f t="shared" si="10"/>
        <v>OK</v>
      </c>
      <c r="AB31" s="16"/>
      <c r="AC31" s="16"/>
      <c r="AD31" s="16"/>
      <c r="AE31" s="16"/>
      <c r="AF31" s="16"/>
    </row>
    <row r="32" spans="1:32" s="20" customFormat="1" x14ac:dyDescent="0.4">
      <c r="A32" s="33">
        <f>H8</f>
        <v>438</v>
      </c>
      <c r="B32" s="39">
        <v>38</v>
      </c>
      <c r="C32" s="3">
        <f t="shared" si="3"/>
        <v>83.600000000000009</v>
      </c>
      <c r="D32" s="3">
        <f t="shared" si="4"/>
        <v>116.65772</v>
      </c>
      <c r="E32" s="3">
        <f t="shared" si="5"/>
        <v>40.798890000000007</v>
      </c>
      <c r="F32" s="3">
        <f t="shared" si="6"/>
        <v>6.0105816000000001</v>
      </c>
      <c r="G32" s="3">
        <f t="shared" si="2"/>
        <v>1.7442000000000003E-2</v>
      </c>
      <c r="H32" s="3">
        <f t="shared" si="2"/>
        <v>0.12084</v>
      </c>
      <c r="I32" s="3">
        <f t="shared" si="2"/>
        <v>1.9E-2</v>
      </c>
      <c r="J32" s="3">
        <f t="shared" si="2"/>
        <v>3.8000000000000002E-4</v>
      </c>
      <c r="K32" s="3">
        <f t="shared" si="2"/>
        <v>1.9E-3</v>
      </c>
      <c r="L32" s="3">
        <f t="shared" si="2"/>
        <v>9.0060000000000001E-3</v>
      </c>
      <c r="M32" s="3">
        <f t="shared" si="2"/>
        <v>2.8271999999999999E-2</v>
      </c>
      <c r="N32" s="3">
        <f t="shared" si="2"/>
        <v>0</v>
      </c>
      <c r="O32" s="3">
        <f t="shared" si="2"/>
        <v>0</v>
      </c>
      <c r="P32" s="3">
        <f t="shared" si="2"/>
        <v>20.672000000000001</v>
      </c>
      <c r="Q32" s="3">
        <f t="shared" si="7"/>
        <v>20.52</v>
      </c>
      <c r="R32" s="3">
        <f t="shared" si="8"/>
        <v>0</v>
      </c>
      <c r="S32" s="3">
        <f t="shared" si="8"/>
        <v>0</v>
      </c>
      <c r="T32" s="3">
        <f t="shared" si="8"/>
        <v>0</v>
      </c>
      <c r="U32" s="3">
        <f t="shared" si="8"/>
        <v>0</v>
      </c>
      <c r="V32" s="3" t="str">
        <f t="shared" si="9"/>
        <v>OK</v>
      </c>
      <c r="W32" s="3" t="str">
        <f t="shared" si="10"/>
        <v>OK</v>
      </c>
      <c r="AB32" s="16"/>
      <c r="AC32" s="16"/>
      <c r="AD32" s="16"/>
      <c r="AE32" s="16"/>
      <c r="AF32" s="16"/>
    </row>
    <row r="33" spans="1:32" s="20" customFormat="1" x14ac:dyDescent="0.4">
      <c r="A33" s="33">
        <f>I8</f>
        <v>2341</v>
      </c>
      <c r="B33" s="39">
        <v>60</v>
      </c>
      <c r="C33" s="3">
        <f t="shared" si="3"/>
        <v>132</v>
      </c>
      <c r="D33" s="3">
        <f t="shared" si="4"/>
        <v>184.19640000000001</v>
      </c>
      <c r="E33" s="3">
        <f t="shared" si="5"/>
        <v>64.419300000000007</v>
      </c>
      <c r="F33" s="3">
        <f t="shared" si="6"/>
        <v>9.4903920000000017</v>
      </c>
      <c r="G33" s="3">
        <f t="shared" si="2"/>
        <v>2.7540000000000002E-2</v>
      </c>
      <c r="H33" s="3">
        <f t="shared" si="2"/>
        <v>0.1908</v>
      </c>
      <c r="I33" s="3">
        <f t="shared" si="2"/>
        <v>0.03</v>
      </c>
      <c r="J33" s="3">
        <f t="shared" si="2"/>
        <v>6.0000000000000006E-4</v>
      </c>
      <c r="K33" s="3">
        <f t="shared" si="2"/>
        <v>3.0000000000000001E-3</v>
      </c>
      <c r="L33" s="3">
        <f t="shared" si="2"/>
        <v>1.422E-2</v>
      </c>
      <c r="M33" s="3">
        <f t="shared" si="2"/>
        <v>4.4639999999999999E-2</v>
      </c>
      <c r="N33" s="3">
        <f t="shared" si="2"/>
        <v>0</v>
      </c>
      <c r="O33" s="3">
        <f t="shared" si="2"/>
        <v>0</v>
      </c>
      <c r="P33" s="3">
        <f t="shared" si="2"/>
        <v>32.64</v>
      </c>
      <c r="Q33" s="3">
        <f t="shared" si="7"/>
        <v>32.4</v>
      </c>
      <c r="R33" s="3">
        <f t="shared" si="8"/>
        <v>0</v>
      </c>
      <c r="S33" s="3">
        <f t="shared" si="8"/>
        <v>0</v>
      </c>
      <c r="T33" s="3">
        <f t="shared" si="8"/>
        <v>0</v>
      </c>
      <c r="U33" s="3">
        <f t="shared" si="8"/>
        <v>0</v>
      </c>
      <c r="V33" s="3" t="str">
        <f t="shared" si="9"/>
        <v>OK</v>
      </c>
      <c r="W33" s="3" t="str">
        <f t="shared" si="10"/>
        <v>OK</v>
      </c>
      <c r="AB33" s="16"/>
      <c r="AC33" s="16"/>
      <c r="AD33" s="16"/>
      <c r="AE33" s="16"/>
      <c r="AF33" s="16"/>
    </row>
    <row r="34" spans="1:32" s="20" customFormat="1" x14ac:dyDescent="0.4">
      <c r="A34" s="33" t="str">
        <f>J8</f>
        <v>Tyriet 8</v>
      </c>
      <c r="B34" s="39">
        <v>60</v>
      </c>
      <c r="C34" s="3">
        <f t="shared" si="3"/>
        <v>132</v>
      </c>
      <c r="D34" s="3">
        <f t="shared" si="4"/>
        <v>184.19640000000001</v>
      </c>
      <c r="E34" s="3">
        <f t="shared" si="5"/>
        <v>64.419300000000007</v>
      </c>
      <c r="F34" s="3">
        <f t="shared" si="6"/>
        <v>9.4903920000000017</v>
      </c>
      <c r="G34" s="3">
        <f t="shared" si="2"/>
        <v>2.7540000000000002E-2</v>
      </c>
      <c r="H34" s="3">
        <f t="shared" si="2"/>
        <v>0.1908</v>
      </c>
      <c r="I34" s="3">
        <f t="shared" si="2"/>
        <v>0.03</v>
      </c>
      <c r="J34" s="3">
        <f t="shared" si="2"/>
        <v>6.0000000000000006E-4</v>
      </c>
      <c r="K34" s="3">
        <f t="shared" si="2"/>
        <v>3.0000000000000001E-3</v>
      </c>
      <c r="L34" s="3">
        <f t="shared" si="2"/>
        <v>1.422E-2</v>
      </c>
      <c r="M34" s="3">
        <f t="shared" si="2"/>
        <v>4.4639999999999999E-2</v>
      </c>
      <c r="N34" s="3">
        <f t="shared" si="2"/>
        <v>0</v>
      </c>
      <c r="O34" s="3">
        <f t="shared" si="2"/>
        <v>0</v>
      </c>
      <c r="P34" s="3">
        <f t="shared" si="2"/>
        <v>32.64</v>
      </c>
      <c r="Q34" s="3">
        <f t="shared" si="7"/>
        <v>32.4</v>
      </c>
      <c r="R34" s="3">
        <f t="shared" si="8"/>
        <v>0</v>
      </c>
      <c r="S34" s="3">
        <f t="shared" si="8"/>
        <v>0</v>
      </c>
      <c r="T34" s="3">
        <f t="shared" si="8"/>
        <v>0</v>
      </c>
      <c r="U34" s="3">
        <f t="shared" si="8"/>
        <v>0</v>
      </c>
      <c r="V34" s="3" t="str">
        <f t="shared" si="9"/>
        <v>OK</v>
      </c>
      <c r="W34" s="3" t="str">
        <f t="shared" si="10"/>
        <v>OK</v>
      </c>
      <c r="AB34" s="16"/>
      <c r="AC34" s="16"/>
      <c r="AD34" s="16"/>
      <c r="AE34" s="16"/>
      <c r="AF34" s="16"/>
    </row>
    <row r="35" spans="1:32" s="20" customFormat="1" x14ac:dyDescent="0.4">
      <c r="A35" s="33" t="str">
        <f>K8</f>
        <v>Tyriet 9</v>
      </c>
      <c r="B35" s="39">
        <v>51</v>
      </c>
      <c r="C35" s="3">
        <f t="shared" si="3"/>
        <v>112.2</v>
      </c>
      <c r="D35" s="3">
        <f t="shared" si="4"/>
        <v>156.56694000000002</v>
      </c>
      <c r="E35" s="3">
        <f t="shared" si="5"/>
        <v>54.756405000000008</v>
      </c>
      <c r="F35" s="3">
        <f t="shared" si="6"/>
        <v>8.0668332000000014</v>
      </c>
      <c r="G35" s="3">
        <f t="shared" si="2"/>
        <v>2.3409000000000003E-2</v>
      </c>
      <c r="H35" s="3">
        <f t="shared" si="2"/>
        <v>0.16218000000000002</v>
      </c>
      <c r="I35" s="3">
        <f t="shared" si="2"/>
        <v>2.5500000000000002E-2</v>
      </c>
      <c r="J35" s="3">
        <f t="shared" si="2"/>
        <v>5.1000000000000004E-4</v>
      </c>
      <c r="K35" s="3">
        <f t="shared" si="2"/>
        <v>2.5500000000000002E-3</v>
      </c>
      <c r="L35" s="3">
        <f t="shared" si="2"/>
        <v>1.2086999999999999E-2</v>
      </c>
      <c r="M35" s="3">
        <f t="shared" si="2"/>
        <v>3.7943999999999999E-2</v>
      </c>
      <c r="N35" s="3">
        <f t="shared" si="2"/>
        <v>0</v>
      </c>
      <c r="O35" s="3">
        <f t="shared" si="2"/>
        <v>0</v>
      </c>
      <c r="P35" s="3">
        <f t="shared" si="2"/>
        <v>27.744000000000003</v>
      </c>
      <c r="Q35" s="3">
        <f t="shared" si="7"/>
        <v>27.54</v>
      </c>
      <c r="R35" s="3">
        <f t="shared" si="8"/>
        <v>0</v>
      </c>
      <c r="S35" s="3">
        <f t="shared" si="8"/>
        <v>0</v>
      </c>
      <c r="T35" s="3">
        <f t="shared" si="8"/>
        <v>0</v>
      </c>
      <c r="U35" s="3">
        <f t="shared" si="8"/>
        <v>0</v>
      </c>
      <c r="V35" s="3" t="str">
        <f t="shared" si="9"/>
        <v>OK</v>
      </c>
      <c r="W35" s="3" t="str">
        <f t="shared" si="10"/>
        <v>OK</v>
      </c>
      <c r="AB35" s="16"/>
      <c r="AC35" s="16"/>
      <c r="AD35" s="16"/>
      <c r="AE35" s="16"/>
      <c r="AF35" s="16"/>
    </row>
    <row r="36" spans="1:32" s="20" customFormat="1" x14ac:dyDescent="0.4">
      <c r="A36" s="33">
        <f>L8</f>
        <v>1479</v>
      </c>
      <c r="B36" s="39">
        <v>60</v>
      </c>
      <c r="C36" s="3">
        <f t="shared" si="3"/>
        <v>132</v>
      </c>
      <c r="D36" s="3">
        <f t="shared" si="4"/>
        <v>184.19640000000001</v>
      </c>
      <c r="E36" s="3">
        <f t="shared" si="5"/>
        <v>64.419300000000007</v>
      </c>
      <c r="F36" s="3">
        <f t="shared" si="6"/>
        <v>9.4903920000000017</v>
      </c>
      <c r="G36" s="3">
        <f t="shared" si="2"/>
        <v>2.7540000000000002E-2</v>
      </c>
      <c r="H36" s="3">
        <f t="shared" si="2"/>
        <v>0.1908</v>
      </c>
      <c r="I36" s="3">
        <f t="shared" si="2"/>
        <v>0.03</v>
      </c>
      <c r="J36" s="3">
        <f t="shared" si="2"/>
        <v>6.0000000000000006E-4</v>
      </c>
      <c r="K36" s="3">
        <f t="shared" si="2"/>
        <v>3.0000000000000001E-3</v>
      </c>
      <c r="L36" s="3">
        <f t="shared" si="2"/>
        <v>1.422E-2</v>
      </c>
      <c r="M36" s="3">
        <f t="shared" si="2"/>
        <v>4.4639999999999999E-2</v>
      </c>
      <c r="N36" s="3">
        <f t="shared" si="2"/>
        <v>0</v>
      </c>
      <c r="O36" s="3">
        <f t="shared" si="2"/>
        <v>0</v>
      </c>
      <c r="P36" s="3">
        <f t="shared" si="2"/>
        <v>32.64</v>
      </c>
      <c r="Q36" s="3">
        <f t="shared" si="7"/>
        <v>32.4</v>
      </c>
      <c r="R36" s="3">
        <f t="shared" si="8"/>
        <v>0</v>
      </c>
      <c r="S36" s="3">
        <f t="shared" si="8"/>
        <v>0</v>
      </c>
      <c r="T36" s="3">
        <f t="shared" si="8"/>
        <v>0</v>
      </c>
      <c r="U36" s="3">
        <f t="shared" si="8"/>
        <v>0</v>
      </c>
      <c r="V36" s="3" t="str">
        <f t="shared" si="9"/>
        <v>OK</v>
      </c>
      <c r="W36" s="3" t="str">
        <f t="shared" si="10"/>
        <v>OK</v>
      </c>
      <c r="AB36" s="16"/>
      <c r="AC36" s="16"/>
      <c r="AD36" s="16"/>
      <c r="AE36" s="16"/>
      <c r="AF36" s="16"/>
    </row>
    <row r="37" spans="1:32" s="20" customFormat="1" x14ac:dyDescent="0.4">
      <c r="A37" s="33">
        <f>M8</f>
        <v>1897</v>
      </c>
      <c r="B37" s="39">
        <v>38</v>
      </c>
      <c r="C37" s="3">
        <f t="shared" si="3"/>
        <v>83.600000000000009</v>
      </c>
      <c r="D37" s="3">
        <f t="shared" si="4"/>
        <v>116.65772</v>
      </c>
      <c r="E37" s="3">
        <f t="shared" si="5"/>
        <v>40.798890000000007</v>
      </c>
      <c r="F37" s="3">
        <f t="shared" si="6"/>
        <v>6.0105816000000001</v>
      </c>
      <c r="G37" s="3">
        <f t="shared" si="2"/>
        <v>1.7442000000000003E-2</v>
      </c>
      <c r="H37" s="3">
        <f t="shared" si="2"/>
        <v>0.12084</v>
      </c>
      <c r="I37" s="3">
        <f t="shared" si="2"/>
        <v>1.9E-2</v>
      </c>
      <c r="J37" s="3">
        <f t="shared" si="2"/>
        <v>3.8000000000000002E-4</v>
      </c>
      <c r="K37" s="3">
        <f t="shared" si="2"/>
        <v>1.9E-3</v>
      </c>
      <c r="L37" s="3">
        <f t="shared" si="2"/>
        <v>9.0060000000000001E-3</v>
      </c>
      <c r="M37" s="3">
        <f t="shared" si="2"/>
        <v>2.8271999999999999E-2</v>
      </c>
      <c r="N37" s="3">
        <f t="shared" si="2"/>
        <v>0</v>
      </c>
      <c r="O37" s="3">
        <f t="shared" si="2"/>
        <v>0</v>
      </c>
      <c r="P37" s="3">
        <f t="shared" si="2"/>
        <v>20.672000000000001</v>
      </c>
      <c r="Q37" s="3">
        <f t="shared" si="7"/>
        <v>20.52</v>
      </c>
      <c r="R37" s="3">
        <f t="shared" si="8"/>
        <v>0</v>
      </c>
      <c r="S37" s="3">
        <f t="shared" si="8"/>
        <v>0</v>
      </c>
      <c r="T37" s="3">
        <f t="shared" si="8"/>
        <v>0</v>
      </c>
      <c r="U37" s="3">
        <f t="shared" si="8"/>
        <v>0</v>
      </c>
      <c r="V37" s="3" t="str">
        <f t="shared" si="9"/>
        <v>OK</v>
      </c>
      <c r="W37" s="3" t="str">
        <f t="shared" si="10"/>
        <v>OK</v>
      </c>
      <c r="AB37" s="16"/>
      <c r="AC37" s="16"/>
      <c r="AD37" s="16"/>
      <c r="AE37" s="16"/>
      <c r="AF37" s="16"/>
    </row>
    <row r="38" spans="1:32" s="20" customFormat="1" x14ac:dyDescent="0.4">
      <c r="A38" s="33">
        <f>N8</f>
        <v>2672</v>
      </c>
      <c r="B38" s="39">
        <v>51</v>
      </c>
      <c r="C38" s="3">
        <f t="shared" si="3"/>
        <v>112.2</v>
      </c>
      <c r="D38" s="3">
        <f t="shared" si="4"/>
        <v>156.56694000000002</v>
      </c>
      <c r="E38" s="3">
        <f t="shared" si="5"/>
        <v>54.756405000000008</v>
      </c>
      <c r="F38" s="3">
        <f t="shared" si="6"/>
        <v>8.0668332000000014</v>
      </c>
      <c r="G38" s="3">
        <f t="shared" si="2"/>
        <v>2.3409000000000003E-2</v>
      </c>
      <c r="H38" s="3">
        <f t="shared" si="2"/>
        <v>0.16218000000000002</v>
      </c>
      <c r="I38" s="3">
        <f t="shared" si="2"/>
        <v>2.5500000000000002E-2</v>
      </c>
      <c r="J38" s="3">
        <f t="shared" si="2"/>
        <v>5.1000000000000004E-4</v>
      </c>
      <c r="K38" s="3">
        <f t="shared" si="2"/>
        <v>2.5500000000000002E-3</v>
      </c>
      <c r="L38" s="3">
        <f t="shared" si="2"/>
        <v>1.2086999999999999E-2</v>
      </c>
      <c r="M38" s="3">
        <f t="shared" si="2"/>
        <v>3.7943999999999999E-2</v>
      </c>
      <c r="N38" s="3">
        <f t="shared" si="2"/>
        <v>0</v>
      </c>
      <c r="O38" s="3">
        <f t="shared" si="2"/>
        <v>0</v>
      </c>
      <c r="P38" s="3">
        <f t="shared" si="2"/>
        <v>27.744000000000003</v>
      </c>
      <c r="Q38" s="3">
        <f t="shared" si="7"/>
        <v>27.54</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t="str">
        <f>O8</f>
        <v>3962 + 4273</v>
      </c>
      <c r="B39" s="39">
        <v>51</v>
      </c>
      <c r="C39" s="3">
        <f t="shared" si="3"/>
        <v>112.2</v>
      </c>
      <c r="D39" s="3">
        <f t="shared" si="4"/>
        <v>156.56694000000002</v>
      </c>
      <c r="E39" s="3">
        <f t="shared" si="5"/>
        <v>54.756405000000008</v>
      </c>
      <c r="F39" s="3">
        <f t="shared" si="6"/>
        <v>8.0668332000000014</v>
      </c>
      <c r="G39" s="3">
        <f t="shared" si="2"/>
        <v>2.3409000000000003E-2</v>
      </c>
      <c r="H39" s="3">
        <f t="shared" si="2"/>
        <v>0.16218000000000002</v>
      </c>
      <c r="I39" s="3">
        <f t="shared" si="2"/>
        <v>2.5500000000000002E-2</v>
      </c>
      <c r="J39" s="3">
        <f t="shared" si="2"/>
        <v>5.1000000000000004E-4</v>
      </c>
      <c r="K39" s="3">
        <f t="shared" si="2"/>
        <v>2.5500000000000002E-3</v>
      </c>
      <c r="L39" s="3">
        <f t="shared" si="2"/>
        <v>1.2086999999999999E-2</v>
      </c>
      <c r="M39" s="3">
        <f t="shared" si="2"/>
        <v>3.7943999999999999E-2</v>
      </c>
      <c r="N39" s="3">
        <f t="shared" si="2"/>
        <v>0</v>
      </c>
      <c r="O39" s="3">
        <f t="shared" si="2"/>
        <v>0</v>
      </c>
      <c r="P39" s="3">
        <f t="shared" si="2"/>
        <v>27.744000000000003</v>
      </c>
      <c r="Q39" s="3">
        <f t="shared" si="7"/>
        <v>27.54</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topLeftCell="B1" zoomScale="70" zoomScaleNormal="70" workbookViewId="0">
      <selection activeCell="H4" sqref="H4:J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8" t="s">
        <v>43</v>
      </c>
      <c r="B1" s="88"/>
      <c r="C1" s="99" t="str">
        <f>'Dairy Partners Newcastle Emlun'!C1:E1</f>
        <v>PAN-005323</v>
      </c>
      <c r="D1" s="99"/>
      <c r="E1" s="99"/>
      <c r="F1" s="88" t="s">
        <v>47</v>
      </c>
      <c r="G1" s="88"/>
      <c r="H1" s="98">
        <f>'Dairy Partners Newcastle Emlun'!H1:J1</f>
        <v>49</v>
      </c>
      <c r="I1" s="98"/>
      <c r="J1" s="98"/>
      <c r="AB1" s="45"/>
      <c r="AC1" s="45"/>
      <c r="AD1" s="45"/>
      <c r="AE1" s="45" t="s">
        <v>91</v>
      </c>
      <c r="AF1" s="45" t="s">
        <v>92</v>
      </c>
    </row>
    <row r="2" spans="1:32" ht="14.15" x14ac:dyDescent="0.35">
      <c r="A2" s="88" t="s">
        <v>106</v>
      </c>
      <c r="B2" s="88"/>
      <c r="C2" s="100" t="str">
        <f>'Dairy Partners Newcastle Emlun'!C2:E2</f>
        <v>EPR/AB3891CX</v>
      </c>
      <c r="D2" s="99"/>
      <c r="E2" s="99"/>
      <c r="F2" s="88" t="s">
        <v>52</v>
      </c>
      <c r="G2" s="88"/>
      <c r="H2" s="92" t="s">
        <v>116</v>
      </c>
      <c r="I2" s="92"/>
      <c r="J2" s="92"/>
      <c r="AB2" s="46" t="s">
        <v>61</v>
      </c>
      <c r="AC2" s="46" t="s">
        <v>80</v>
      </c>
      <c r="AD2" s="45" t="s">
        <v>88</v>
      </c>
      <c r="AE2" s="45" t="s">
        <v>73</v>
      </c>
      <c r="AF2" s="45">
        <v>8.4</v>
      </c>
    </row>
    <row r="3" spans="1:32" ht="14.15" x14ac:dyDescent="0.35">
      <c r="A3" s="89" t="s">
        <v>44</v>
      </c>
      <c r="B3" s="90"/>
      <c r="C3" s="98" t="str">
        <f>'Dairy Partners Newcastle Emlun'!C3:E3</f>
        <v>Mr Daniel James</v>
      </c>
      <c r="D3" s="98"/>
      <c r="E3" s="98"/>
      <c r="F3" s="88" t="s">
        <v>107</v>
      </c>
      <c r="G3" s="88"/>
      <c r="H3" s="92" t="s">
        <v>89</v>
      </c>
      <c r="I3" s="92"/>
      <c r="J3" s="92"/>
      <c r="AB3" s="46" t="s">
        <v>62</v>
      </c>
      <c r="AC3" s="46" t="s">
        <v>81</v>
      </c>
      <c r="AD3" s="45" t="s">
        <v>89</v>
      </c>
      <c r="AE3" s="45" t="s">
        <v>74</v>
      </c>
      <c r="AF3" s="45">
        <v>8.6</v>
      </c>
    </row>
    <row r="4" spans="1:32" ht="14.15" x14ac:dyDescent="0.35">
      <c r="A4" s="88" t="s">
        <v>0</v>
      </c>
      <c r="B4" s="88"/>
      <c r="C4" s="98" t="str">
        <f>'Dairy Partners Newcastle Emlun'!C4:E4</f>
        <v>Castell Malgywn Farm, Llechryd, Cardigan SA43 2QB</v>
      </c>
      <c r="D4" s="98"/>
      <c r="E4" s="98"/>
      <c r="F4" s="96" t="s">
        <v>1</v>
      </c>
      <c r="G4" s="96"/>
      <c r="H4" s="92" t="s">
        <v>119</v>
      </c>
      <c r="I4" s="92"/>
      <c r="J4" s="92"/>
      <c r="AB4" s="46" t="s">
        <v>57</v>
      </c>
      <c r="AC4" s="47" t="s">
        <v>82</v>
      </c>
      <c r="AD4" s="45" t="s">
        <v>90</v>
      </c>
      <c r="AE4" s="45" t="s">
        <v>75</v>
      </c>
      <c r="AF4" s="45">
        <v>8.8000000000000007</v>
      </c>
    </row>
    <row r="5" spans="1:32" ht="14.15" x14ac:dyDescent="0.35">
      <c r="A5" s="88" t="s">
        <v>51</v>
      </c>
      <c r="B5" s="88"/>
      <c r="C5" s="98" t="str">
        <f>'Dairy Partners Newcastle Emlun'!C5:E5</f>
        <v>Rohini Sawant</v>
      </c>
      <c r="D5" s="98"/>
      <c r="E5" s="98"/>
      <c r="F5" s="88" t="s">
        <v>45</v>
      </c>
      <c r="G5" s="88"/>
      <c r="H5" s="92">
        <v>5.47</v>
      </c>
      <c r="I5" s="92"/>
      <c r="J5" s="92"/>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8" t="s">
        <v>2</v>
      </c>
      <c r="B8" s="88"/>
      <c r="C8" s="56">
        <f>'Dairy Partners Newcastle Emlun'!C8</f>
        <v>8087</v>
      </c>
      <c r="D8" s="56">
        <f>'Dairy Partners Newcastle Emlun'!D8</f>
        <v>9792</v>
      </c>
      <c r="E8" s="56">
        <f>'Dairy Partners Newcastle Emlun'!E8</f>
        <v>1188</v>
      </c>
      <c r="F8" s="56">
        <f>'Dairy Partners Newcastle Emlun'!F8</f>
        <v>8262</v>
      </c>
      <c r="G8" s="56">
        <f>'Dairy Partners Newcastle Emlun'!G8</f>
        <v>165</v>
      </c>
      <c r="H8" s="56">
        <f>'Dairy Partners Newcastle Emlun'!H8</f>
        <v>438</v>
      </c>
      <c r="I8" s="56">
        <f>'Dairy Partners Newcastle Emlun'!I8</f>
        <v>2341</v>
      </c>
      <c r="J8" s="56" t="str">
        <f>'Dairy Partners Newcastle Emlun'!J8</f>
        <v>Tyriet 8</v>
      </c>
      <c r="K8" s="56" t="str">
        <f>'Dairy Partners Newcastle Emlun'!K8</f>
        <v>Tyriet 9</v>
      </c>
      <c r="L8" s="56">
        <f>'Dairy Partners Newcastle Emlun'!L8</f>
        <v>1479</v>
      </c>
      <c r="M8" s="56">
        <f>'Dairy Partners Newcastle Emlun'!M8</f>
        <v>1897</v>
      </c>
      <c r="N8" s="56">
        <f>'Dairy Partners Newcastle Emlun'!N8</f>
        <v>2672</v>
      </c>
      <c r="O8" s="56" t="str">
        <f>'Dairy Partners Newcastle Emlun'!O8</f>
        <v>3962 + 4273</v>
      </c>
      <c r="P8" s="56">
        <f>'Dairy Partners Newcastle Emlun'!P8</f>
        <v>0</v>
      </c>
      <c r="Q8" s="56">
        <f>'Dairy Partners Newcastle Emlun'!Q8</f>
        <v>0</v>
      </c>
      <c r="R8" s="56">
        <f>'Dairy Partners Newcastle Emlun'!R8</f>
        <v>0</v>
      </c>
      <c r="S8" s="56">
        <f>'Dairy Partners Newcastle Emlun'!S8</f>
        <v>0</v>
      </c>
      <c r="T8" s="56">
        <f>'Dairy Partners Newcastle Emlun'!T8</f>
        <v>0</v>
      </c>
      <c r="U8" s="56">
        <f>'Dairy Partners Newcastle Emlun'!U8</f>
        <v>0</v>
      </c>
      <c r="V8" s="56">
        <f>'Dairy Partners Newcastle Emlun'!V8</f>
        <v>0</v>
      </c>
      <c r="AB8" s="52"/>
      <c r="AC8" s="51"/>
      <c r="AD8" s="45"/>
      <c r="AE8" s="45" t="s">
        <v>98</v>
      </c>
      <c r="AF8" s="45">
        <v>2.1</v>
      </c>
    </row>
    <row r="9" spans="1:32" ht="14.15" x14ac:dyDescent="0.35">
      <c r="A9" s="88" t="s">
        <v>3</v>
      </c>
      <c r="B9" s="88"/>
      <c r="C9" s="56" t="str">
        <f>'Dairy Partners Newcastle Emlun'!C9</f>
        <v>Mod</v>
      </c>
      <c r="D9" s="56" t="str">
        <f>'Dairy Partners Newcastle Emlun'!D9</f>
        <v>Mod</v>
      </c>
      <c r="E9" s="56" t="str">
        <f>'Dairy Partners Newcastle Emlun'!E9</f>
        <v>Mod</v>
      </c>
      <c r="F9" s="56" t="str">
        <f>'Dairy Partners Newcastle Emlun'!F9</f>
        <v>Mod</v>
      </c>
      <c r="G9" s="56" t="str">
        <f>'Dairy Partners Newcastle Emlun'!G9</f>
        <v>Mod</v>
      </c>
      <c r="H9" s="56" t="str">
        <f>'Dairy Partners Newcastle Emlun'!H9</f>
        <v>Mod</v>
      </c>
      <c r="I9" s="56" t="str">
        <f>'Dairy Partners Newcastle Emlun'!I9</f>
        <v>Mod</v>
      </c>
      <c r="J9" s="56" t="str">
        <f>'Dairy Partners Newcastle Emlun'!J9</f>
        <v>Mod</v>
      </c>
      <c r="K9" s="56" t="str">
        <f>'Dairy Partners Newcastle Emlun'!K9</f>
        <v>Mod</v>
      </c>
      <c r="L9" s="56">
        <f>'Dairy Partners Newcastle Emlun'!L9</f>
        <v>1</v>
      </c>
      <c r="M9" s="56">
        <f>'Dairy Partners Newcastle Emlun'!M9</f>
        <v>1</v>
      </c>
      <c r="N9" s="56">
        <f>'Dairy Partners Newcastle Emlun'!N9</f>
        <v>1</v>
      </c>
      <c r="O9" s="56">
        <f>'Dairy Partners Newcastle Emlun'!O9</f>
        <v>1</v>
      </c>
      <c r="P9" s="56">
        <f>'Dairy Partners Newcastle Emlun'!P9</f>
        <v>0</v>
      </c>
      <c r="Q9" s="56">
        <f>'Dairy Partners Newcastle Emlun'!Q9</f>
        <v>0</v>
      </c>
      <c r="R9" s="56">
        <f>'Dairy Partners Newcastle Emlun'!R9</f>
        <v>0</v>
      </c>
      <c r="S9" s="56">
        <f>'Dairy Partners Newcastle Emlun'!S9</f>
        <v>0</v>
      </c>
      <c r="T9" s="56">
        <f>'Dairy Partners Newcastle Emlun'!T9</f>
        <v>0</v>
      </c>
      <c r="U9" s="56">
        <f>'Dairy Partners Newcastle Emlun'!U9</f>
        <v>0</v>
      </c>
      <c r="V9" s="56">
        <f>'Dairy Partners Newcastle Emlun'!V9</f>
        <v>0</v>
      </c>
      <c r="AB9" s="46"/>
      <c r="AC9" s="51"/>
      <c r="AD9" s="45"/>
      <c r="AE9" s="45" t="s">
        <v>77</v>
      </c>
      <c r="AF9" s="45">
        <v>5.9</v>
      </c>
    </row>
    <row r="10" spans="1:32" ht="14.15" x14ac:dyDescent="0.35">
      <c r="A10" s="88" t="s">
        <v>4</v>
      </c>
      <c r="B10" s="88"/>
      <c r="C10" s="56">
        <f>'Dairy Partners Newcastle Emlun'!C10</f>
        <v>6.3</v>
      </c>
      <c r="D10" s="56">
        <f>'Dairy Partners Newcastle Emlun'!D10</f>
        <v>6.3</v>
      </c>
      <c r="E10" s="56">
        <f>'Dairy Partners Newcastle Emlun'!E10</f>
        <v>6.1</v>
      </c>
      <c r="F10" s="56">
        <f>'Dairy Partners Newcastle Emlun'!F10</f>
        <v>6.3</v>
      </c>
      <c r="G10" s="56">
        <f>'Dairy Partners Newcastle Emlun'!G10</f>
        <v>6.2</v>
      </c>
      <c r="H10" s="56">
        <f>'Dairy Partners Newcastle Emlun'!H10</f>
        <v>5.9</v>
      </c>
      <c r="I10" s="56">
        <f>'Dairy Partners Newcastle Emlun'!I10</f>
        <v>6.1</v>
      </c>
      <c r="J10" s="56">
        <f>'Dairy Partners Newcastle Emlun'!J10</f>
        <v>5.7</v>
      </c>
      <c r="K10" s="56">
        <f>'Dairy Partners Newcastle Emlun'!K10</f>
        <v>5.6</v>
      </c>
      <c r="L10" s="56">
        <f>'Dairy Partners Newcastle Emlun'!L10</f>
        <v>6.4</v>
      </c>
      <c r="M10" s="56">
        <f>'Dairy Partners Newcastle Emlun'!M10</f>
        <v>6.3</v>
      </c>
      <c r="N10" s="56">
        <f>'Dairy Partners Newcastle Emlun'!N10</f>
        <v>6.1</v>
      </c>
      <c r="O10" s="56">
        <f>'Dairy Partners Newcastle Emlun'!O10</f>
        <v>5.7</v>
      </c>
      <c r="P10" s="56">
        <f>'Dairy Partners Newcastle Emlun'!P10</f>
        <v>0</v>
      </c>
      <c r="Q10" s="56">
        <f>'Dairy Partners Newcastle Emlun'!Q10</f>
        <v>0</v>
      </c>
      <c r="R10" s="56">
        <f>'Dairy Partners Newcastle Emlun'!R10</f>
        <v>0</v>
      </c>
      <c r="S10" s="56">
        <f>'Dairy Partners Newcastle Emlun'!S10</f>
        <v>0</v>
      </c>
      <c r="T10" s="56">
        <f>'Dairy Partners Newcastle Emlun'!T10</f>
        <v>0</v>
      </c>
      <c r="U10" s="56">
        <f>'Dairy Partners Newcastle Emlun'!U10</f>
        <v>0</v>
      </c>
      <c r="V10" s="56">
        <f>'Dairy Partners Newcastle Emlun'!V10</f>
        <v>0</v>
      </c>
      <c r="AB10" s="46"/>
      <c r="AC10" s="51"/>
      <c r="AD10" s="45"/>
      <c r="AE10" s="45" t="s">
        <v>78</v>
      </c>
      <c r="AF10" s="45">
        <v>1.4</v>
      </c>
    </row>
    <row r="11" spans="1:32" x14ac:dyDescent="0.4">
      <c r="A11" s="88" t="s">
        <v>5</v>
      </c>
      <c r="B11" s="88"/>
      <c r="C11" s="56">
        <f>'Dairy Partners Newcastle Emlun'!C11</f>
        <v>2</v>
      </c>
      <c r="D11" s="56">
        <f>'Dairy Partners Newcastle Emlun'!D11</f>
        <v>1</v>
      </c>
      <c r="E11" s="56">
        <f>'Dairy Partners Newcastle Emlun'!E11</f>
        <v>1</v>
      </c>
      <c r="F11" s="56">
        <f>'Dairy Partners Newcastle Emlun'!F11</f>
        <v>1</v>
      </c>
      <c r="G11" s="56">
        <f>'Dairy Partners Newcastle Emlun'!G11</f>
        <v>1</v>
      </c>
      <c r="H11" s="56">
        <f>'Dairy Partners Newcastle Emlun'!H11</f>
        <v>1</v>
      </c>
      <c r="I11" s="56">
        <f>'Dairy Partners Newcastle Emlun'!I11</f>
        <v>1</v>
      </c>
      <c r="J11" s="56">
        <f>'Dairy Partners Newcastle Emlun'!J11</f>
        <v>1</v>
      </c>
      <c r="K11" s="56">
        <f>'Dairy Partners Newcastle Emlun'!K11</f>
        <v>1</v>
      </c>
      <c r="L11" s="56">
        <f>'Dairy Partners Newcastle Emlun'!L11</f>
        <v>0</v>
      </c>
      <c r="M11" s="56">
        <f>'Dairy Partners Newcastle Emlun'!M11</f>
        <v>1</v>
      </c>
      <c r="N11" s="56">
        <f>'Dairy Partners Newcastle Emlun'!N11</f>
        <v>1</v>
      </c>
      <c r="O11" s="56">
        <f>'Dairy Partners Newcastle Emlun'!O11</f>
        <v>1</v>
      </c>
      <c r="P11" s="56">
        <f>'Dairy Partners Newcastle Emlun'!P11</f>
        <v>0</v>
      </c>
      <c r="Q11" s="56">
        <f>'Dairy Partners Newcastle Emlun'!Q11</f>
        <v>0</v>
      </c>
      <c r="R11" s="56">
        <f>'Dairy Partners Newcastle Emlun'!R11</f>
        <v>0</v>
      </c>
      <c r="S11" s="56">
        <f>'Dairy Partners Newcastle Emlun'!S11</f>
        <v>0</v>
      </c>
      <c r="T11" s="56">
        <f>'Dairy Partners Newcastle Emlun'!T11</f>
        <v>0</v>
      </c>
      <c r="U11" s="56">
        <f>'Dairy Partners Newcastle Emlun'!U11</f>
        <v>0</v>
      </c>
      <c r="V11" s="56">
        <f>'Dairy Partners Newcastle Emlun'!V11</f>
        <v>0</v>
      </c>
      <c r="AB11" s="12"/>
      <c r="AC11" s="12"/>
      <c r="AD11" s="12"/>
      <c r="AE11" s="12"/>
      <c r="AF11" s="12"/>
    </row>
    <row r="12" spans="1:32" ht="14.15" x14ac:dyDescent="0.35">
      <c r="A12" s="88" t="s">
        <v>6</v>
      </c>
      <c r="B12" s="88"/>
      <c r="C12" s="56">
        <f>'Dairy Partners Newcastle Emlun'!C12</f>
        <v>1</v>
      </c>
      <c r="D12" s="56">
        <f>'Dairy Partners Newcastle Emlun'!D12</f>
        <v>1</v>
      </c>
      <c r="E12" s="56">
        <f>'Dairy Partners Newcastle Emlun'!E12</f>
        <v>2</v>
      </c>
      <c r="F12" s="56">
        <f>'Dairy Partners Newcastle Emlun'!F12</f>
        <v>1</v>
      </c>
      <c r="G12" s="56">
        <f>'Dairy Partners Newcastle Emlun'!G12</f>
        <v>1</v>
      </c>
      <c r="H12" s="56">
        <f>'Dairy Partners Newcastle Emlun'!H12</f>
        <v>0</v>
      </c>
      <c r="I12" s="56">
        <f>'Dairy Partners Newcastle Emlun'!I12</f>
        <v>0</v>
      </c>
      <c r="J12" s="56">
        <f>'Dairy Partners Newcastle Emlun'!J12</f>
        <v>1</v>
      </c>
      <c r="K12" s="56">
        <f>'Dairy Partners Newcastle Emlun'!K12</f>
        <v>1</v>
      </c>
      <c r="L12" s="56">
        <f>'Dairy Partners Newcastle Emlun'!L12</f>
        <v>1</v>
      </c>
      <c r="M12" s="56">
        <f>'Dairy Partners Newcastle Emlun'!M12</f>
        <v>1</v>
      </c>
      <c r="N12" s="56">
        <f>'Dairy Partners Newcastle Emlun'!N12</f>
        <v>2</v>
      </c>
      <c r="O12" s="56">
        <f>'Dairy Partners Newcastle Emlun'!O12</f>
        <v>1</v>
      </c>
      <c r="P12" s="56">
        <f>'Dairy Partners Newcastle Emlun'!P12</f>
        <v>0</v>
      </c>
      <c r="Q12" s="56">
        <f>'Dairy Partners Newcastle Emlun'!Q12</f>
        <v>0</v>
      </c>
      <c r="R12" s="56">
        <f>'Dairy Partners Newcastle Emlun'!R12</f>
        <v>0</v>
      </c>
      <c r="S12" s="56">
        <f>'Dairy Partners Newcastle Emlun'!S12</f>
        <v>0</v>
      </c>
      <c r="T12" s="56">
        <f>'Dairy Partners Newcastle Emlun'!T12</f>
        <v>0</v>
      </c>
      <c r="U12" s="56">
        <f>'Dairy Partners Newcastle Emlun'!U12</f>
        <v>0</v>
      </c>
      <c r="V12" s="56">
        <f>'Dairy Partners Newcastle Emlun'!V12</f>
        <v>0</v>
      </c>
      <c r="AB12" s="46"/>
      <c r="AC12" s="51"/>
      <c r="AD12" s="45"/>
      <c r="AE12" s="45"/>
      <c r="AF12" s="45"/>
    </row>
    <row r="13" spans="1:32" ht="14.15" x14ac:dyDescent="0.35">
      <c r="A13" s="88" t="s">
        <v>7</v>
      </c>
      <c r="B13" s="88"/>
      <c r="C13" s="56">
        <f>'Dairy Partners Newcastle Emlun'!C13</f>
        <v>3</v>
      </c>
      <c r="D13" s="56">
        <f>'Dairy Partners Newcastle Emlun'!D13</f>
        <v>3</v>
      </c>
      <c r="E13" s="56">
        <f>'Dairy Partners Newcastle Emlun'!E13</f>
        <v>4</v>
      </c>
      <c r="F13" s="56">
        <f>'Dairy Partners Newcastle Emlun'!F13</f>
        <v>4</v>
      </c>
      <c r="G13" s="56">
        <f>'Dairy Partners Newcastle Emlun'!G13</f>
        <v>5</v>
      </c>
      <c r="H13" s="56">
        <f>'Dairy Partners Newcastle Emlun'!H13</f>
        <v>2</v>
      </c>
      <c r="I13" s="56">
        <f>'Dairy Partners Newcastle Emlun'!I13</f>
        <v>3</v>
      </c>
      <c r="J13" s="56">
        <f>'Dairy Partners Newcastle Emlun'!J13</f>
        <v>2</v>
      </c>
      <c r="K13" s="56">
        <f>'Dairy Partners Newcastle Emlun'!K13</f>
        <v>3</v>
      </c>
      <c r="L13" s="56">
        <f>'Dairy Partners Newcastle Emlun'!L13</f>
        <v>1</v>
      </c>
      <c r="M13" s="56">
        <f>'Dairy Partners Newcastle Emlun'!M13</f>
        <v>1</v>
      </c>
      <c r="N13" s="56">
        <f>'Dairy Partners Newcastle Emlun'!N13</f>
        <v>2</v>
      </c>
      <c r="O13" s="56">
        <f>'Dairy Partners Newcastle Emlun'!O13</f>
        <v>1</v>
      </c>
      <c r="P13" s="56">
        <f>'Dairy Partners Newcastle Emlun'!P13</f>
        <v>0</v>
      </c>
      <c r="Q13" s="56">
        <f>'Dairy Partners Newcastle Emlun'!Q13</f>
        <v>0</v>
      </c>
      <c r="R13" s="56">
        <f>'Dairy Partners Newcastle Emlun'!R13</f>
        <v>0</v>
      </c>
      <c r="S13" s="56">
        <f>'Dairy Partners Newcastle Emlun'!S13</f>
        <v>0</v>
      </c>
      <c r="T13" s="56">
        <f>'Dairy Partners Newcastle Emlun'!T13</f>
        <v>0</v>
      </c>
      <c r="U13" s="56">
        <f>'Dairy Partners Newcastle Emlun'!U13</f>
        <v>0</v>
      </c>
      <c r="V13" s="56">
        <f>'Dairy Partners Newcastle Emlun'!V13</f>
        <v>0</v>
      </c>
      <c r="AB13" s="46"/>
      <c r="AC13" s="51"/>
      <c r="AD13" s="45"/>
      <c r="AE13" s="45"/>
      <c r="AF13" s="45"/>
    </row>
    <row r="14" spans="1:32" x14ac:dyDescent="0.4">
      <c r="A14" s="87" t="s">
        <v>8</v>
      </c>
      <c r="B14" s="87"/>
      <c r="C14" s="57" t="str">
        <f>'Dairy Partners Newcastle Emlun'!C14</f>
        <v>Grass Silage (25% DM)</v>
      </c>
      <c r="D14" s="57" t="str">
        <f>'Dairy Partners Newcastle Emlun'!D14</f>
        <v>Grass Silage (25% DM)</v>
      </c>
      <c r="E14" s="57" t="str">
        <f>'Dairy Partners Newcastle Emlun'!E14</f>
        <v>Grass Silage (25% DM)</v>
      </c>
      <c r="F14" s="57" t="str">
        <f>'Dairy Partners Newcastle Emlun'!F14</f>
        <v>Grass Silage (25% DM)</v>
      </c>
      <c r="G14" s="57" t="str">
        <f>'Dairy Partners Newcastle Emlun'!G14</f>
        <v>Grass Silage (25% DM)</v>
      </c>
      <c r="H14" s="57" t="str">
        <f>'Dairy Partners Newcastle Emlun'!H14</f>
        <v>Grass Silage (25% DM)</v>
      </c>
      <c r="I14" s="57" t="str">
        <f>'Dairy Partners Newcastle Emlun'!I14</f>
        <v>Grass Silage (25% DM)</v>
      </c>
      <c r="J14" s="57" t="str">
        <f>'Dairy Partners Newcastle Emlun'!J14</f>
        <v>Grass Silage (25% DM)</v>
      </c>
      <c r="K14" s="57" t="str">
        <f>'Dairy Partners Newcastle Emlun'!K14</f>
        <v>Grass Silage (25% DM)</v>
      </c>
      <c r="L14" s="57" t="str">
        <f>'Dairy Partners Newcastle Emlun'!L14</f>
        <v>Spring wheat/barley</v>
      </c>
      <c r="M14" s="57" t="str">
        <f>'Dairy Partners Newcastle Emlun'!M14</f>
        <v>Spring wheat/barley</v>
      </c>
      <c r="N14" s="57" t="str">
        <f>'Dairy Partners Newcastle Emlun'!N14</f>
        <v>Winter wheat/barley</v>
      </c>
      <c r="O14" s="57" t="str">
        <f>'Dairy Partners Newcastle Emlun'!O14</f>
        <v>Winter wheat/barley</v>
      </c>
      <c r="P14" s="57">
        <f>'Dairy Partners Newcastle Emlun'!P14</f>
        <v>0</v>
      </c>
      <c r="Q14" s="57">
        <f>'Dairy Partners Newcastle Emlun'!Q14</f>
        <v>0</v>
      </c>
      <c r="R14" s="57">
        <f>'Dairy Partners Newcastle Emlun'!R14</f>
        <v>0</v>
      </c>
      <c r="S14" s="57">
        <f>'Dairy Partners Newcastle Emlun'!S14</f>
        <v>0</v>
      </c>
      <c r="T14" s="57">
        <f>'Dairy Partners Newcastle Emlun'!T14</f>
        <v>0</v>
      </c>
      <c r="U14" s="57">
        <f>'Dairy Partners Newcastle Emlun'!U14</f>
        <v>0</v>
      </c>
      <c r="V14" s="57">
        <f>'Dairy Partners Newcastle Emlun'!V14</f>
        <v>0</v>
      </c>
    </row>
    <row r="15" spans="1:32" x14ac:dyDescent="0.4">
      <c r="A15" s="96" t="s">
        <v>9</v>
      </c>
      <c r="B15" s="96"/>
      <c r="C15" s="56">
        <f>'Dairy Partners Newcastle Emlun'!C15</f>
        <v>47</v>
      </c>
      <c r="D15" s="56">
        <f>'Dairy Partners Newcastle Emlun'!D15</f>
        <v>32</v>
      </c>
      <c r="E15" s="56">
        <f>'Dairy Partners Newcastle Emlun'!E15</f>
        <v>32</v>
      </c>
      <c r="F15" s="56">
        <f>'Dairy Partners Newcastle Emlun'!F15</f>
        <v>32</v>
      </c>
      <c r="G15" s="56">
        <f>'Dairy Partners Newcastle Emlun'!G15</f>
        <v>32</v>
      </c>
      <c r="H15" s="56">
        <f>'Dairy Partners Newcastle Emlun'!H15</f>
        <v>32</v>
      </c>
      <c r="I15" s="56">
        <f>'Dairy Partners Newcastle Emlun'!I15</f>
        <v>47</v>
      </c>
      <c r="J15" s="56">
        <f>'Dairy Partners Newcastle Emlun'!J15</f>
        <v>47</v>
      </c>
      <c r="K15" s="56">
        <f>'Dairy Partners Newcastle Emlun'!K15</f>
        <v>47</v>
      </c>
      <c r="L15" s="56">
        <f>'Dairy Partners Newcastle Emlun'!L15</f>
        <v>6</v>
      </c>
      <c r="M15" s="56">
        <f>'Dairy Partners Newcastle Emlun'!M15</f>
        <v>6</v>
      </c>
      <c r="N15" s="56">
        <f>'Dairy Partners Newcastle Emlun'!N15</f>
        <v>8</v>
      </c>
      <c r="O15" s="56">
        <f>'Dairy Partners Newcastle Emlun'!O15</f>
        <v>8</v>
      </c>
      <c r="P15" s="56">
        <f>'Dairy Partners Newcastle Emlun'!P15</f>
        <v>0</v>
      </c>
      <c r="Q15" s="56">
        <f>'Dairy Partners Newcastle Emlun'!Q15</f>
        <v>0</v>
      </c>
      <c r="R15" s="56">
        <f>'Dairy Partners Newcastle Emlun'!R15</f>
        <v>0</v>
      </c>
      <c r="S15" s="56">
        <f>'Dairy Partners Newcastle Emlun'!S15</f>
        <v>0</v>
      </c>
      <c r="T15" s="56">
        <f>'Dairy Partners Newcastle Emlun'!T15</f>
        <v>0</v>
      </c>
      <c r="U15" s="56">
        <f>'Dairy Partners Newcastle Emlun'!U15</f>
        <v>0</v>
      </c>
      <c r="V15" s="56">
        <f>'Dairy Partners Newcastle Emlun'!V15</f>
        <v>0</v>
      </c>
    </row>
    <row r="16" spans="1:32" x14ac:dyDescent="0.4">
      <c r="A16" s="87" t="s">
        <v>46</v>
      </c>
      <c r="B16" s="87"/>
      <c r="C16" s="57" t="str">
        <f>'Dairy Partners Newcastle Emlun'!C16</f>
        <v>Medium/Clay</v>
      </c>
      <c r="D16" s="57" t="str">
        <f>'Dairy Partners Newcastle Emlun'!D16</f>
        <v>Medium/Clay</v>
      </c>
      <c r="E16" s="57" t="str">
        <f>'Dairy Partners Newcastle Emlun'!E16</f>
        <v>Medium/Clay</v>
      </c>
      <c r="F16" s="57" t="str">
        <f>'Dairy Partners Newcastle Emlun'!F16</f>
        <v>Medium/Clay</v>
      </c>
      <c r="G16" s="57" t="str">
        <f>'Dairy Partners Newcastle Emlun'!G16</f>
        <v>Medium/Clay</v>
      </c>
      <c r="H16" s="57" t="str">
        <f>'Dairy Partners Newcastle Emlun'!H16</f>
        <v>Medium/Clay</v>
      </c>
      <c r="I16" s="57" t="str">
        <f>'Dairy Partners Newcastle Emlun'!I16</f>
        <v>Medium/Clay</v>
      </c>
      <c r="J16" s="57" t="str">
        <f>'Dairy Partners Newcastle Emlun'!J16</f>
        <v>Medium/Clay</v>
      </c>
      <c r="K16" s="57" t="str">
        <f>'Dairy Partners Newcastle Emlun'!K16</f>
        <v>Medium/Clay</v>
      </c>
      <c r="L16" s="57" t="str">
        <f>'Dairy Partners Newcastle Emlun'!L16</f>
        <v>Medium/Clay</v>
      </c>
      <c r="M16" s="57" t="str">
        <f>'Dairy Partners Newcastle Emlun'!M16</f>
        <v>Medium/Clay</v>
      </c>
      <c r="N16" s="57" t="str">
        <f>'Dairy Partners Newcastle Emlun'!N16</f>
        <v>Medium/Clay</v>
      </c>
      <c r="O16" s="57" t="str">
        <f>'Dairy Partners Newcastle Emlun'!O16</f>
        <v>Medium/Clay</v>
      </c>
      <c r="P16" s="57">
        <f>'Dairy Partners Newcastle Emlun'!P16</f>
        <v>0</v>
      </c>
      <c r="Q16" s="57">
        <f>'Dairy Partners Newcastle Emlun'!Q16</f>
        <v>0</v>
      </c>
      <c r="R16" s="57">
        <f>'Dairy Partners Newcastle Emlun'!R16</f>
        <v>0</v>
      </c>
      <c r="S16" s="57">
        <f>'Dairy Partners Newcastle Emlun'!S16</f>
        <v>0</v>
      </c>
      <c r="T16" s="57">
        <f>'Dairy Partners Newcastle Emlun'!T16</f>
        <v>0</v>
      </c>
      <c r="U16" s="57">
        <f>'Dairy Partners Newcastle Emlun'!U16</f>
        <v>0</v>
      </c>
      <c r="V16" s="57">
        <f>'Dairy Partners Newcastle Emlun'!V16</f>
        <v>0</v>
      </c>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79.899999999999991</v>
      </c>
      <c r="J17" s="42">
        <f t="shared" si="0"/>
        <v>79.899999999999991</v>
      </c>
      <c r="K17" s="42">
        <f t="shared" si="0"/>
        <v>79.899999999999991</v>
      </c>
      <c r="L17" s="42">
        <f t="shared" si="0"/>
        <v>51.599999999999994</v>
      </c>
      <c r="M17" s="42">
        <f t="shared" si="0"/>
        <v>51.599999999999994</v>
      </c>
      <c r="N17" s="42">
        <f t="shared" si="0"/>
        <v>67.2</v>
      </c>
      <c r="O17" s="42">
        <f t="shared" si="0"/>
        <v>67.2</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64.372517999999999</v>
      </c>
      <c r="D18" s="43">
        <f>$D28</f>
        <v>116.483604</v>
      </c>
      <c r="E18" s="43">
        <f>$D29</f>
        <v>116.483604</v>
      </c>
      <c r="F18" s="43">
        <f>$D30</f>
        <v>116.483604</v>
      </c>
      <c r="G18" s="43">
        <f>$D31</f>
        <v>116.483604</v>
      </c>
      <c r="H18" s="43">
        <f>$D32</f>
        <v>116.483604</v>
      </c>
      <c r="I18" s="43">
        <f>$D33</f>
        <v>116.483604</v>
      </c>
      <c r="J18" s="43">
        <f>$D34</f>
        <v>116.483604</v>
      </c>
      <c r="K18" s="43">
        <f>$D35</f>
        <v>116.483604</v>
      </c>
      <c r="L18" s="43">
        <f>$D36</f>
        <v>116.483604</v>
      </c>
      <c r="M18" s="43">
        <f>$D37</f>
        <v>116.483604</v>
      </c>
      <c r="N18" s="43">
        <f>$D38</f>
        <v>116.483604</v>
      </c>
      <c r="O18" s="43">
        <f>$D39</f>
        <v>116.483604</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-15.527481999999992</v>
      </c>
      <c r="D19" s="43">
        <f t="shared" ref="D19:V19" si="1">D18-D17</f>
        <v>62.083604000000001</v>
      </c>
      <c r="E19" s="43">
        <f t="shared" si="1"/>
        <v>62.083604000000001</v>
      </c>
      <c r="F19" s="43">
        <f t="shared" si="1"/>
        <v>62.083604000000001</v>
      </c>
      <c r="G19" s="43">
        <f t="shared" si="1"/>
        <v>62.083604000000001</v>
      </c>
      <c r="H19" s="43">
        <f t="shared" si="1"/>
        <v>62.083604000000001</v>
      </c>
      <c r="I19" s="43">
        <f t="shared" si="1"/>
        <v>36.583604000000008</v>
      </c>
      <c r="J19" s="43">
        <f t="shared" si="1"/>
        <v>36.583604000000008</v>
      </c>
      <c r="K19" s="43">
        <f t="shared" si="1"/>
        <v>36.583604000000008</v>
      </c>
      <c r="L19" s="43">
        <f t="shared" si="1"/>
        <v>64.883604000000005</v>
      </c>
      <c r="M19" s="43">
        <f t="shared" si="1"/>
        <v>64.883604000000005</v>
      </c>
      <c r="N19" s="43">
        <f t="shared" si="1"/>
        <v>49.283603999999997</v>
      </c>
      <c r="O19" s="43">
        <f t="shared" si="1"/>
        <v>49.283603999999997</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DECREASE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4.58</v>
      </c>
      <c r="C24" s="40">
        <v>0.21</v>
      </c>
      <c r="D24" s="40">
        <v>669</v>
      </c>
      <c r="E24" s="40">
        <v>279</v>
      </c>
      <c r="F24" s="40">
        <v>58.2</v>
      </c>
      <c r="G24" s="40">
        <v>0.35</v>
      </c>
      <c r="H24" s="40">
        <v>1.64</v>
      </c>
      <c r="I24" s="40">
        <v>0.5</v>
      </c>
      <c r="J24" s="40">
        <v>0.01</v>
      </c>
      <c r="K24" s="1">
        <v>0.05</v>
      </c>
      <c r="L24" s="40">
        <v>0.2</v>
      </c>
      <c r="M24" s="40">
        <v>0.36</v>
      </c>
      <c r="N24" s="40"/>
      <c r="O24" s="40"/>
      <c r="P24" s="40">
        <v>784</v>
      </c>
      <c r="Q24" s="40">
        <v>157</v>
      </c>
      <c r="R24" s="40"/>
      <c r="S24" s="40"/>
      <c r="T24" s="40"/>
      <c r="U24" s="40"/>
      <c r="V24" s="40">
        <v>1340</v>
      </c>
      <c r="W24" s="40">
        <v>1.6559999999999999</v>
      </c>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8087</v>
      </c>
      <c r="B27" s="39">
        <v>42</v>
      </c>
      <c r="C27" s="3">
        <f>IF(C$23="%w/w SAR",((C$24*10)*$B27),IF(C$23="%w/w DM",(((C$24*10)*($B$24/100))*$B27),IF(C$23="kg/t SAR",(C$24*$B27),IF(C$23="kg/t DM",((C$24*($B$24/100))*$B27),IF(C$23="mg/kg SAR",((C$24*0.001)*$B27),IF(C$23="mg/kg DM",(((C$24*0.001)*($B$24/100))*$B27),0))))))</f>
        <v>88.2</v>
      </c>
      <c r="D27" s="3">
        <f>(IF(D$23="%w/w SAR",((D$24*10)*$B27),IF(D$23="%w/w DM",(((D$24*10)*($B$24/100))*$B27),IF(D$23="kg/t SAR",(D$24*$B27),IF(D$23="kg/t DM",((D$24*($B$24/100))*$B27),IF(D$23="mg/kg SAR",((D$24*0.001)*$B27),IF(D$23="mg/kg DM",(((D$24*0.001)*($B$24/100))*$B27),"0")))))))*2.291</f>
        <v>64.372517999999999</v>
      </c>
      <c r="E27" s="3">
        <f>(IF(E$23="%w/w SAR",((E$24*10)*$B27),IF(E$23="%w/w DM",(((E$24*10)*($B$24/100))*$B27),IF(E$23="kg/t SAR",(E$24*$B27),IF(E$23="kg/t DM",((E$24*($B$24/100))*$B27),IF(E$23="mg/kg SAR",((E$24*0.001)*$B27),IF(E$23="mg/kg DM",(((E$24*0.001)*($B$24/100))*$B27),"0")))))))*1.205</f>
        <v>14.120190000000003</v>
      </c>
      <c r="F27" s="3">
        <f>(IF(F$23="%w/w SAR",((F$24*10)*$B27),IF(F$23="%w/w DM",(((F$24*10)*($B$24/100))*$B27),IF(F$23="kg/t SAR",(F$24*$B27),IF(F$23="kg/t DM",((F$24*($B$24/100))*$B27),IF(F$23="mg/kg SAR",((F$24*0.001)*$B27),IF(F$23="mg/kg DM",(((F$24*0.001)*($B$24/100))*$B27),"0")))))))*1.658</f>
        <v>4.0528151999999995</v>
      </c>
      <c r="G27" s="3">
        <f t="shared" ref="G27:P42" si="2">IF(G$23="%w/w SAR",((G$24*10)*$B27),IF(G$23="%w/w DM",(((G$24*10)*($B$24/100))*$B27),IF(G$23="kg/t SAR",(G$24*$B27),IF(G$23="kg/t DM",((G$24*($B$24/100))*$B27),IF(G$23="mg/kg SAR",((G$24*0.001)*$B27),IF(G$23="mg/kg DM",(((G$24*0.001)*($B$24/100))*$B27),0))))))</f>
        <v>1.47E-2</v>
      </c>
      <c r="H27" s="3">
        <f t="shared" si="2"/>
        <v>6.8879999999999997E-2</v>
      </c>
      <c r="I27" s="3">
        <f t="shared" si="2"/>
        <v>2.1000000000000001E-2</v>
      </c>
      <c r="J27" s="3">
        <f t="shared" si="2"/>
        <v>4.2000000000000002E-4</v>
      </c>
      <c r="K27" s="3">
        <f t="shared" si="2"/>
        <v>2.1000000000000003E-3</v>
      </c>
      <c r="L27" s="3">
        <f t="shared" si="2"/>
        <v>8.4000000000000012E-3</v>
      </c>
      <c r="M27" s="3">
        <f t="shared" si="2"/>
        <v>1.5119999999999998E-2</v>
      </c>
      <c r="N27" s="3">
        <f t="shared" si="2"/>
        <v>0</v>
      </c>
      <c r="O27" s="3">
        <f t="shared" si="2"/>
        <v>0</v>
      </c>
      <c r="P27" s="3">
        <f t="shared" si="2"/>
        <v>32.928000000000004</v>
      </c>
      <c r="Q27" s="3">
        <f>(IF(Q$23="%w/w SAR",((Q$24*10)*$B27),IF(Q$23="%w/w DM",(((Q$24*10)*($B$24/100))*$B27),IF(Q$23="kg/t SAR",(Q$24*$B27),IF(Q$23="kg/t DM",((Q$24*($B$24/100))*$B27),IF(Q$23="mg/kg SAR",((Q$24*0.001)*$B27),IF(Q$23="mg/kg DM",(((Q$24*0.001)*($B$24/100))*$B27),0)))))))*2.5</f>
        <v>16.484999999999999</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4">
      <c r="A28" s="58">
        <f>D8</f>
        <v>9792</v>
      </c>
      <c r="B28" s="39">
        <v>76</v>
      </c>
      <c r="C28" s="3">
        <f t="shared" ref="C28:C46" si="3">IF(C$23="%w/w SAR",((C$24*10)*$B28),IF(C$23="%w/w DM",(((C$24*10)*($B$24/100))*$B28),IF(C$23="kg/t SAR",(C$24*$B28),IF(C$23="kg/t DM",((C$24*($B$24/100))*$B28),IF(C$23="mg/kg SAR",((C$24*0.001)*$B28),IF(C$23="mg/kg DM",(((C$24*0.001)*($B$24/100))*$B28),0))))))</f>
        <v>159.6</v>
      </c>
      <c r="D28" s="3">
        <f t="shared" ref="D28:D46" si="4">(IF(D$23="%w/w SAR",((D$24*10)*$B28),IF(D$23="%w/w DM",(((D$24*10)*($B$24/100))*$B28),IF(D$23="kg/t SAR",(D$24*$B28),IF(D$23="kg/t DM",((D$24*($B$24/100))*$B28),IF(D$23="mg/kg SAR",((D$24*0.001)*$B28),IF(D$23="mg/kg DM",(((D$24*0.001)*($B$24/100))*$B28),"0")))))))*2.291</f>
        <v>116.483604</v>
      </c>
      <c r="E28" s="3">
        <f t="shared" ref="E28:E46" si="5">(IF(E$23="%w/w SAR",((E$24*10)*$B28),IF(E$23="%w/w DM",(((E$24*10)*($B$24/100))*$B28),IF(E$23="kg/t SAR",(E$24*$B28),IF(E$23="kg/t DM",((E$24*($B$24/100))*$B28),IF(E$23="mg/kg SAR",((E$24*0.001)*$B28),IF(E$23="mg/kg DM",(((E$24*0.001)*($B$24/100))*$B28),"0")))))))*1.205</f>
        <v>25.550820000000002</v>
      </c>
      <c r="F28" s="3">
        <f t="shared" ref="F28:F46" si="6">(IF(F$23="%w/w SAR",((F$24*10)*$B28),IF(F$23="%w/w DM",(((F$24*10)*($B$24/100))*$B28),IF(F$23="kg/t SAR",(F$24*$B28),IF(F$23="kg/t DM",((F$24*($B$24/100))*$B28),IF(F$23="mg/kg SAR",((F$24*0.001)*$B28),IF(F$23="mg/kg DM",(((F$24*0.001)*($B$24/100))*$B28),"0")))))))*1.658</f>
        <v>7.3336656000000007</v>
      </c>
      <c r="G28" s="3">
        <f t="shared" si="2"/>
        <v>2.6599999999999999E-2</v>
      </c>
      <c r="H28" s="3">
        <f t="shared" si="2"/>
        <v>0.12464</v>
      </c>
      <c r="I28" s="3">
        <f t="shared" si="2"/>
        <v>3.7999999999999999E-2</v>
      </c>
      <c r="J28" s="3">
        <f t="shared" si="2"/>
        <v>7.6000000000000004E-4</v>
      </c>
      <c r="K28" s="3">
        <f t="shared" si="2"/>
        <v>3.8E-3</v>
      </c>
      <c r="L28" s="3">
        <f t="shared" si="2"/>
        <v>1.52E-2</v>
      </c>
      <c r="M28" s="3">
        <f t="shared" si="2"/>
        <v>2.7359999999999999E-2</v>
      </c>
      <c r="N28" s="3">
        <f t="shared" si="2"/>
        <v>0</v>
      </c>
      <c r="O28" s="3">
        <f t="shared" si="2"/>
        <v>0</v>
      </c>
      <c r="P28" s="3">
        <f t="shared" si="2"/>
        <v>59.584000000000003</v>
      </c>
      <c r="Q28" s="3">
        <f t="shared" ref="Q28:Q46" si="7">(IF(Q$23="%w/w SAR",((Q$24*10)*$B28),IF(Q$23="%w/w DM",(((Q$24*10)*($B$24/100))*$B28),IF(Q$23="kg/t SAR",(Q$24*$B28),IF(Q$23="kg/t DM",((Q$24*($B$24/100))*$B28),IF(Q$23="mg/kg SAR",((Q$24*0.001)*$B28),IF(Q$23="mg/kg DM",(((Q$24*0.001)*($B$24/100))*$B28),0)))))))*2.5</f>
        <v>29.830000000000002</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t="str">
        <f t="shared" ref="W28:W46" si="10">IF($W$24="",0,IF($W$24&gt;4,"Not OK","OK"))</f>
        <v>OK</v>
      </c>
      <c r="AB28" s="16"/>
      <c r="AC28" s="16"/>
      <c r="AD28" s="16"/>
      <c r="AE28" s="16"/>
      <c r="AF28" s="16"/>
    </row>
    <row r="29" spans="1:32" s="20" customFormat="1" x14ac:dyDescent="0.4">
      <c r="A29" s="33">
        <f>E8</f>
        <v>1188</v>
      </c>
      <c r="B29" s="39">
        <v>76</v>
      </c>
      <c r="C29" s="3">
        <f t="shared" si="3"/>
        <v>159.6</v>
      </c>
      <c r="D29" s="3">
        <f t="shared" si="4"/>
        <v>116.483604</v>
      </c>
      <c r="E29" s="3">
        <f t="shared" si="5"/>
        <v>25.550820000000002</v>
      </c>
      <c r="F29" s="3">
        <f t="shared" si="6"/>
        <v>7.3336656000000007</v>
      </c>
      <c r="G29" s="3">
        <f t="shared" si="2"/>
        <v>2.6599999999999999E-2</v>
      </c>
      <c r="H29" s="3">
        <f t="shared" si="2"/>
        <v>0.12464</v>
      </c>
      <c r="I29" s="3">
        <f t="shared" si="2"/>
        <v>3.7999999999999999E-2</v>
      </c>
      <c r="J29" s="3">
        <f t="shared" si="2"/>
        <v>7.6000000000000004E-4</v>
      </c>
      <c r="K29" s="3">
        <f t="shared" si="2"/>
        <v>3.8E-3</v>
      </c>
      <c r="L29" s="3">
        <f t="shared" si="2"/>
        <v>1.52E-2</v>
      </c>
      <c r="M29" s="3">
        <f t="shared" si="2"/>
        <v>2.7359999999999999E-2</v>
      </c>
      <c r="N29" s="3">
        <f t="shared" si="2"/>
        <v>0</v>
      </c>
      <c r="O29" s="3">
        <f t="shared" si="2"/>
        <v>0</v>
      </c>
      <c r="P29" s="3">
        <f t="shared" si="2"/>
        <v>59.584000000000003</v>
      </c>
      <c r="Q29" s="3">
        <f t="shared" si="7"/>
        <v>29.830000000000002</v>
      </c>
      <c r="R29" s="3">
        <f t="shared" si="8"/>
        <v>0</v>
      </c>
      <c r="S29" s="3">
        <f t="shared" si="8"/>
        <v>0</v>
      </c>
      <c r="T29" s="3">
        <f t="shared" si="8"/>
        <v>0</v>
      </c>
      <c r="U29" s="3">
        <f t="shared" si="8"/>
        <v>0</v>
      </c>
      <c r="V29" s="3" t="str">
        <f t="shared" si="9"/>
        <v>OK</v>
      </c>
      <c r="W29" s="3" t="str">
        <f t="shared" si="10"/>
        <v>OK</v>
      </c>
      <c r="AB29" s="16"/>
      <c r="AC29" s="16"/>
      <c r="AD29" s="16"/>
      <c r="AE29" s="16"/>
      <c r="AF29" s="16"/>
    </row>
    <row r="30" spans="1:32" s="20" customFormat="1" x14ac:dyDescent="0.4">
      <c r="A30" s="33">
        <f>F8</f>
        <v>8262</v>
      </c>
      <c r="B30" s="39">
        <v>76</v>
      </c>
      <c r="C30" s="3">
        <f t="shared" si="3"/>
        <v>159.6</v>
      </c>
      <c r="D30" s="3">
        <f t="shared" si="4"/>
        <v>116.483604</v>
      </c>
      <c r="E30" s="3">
        <f t="shared" si="5"/>
        <v>25.550820000000002</v>
      </c>
      <c r="F30" s="3">
        <f t="shared" si="6"/>
        <v>7.3336656000000007</v>
      </c>
      <c r="G30" s="3">
        <f t="shared" si="2"/>
        <v>2.6599999999999999E-2</v>
      </c>
      <c r="H30" s="3">
        <f t="shared" si="2"/>
        <v>0.12464</v>
      </c>
      <c r="I30" s="3">
        <f t="shared" si="2"/>
        <v>3.7999999999999999E-2</v>
      </c>
      <c r="J30" s="3">
        <f t="shared" si="2"/>
        <v>7.6000000000000004E-4</v>
      </c>
      <c r="K30" s="3">
        <f t="shared" si="2"/>
        <v>3.8E-3</v>
      </c>
      <c r="L30" s="3">
        <f t="shared" si="2"/>
        <v>1.52E-2</v>
      </c>
      <c r="M30" s="3">
        <f t="shared" si="2"/>
        <v>2.7359999999999999E-2</v>
      </c>
      <c r="N30" s="3">
        <f t="shared" si="2"/>
        <v>0</v>
      </c>
      <c r="O30" s="3">
        <f t="shared" si="2"/>
        <v>0</v>
      </c>
      <c r="P30" s="3">
        <f t="shared" si="2"/>
        <v>59.584000000000003</v>
      </c>
      <c r="Q30" s="3">
        <f t="shared" si="7"/>
        <v>29.830000000000002</v>
      </c>
      <c r="R30" s="3">
        <f t="shared" si="8"/>
        <v>0</v>
      </c>
      <c r="S30" s="3">
        <f t="shared" si="8"/>
        <v>0</v>
      </c>
      <c r="T30" s="3">
        <f t="shared" si="8"/>
        <v>0</v>
      </c>
      <c r="U30" s="3">
        <f t="shared" si="8"/>
        <v>0</v>
      </c>
      <c r="V30" s="3" t="str">
        <f t="shared" si="9"/>
        <v>OK</v>
      </c>
      <c r="W30" s="3" t="str">
        <f t="shared" si="10"/>
        <v>OK</v>
      </c>
      <c r="AB30" s="16"/>
      <c r="AC30" s="16"/>
      <c r="AD30" s="16"/>
      <c r="AE30" s="16"/>
      <c r="AF30" s="16"/>
    </row>
    <row r="31" spans="1:32" s="20" customFormat="1" x14ac:dyDescent="0.4">
      <c r="A31" s="33">
        <f>G8</f>
        <v>165</v>
      </c>
      <c r="B31" s="39">
        <v>76</v>
      </c>
      <c r="C31" s="3">
        <f t="shared" si="3"/>
        <v>159.6</v>
      </c>
      <c r="D31" s="3">
        <f t="shared" si="4"/>
        <v>116.483604</v>
      </c>
      <c r="E31" s="3">
        <f t="shared" si="5"/>
        <v>25.550820000000002</v>
      </c>
      <c r="F31" s="3">
        <f t="shared" si="6"/>
        <v>7.3336656000000007</v>
      </c>
      <c r="G31" s="3">
        <f t="shared" si="2"/>
        <v>2.6599999999999999E-2</v>
      </c>
      <c r="H31" s="3">
        <f t="shared" si="2"/>
        <v>0.12464</v>
      </c>
      <c r="I31" s="3">
        <f t="shared" si="2"/>
        <v>3.7999999999999999E-2</v>
      </c>
      <c r="J31" s="3">
        <f t="shared" si="2"/>
        <v>7.6000000000000004E-4</v>
      </c>
      <c r="K31" s="3">
        <f t="shared" si="2"/>
        <v>3.8E-3</v>
      </c>
      <c r="L31" s="3">
        <f t="shared" si="2"/>
        <v>1.52E-2</v>
      </c>
      <c r="M31" s="3">
        <f t="shared" si="2"/>
        <v>2.7359999999999999E-2</v>
      </c>
      <c r="N31" s="3">
        <f t="shared" si="2"/>
        <v>0</v>
      </c>
      <c r="O31" s="3">
        <f t="shared" si="2"/>
        <v>0</v>
      </c>
      <c r="P31" s="3">
        <f t="shared" si="2"/>
        <v>59.584000000000003</v>
      </c>
      <c r="Q31" s="3">
        <f t="shared" si="7"/>
        <v>29.830000000000002</v>
      </c>
      <c r="R31" s="3">
        <f t="shared" si="8"/>
        <v>0</v>
      </c>
      <c r="S31" s="3">
        <f t="shared" si="8"/>
        <v>0</v>
      </c>
      <c r="T31" s="3">
        <f t="shared" si="8"/>
        <v>0</v>
      </c>
      <c r="U31" s="3">
        <f t="shared" si="8"/>
        <v>0</v>
      </c>
      <c r="V31" s="3" t="str">
        <f t="shared" si="9"/>
        <v>OK</v>
      </c>
      <c r="W31" s="3" t="str">
        <f t="shared" si="10"/>
        <v>OK</v>
      </c>
      <c r="AB31" s="16"/>
      <c r="AC31" s="16"/>
      <c r="AD31" s="16"/>
      <c r="AE31" s="16"/>
      <c r="AF31" s="16"/>
    </row>
    <row r="32" spans="1:32" s="20" customFormat="1" x14ac:dyDescent="0.4">
      <c r="A32" s="33">
        <f>H8</f>
        <v>438</v>
      </c>
      <c r="B32" s="39">
        <v>76</v>
      </c>
      <c r="C32" s="3">
        <f t="shared" si="3"/>
        <v>159.6</v>
      </c>
      <c r="D32" s="3">
        <f t="shared" si="4"/>
        <v>116.483604</v>
      </c>
      <c r="E32" s="3">
        <f t="shared" si="5"/>
        <v>25.550820000000002</v>
      </c>
      <c r="F32" s="3">
        <f t="shared" si="6"/>
        <v>7.3336656000000007</v>
      </c>
      <c r="G32" s="3">
        <f t="shared" si="2"/>
        <v>2.6599999999999999E-2</v>
      </c>
      <c r="H32" s="3">
        <f t="shared" si="2"/>
        <v>0.12464</v>
      </c>
      <c r="I32" s="3">
        <f t="shared" si="2"/>
        <v>3.7999999999999999E-2</v>
      </c>
      <c r="J32" s="3">
        <f t="shared" si="2"/>
        <v>7.6000000000000004E-4</v>
      </c>
      <c r="K32" s="3">
        <f t="shared" si="2"/>
        <v>3.8E-3</v>
      </c>
      <c r="L32" s="3">
        <f t="shared" si="2"/>
        <v>1.52E-2</v>
      </c>
      <c r="M32" s="3">
        <f t="shared" si="2"/>
        <v>2.7359999999999999E-2</v>
      </c>
      <c r="N32" s="3">
        <f t="shared" si="2"/>
        <v>0</v>
      </c>
      <c r="O32" s="3">
        <f t="shared" si="2"/>
        <v>0</v>
      </c>
      <c r="P32" s="3">
        <f t="shared" si="2"/>
        <v>59.584000000000003</v>
      </c>
      <c r="Q32" s="3">
        <f t="shared" si="7"/>
        <v>29.830000000000002</v>
      </c>
      <c r="R32" s="3">
        <f t="shared" si="8"/>
        <v>0</v>
      </c>
      <c r="S32" s="3">
        <f t="shared" si="8"/>
        <v>0</v>
      </c>
      <c r="T32" s="3">
        <f t="shared" si="8"/>
        <v>0</v>
      </c>
      <c r="U32" s="3">
        <f t="shared" si="8"/>
        <v>0</v>
      </c>
      <c r="V32" s="3" t="str">
        <f t="shared" si="9"/>
        <v>OK</v>
      </c>
      <c r="W32" s="3" t="str">
        <f t="shared" si="10"/>
        <v>OK</v>
      </c>
      <c r="AB32" s="16"/>
      <c r="AC32" s="16"/>
      <c r="AD32" s="16"/>
      <c r="AE32" s="16"/>
      <c r="AF32" s="16"/>
    </row>
    <row r="33" spans="1:32" s="20" customFormat="1" x14ac:dyDescent="0.4">
      <c r="A33" s="33">
        <f>I8</f>
        <v>2341</v>
      </c>
      <c r="B33" s="39">
        <v>76</v>
      </c>
      <c r="C33" s="3">
        <f t="shared" si="3"/>
        <v>159.6</v>
      </c>
      <c r="D33" s="3">
        <f t="shared" si="4"/>
        <v>116.483604</v>
      </c>
      <c r="E33" s="3">
        <f t="shared" si="5"/>
        <v>25.550820000000002</v>
      </c>
      <c r="F33" s="3">
        <f t="shared" si="6"/>
        <v>7.3336656000000007</v>
      </c>
      <c r="G33" s="3">
        <f t="shared" si="2"/>
        <v>2.6599999999999999E-2</v>
      </c>
      <c r="H33" s="3">
        <f t="shared" si="2"/>
        <v>0.12464</v>
      </c>
      <c r="I33" s="3">
        <f t="shared" si="2"/>
        <v>3.7999999999999999E-2</v>
      </c>
      <c r="J33" s="3">
        <f t="shared" si="2"/>
        <v>7.6000000000000004E-4</v>
      </c>
      <c r="K33" s="3">
        <f t="shared" si="2"/>
        <v>3.8E-3</v>
      </c>
      <c r="L33" s="3">
        <f t="shared" si="2"/>
        <v>1.52E-2</v>
      </c>
      <c r="M33" s="3">
        <f t="shared" si="2"/>
        <v>2.7359999999999999E-2</v>
      </c>
      <c r="N33" s="3">
        <f t="shared" si="2"/>
        <v>0</v>
      </c>
      <c r="O33" s="3">
        <f t="shared" si="2"/>
        <v>0</v>
      </c>
      <c r="P33" s="3">
        <f t="shared" si="2"/>
        <v>59.584000000000003</v>
      </c>
      <c r="Q33" s="3">
        <f t="shared" si="7"/>
        <v>29.830000000000002</v>
      </c>
      <c r="R33" s="3">
        <f t="shared" si="8"/>
        <v>0</v>
      </c>
      <c r="S33" s="3">
        <f t="shared" si="8"/>
        <v>0</v>
      </c>
      <c r="T33" s="3">
        <f t="shared" si="8"/>
        <v>0</v>
      </c>
      <c r="U33" s="3">
        <f t="shared" si="8"/>
        <v>0</v>
      </c>
      <c r="V33" s="3" t="str">
        <f t="shared" si="9"/>
        <v>OK</v>
      </c>
      <c r="W33" s="3" t="str">
        <f t="shared" si="10"/>
        <v>OK</v>
      </c>
      <c r="AB33" s="16"/>
      <c r="AC33" s="16"/>
      <c r="AD33" s="16"/>
      <c r="AE33" s="16"/>
      <c r="AF33" s="16"/>
    </row>
    <row r="34" spans="1:32" s="20" customFormat="1" x14ac:dyDescent="0.4">
      <c r="A34" s="33" t="str">
        <f>J8</f>
        <v>Tyriet 8</v>
      </c>
      <c r="B34" s="39">
        <v>76</v>
      </c>
      <c r="C34" s="3">
        <f t="shared" si="3"/>
        <v>159.6</v>
      </c>
      <c r="D34" s="3">
        <f t="shared" si="4"/>
        <v>116.483604</v>
      </c>
      <c r="E34" s="3">
        <f t="shared" si="5"/>
        <v>25.550820000000002</v>
      </c>
      <c r="F34" s="3">
        <f t="shared" si="6"/>
        <v>7.3336656000000007</v>
      </c>
      <c r="G34" s="3">
        <f t="shared" si="2"/>
        <v>2.6599999999999999E-2</v>
      </c>
      <c r="H34" s="3">
        <f t="shared" si="2"/>
        <v>0.12464</v>
      </c>
      <c r="I34" s="3">
        <f t="shared" si="2"/>
        <v>3.7999999999999999E-2</v>
      </c>
      <c r="J34" s="3">
        <f t="shared" si="2"/>
        <v>7.6000000000000004E-4</v>
      </c>
      <c r="K34" s="3">
        <f t="shared" si="2"/>
        <v>3.8E-3</v>
      </c>
      <c r="L34" s="3">
        <f t="shared" si="2"/>
        <v>1.52E-2</v>
      </c>
      <c r="M34" s="3">
        <f t="shared" si="2"/>
        <v>2.7359999999999999E-2</v>
      </c>
      <c r="N34" s="3">
        <f t="shared" si="2"/>
        <v>0</v>
      </c>
      <c r="O34" s="3">
        <f t="shared" si="2"/>
        <v>0</v>
      </c>
      <c r="P34" s="3">
        <f t="shared" si="2"/>
        <v>59.584000000000003</v>
      </c>
      <c r="Q34" s="3">
        <f t="shared" si="7"/>
        <v>29.830000000000002</v>
      </c>
      <c r="R34" s="3">
        <f t="shared" si="8"/>
        <v>0</v>
      </c>
      <c r="S34" s="3">
        <f t="shared" si="8"/>
        <v>0</v>
      </c>
      <c r="T34" s="3">
        <f t="shared" si="8"/>
        <v>0</v>
      </c>
      <c r="U34" s="3">
        <f t="shared" si="8"/>
        <v>0</v>
      </c>
      <c r="V34" s="3" t="str">
        <f t="shared" si="9"/>
        <v>OK</v>
      </c>
      <c r="W34" s="3" t="str">
        <f t="shared" si="10"/>
        <v>OK</v>
      </c>
      <c r="AB34" s="16"/>
      <c r="AC34" s="16"/>
      <c r="AD34" s="16"/>
      <c r="AE34" s="16"/>
      <c r="AF34" s="16"/>
    </row>
    <row r="35" spans="1:32" s="20" customFormat="1" x14ac:dyDescent="0.4">
      <c r="A35" s="33" t="str">
        <f>K8</f>
        <v>Tyriet 9</v>
      </c>
      <c r="B35" s="39">
        <v>76</v>
      </c>
      <c r="C35" s="3">
        <f t="shared" si="3"/>
        <v>159.6</v>
      </c>
      <c r="D35" s="3">
        <f t="shared" si="4"/>
        <v>116.483604</v>
      </c>
      <c r="E35" s="3">
        <f t="shared" si="5"/>
        <v>25.550820000000002</v>
      </c>
      <c r="F35" s="3">
        <f t="shared" si="6"/>
        <v>7.3336656000000007</v>
      </c>
      <c r="G35" s="3">
        <f t="shared" si="2"/>
        <v>2.6599999999999999E-2</v>
      </c>
      <c r="H35" s="3">
        <f t="shared" si="2"/>
        <v>0.12464</v>
      </c>
      <c r="I35" s="3">
        <f t="shared" si="2"/>
        <v>3.7999999999999999E-2</v>
      </c>
      <c r="J35" s="3">
        <f t="shared" si="2"/>
        <v>7.6000000000000004E-4</v>
      </c>
      <c r="K35" s="3">
        <f t="shared" si="2"/>
        <v>3.8E-3</v>
      </c>
      <c r="L35" s="3">
        <f t="shared" si="2"/>
        <v>1.52E-2</v>
      </c>
      <c r="M35" s="3">
        <f t="shared" si="2"/>
        <v>2.7359999999999999E-2</v>
      </c>
      <c r="N35" s="3">
        <f t="shared" si="2"/>
        <v>0</v>
      </c>
      <c r="O35" s="3">
        <f t="shared" si="2"/>
        <v>0</v>
      </c>
      <c r="P35" s="3">
        <f t="shared" si="2"/>
        <v>59.584000000000003</v>
      </c>
      <c r="Q35" s="3">
        <f t="shared" si="7"/>
        <v>29.830000000000002</v>
      </c>
      <c r="R35" s="3">
        <f t="shared" si="8"/>
        <v>0</v>
      </c>
      <c r="S35" s="3">
        <f t="shared" si="8"/>
        <v>0</v>
      </c>
      <c r="T35" s="3">
        <f t="shared" si="8"/>
        <v>0</v>
      </c>
      <c r="U35" s="3">
        <f t="shared" si="8"/>
        <v>0</v>
      </c>
      <c r="V35" s="3" t="str">
        <f t="shared" si="9"/>
        <v>OK</v>
      </c>
      <c r="W35" s="3" t="str">
        <f t="shared" si="10"/>
        <v>OK</v>
      </c>
      <c r="AB35" s="16"/>
      <c r="AC35" s="16"/>
      <c r="AD35" s="16"/>
      <c r="AE35" s="16"/>
      <c r="AF35" s="16"/>
    </row>
    <row r="36" spans="1:32" s="20" customFormat="1" x14ac:dyDescent="0.4">
      <c r="A36" s="33">
        <f>L8</f>
        <v>1479</v>
      </c>
      <c r="B36" s="39">
        <v>76</v>
      </c>
      <c r="C36" s="3">
        <f t="shared" si="3"/>
        <v>159.6</v>
      </c>
      <c r="D36" s="3">
        <f t="shared" si="4"/>
        <v>116.483604</v>
      </c>
      <c r="E36" s="3">
        <f t="shared" si="5"/>
        <v>25.550820000000002</v>
      </c>
      <c r="F36" s="3">
        <f t="shared" si="6"/>
        <v>7.3336656000000007</v>
      </c>
      <c r="G36" s="3">
        <f t="shared" si="2"/>
        <v>2.6599999999999999E-2</v>
      </c>
      <c r="H36" s="3">
        <f t="shared" si="2"/>
        <v>0.12464</v>
      </c>
      <c r="I36" s="3">
        <f t="shared" si="2"/>
        <v>3.7999999999999999E-2</v>
      </c>
      <c r="J36" s="3">
        <f t="shared" si="2"/>
        <v>7.6000000000000004E-4</v>
      </c>
      <c r="K36" s="3">
        <f t="shared" si="2"/>
        <v>3.8E-3</v>
      </c>
      <c r="L36" s="3">
        <f t="shared" si="2"/>
        <v>1.52E-2</v>
      </c>
      <c r="M36" s="3">
        <f t="shared" si="2"/>
        <v>2.7359999999999999E-2</v>
      </c>
      <c r="N36" s="3">
        <f t="shared" si="2"/>
        <v>0</v>
      </c>
      <c r="O36" s="3">
        <f t="shared" si="2"/>
        <v>0</v>
      </c>
      <c r="P36" s="3">
        <f t="shared" si="2"/>
        <v>59.584000000000003</v>
      </c>
      <c r="Q36" s="3">
        <f t="shared" si="7"/>
        <v>29.830000000000002</v>
      </c>
      <c r="R36" s="3">
        <f t="shared" si="8"/>
        <v>0</v>
      </c>
      <c r="S36" s="3">
        <f t="shared" si="8"/>
        <v>0</v>
      </c>
      <c r="T36" s="3">
        <f t="shared" si="8"/>
        <v>0</v>
      </c>
      <c r="U36" s="3">
        <f t="shared" si="8"/>
        <v>0</v>
      </c>
      <c r="V36" s="3" t="str">
        <f t="shared" si="9"/>
        <v>OK</v>
      </c>
      <c r="W36" s="3" t="str">
        <f t="shared" si="10"/>
        <v>OK</v>
      </c>
      <c r="AB36" s="16"/>
      <c r="AC36" s="16"/>
      <c r="AD36" s="16"/>
      <c r="AE36" s="16"/>
      <c r="AF36" s="16"/>
    </row>
    <row r="37" spans="1:32" s="20" customFormat="1" x14ac:dyDescent="0.4">
      <c r="A37" s="33">
        <f>M8</f>
        <v>1897</v>
      </c>
      <c r="B37" s="39">
        <v>76</v>
      </c>
      <c r="C37" s="3">
        <f t="shared" si="3"/>
        <v>159.6</v>
      </c>
      <c r="D37" s="3">
        <f t="shared" si="4"/>
        <v>116.483604</v>
      </c>
      <c r="E37" s="3">
        <f t="shared" si="5"/>
        <v>25.550820000000002</v>
      </c>
      <c r="F37" s="3">
        <f t="shared" si="6"/>
        <v>7.3336656000000007</v>
      </c>
      <c r="G37" s="3">
        <f t="shared" si="2"/>
        <v>2.6599999999999999E-2</v>
      </c>
      <c r="H37" s="3">
        <f t="shared" si="2"/>
        <v>0.12464</v>
      </c>
      <c r="I37" s="3">
        <f t="shared" si="2"/>
        <v>3.7999999999999999E-2</v>
      </c>
      <c r="J37" s="3">
        <f t="shared" si="2"/>
        <v>7.6000000000000004E-4</v>
      </c>
      <c r="K37" s="3">
        <f t="shared" si="2"/>
        <v>3.8E-3</v>
      </c>
      <c r="L37" s="3">
        <f t="shared" si="2"/>
        <v>1.52E-2</v>
      </c>
      <c r="M37" s="3">
        <f t="shared" si="2"/>
        <v>2.7359999999999999E-2</v>
      </c>
      <c r="N37" s="3">
        <f t="shared" si="2"/>
        <v>0</v>
      </c>
      <c r="O37" s="3">
        <f t="shared" si="2"/>
        <v>0</v>
      </c>
      <c r="P37" s="3">
        <f t="shared" si="2"/>
        <v>59.584000000000003</v>
      </c>
      <c r="Q37" s="3">
        <f t="shared" si="7"/>
        <v>29.830000000000002</v>
      </c>
      <c r="R37" s="3">
        <f t="shared" si="8"/>
        <v>0</v>
      </c>
      <c r="S37" s="3">
        <f t="shared" si="8"/>
        <v>0</v>
      </c>
      <c r="T37" s="3">
        <f t="shared" si="8"/>
        <v>0</v>
      </c>
      <c r="U37" s="3">
        <f t="shared" si="8"/>
        <v>0</v>
      </c>
      <c r="V37" s="3" t="str">
        <f t="shared" si="9"/>
        <v>OK</v>
      </c>
      <c r="W37" s="3" t="str">
        <f t="shared" si="10"/>
        <v>OK</v>
      </c>
      <c r="AB37" s="16"/>
      <c r="AC37" s="16"/>
      <c r="AD37" s="16"/>
      <c r="AE37" s="16"/>
      <c r="AF37" s="16"/>
    </row>
    <row r="38" spans="1:32" s="20" customFormat="1" x14ac:dyDescent="0.4">
      <c r="A38" s="33">
        <f>N8</f>
        <v>2672</v>
      </c>
      <c r="B38" s="39">
        <v>76</v>
      </c>
      <c r="C38" s="3">
        <f t="shared" si="3"/>
        <v>159.6</v>
      </c>
      <c r="D38" s="3">
        <f t="shared" si="4"/>
        <v>116.483604</v>
      </c>
      <c r="E38" s="3">
        <f t="shared" si="5"/>
        <v>25.550820000000002</v>
      </c>
      <c r="F38" s="3">
        <f t="shared" si="6"/>
        <v>7.3336656000000007</v>
      </c>
      <c r="G38" s="3">
        <f t="shared" si="2"/>
        <v>2.6599999999999999E-2</v>
      </c>
      <c r="H38" s="3">
        <f t="shared" si="2"/>
        <v>0.12464</v>
      </c>
      <c r="I38" s="3">
        <f t="shared" si="2"/>
        <v>3.7999999999999999E-2</v>
      </c>
      <c r="J38" s="3">
        <f t="shared" si="2"/>
        <v>7.6000000000000004E-4</v>
      </c>
      <c r="K38" s="3">
        <f t="shared" si="2"/>
        <v>3.8E-3</v>
      </c>
      <c r="L38" s="3">
        <f t="shared" si="2"/>
        <v>1.52E-2</v>
      </c>
      <c r="M38" s="3">
        <f t="shared" si="2"/>
        <v>2.7359999999999999E-2</v>
      </c>
      <c r="N38" s="3">
        <f t="shared" si="2"/>
        <v>0</v>
      </c>
      <c r="O38" s="3">
        <f t="shared" si="2"/>
        <v>0</v>
      </c>
      <c r="P38" s="3">
        <f t="shared" si="2"/>
        <v>59.584000000000003</v>
      </c>
      <c r="Q38" s="3">
        <f t="shared" si="7"/>
        <v>29.830000000000002</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t="str">
        <f>O8</f>
        <v>3962 + 4273</v>
      </c>
      <c r="B39" s="39">
        <v>76</v>
      </c>
      <c r="C39" s="3">
        <f t="shared" si="3"/>
        <v>159.6</v>
      </c>
      <c r="D39" s="3">
        <f t="shared" si="4"/>
        <v>116.483604</v>
      </c>
      <c r="E39" s="3">
        <f t="shared" si="5"/>
        <v>25.550820000000002</v>
      </c>
      <c r="F39" s="3">
        <f t="shared" si="6"/>
        <v>7.3336656000000007</v>
      </c>
      <c r="G39" s="3">
        <f t="shared" si="2"/>
        <v>2.6599999999999999E-2</v>
      </c>
      <c r="H39" s="3">
        <f t="shared" si="2"/>
        <v>0.12464</v>
      </c>
      <c r="I39" s="3">
        <f t="shared" si="2"/>
        <v>3.7999999999999999E-2</v>
      </c>
      <c r="J39" s="3">
        <f t="shared" si="2"/>
        <v>7.6000000000000004E-4</v>
      </c>
      <c r="K39" s="3">
        <f t="shared" si="2"/>
        <v>3.8E-3</v>
      </c>
      <c r="L39" s="3">
        <f t="shared" si="2"/>
        <v>1.52E-2</v>
      </c>
      <c r="M39" s="3">
        <f t="shared" si="2"/>
        <v>2.7359999999999999E-2</v>
      </c>
      <c r="N39" s="3">
        <f t="shared" si="2"/>
        <v>0</v>
      </c>
      <c r="O39" s="3">
        <f t="shared" si="2"/>
        <v>0</v>
      </c>
      <c r="P39" s="3">
        <f t="shared" si="2"/>
        <v>59.584000000000003</v>
      </c>
      <c r="Q39" s="3">
        <f t="shared" si="7"/>
        <v>29.830000000000002</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topLeftCell="A6" zoomScale="92" zoomScaleNormal="70" workbookViewId="0">
      <selection activeCell="H3" sqref="H3:J3"/>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8" t="s">
        <v>43</v>
      </c>
      <c r="B1" s="88"/>
      <c r="C1" s="99" t="str">
        <f>'Dairy Partners Newcastle Emlun'!C1:E1</f>
        <v>PAN-005323</v>
      </c>
      <c r="D1" s="99"/>
      <c r="E1" s="99"/>
      <c r="F1" s="88" t="s">
        <v>47</v>
      </c>
      <c r="G1" s="88"/>
      <c r="H1" s="98">
        <f>'Dairy Partners Newcastle Emlun'!H1:J1</f>
        <v>49</v>
      </c>
      <c r="I1" s="98"/>
      <c r="J1" s="98"/>
      <c r="AB1" s="45"/>
      <c r="AC1" s="45"/>
      <c r="AD1" s="45"/>
      <c r="AE1" s="45" t="s">
        <v>91</v>
      </c>
      <c r="AF1" s="45" t="s">
        <v>92</v>
      </c>
    </row>
    <row r="2" spans="1:32" ht="14.15" x14ac:dyDescent="0.35">
      <c r="A2" s="88" t="s">
        <v>106</v>
      </c>
      <c r="B2" s="88"/>
      <c r="C2" s="100" t="str">
        <f>'Dairy Partners Newcastle Emlun'!C2:E2</f>
        <v>EPR/AB3891CX</v>
      </c>
      <c r="D2" s="99"/>
      <c r="E2" s="99"/>
      <c r="F2" s="88" t="s">
        <v>52</v>
      </c>
      <c r="G2" s="88"/>
      <c r="H2" s="92" t="s">
        <v>120</v>
      </c>
      <c r="I2" s="92"/>
      <c r="J2" s="92"/>
      <c r="AB2" s="46" t="s">
        <v>61</v>
      </c>
      <c r="AC2" s="46" t="s">
        <v>80</v>
      </c>
      <c r="AD2" s="45" t="s">
        <v>88</v>
      </c>
      <c r="AE2" s="45" t="s">
        <v>73</v>
      </c>
      <c r="AF2" s="45">
        <v>8.4</v>
      </c>
    </row>
    <row r="3" spans="1:32" ht="14.15" x14ac:dyDescent="0.35">
      <c r="A3" s="89" t="s">
        <v>44</v>
      </c>
      <c r="B3" s="90"/>
      <c r="C3" s="98" t="str">
        <f>'Dairy Partners Newcastle Emlun'!C3:E3</f>
        <v>Mr Daniel James</v>
      </c>
      <c r="D3" s="98"/>
      <c r="E3" s="98"/>
      <c r="F3" s="88" t="s">
        <v>107</v>
      </c>
      <c r="G3" s="88"/>
      <c r="H3" s="92" t="s">
        <v>89</v>
      </c>
      <c r="I3" s="92"/>
      <c r="J3" s="92"/>
      <c r="AB3" s="46" t="s">
        <v>62</v>
      </c>
      <c r="AC3" s="46" t="s">
        <v>81</v>
      </c>
      <c r="AD3" s="45" t="s">
        <v>89</v>
      </c>
      <c r="AE3" s="45" t="s">
        <v>74</v>
      </c>
      <c r="AF3" s="45">
        <v>8.6</v>
      </c>
    </row>
    <row r="4" spans="1:32" ht="14.15" x14ac:dyDescent="0.35">
      <c r="A4" s="88" t="s">
        <v>0</v>
      </c>
      <c r="B4" s="88"/>
      <c r="C4" s="98" t="str">
        <f>'Dairy Partners Newcastle Emlun'!C4:E4</f>
        <v>Castell Malgywn Farm, Llechryd, Cardigan SA43 2QB</v>
      </c>
      <c r="D4" s="98"/>
      <c r="E4" s="98"/>
      <c r="F4" s="96" t="s">
        <v>1</v>
      </c>
      <c r="G4" s="96"/>
      <c r="H4" s="92" t="s">
        <v>121</v>
      </c>
      <c r="I4" s="92"/>
      <c r="J4" s="92"/>
      <c r="AB4" s="46" t="s">
        <v>57</v>
      </c>
      <c r="AC4" s="47" t="s">
        <v>82</v>
      </c>
      <c r="AD4" s="45" t="s">
        <v>90</v>
      </c>
      <c r="AE4" s="45" t="s">
        <v>75</v>
      </c>
      <c r="AF4" s="45">
        <v>8.8000000000000007</v>
      </c>
    </row>
    <row r="5" spans="1:32" ht="14.15" x14ac:dyDescent="0.35">
      <c r="A5" s="88" t="s">
        <v>51</v>
      </c>
      <c r="B5" s="88"/>
      <c r="C5" s="98" t="str">
        <f>'Dairy Partners Newcastle Emlun'!C5:E5</f>
        <v>Rohini Sawant</v>
      </c>
      <c r="D5" s="98"/>
      <c r="E5" s="98"/>
      <c r="F5" s="88" t="s">
        <v>45</v>
      </c>
      <c r="G5" s="88"/>
      <c r="H5" s="92">
        <v>4.75</v>
      </c>
      <c r="I5" s="92"/>
      <c r="J5" s="92"/>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8" t="s">
        <v>2</v>
      </c>
      <c r="B8" s="88"/>
      <c r="C8" s="56">
        <f>'Dairy Partners Newcastle Emlun'!C8</f>
        <v>8087</v>
      </c>
      <c r="D8" s="56">
        <f>'Dairy Partners Newcastle Emlun'!D8</f>
        <v>9792</v>
      </c>
      <c r="E8" s="56">
        <f>'Dairy Partners Newcastle Emlun'!E8</f>
        <v>1188</v>
      </c>
      <c r="F8" s="56">
        <f>'Dairy Partners Newcastle Emlun'!F8</f>
        <v>8262</v>
      </c>
      <c r="G8" s="56">
        <f>'Dairy Partners Newcastle Emlun'!G8</f>
        <v>165</v>
      </c>
      <c r="H8" s="56">
        <f>'Dairy Partners Newcastle Emlun'!H8</f>
        <v>438</v>
      </c>
      <c r="I8" s="56">
        <f>'Dairy Partners Newcastle Emlun'!I8</f>
        <v>2341</v>
      </c>
      <c r="J8" s="56" t="str">
        <f>'Dairy Partners Newcastle Emlun'!J8</f>
        <v>Tyriet 8</v>
      </c>
      <c r="K8" s="56" t="str">
        <f>'Dairy Partners Newcastle Emlun'!K8</f>
        <v>Tyriet 9</v>
      </c>
      <c r="L8" s="56">
        <f>'Dairy Partners Newcastle Emlun'!L8</f>
        <v>1479</v>
      </c>
      <c r="M8" s="56">
        <f>'Dairy Partners Newcastle Emlun'!M8</f>
        <v>1897</v>
      </c>
      <c r="N8" s="56">
        <f>'Dairy Partners Newcastle Emlun'!N8</f>
        <v>2672</v>
      </c>
      <c r="O8" s="56" t="str">
        <f>'Dairy Partners Newcastle Emlun'!O8</f>
        <v>3962 + 4273</v>
      </c>
      <c r="P8" s="56">
        <f>'Dairy Partners Newcastle Emlun'!P8</f>
        <v>0</v>
      </c>
      <c r="Q8" s="56">
        <f>'Dairy Partners Newcastle Emlun'!Q8</f>
        <v>0</v>
      </c>
      <c r="R8" s="56">
        <f>'Dairy Partners Newcastle Emlun'!R8</f>
        <v>0</v>
      </c>
      <c r="S8" s="56">
        <f>'Dairy Partners Newcastle Emlun'!S8</f>
        <v>0</v>
      </c>
      <c r="T8" s="56">
        <f>'Dairy Partners Newcastle Emlun'!T8</f>
        <v>0</v>
      </c>
      <c r="U8" s="56">
        <f>'Dairy Partners Newcastle Emlun'!U8</f>
        <v>0</v>
      </c>
      <c r="V8" s="56">
        <f>'Dairy Partners Newcastle Emlun'!V8</f>
        <v>0</v>
      </c>
      <c r="AB8" s="52"/>
      <c r="AC8" s="51"/>
      <c r="AD8" s="45"/>
      <c r="AE8" s="45" t="s">
        <v>98</v>
      </c>
      <c r="AF8" s="45">
        <v>2.1</v>
      </c>
    </row>
    <row r="9" spans="1:32" ht="14.15" x14ac:dyDescent="0.35">
      <c r="A9" s="88" t="s">
        <v>3</v>
      </c>
      <c r="B9" s="88"/>
      <c r="C9" s="56" t="str">
        <f>'Dairy Partners Newcastle Emlun'!C9</f>
        <v>Mod</v>
      </c>
      <c r="D9" s="56" t="str">
        <f>'Dairy Partners Newcastle Emlun'!D9</f>
        <v>Mod</v>
      </c>
      <c r="E9" s="56" t="str">
        <f>'Dairy Partners Newcastle Emlun'!E9</f>
        <v>Mod</v>
      </c>
      <c r="F9" s="56" t="str">
        <f>'Dairy Partners Newcastle Emlun'!F9</f>
        <v>Mod</v>
      </c>
      <c r="G9" s="56" t="str">
        <f>'Dairy Partners Newcastle Emlun'!G9</f>
        <v>Mod</v>
      </c>
      <c r="H9" s="56" t="str">
        <f>'Dairy Partners Newcastle Emlun'!H9</f>
        <v>Mod</v>
      </c>
      <c r="I9" s="56" t="str">
        <f>'Dairy Partners Newcastle Emlun'!I9</f>
        <v>Mod</v>
      </c>
      <c r="J9" s="56" t="str">
        <f>'Dairy Partners Newcastle Emlun'!J9</f>
        <v>Mod</v>
      </c>
      <c r="K9" s="56" t="str">
        <f>'Dairy Partners Newcastle Emlun'!K9</f>
        <v>Mod</v>
      </c>
      <c r="L9" s="56">
        <f>'Dairy Partners Newcastle Emlun'!L9</f>
        <v>1</v>
      </c>
      <c r="M9" s="56">
        <f>'Dairy Partners Newcastle Emlun'!M9</f>
        <v>1</v>
      </c>
      <c r="N9" s="56">
        <f>'Dairy Partners Newcastle Emlun'!N9</f>
        <v>1</v>
      </c>
      <c r="O9" s="56">
        <f>'Dairy Partners Newcastle Emlun'!O9</f>
        <v>1</v>
      </c>
      <c r="P9" s="56">
        <f>'Dairy Partners Newcastle Emlun'!P9</f>
        <v>0</v>
      </c>
      <c r="Q9" s="56">
        <f>'Dairy Partners Newcastle Emlun'!Q9</f>
        <v>0</v>
      </c>
      <c r="R9" s="56">
        <f>'Dairy Partners Newcastle Emlun'!R9</f>
        <v>0</v>
      </c>
      <c r="S9" s="56">
        <f>'Dairy Partners Newcastle Emlun'!S9</f>
        <v>0</v>
      </c>
      <c r="T9" s="56">
        <f>'Dairy Partners Newcastle Emlun'!T9</f>
        <v>0</v>
      </c>
      <c r="U9" s="56">
        <f>'Dairy Partners Newcastle Emlun'!U9</f>
        <v>0</v>
      </c>
      <c r="V9" s="56">
        <f>'Dairy Partners Newcastle Emlun'!V9</f>
        <v>0</v>
      </c>
      <c r="AB9" s="46"/>
      <c r="AC9" s="51"/>
      <c r="AD9" s="45"/>
      <c r="AE9" s="45" t="s">
        <v>77</v>
      </c>
      <c r="AF9" s="45">
        <v>5.9</v>
      </c>
    </row>
    <row r="10" spans="1:32" ht="14.15" x14ac:dyDescent="0.35">
      <c r="A10" s="88" t="s">
        <v>4</v>
      </c>
      <c r="B10" s="88"/>
      <c r="C10" s="56">
        <f>'Dairy Partners Newcastle Emlun'!C10</f>
        <v>6.3</v>
      </c>
      <c r="D10" s="56">
        <f>'Dairy Partners Newcastle Emlun'!D10</f>
        <v>6.3</v>
      </c>
      <c r="E10" s="56">
        <f>'Dairy Partners Newcastle Emlun'!E10</f>
        <v>6.1</v>
      </c>
      <c r="F10" s="56">
        <f>'Dairy Partners Newcastle Emlun'!F10</f>
        <v>6.3</v>
      </c>
      <c r="G10" s="56">
        <f>'Dairy Partners Newcastle Emlun'!G10</f>
        <v>6.2</v>
      </c>
      <c r="H10" s="56">
        <f>'Dairy Partners Newcastle Emlun'!H10</f>
        <v>5.9</v>
      </c>
      <c r="I10" s="56">
        <f>'Dairy Partners Newcastle Emlun'!I10</f>
        <v>6.1</v>
      </c>
      <c r="J10" s="56">
        <f>'Dairy Partners Newcastle Emlun'!J10</f>
        <v>5.7</v>
      </c>
      <c r="K10" s="56">
        <f>'Dairy Partners Newcastle Emlun'!K10</f>
        <v>5.6</v>
      </c>
      <c r="L10" s="56">
        <f>'Dairy Partners Newcastle Emlun'!L10</f>
        <v>6.4</v>
      </c>
      <c r="M10" s="56">
        <f>'Dairy Partners Newcastle Emlun'!M10</f>
        <v>6.3</v>
      </c>
      <c r="N10" s="56">
        <f>'Dairy Partners Newcastle Emlun'!N10</f>
        <v>6.1</v>
      </c>
      <c r="O10" s="56">
        <f>'Dairy Partners Newcastle Emlun'!O10</f>
        <v>5.7</v>
      </c>
      <c r="P10" s="56">
        <f>'Dairy Partners Newcastle Emlun'!P10</f>
        <v>0</v>
      </c>
      <c r="Q10" s="56">
        <f>'Dairy Partners Newcastle Emlun'!Q10</f>
        <v>0</v>
      </c>
      <c r="R10" s="56">
        <f>'Dairy Partners Newcastle Emlun'!R10</f>
        <v>0</v>
      </c>
      <c r="S10" s="56">
        <f>'Dairy Partners Newcastle Emlun'!S10</f>
        <v>0</v>
      </c>
      <c r="T10" s="56">
        <f>'Dairy Partners Newcastle Emlun'!T10</f>
        <v>0</v>
      </c>
      <c r="U10" s="56">
        <f>'Dairy Partners Newcastle Emlun'!U10</f>
        <v>0</v>
      </c>
      <c r="V10" s="56">
        <f>'Dairy Partners Newcastle Emlun'!V10</f>
        <v>0</v>
      </c>
      <c r="AB10" s="46"/>
      <c r="AC10" s="51"/>
      <c r="AD10" s="45"/>
      <c r="AE10" s="45" t="s">
        <v>78</v>
      </c>
      <c r="AF10" s="45">
        <v>1.4</v>
      </c>
    </row>
    <row r="11" spans="1:32" x14ac:dyDescent="0.4">
      <c r="A11" s="88" t="s">
        <v>5</v>
      </c>
      <c r="B11" s="88"/>
      <c r="C11" s="56">
        <f>'Dairy Partners Newcastle Emlun'!C11</f>
        <v>2</v>
      </c>
      <c r="D11" s="56">
        <f>'Dairy Partners Newcastle Emlun'!D11</f>
        <v>1</v>
      </c>
      <c r="E11" s="56">
        <f>'Dairy Partners Newcastle Emlun'!E11</f>
        <v>1</v>
      </c>
      <c r="F11" s="56">
        <f>'Dairy Partners Newcastle Emlun'!F11</f>
        <v>1</v>
      </c>
      <c r="G11" s="56">
        <f>'Dairy Partners Newcastle Emlun'!G11</f>
        <v>1</v>
      </c>
      <c r="H11" s="56">
        <f>'Dairy Partners Newcastle Emlun'!H11</f>
        <v>1</v>
      </c>
      <c r="I11" s="56">
        <f>'Dairy Partners Newcastle Emlun'!I11</f>
        <v>1</v>
      </c>
      <c r="J11" s="56">
        <f>'Dairy Partners Newcastle Emlun'!J11</f>
        <v>1</v>
      </c>
      <c r="K11" s="56">
        <f>'Dairy Partners Newcastle Emlun'!K11</f>
        <v>1</v>
      </c>
      <c r="L11" s="56">
        <f>'Dairy Partners Newcastle Emlun'!L11</f>
        <v>0</v>
      </c>
      <c r="M11" s="56">
        <f>'Dairy Partners Newcastle Emlun'!M11</f>
        <v>1</v>
      </c>
      <c r="N11" s="56">
        <f>'Dairy Partners Newcastle Emlun'!N11</f>
        <v>1</v>
      </c>
      <c r="O11" s="56">
        <f>'Dairy Partners Newcastle Emlun'!O11</f>
        <v>1</v>
      </c>
      <c r="P11" s="56">
        <f>'Dairy Partners Newcastle Emlun'!P11</f>
        <v>0</v>
      </c>
      <c r="Q11" s="56">
        <f>'Dairy Partners Newcastle Emlun'!Q11</f>
        <v>0</v>
      </c>
      <c r="R11" s="56">
        <f>'Dairy Partners Newcastle Emlun'!R11</f>
        <v>0</v>
      </c>
      <c r="S11" s="56">
        <f>'Dairy Partners Newcastle Emlun'!S11</f>
        <v>0</v>
      </c>
      <c r="T11" s="56">
        <f>'Dairy Partners Newcastle Emlun'!T11</f>
        <v>0</v>
      </c>
      <c r="U11" s="56">
        <f>'Dairy Partners Newcastle Emlun'!U11</f>
        <v>0</v>
      </c>
      <c r="V11" s="56">
        <f>'Dairy Partners Newcastle Emlun'!V11</f>
        <v>0</v>
      </c>
      <c r="AB11" s="12"/>
      <c r="AC11" s="12"/>
      <c r="AD11" s="12"/>
      <c r="AE11" s="12"/>
      <c r="AF11" s="12"/>
    </row>
    <row r="12" spans="1:32" ht="14.15" x14ac:dyDescent="0.35">
      <c r="A12" s="88" t="s">
        <v>6</v>
      </c>
      <c r="B12" s="88"/>
      <c r="C12" s="56">
        <f>'Dairy Partners Newcastle Emlun'!C12</f>
        <v>1</v>
      </c>
      <c r="D12" s="56">
        <f>'Dairy Partners Newcastle Emlun'!D12</f>
        <v>1</v>
      </c>
      <c r="E12" s="56">
        <f>'Dairy Partners Newcastle Emlun'!E12</f>
        <v>2</v>
      </c>
      <c r="F12" s="56">
        <f>'Dairy Partners Newcastle Emlun'!F12</f>
        <v>1</v>
      </c>
      <c r="G12" s="56">
        <f>'Dairy Partners Newcastle Emlun'!G12</f>
        <v>1</v>
      </c>
      <c r="H12" s="56">
        <f>'Dairy Partners Newcastle Emlun'!H12</f>
        <v>0</v>
      </c>
      <c r="I12" s="56">
        <f>'Dairy Partners Newcastle Emlun'!I12</f>
        <v>0</v>
      </c>
      <c r="J12" s="56">
        <f>'Dairy Partners Newcastle Emlun'!J12</f>
        <v>1</v>
      </c>
      <c r="K12" s="56">
        <f>'Dairy Partners Newcastle Emlun'!K12</f>
        <v>1</v>
      </c>
      <c r="L12" s="56">
        <f>'Dairy Partners Newcastle Emlun'!L12</f>
        <v>1</v>
      </c>
      <c r="M12" s="56">
        <f>'Dairy Partners Newcastle Emlun'!M12</f>
        <v>1</v>
      </c>
      <c r="N12" s="56">
        <f>'Dairy Partners Newcastle Emlun'!N12</f>
        <v>2</v>
      </c>
      <c r="O12" s="56">
        <f>'Dairy Partners Newcastle Emlun'!O12</f>
        <v>1</v>
      </c>
      <c r="P12" s="56">
        <f>'Dairy Partners Newcastle Emlun'!P12</f>
        <v>0</v>
      </c>
      <c r="Q12" s="56">
        <f>'Dairy Partners Newcastle Emlun'!Q12</f>
        <v>0</v>
      </c>
      <c r="R12" s="56">
        <f>'Dairy Partners Newcastle Emlun'!R12</f>
        <v>0</v>
      </c>
      <c r="S12" s="56">
        <f>'Dairy Partners Newcastle Emlun'!S12</f>
        <v>0</v>
      </c>
      <c r="T12" s="56">
        <f>'Dairy Partners Newcastle Emlun'!T12</f>
        <v>0</v>
      </c>
      <c r="U12" s="56">
        <f>'Dairy Partners Newcastle Emlun'!U12</f>
        <v>0</v>
      </c>
      <c r="V12" s="56">
        <f>'Dairy Partners Newcastle Emlun'!V12</f>
        <v>0</v>
      </c>
      <c r="AB12" s="46"/>
      <c r="AC12" s="51"/>
      <c r="AD12" s="45"/>
      <c r="AE12" s="45"/>
      <c r="AF12" s="45"/>
    </row>
    <row r="13" spans="1:32" ht="14.15" x14ac:dyDescent="0.35">
      <c r="A13" s="88" t="s">
        <v>7</v>
      </c>
      <c r="B13" s="88"/>
      <c r="C13" s="56">
        <f>'Dairy Partners Newcastle Emlun'!C13</f>
        <v>3</v>
      </c>
      <c r="D13" s="56">
        <f>'Dairy Partners Newcastle Emlun'!D13</f>
        <v>3</v>
      </c>
      <c r="E13" s="56">
        <f>'Dairy Partners Newcastle Emlun'!E13</f>
        <v>4</v>
      </c>
      <c r="F13" s="56">
        <f>'Dairy Partners Newcastle Emlun'!F13</f>
        <v>4</v>
      </c>
      <c r="G13" s="56">
        <f>'Dairy Partners Newcastle Emlun'!G13</f>
        <v>5</v>
      </c>
      <c r="H13" s="56">
        <f>'Dairy Partners Newcastle Emlun'!H13</f>
        <v>2</v>
      </c>
      <c r="I13" s="56">
        <f>'Dairy Partners Newcastle Emlun'!I13</f>
        <v>3</v>
      </c>
      <c r="J13" s="56">
        <f>'Dairy Partners Newcastle Emlun'!J13</f>
        <v>2</v>
      </c>
      <c r="K13" s="56">
        <f>'Dairy Partners Newcastle Emlun'!K13</f>
        <v>3</v>
      </c>
      <c r="L13" s="56">
        <f>'Dairy Partners Newcastle Emlun'!L13</f>
        <v>1</v>
      </c>
      <c r="M13" s="56">
        <f>'Dairy Partners Newcastle Emlun'!M13</f>
        <v>1</v>
      </c>
      <c r="N13" s="56">
        <f>'Dairy Partners Newcastle Emlun'!N13</f>
        <v>2</v>
      </c>
      <c r="O13" s="56">
        <f>'Dairy Partners Newcastle Emlun'!O13</f>
        <v>1</v>
      </c>
      <c r="P13" s="56">
        <f>'Dairy Partners Newcastle Emlun'!P13</f>
        <v>0</v>
      </c>
      <c r="Q13" s="56">
        <f>'Dairy Partners Newcastle Emlun'!Q13</f>
        <v>0</v>
      </c>
      <c r="R13" s="56">
        <f>'Dairy Partners Newcastle Emlun'!R13</f>
        <v>0</v>
      </c>
      <c r="S13" s="56">
        <f>'Dairy Partners Newcastle Emlun'!S13</f>
        <v>0</v>
      </c>
      <c r="T13" s="56">
        <f>'Dairy Partners Newcastle Emlun'!T13</f>
        <v>0</v>
      </c>
      <c r="U13" s="56">
        <f>'Dairy Partners Newcastle Emlun'!U13</f>
        <v>0</v>
      </c>
      <c r="V13" s="56">
        <f>'Dairy Partners Newcastle Emlun'!V13</f>
        <v>0</v>
      </c>
      <c r="AB13" s="46"/>
      <c r="AC13" s="51"/>
      <c r="AD13" s="45"/>
      <c r="AE13" s="45"/>
      <c r="AF13" s="45"/>
    </row>
    <row r="14" spans="1:32" x14ac:dyDescent="0.4">
      <c r="A14" s="87" t="s">
        <v>8</v>
      </c>
      <c r="B14" s="87"/>
      <c r="C14" s="57" t="str">
        <f>'Dairy Partners Newcastle Emlun'!C14</f>
        <v>Grass Silage (25% DM)</v>
      </c>
      <c r="D14" s="57" t="str">
        <f>'Dairy Partners Newcastle Emlun'!D14</f>
        <v>Grass Silage (25% DM)</v>
      </c>
      <c r="E14" s="57" t="str">
        <f>'Dairy Partners Newcastle Emlun'!E14</f>
        <v>Grass Silage (25% DM)</v>
      </c>
      <c r="F14" s="57" t="str">
        <f>'Dairy Partners Newcastle Emlun'!F14</f>
        <v>Grass Silage (25% DM)</v>
      </c>
      <c r="G14" s="57" t="str">
        <f>'Dairy Partners Newcastle Emlun'!G14</f>
        <v>Grass Silage (25% DM)</v>
      </c>
      <c r="H14" s="57" t="str">
        <f>'Dairy Partners Newcastle Emlun'!H14</f>
        <v>Grass Silage (25% DM)</v>
      </c>
      <c r="I14" s="57" t="str">
        <f>'Dairy Partners Newcastle Emlun'!I14</f>
        <v>Grass Silage (25% DM)</v>
      </c>
      <c r="J14" s="57" t="str">
        <f>'Dairy Partners Newcastle Emlun'!J14</f>
        <v>Grass Silage (25% DM)</v>
      </c>
      <c r="K14" s="57" t="str">
        <f>'Dairy Partners Newcastle Emlun'!K14</f>
        <v>Grass Silage (25% DM)</v>
      </c>
      <c r="L14" s="57" t="str">
        <f>'Dairy Partners Newcastle Emlun'!L14</f>
        <v>Spring wheat/barley</v>
      </c>
      <c r="M14" s="57" t="str">
        <f>'Dairy Partners Newcastle Emlun'!M14</f>
        <v>Spring wheat/barley</v>
      </c>
      <c r="N14" s="57" t="str">
        <f>'Dairy Partners Newcastle Emlun'!N14</f>
        <v>Winter wheat/barley</v>
      </c>
      <c r="O14" s="57" t="str">
        <f>'Dairy Partners Newcastle Emlun'!O14</f>
        <v>Winter wheat/barley</v>
      </c>
      <c r="P14" s="57">
        <f>'Dairy Partners Newcastle Emlun'!P14</f>
        <v>0</v>
      </c>
      <c r="Q14" s="57">
        <f>'Dairy Partners Newcastle Emlun'!Q14</f>
        <v>0</v>
      </c>
      <c r="R14" s="57">
        <f>'Dairy Partners Newcastle Emlun'!R14</f>
        <v>0</v>
      </c>
      <c r="S14" s="57">
        <f>'Dairy Partners Newcastle Emlun'!S14</f>
        <v>0</v>
      </c>
      <c r="T14" s="57">
        <f>'Dairy Partners Newcastle Emlun'!T14</f>
        <v>0</v>
      </c>
      <c r="U14" s="57">
        <f>'Dairy Partners Newcastle Emlun'!U14</f>
        <v>0</v>
      </c>
      <c r="V14" s="57">
        <f>'Dairy Partners Newcastle Emlun'!V14</f>
        <v>0</v>
      </c>
    </row>
    <row r="15" spans="1:32" x14ac:dyDescent="0.4">
      <c r="A15" s="96" t="s">
        <v>9</v>
      </c>
      <c r="B15" s="96"/>
      <c r="C15" s="56">
        <f>'Dairy Partners Newcastle Emlun'!C15</f>
        <v>47</v>
      </c>
      <c r="D15" s="56">
        <f>'Dairy Partners Newcastle Emlun'!D15</f>
        <v>32</v>
      </c>
      <c r="E15" s="56">
        <f>'Dairy Partners Newcastle Emlun'!E15</f>
        <v>32</v>
      </c>
      <c r="F15" s="56">
        <f>'Dairy Partners Newcastle Emlun'!F15</f>
        <v>32</v>
      </c>
      <c r="G15" s="56">
        <f>'Dairy Partners Newcastle Emlun'!G15</f>
        <v>32</v>
      </c>
      <c r="H15" s="56">
        <f>'Dairy Partners Newcastle Emlun'!H15</f>
        <v>32</v>
      </c>
      <c r="I15" s="56">
        <f>'Dairy Partners Newcastle Emlun'!I15</f>
        <v>47</v>
      </c>
      <c r="J15" s="56">
        <f>'Dairy Partners Newcastle Emlun'!J15</f>
        <v>47</v>
      </c>
      <c r="K15" s="56">
        <f>'Dairy Partners Newcastle Emlun'!K15</f>
        <v>47</v>
      </c>
      <c r="L15" s="56">
        <f>'Dairy Partners Newcastle Emlun'!L15</f>
        <v>6</v>
      </c>
      <c r="M15" s="56">
        <f>'Dairy Partners Newcastle Emlun'!M15</f>
        <v>6</v>
      </c>
      <c r="N15" s="56">
        <f>'Dairy Partners Newcastle Emlun'!N15</f>
        <v>8</v>
      </c>
      <c r="O15" s="56">
        <f>'Dairy Partners Newcastle Emlun'!O15</f>
        <v>8</v>
      </c>
      <c r="P15" s="56">
        <f>'Dairy Partners Newcastle Emlun'!P15</f>
        <v>0</v>
      </c>
      <c r="Q15" s="56">
        <f>'Dairy Partners Newcastle Emlun'!Q15</f>
        <v>0</v>
      </c>
      <c r="R15" s="56">
        <f>'Dairy Partners Newcastle Emlun'!R15</f>
        <v>0</v>
      </c>
      <c r="S15" s="56">
        <f>'Dairy Partners Newcastle Emlun'!S15</f>
        <v>0</v>
      </c>
      <c r="T15" s="56">
        <f>'Dairy Partners Newcastle Emlun'!T15</f>
        <v>0</v>
      </c>
      <c r="U15" s="56">
        <f>'Dairy Partners Newcastle Emlun'!U15</f>
        <v>0</v>
      </c>
      <c r="V15" s="56">
        <f>'Dairy Partners Newcastle Emlun'!V15</f>
        <v>0</v>
      </c>
    </row>
    <row r="16" spans="1:32" x14ac:dyDescent="0.4">
      <c r="A16" s="87" t="s">
        <v>46</v>
      </c>
      <c r="B16" s="87"/>
      <c r="C16" s="57" t="str">
        <f>'Dairy Partners Newcastle Emlun'!C16</f>
        <v>Medium/Clay</v>
      </c>
      <c r="D16" s="57" t="str">
        <f>'Dairy Partners Newcastle Emlun'!D16</f>
        <v>Medium/Clay</v>
      </c>
      <c r="E16" s="57" t="str">
        <f>'Dairy Partners Newcastle Emlun'!E16</f>
        <v>Medium/Clay</v>
      </c>
      <c r="F16" s="57" t="str">
        <f>'Dairy Partners Newcastle Emlun'!F16</f>
        <v>Medium/Clay</v>
      </c>
      <c r="G16" s="57" t="str">
        <f>'Dairy Partners Newcastle Emlun'!G16</f>
        <v>Medium/Clay</v>
      </c>
      <c r="H16" s="57" t="str">
        <f>'Dairy Partners Newcastle Emlun'!H16</f>
        <v>Medium/Clay</v>
      </c>
      <c r="I16" s="57" t="str">
        <f>'Dairy Partners Newcastle Emlun'!I16</f>
        <v>Medium/Clay</v>
      </c>
      <c r="J16" s="57" t="str">
        <f>'Dairy Partners Newcastle Emlun'!J16</f>
        <v>Medium/Clay</v>
      </c>
      <c r="K16" s="57" t="str">
        <f>'Dairy Partners Newcastle Emlun'!K16</f>
        <v>Medium/Clay</v>
      </c>
      <c r="L16" s="57" t="str">
        <f>'Dairy Partners Newcastle Emlun'!L16</f>
        <v>Medium/Clay</v>
      </c>
      <c r="M16" s="57" t="str">
        <f>'Dairy Partners Newcastle Emlun'!M16</f>
        <v>Medium/Clay</v>
      </c>
      <c r="N16" s="57" t="str">
        <f>'Dairy Partners Newcastle Emlun'!N16</f>
        <v>Medium/Clay</v>
      </c>
      <c r="O16" s="57" t="str">
        <f>'Dairy Partners Newcastle Emlun'!O16</f>
        <v>Medium/Clay</v>
      </c>
      <c r="P16" s="57">
        <f>'Dairy Partners Newcastle Emlun'!P16</f>
        <v>0</v>
      </c>
      <c r="Q16" s="57">
        <f>'Dairy Partners Newcastle Emlun'!Q16</f>
        <v>0</v>
      </c>
      <c r="R16" s="57">
        <f>'Dairy Partners Newcastle Emlun'!R16</f>
        <v>0</v>
      </c>
      <c r="S16" s="57">
        <f>'Dairy Partners Newcastle Emlun'!S16</f>
        <v>0</v>
      </c>
      <c r="T16" s="57">
        <f>'Dairy Partners Newcastle Emlun'!T16</f>
        <v>0</v>
      </c>
      <c r="U16" s="57">
        <f>'Dairy Partners Newcastle Emlun'!U16</f>
        <v>0</v>
      </c>
      <c r="V16" s="57">
        <f>'Dairy Partners Newcastle Emlun'!V16</f>
        <v>0</v>
      </c>
    </row>
    <row r="17" spans="1:32 16384:16384"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79.899999999999991</v>
      </c>
      <c r="J17" s="42">
        <f t="shared" si="0"/>
        <v>79.899999999999991</v>
      </c>
      <c r="K17" s="42">
        <f t="shared" si="0"/>
        <v>79.899999999999991</v>
      </c>
      <c r="L17" s="42">
        <f t="shared" si="0"/>
        <v>51.599999999999994</v>
      </c>
      <c r="M17" s="42">
        <f t="shared" si="0"/>
        <v>51.599999999999994</v>
      </c>
      <c r="N17" s="42">
        <f t="shared" si="0"/>
        <v>67.2</v>
      </c>
      <c r="O17" s="42">
        <f t="shared" si="0"/>
        <v>67.2</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4">
      <c r="A18" s="91" t="s">
        <v>23</v>
      </c>
      <c r="B18" s="91"/>
      <c r="C18" s="43">
        <f>$D27</f>
        <v>65.430959999999999</v>
      </c>
      <c r="D18" s="43">
        <f>$D28</f>
        <v>65.430959999999999</v>
      </c>
      <c r="E18" s="43">
        <f>$D29</f>
        <v>65.430959999999999</v>
      </c>
      <c r="F18" s="43">
        <f>$D30</f>
        <v>65.430959999999999</v>
      </c>
      <c r="G18" s="43">
        <f>$D31</f>
        <v>65.430959999999999</v>
      </c>
      <c r="H18" s="43">
        <f>$D32</f>
        <v>65.430959999999999</v>
      </c>
      <c r="I18" s="43">
        <f>$D33</f>
        <v>65.430959999999999</v>
      </c>
      <c r="J18" s="43">
        <f>$D34</f>
        <v>65.430959999999999</v>
      </c>
      <c r="K18" s="43">
        <f>$D35</f>
        <v>65.430959999999999</v>
      </c>
      <c r="L18" s="43">
        <f>$D36</f>
        <v>65.430959999999999</v>
      </c>
      <c r="M18" s="43">
        <f>$D37</f>
        <v>65.430959999999999</v>
      </c>
      <c r="N18" s="43">
        <f>$D38</f>
        <v>65.430959999999999</v>
      </c>
      <c r="O18" s="43">
        <f>$D39</f>
        <v>65.430959999999999</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4">
      <c r="A19" s="91" t="s">
        <v>86</v>
      </c>
      <c r="B19" s="91"/>
      <c r="C19" s="43">
        <f>C18-C17</f>
        <v>-14.469039999999993</v>
      </c>
      <c r="D19" s="43">
        <f t="shared" ref="D19:V19" si="1">D18-D17</f>
        <v>11.03096</v>
      </c>
      <c r="E19" s="43">
        <f t="shared" si="1"/>
        <v>11.03096</v>
      </c>
      <c r="F19" s="43">
        <f t="shared" si="1"/>
        <v>11.03096</v>
      </c>
      <c r="G19" s="43">
        <f t="shared" si="1"/>
        <v>11.03096</v>
      </c>
      <c r="H19" s="43">
        <f t="shared" si="1"/>
        <v>11.03096</v>
      </c>
      <c r="I19" s="43">
        <f t="shared" si="1"/>
        <v>-14.469039999999993</v>
      </c>
      <c r="J19" s="43">
        <f t="shared" si="1"/>
        <v>-14.469039999999993</v>
      </c>
      <c r="K19" s="43">
        <f t="shared" si="1"/>
        <v>-14.469039999999993</v>
      </c>
      <c r="L19" s="43">
        <f t="shared" si="1"/>
        <v>13.830960000000005</v>
      </c>
      <c r="M19" s="43">
        <f t="shared" si="1"/>
        <v>13.830960000000005</v>
      </c>
      <c r="N19" s="43">
        <f t="shared" si="1"/>
        <v>-1.7690400000000039</v>
      </c>
      <c r="O19" s="43">
        <f t="shared" si="1"/>
        <v>-1.7690400000000039</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4">
      <c r="A20" s="91" t="s">
        <v>87</v>
      </c>
      <c r="B20" s="91"/>
      <c r="C20" s="44" t="str">
        <f>IF($B27="","",IF(C$19&gt;=0,"INCREASE","DECREASE"))</f>
        <v>DECREASE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DECREASE</v>
      </c>
      <c r="J20" s="44" t="str">
        <f>IF($B34="","",IF(J$19&gt;=0,"INCREASE","DECREASE"))</f>
        <v>DECREASE</v>
      </c>
      <c r="K20" s="44" t="str">
        <f>IF($B35="","",IF(K$19&gt;=0,"INCREASE","DECREASE"))</f>
        <v>DECREASE</v>
      </c>
      <c r="L20" s="44" t="str">
        <f>IF($B36="","",IF(L$19&gt;=0,"INCREASE","DECREASE"))</f>
        <v>INCREASE</v>
      </c>
      <c r="M20" s="44" t="str">
        <f>IF($B37="","",IF(M$19&gt;=0,"INCREASE","DECREASE"))</f>
        <v>INCREASE</v>
      </c>
      <c r="N20" s="44" t="str">
        <f>IF($B38="","",IF(N$19&gt;=0,"INCREASE","DECREASE"))</f>
        <v>DECREASE</v>
      </c>
      <c r="O20" s="44" t="str">
        <f>IF($B39="","",IF(O$19&gt;=0,"INCREASE","DECREASE"))</f>
        <v>DECREASE</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4">
      <c r="C21" s="14"/>
      <c r="D21" s="18"/>
      <c r="E21" s="18"/>
      <c r="F21" s="18"/>
    </row>
    <row r="22" spans="1:32 16384:16384"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c r="XFD23" s="37"/>
    </row>
    <row r="24" spans="1:32 16384:16384" s="14" customFormat="1" x14ac:dyDescent="0.4">
      <c r="A24" s="19"/>
      <c r="B24" s="41">
        <v>2.5</v>
      </c>
      <c r="C24" s="40">
        <v>0.11</v>
      </c>
      <c r="D24" s="40">
        <v>336</v>
      </c>
      <c r="E24" s="40">
        <v>603</v>
      </c>
      <c r="F24" s="40">
        <v>125</v>
      </c>
      <c r="G24" s="40">
        <v>0.82</v>
      </c>
      <c r="H24" s="40">
        <v>0.50800000000000001</v>
      </c>
      <c r="I24" s="40">
        <v>0.5</v>
      </c>
      <c r="J24" s="40">
        <v>0.01</v>
      </c>
      <c r="K24" s="1">
        <v>0.05</v>
      </c>
      <c r="L24" s="40">
        <v>0.2</v>
      </c>
      <c r="M24" s="40">
        <v>0.29499999999999998</v>
      </c>
      <c r="N24" s="40"/>
      <c r="O24" s="40"/>
      <c r="P24" s="40">
        <v>969</v>
      </c>
      <c r="Q24" s="40">
        <v>92.4</v>
      </c>
      <c r="R24" s="40"/>
      <c r="S24" s="40"/>
      <c r="T24" s="40"/>
      <c r="U24" s="40"/>
      <c r="V24" s="40">
        <v>930</v>
      </c>
      <c r="W24" s="40">
        <v>0.3</v>
      </c>
    </row>
    <row r="25" spans="1:32 16384:16384"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x14ac:dyDescent="0.4">
      <c r="A27" s="33">
        <f>C8</f>
        <v>8087</v>
      </c>
      <c r="B27" s="39">
        <v>85</v>
      </c>
      <c r="C27" s="3">
        <f>IF(C$23="%w/w SAR",((C$24*10)*$B27),IF(C$23="%w/w DM",(((C$24*10)*($B$24/100))*$B27),IF(C$23="kg/t SAR",(C$24*$B27),IF(C$23="kg/t DM",((C$24*($B$24/100))*$B27),IF(C$23="mg/kg SAR",((C$24*0.001)*$B27),IF(C$23="mg/kg DM",(((C$24*0.001)*($B$24/100))*$B27),0))))))</f>
        <v>93.500000000000014</v>
      </c>
      <c r="D27" s="3">
        <f>(IF(D$23="%w/w SAR",((D$24*10)*$B27),IF(D$23="%w/w DM",(((D$24*10)*($B$24/100))*$B27),IF(D$23="kg/t SAR",(D$24*$B27),IF(D$23="kg/t DM",((D$24*($B$24/100))*$B27),IF(D$23="mg/kg SAR",((D$24*0.001)*$B27),IF(D$23="mg/kg DM",(((D$24*0.001)*($B$24/100))*$B27),"0")))))))*2.291</f>
        <v>65.430959999999999</v>
      </c>
      <c r="E27" s="3">
        <f>(IF(E$23="%w/w SAR",((E$24*10)*$B27),IF(E$23="%w/w DM",(((E$24*10)*($B$24/100))*$B27),IF(E$23="kg/t SAR",(E$24*$B27),IF(E$23="kg/t DM",((E$24*($B$24/100))*$B27),IF(E$23="mg/kg SAR",((E$24*0.001)*$B27),IF(E$23="mg/kg DM",(((E$24*0.001)*($B$24/100))*$B27),"0")))))))*1.205</f>
        <v>61.762274999999995</v>
      </c>
      <c r="F27" s="3">
        <f>(IF(F$23="%w/w SAR",((F$24*10)*$B27),IF(F$23="%w/w DM",(((F$24*10)*($B$24/100))*$B27),IF(F$23="kg/t SAR",(F$24*$B27),IF(F$23="kg/t DM",((F$24*($B$24/100))*$B27),IF(F$23="mg/kg SAR",((F$24*0.001)*$B27),IF(F$23="mg/kg DM",(((F$24*0.001)*($B$24/100))*$B27),"0")))))))*1.658</f>
        <v>17.616250000000001</v>
      </c>
      <c r="G27" s="3">
        <f t="shared" ref="G27:P42" si="2">IF(G$23="%w/w SAR",((G$24*10)*$B27),IF(G$23="%w/w DM",(((G$24*10)*($B$24/100))*$B27),IF(G$23="kg/t SAR",(G$24*$B27),IF(G$23="kg/t DM",((G$24*($B$24/100))*$B27),IF(G$23="mg/kg SAR",((G$24*0.001)*$B27),IF(G$23="mg/kg DM",(((G$24*0.001)*($B$24/100))*$B27),0))))))</f>
        <v>6.9699999999999998E-2</v>
      </c>
      <c r="H27" s="3">
        <f t="shared" si="2"/>
        <v>4.3179999999999996E-2</v>
      </c>
      <c r="I27" s="3">
        <f t="shared" si="2"/>
        <v>4.2500000000000003E-2</v>
      </c>
      <c r="J27" s="3">
        <f t="shared" si="2"/>
        <v>8.5000000000000006E-4</v>
      </c>
      <c r="K27" s="3">
        <f t="shared" si="2"/>
        <v>4.2500000000000003E-3</v>
      </c>
      <c r="L27" s="3">
        <f t="shared" si="2"/>
        <v>1.7000000000000001E-2</v>
      </c>
      <c r="M27" s="3">
        <f t="shared" si="2"/>
        <v>2.5075E-2</v>
      </c>
      <c r="N27" s="3">
        <f t="shared" si="2"/>
        <v>0</v>
      </c>
      <c r="O27" s="3">
        <f t="shared" si="2"/>
        <v>0</v>
      </c>
      <c r="P27" s="3">
        <f t="shared" si="2"/>
        <v>82.364999999999995</v>
      </c>
      <c r="Q27" s="3">
        <f>(IF(Q$23="%w/w SAR",((Q$24*10)*$B27),IF(Q$23="%w/w DM",(((Q$24*10)*($B$24/100))*$B27),IF(Q$23="kg/t SAR",(Q$24*$B27),IF(Q$23="kg/t DM",((Q$24*($B$24/100))*$B27),IF(Q$23="mg/kg SAR",((Q$24*0.001)*$B27),IF(Q$23="mg/kg DM",(((Q$24*0.001)*($B$24/100))*$B27),0)))))))*2.5</f>
        <v>19.635000000000002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16384:16384" s="20" customFormat="1" x14ac:dyDescent="0.4">
      <c r="A28" s="58">
        <f>D8</f>
        <v>9792</v>
      </c>
      <c r="B28" s="39">
        <v>85</v>
      </c>
      <c r="C28" s="3">
        <f t="shared" ref="C28:C46" si="3">IF(C$23="%w/w SAR",((C$24*10)*$B28),IF(C$23="%w/w DM",(((C$24*10)*($B$24/100))*$B28),IF(C$23="kg/t SAR",(C$24*$B28),IF(C$23="kg/t DM",((C$24*($B$24/100))*$B28),IF(C$23="mg/kg SAR",((C$24*0.001)*$B28),IF(C$23="mg/kg DM",(((C$24*0.001)*($B$24/100))*$B28),0))))))</f>
        <v>93.500000000000014</v>
      </c>
      <c r="D28" s="3">
        <f t="shared" ref="D28:D46" si="4">(IF(D$23="%w/w SAR",((D$24*10)*$B28),IF(D$23="%w/w DM",(((D$24*10)*($B$24/100))*$B28),IF(D$23="kg/t SAR",(D$24*$B28),IF(D$23="kg/t DM",((D$24*($B$24/100))*$B28),IF(D$23="mg/kg SAR",((D$24*0.001)*$B28),IF(D$23="mg/kg DM",(((D$24*0.001)*($B$24/100))*$B28),"0")))))))*2.291</f>
        <v>65.430959999999999</v>
      </c>
      <c r="E28" s="3">
        <f t="shared" ref="E28:E46" si="5">(IF(E$23="%w/w SAR",((E$24*10)*$B28),IF(E$23="%w/w DM",(((E$24*10)*($B$24/100))*$B28),IF(E$23="kg/t SAR",(E$24*$B28),IF(E$23="kg/t DM",((E$24*($B$24/100))*$B28),IF(E$23="mg/kg SAR",((E$24*0.001)*$B28),IF(E$23="mg/kg DM",(((E$24*0.001)*($B$24/100))*$B28),"0")))))))*1.205</f>
        <v>61.762274999999995</v>
      </c>
      <c r="F28" s="3">
        <f t="shared" ref="F28:F46" si="6">(IF(F$23="%w/w SAR",((F$24*10)*$B28),IF(F$23="%w/w DM",(((F$24*10)*($B$24/100))*$B28),IF(F$23="kg/t SAR",(F$24*$B28),IF(F$23="kg/t DM",((F$24*($B$24/100))*$B28),IF(F$23="mg/kg SAR",((F$24*0.001)*$B28),IF(F$23="mg/kg DM",(((F$24*0.001)*($B$24/100))*$B28),"0")))))))*1.658</f>
        <v>17.616250000000001</v>
      </c>
      <c r="G28" s="3">
        <f t="shared" si="2"/>
        <v>6.9699999999999998E-2</v>
      </c>
      <c r="H28" s="3">
        <f t="shared" si="2"/>
        <v>4.3179999999999996E-2</v>
      </c>
      <c r="I28" s="3">
        <f t="shared" si="2"/>
        <v>4.2500000000000003E-2</v>
      </c>
      <c r="J28" s="3">
        <f t="shared" si="2"/>
        <v>8.5000000000000006E-4</v>
      </c>
      <c r="K28" s="3">
        <f t="shared" si="2"/>
        <v>4.2500000000000003E-3</v>
      </c>
      <c r="L28" s="3">
        <f t="shared" si="2"/>
        <v>1.7000000000000001E-2</v>
      </c>
      <c r="M28" s="3">
        <f t="shared" si="2"/>
        <v>2.5075E-2</v>
      </c>
      <c r="N28" s="3">
        <f t="shared" si="2"/>
        <v>0</v>
      </c>
      <c r="O28" s="3">
        <f t="shared" si="2"/>
        <v>0</v>
      </c>
      <c r="P28" s="3">
        <f t="shared" si="2"/>
        <v>82.364999999999995</v>
      </c>
      <c r="Q28" s="3">
        <f t="shared" ref="Q28:Q46" si="7">(IF(Q$23="%w/w SAR",((Q$24*10)*$B28),IF(Q$23="%w/w DM",(((Q$24*10)*($B$24/100))*$B28),IF(Q$23="kg/t SAR",(Q$24*$B28),IF(Q$23="kg/t DM",((Q$24*($B$24/100))*$B28),IF(Q$23="mg/kg SAR",((Q$24*0.001)*$B28),IF(Q$23="mg/kg DM",(((Q$24*0.001)*($B$24/100))*$B28),0)))))))*2.5</f>
        <v>19.635000000000002</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t="str">
        <f t="shared" ref="W28:W46" si="10">IF($W$24="",0,IF($W$24&gt;4,"Not OK","OK"))</f>
        <v>OK</v>
      </c>
      <c r="AB28" s="16"/>
      <c r="AC28" s="16"/>
      <c r="AD28" s="16"/>
      <c r="AE28" s="16"/>
      <c r="AF28" s="16"/>
    </row>
    <row r="29" spans="1:32 16384:16384" s="20" customFormat="1" x14ac:dyDescent="0.4">
      <c r="A29" s="33">
        <f>E8</f>
        <v>1188</v>
      </c>
      <c r="B29" s="39">
        <v>85</v>
      </c>
      <c r="C29" s="3">
        <f t="shared" si="3"/>
        <v>93.500000000000014</v>
      </c>
      <c r="D29" s="3">
        <f t="shared" si="4"/>
        <v>65.430959999999999</v>
      </c>
      <c r="E29" s="3">
        <f t="shared" si="5"/>
        <v>61.762274999999995</v>
      </c>
      <c r="F29" s="3">
        <f t="shared" si="6"/>
        <v>17.616250000000001</v>
      </c>
      <c r="G29" s="3">
        <f t="shared" si="2"/>
        <v>6.9699999999999998E-2</v>
      </c>
      <c r="H29" s="3">
        <f t="shared" si="2"/>
        <v>4.3179999999999996E-2</v>
      </c>
      <c r="I29" s="3">
        <f t="shared" si="2"/>
        <v>4.2500000000000003E-2</v>
      </c>
      <c r="J29" s="3">
        <f t="shared" si="2"/>
        <v>8.5000000000000006E-4</v>
      </c>
      <c r="K29" s="3">
        <f t="shared" si="2"/>
        <v>4.2500000000000003E-3</v>
      </c>
      <c r="L29" s="3">
        <f t="shared" si="2"/>
        <v>1.7000000000000001E-2</v>
      </c>
      <c r="M29" s="3">
        <f t="shared" si="2"/>
        <v>2.5075E-2</v>
      </c>
      <c r="N29" s="3">
        <f t="shared" si="2"/>
        <v>0</v>
      </c>
      <c r="O29" s="3">
        <f t="shared" si="2"/>
        <v>0</v>
      </c>
      <c r="P29" s="3">
        <f t="shared" si="2"/>
        <v>82.364999999999995</v>
      </c>
      <c r="Q29" s="3">
        <f t="shared" si="7"/>
        <v>19.635000000000002</v>
      </c>
      <c r="R29" s="3">
        <f t="shared" si="8"/>
        <v>0</v>
      </c>
      <c r="S29" s="3">
        <f t="shared" si="8"/>
        <v>0</v>
      </c>
      <c r="T29" s="3">
        <f t="shared" si="8"/>
        <v>0</v>
      </c>
      <c r="U29" s="3">
        <f t="shared" si="8"/>
        <v>0</v>
      </c>
      <c r="V29" s="3" t="str">
        <f t="shared" si="9"/>
        <v>OK</v>
      </c>
      <c r="W29" s="3" t="str">
        <f t="shared" si="10"/>
        <v>OK</v>
      </c>
      <c r="AB29" s="16"/>
      <c r="AC29" s="16"/>
      <c r="AD29" s="16"/>
      <c r="AE29" s="16"/>
      <c r="AF29" s="16"/>
    </row>
    <row r="30" spans="1:32 16384:16384" s="20" customFormat="1" x14ac:dyDescent="0.4">
      <c r="A30" s="33">
        <f>F8</f>
        <v>8262</v>
      </c>
      <c r="B30" s="39">
        <v>85</v>
      </c>
      <c r="C30" s="3">
        <f t="shared" si="3"/>
        <v>93.500000000000014</v>
      </c>
      <c r="D30" s="3">
        <f t="shared" si="4"/>
        <v>65.430959999999999</v>
      </c>
      <c r="E30" s="3">
        <f t="shared" si="5"/>
        <v>61.762274999999995</v>
      </c>
      <c r="F30" s="3">
        <f t="shared" si="6"/>
        <v>17.616250000000001</v>
      </c>
      <c r="G30" s="3">
        <f t="shared" si="2"/>
        <v>6.9699999999999998E-2</v>
      </c>
      <c r="H30" s="3">
        <f t="shared" si="2"/>
        <v>4.3179999999999996E-2</v>
      </c>
      <c r="I30" s="3">
        <f t="shared" si="2"/>
        <v>4.2500000000000003E-2</v>
      </c>
      <c r="J30" s="3">
        <f t="shared" si="2"/>
        <v>8.5000000000000006E-4</v>
      </c>
      <c r="K30" s="3">
        <f t="shared" si="2"/>
        <v>4.2500000000000003E-3</v>
      </c>
      <c r="L30" s="3">
        <f t="shared" si="2"/>
        <v>1.7000000000000001E-2</v>
      </c>
      <c r="M30" s="3">
        <f t="shared" si="2"/>
        <v>2.5075E-2</v>
      </c>
      <c r="N30" s="3">
        <f t="shared" si="2"/>
        <v>0</v>
      </c>
      <c r="O30" s="3">
        <f t="shared" si="2"/>
        <v>0</v>
      </c>
      <c r="P30" s="3">
        <f t="shared" si="2"/>
        <v>82.364999999999995</v>
      </c>
      <c r="Q30" s="3">
        <f t="shared" si="7"/>
        <v>19.635000000000002</v>
      </c>
      <c r="R30" s="3">
        <f t="shared" si="8"/>
        <v>0</v>
      </c>
      <c r="S30" s="3">
        <f t="shared" si="8"/>
        <v>0</v>
      </c>
      <c r="T30" s="3">
        <f t="shared" si="8"/>
        <v>0</v>
      </c>
      <c r="U30" s="3">
        <f t="shared" si="8"/>
        <v>0</v>
      </c>
      <c r="V30" s="3" t="str">
        <f t="shared" si="9"/>
        <v>OK</v>
      </c>
      <c r="W30" s="3" t="str">
        <f t="shared" si="10"/>
        <v>OK</v>
      </c>
      <c r="AB30" s="16"/>
      <c r="AC30" s="16"/>
      <c r="AD30" s="16"/>
      <c r="AE30" s="16"/>
      <c r="AF30" s="16"/>
    </row>
    <row r="31" spans="1:32 16384:16384" s="20" customFormat="1" x14ac:dyDescent="0.4">
      <c r="A31" s="33">
        <f>G8</f>
        <v>165</v>
      </c>
      <c r="B31" s="39">
        <v>85</v>
      </c>
      <c r="C31" s="3">
        <f t="shared" si="3"/>
        <v>93.500000000000014</v>
      </c>
      <c r="D31" s="3">
        <f t="shared" si="4"/>
        <v>65.430959999999999</v>
      </c>
      <c r="E31" s="3">
        <f t="shared" si="5"/>
        <v>61.762274999999995</v>
      </c>
      <c r="F31" s="3">
        <f t="shared" si="6"/>
        <v>17.616250000000001</v>
      </c>
      <c r="G31" s="3">
        <f t="shared" si="2"/>
        <v>6.9699999999999998E-2</v>
      </c>
      <c r="H31" s="3">
        <f t="shared" si="2"/>
        <v>4.3179999999999996E-2</v>
      </c>
      <c r="I31" s="3">
        <f t="shared" si="2"/>
        <v>4.2500000000000003E-2</v>
      </c>
      <c r="J31" s="3">
        <f t="shared" si="2"/>
        <v>8.5000000000000006E-4</v>
      </c>
      <c r="K31" s="3">
        <f t="shared" si="2"/>
        <v>4.2500000000000003E-3</v>
      </c>
      <c r="L31" s="3">
        <f t="shared" si="2"/>
        <v>1.7000000000000001E-2</v>
      </c>
      <c r="M31" s="3">
        <f t="shared" si="2"/>
        <v>2.5075E-2</v>
      </c>
      <c r="N31" s="3">
        <f t="shared" si="2"/>
        <v>0</v>
      </c>
      <c r="O31" s="3">
        <f t="shared" si="2"/>
        <v>0</v>
      </c>
      <c r="P31" s="3">
        <f t="shared" si="2"/>
        <v>82.364999999999995</v>
      </c>
      <c r="Q31" s="3">
        <f t="shared" si="7"/>
        <v>19.635000000000002</v>
      </c>
      <c r="R31" s="3">
        <f t="shared" si="8"/>
        <v>0</v>
      </c>
      <c r="S31" s="3">
        <f t="shared" si="8"/>
        <v>0</v>
      </c>
      <c r="T31" s="3">
        <f t="shared" si="8"/>
        <v>0</v>
      </c>
      <c r="U31" s="3">
        <f t="shared" si="8"/>
        <v>0</v>
      </c>
      <c r="V31" s="3" t="str">
        <f t="shared" si="9"/>
        <v>OK</v>
      </c>
      <c r="W31" s="3" t="str">
        <f t="shared" si="10"/>
        <v>OK</v>
      </c>
      <c r="AB31" s="16"/>
      <c r="AC31" s="16"/>
      <c r="AD31" s="16"/>
      <c r="AE31" s="16"/>
      <c r="AF31" s="16"/>
    </row>
    <row r="32" spans="1:32 16384:16384" s="20" customFormat="1" x14ac:dyDescent="0.4">
      <c r="A32" s="33">
        <f>H8</f>
        <v>438</v>
      </c>
      <c r="B32" s="39">
        <v>85</v>
      </c>
      <c r="C32" s="3">
        <f t="shared" si="3"/>
        <v>93.500000000000014</v>
      </c>
      <c r="D32" s="3">
        <f t="shared" si="4"/>
        <v>65.430959999999999</v>
      </c>
      <c r="E32" s="3">
        <f t="shared" si="5"/>
        <v>61.762274999999995</v>
      </c>
      <c r="F32" s="3">
        <f t="shared" si="6"/>
        <v>17.616250000000001</v>
      </c>
      <c r="G32" s="3">
        <f t="shared" si="2"/>
        <v>6.9699999999999998E-2</v>
      </c>
      <c r="H32" s="3">
        <f t="shared" si="2"/>
        <v>4.3179999999999996E-2</v>
      </c>
      <c r="I32" s="3">
        <f t="shared" si="2"/>
        <v>4.2500000000000003E-2</v>
      </c>
      <c r="J32" s="3">
        <f t="shared" si="2"/>
        <v>8.5000000000000006E-4</v>
      </c>
      <c r="K32" s="3">
        <f t="shared" si="2"/>
        <v>4.2500000000000003E-3</v>
      </c>
      <c r="L32" s="3">
        <f t="shared" si="2"/>
        <v>1.7000000000000001E-2</v>
      </c>
      <c r="M32" s="3">
        <f t="shared" si="2"/>
        <v>2.5075E-2</v>
      </c>
      <c r="N32" s="3">
        <f t="shared" si="2"/>
        <v>0</v>
      </c>
      <c r="O32" s="3">
        <f t="shared" si="2"/>
        <v>0</v>
      </c>
      <c r="P32" s="3">
        <f t="shared" si="2"/>
        <v>82.364999999999995</v>
      </c>
      <c r="Q32" s="3">
        <f t="shared" si="7"/>
        <v>19.635000000000002</v>
      </c>
      <c r="R32" s="3">
        <f t="shared" si="8"/>
        <v>0</v>
      </c>
      <c r="S32" s="3">
        <f t="shared" si="8"/>
        <v>0</v>
      </c>
      <c r="T32" s="3">
        <f t="shared" si="8"/>
        <v>0</v>
      </c>
      <c r="U32" s="3">
        <f t="shared" si="8"/>
        <v>0</v>
      </c>
      <c r="V32" s="3" t="str">
        <f t="shared" si="9"/>
        <v>OK</v>
      </c>
      <c r="W32" s="3" t="str">
        <f t="shared" si="10"/>
        <v>OK</v>
      </c>
      <c r="AB32" s="16"/>
      <c r="AC32" s="16"/>
      <c r="AD32" s="16"/>
      <c r="AE32" s="16"/>
      <c r="AF32" s="16"/>
    </row>
    <row r="33" spans="1:32" s="20" customFormat="1" x14ac:dyDescent="0.4">
      <c r="A33" s="33">
        <f>I8</f>
        <v>2341</v>
      </c>
      <c r="B33" s="39">
        <v>85</v>
      </c>
      <c r="C33" s="3">
        <f t="shared" si="3"/>
        <v>93.500000000000014</v>
      </c>
      <c r="D33" s="3">
        <f t="shared" si="4"/>
        <v>65.430959999999999</v>
      </c>
      <c r="E33" s="3">
        <f t="shared" si="5"/>
        <v>61.762274999999995</v>
      </c>
      <c r="F33" s="3">
        <f t="shared" si="6"/>
        <v>17.616250000000001</v>
      </c>
      <c r="G33" s="3">
        <f t="shared" si="2"/>
        <v>6.9699999999999998E-2</v>
      </c>
      <c r="H33" s="3">
        <f t="shared" si="2"/>
        <v>4.3179999999999996E-2</v>
      </c>
      <c r="I33" s="3">
        <f t="shared" si="2"/>
        <v>4.2500000000000003E-2</v>
      </c>
      <c r="J33" s="3">
        <f t="shared" si="2"/>
        <v>8.5000000000000006E-4</v>
      </c>
      <c r="K33" s="3">
        <f t="shared" si="2"/>
        <v>4.2500000000000003E-3</v>
      </c>
      <c r="L33" s="3">
        <f t="shared" si="2"/>
        <v>1.7000000000000001E-2</v>
      </c>
      <c r="M33" s="3">
        <f t="shared" si="2"/>
        <v>2.5075E-2</v>
      </c>
      <c r="N33" s="3">
        <f t="shared" si="2"/>
        <v>0</v>
      </c>
      <c r="O33" s="3">
        <f t="shared" si="2"/>
        <v>0</v>
      </c>
      <c r="P33" s="3">
        <f t="shared" si="2"/>
        <v>82.364999999999995</v>
      </c>
      <c r="Q33" s="3">
        <f t="shared" si="7"/>
        <v>19.635000000000002</v>
      </c>
      <c r="R33" s="3">
        <f t="shared" si="8"/>
        <v>0</v>
      </c>
      <c r="S33" s="3">
        <f t="shared" si="8"/>
        <v>0</v>
      </c>
      <c r="T33" s="3">
        <f t="shared" si="8"/>
        <v>0</v>
      </c>
      <c r="U33" s="3">
        <f t="shared" si="8"/>
        <v>0</v>
      </c>
      <c r="V33" s="3" t="str">
        <f t="shared" si="9"/>
        <v>OK</v>
      </c>
      <c r="W33" s="3" t="str">
        <f t="shared" si="10"/>
        <v>OK</v>
      </c>
      <c r="AB33" s="16"/>
      <c r="AC33" s="16"/>
      <c r="AD33" s="16"/>
      <c r="AE33" s="16"/>
      <c r="AF33" s="16"/>
    </row>
    <row r="34" spans="1:32" s="20" customFormat="1" x14ac:dyDescent="0.4">
      <c r="A34" s="33" t="str">
        <f>J8</f>
        <v>Tyriet 8</v>
      </c>
      <c r="B34" s="39">
        <v>85</v>
      </c>
      <c r="C34" s="3">
        <f t="shared" si="3"/>
        <v>93.500000000000014</v>
      </c>
      <c r="D34" s="3">
        <f t="shared" si="4"/>
        <v>65.430959999999999</v>
      </c>
      <c r="E34" s="3">
        <f t="shared" si="5"/>
        <v>61.762274999999995</v>
      </c>
      <c r="F34" s="3">
        <f t="shared" si="6"/>
        <v>17.616250000000001</v>
      </c>
      <c r="G34" s="3">
        <f t="shared" si="2"/>
        <v>6.9699999999999998E-2</v>
      </c>
      <c r="H34" s="3">
        <f t="shared" si="2"/>
        <v>4.3179999999999996E-2</v>
      </c>
      <c r="I34" s="3">
        <f t="shared" si="2"/>
        <v>4.2500000000000003E-2</v>
      </c>
      <c r="J34" s="3">
        <f t="shared" si="2"/>
        <v>8.5000000000000006E-4</v>
      </c>
      <c r="K34" s="3">
        <f t="shared" si="2"/>
        <v>4.2500000000000003E-3</v>
      </c>
      <c r="L34" s="3">
        <f t="shared" si="2"/>
        <v>1.7000000000000001E-2</v>
      </c>
      <c r="M34" s="3">
        <f t="shared" si="2"/>
        <v>2.5075E-2</v>
      </c>
      <c r="N34" s="3">
        <f t="shared" si="2"/>
        <v>0</v>
      </c>
      <c r="O34" s="3">
        <f t="shared" si="2"/>
        <v>0</v>
      </c>
      <c r="P34" s="3">
        <f t="shared" si="2"/>
        <v>82.364999999999995</v>
      </c>
      <c r="Q34" s="3">
        <f t="shared" si="7"/>
        <v>19.635000000000002</v>
      </c>
      <c r="R34" s="3">
        <f t="shared" si="8"/>
        <v>0</v>
      </c>
      <c r="S34" s="3">
        <f t="shared" si="8"/>
        <v>0</v>
      </c>
      <c r="T34" s="3">
        <f t="shared" si="8"/>
        <v>0</v>
      </c>
      <c r="U34" s="3">
        <f t="shared" si="8"/>
        <v>0</v>
      </c>
      <c r="V34" s="3" t="str">
        <f t="shared" si="9"/>
        <v>OK</v>
      </c>
      <c r="W34" s="3" t="str">
        <f t="shared" si="10"/>
        <v>OK</v>
      </c>
      <c r="AB34" s="16"/>
      <c r="AC34" s="16"/>
      <c r="AD34" s="16"/>
      <c r="AE34" s="16"/>
      <c r="AF34" s="16"/>
    </row>
    <row r="35" spans="1:32" s="20" customFormat="1" x14ac:dyDescent="0.4">
      <c r="A35" s="33" t="str">
        <f>K8</f>
        <v>Tyriet 9</v>
      </c>
      <c r="B35" s="39">
        <v>85</v>
      </c>
      <c r="C35" s="3">
        <f t="shared" si="3"/>
        <v>93.500000000000014</v>
      </c>
      <c r="D35" s="3">
        <f t="shared" si="4"/>
        <v>65.430959999999999</v>
      </c>
      <c r="E35" s="3">
        <f t="shared" si="5"/>
        <v>61.762274999999995</v>
      </c>
      <c r="F35" s="3">
        <f t="shared" si="6"/>
        <v>17.616250000000001</v>
      </c>
      <c r="G35" s="3">
        <f t="shared" si="2"/>
        <v>6.9699999999999998E-2</v>
      </c>
      <c r="H35" s="3">
        <f t="shared" si="2"/>
        <v>4.3179999999999996E-2</v>
      </c>
      <c r="I35" s="3">
        <f t="shared" si="2"/>
        <v>4.2500000000000003E-2</v>
      </c>
      <c r="J35" s="3">
        <f t="shared" si="2"/>
        <v>8.5000000000000006E-4</v>
      </c>
      <c r="K35" s="3">
        <f t="shared" si="2"/>
        <v>4.2500000000000003E-3</v>
      </c>
      <c r="L35" s="3">
        <f t="shared" si="2"/>
        <v>1.7000000000000001E-2</v>
      </c>
      <c r="M35" s="3">
        <f t="shared" si="2"/>
        <v>2.5075E-2</v>
      </c>
      <c r="N35" s="3">
        <f t="shared" si="2"/>
        <v>0</v>
      </c>
      <c r="O35" s="3">
        <f t="shared" si="2"/>
        <v>0</v>
      </c>
      <c r="P35" s="3">
        <f t="shared" si="2"/>
        <v>82.364999999999995</v>
      </c>
      <c r="Q35" s="3">
        <f t="shared" si="7"/>
        <v>19.635000000000002</v>
      </c>
      <c r="R35" s="3">
        <f t="shared" si="8"/>
        <v>0</v>
      </c>
      <c r="S35" s="3">
        <f t="shared" si="8"/>
        <v>0</v>
      </c>
      <c r="T35" s="3">
        <f t="shared" si="8"/>
        <v>0</v>
      </c>
      <c r="U35" s="3">
        <f t="shared" si="8"/>
        <v>0</v>
      </c>
      <c r="V35" s="3" t="str">
        <f t="shared" si="9"/>
        <v>OK</v>
      </c>
      <c r="W35" s="3" t="str">
        <f t="shared" si="10"/>
        <v>OK</v>
      </c>
      <c r="AB35" s="16"/>
      <c r="AC35" s="16"/>
      <c r="AD35" s="16"/>
      <c r="AE35" s="16"/>
      <c r="AF35" s="16"/>
    </row>
    <row r="36" spans="1:32" s="20" customFormat="1" x14ac:dyDescent="0.4">
      <c r="A36" s="33">
        <f>L8</f>
        <v>1479</v>
      </c>
      <c r="B36" s="39">
        <v>85</v>
      </c>
      <c r="C36" s="3">
        <f t="shared" si="3"/>
        <v>93.500000000000014</v>
      </c>
      <c r="D36" s="3">
        <f t="shared" si="4"/>
        <v>65.430959999999999</v>
      </c>
      <c r="E36" s="3">
        <f t="shared" si="5"/>
        <v>61.762274999999995</v>
      </c>
      <c r="F36" s="3">
        <f t="shared" si="6"/>
        <v>17.616250000000001</v>
      </c>
      <c r="G36" s="3">
        <f t="shared" si="2"/>
        <v>6.9699999999999998E-2</v>
      </c>
      <c r="H36" s="3">
        <f t="shared" si="2"/>
        <v>4.3179999999999996E-2</v>
      </c>
      <c r="I36" s="3">
        <f t="shared" si="2"/>
        <v>4.2500000000000003E-2</v>
      </c>
      <c r="J36" s="3">
        <f t="shared" si="2"/>
        <v>8.5000000000000006E-4</v>
      </c>
      <c r="K36" s="3">
        <f t="shared" si="2"/>
        <v>4.2500000000000003E-3</v>
      </c>
      <c r="L36" s="3">
        <f t="shared" si="2"/>
        <v>1.7000000000000001E-2</v>
      </c>
      <c r="M36" s="3">
        <f t="shared" si="2"/>
        <v>2.5075E-2</v>
      </c>
      <c r="N36" s="3">
        <f t="shared" si="2"/>
        <v>0</v>
      </c>
      <c r="O36" s="3">
        <f t="shared" si="2"/>
        <v>0</v>
      </c>
      <c r="P36" s="3">
        <f t="shared" si="2"/>
        <v>82.364999999999995</v>
      </c>
      <c r="Q36" s="3">
        <f t="shared" si="7"/>
        <v>19.635000000000002</v>
      </c>
      <c r="R36" s="3">
        <f t="shared" si="8"/>
        <v>0</v>
      </c>
      <c r="S36" s="3">
        <f t="shared" si="8"/>
        <v>0</v>
      </c>
      <c r="T36" s="3">
        <f t="shared" si="8"/>
        <v>0</v>
      </c>
      <c r="U36" s="3">
        <f t="shared" si="8"/>
        <v>0</v>
      </c>
      <c r="V36" s="3" t="str">
        <f t="shared" si="9"/>
        <v>OK</v>
      </c>
      <c r="W36" s="3" t="str">
        <f t="shared" si="10"/>
        <v>OK</v>
      </c>
      <c r="AB36" s="16"/>
      <c r="AC36" s="16"/>
      <c r="AD36" s="16"/>
      <c r="AE36" s="16"/>
      <c r="AF36" s="16"/>
    </row>
    <row r="37" spans="1:32" s="20" customFormat="1" x14ac:dyDescent="0.4">
      <c r="A37" s="33">
        <f>M8</f>
        <v>1897</v>
      </c>
      <c r="B37" s="39">
        <v>85</v>
      </c>
      <c r="C37" s="3">
        <f t="shared" si="3"/>
        <v>93.500000000000014</v>
      </c>
      <c r="D37" s="3">
        <f t="shared" si="4"/>
        <v>65.430959999999999</v>
      </c>
      <c r="E37" s="3">
        <f t="shared" si="5"/>
        <v>61.762274999999995</v>
      </c>
      <c r="F37" s="3">
        <f t="shared" si="6"/>
        <v>17.616250000000001</v>
      </c>
      <c r="G37" s="3">
        <f t="shared" si="2"/>
        <v>6.9699999999999998E-2</v>
      </c>
      <c r="H37" s="3">
        <f t="shared" si="2"/>
        <v>4.3179999999999996E-2</v>
      </c>
      <c r="I37" s="3">
        <f t="shared" si="2"/>
        <v>4.2500000000000003E-2</v>
      </c>
      <c r="J37" s="3">
        <f t="shared" si="2"/>
        <v>8.5000000000000006E-4</v>
      </c>
      <c r="K37" s="3">
        <f t="shared" si="2"/>
        <v>4.2500000000000003E-3</v>
      </c>
      <c r="L37" s="3">
        <f t="shared" si="2"/>
        <v>1.7000000000000001E-2</v>
      </c>
      <c r="M37" s="3">
        <f t="shared" si="2"/>
        <v>2.5075E-2</v>
      </c>
      <c r="N37" s="3">
        <f t="shared" si="2"/>
        <v>0</v>
      </c>
      <c r="O37" s="3">
        <f t="shared" si="2"/>
        <v>0</v>
      </c>
      <c r="P37" s="3">
        <f t="shared" si="2"/>
        <v>82.364999999999995</v>
      </c>
      <c r="Q37" s="3">
        <f t="shared" si="7"/>
        <v>19.635000000000002</v>
      </c>
      <c r="R37" s="3">
        <f t="shared" si="8"/>
        <v>0</v>
      </c>
      <c r="S37" s="3">
        <f t="shared" si="8"/>
        <v>0</v>
      </c>
      <c r="T37" s="3">
        <f t="shared" si="8"/>
        <v>0</v>
      </c>
      <c r="U37" s="3">
        <f t="shared" si="8"/>
        <v>0</v>
      </c>
      <c r="V37" s="3" t="str">
        <f t="shared" si="9"/>
        <v>OK</v>
      </c>
      <c r="W37" s="3" t="str">
        <f t="shared" si="10"/>
        <v>OK</v>
      </c>
      <c r="AB37" s="16"/>
      <c r="AC37" s="16"/>
      <c r="AD37" s="16"/>
      <c r="AE37" s="16"/>
      <c r="AF37" s="16"/>
    </row>
    <row r="38" spans="1:32" s="20" customFormat="1" x14ac:dyDescent="0.4">
      <c r="A38" s="33">
        <f>N8</f>
        <v>2672</v>
      </c>
      <c r="B38" s="39">
        <v>85</v>
      </c>
      <c r="C38" s="3">
        <f t="shared" si="3"/>
        <v>93.500000000000014</v>
      </c>
      <c r="D38" s="3">
        <f t="shared" si="4"/>
        <v>65.430959999999999</v>
      </c>
      <c r="E38" s="3">
        <f t="shared" si="5"/>
        <v>61.762274999999995</v>
      </c>
      <c r="F38" s="3">
        <f t="shared" si="6"/>
        <v>17.616250000000001</v>
      </c>
      <c r="G38" s="3">
        <f t="shared" si="2"/>
        <v>6.9699999999999998E-2</v>
      </c>
      <c r="H38" s="3">
        <f t="shared" si="2"/>
        <v>4.3179999999999996E-2</v>
      </c>
      <c r="I38" s="3">
        <f t="shared" si="2"/>
        <v>4.2500000000000003E-2</v>
      </c>
      <c r="J38" s="3">
        <f t="shared" si="2"/>
        <v>8.5000000000000006E-4</v>
      </c>
      <c r="K38" s="3">
        <f t="shared" si="2"/>
        <v>4.2500000000000003E-3</v>
      </c>
      <c r="L38" s="3">
        <f t="shared" si="2"/>
        <v>1.7000000000000001E-2</v>
      </c>
      <c r="M38" s="3">
        <f t="shared" si="2"/>
        <v>2.5075E-2</v>
      </c>
      <c r="N38" s="3">
        <f t="shared" si="2"/>
        <v>0</v>
      </c>
      <c r="O38" s="3">
        <f t="shared" si="2"/>
        <v>0</v>
      </c>
      <c r="P38" s="3">
        <f t="shared" si="2"/>
        <v>82.364999999999995</v>
      </c>
      <c r="Q38" s="3">
        <f t="shared" si="7"/>
        <v>19.635000000000002</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t="str">
        <f>O8</f>
        <v>3962 + 4273</v>
      </c>
      <c r="B39" s="39">
        <v>85</v>
      </c>
      <c r="C39" s="3">
        <f t="shared" si="3"/>
        <v>93.500000000000014</v>
      </c>
      <c r="D39" s="3">
        <f t="shared" si="4"/>
        <v>65.430959999999999</v>
      </c>
      <c r="E39" s="3">
        <f t="shared" si="5"/>
        <v>61.762274999999995</v>
      </c>
      <c r="F39" s="3">
        <f t="shared" si="6"/>
        <v>17.616250000000001</v>
      </c>
      <c r="G39" s="3">
        <f t="shared" si="2"/>
        <v>6.9699999999999998E-2</v>
      </c>
      <c r="H39" s="3">
        <f t="shared" si="2"/>
        <v>4.3179999999999996E-2</v>
      </c>
      <c r="I39" s="3">
        <f t="shared" si="2"/>
        <v>4.2500000000000003E-2</v>
      </c>
      <c r="J39" s="3">
        <f t="shared" si="2"/>
        <v>8.5000000000000006E-4</v>
      </c>
      <c r="K39" s="3">
        <f t="shared" si="2"/>
        <v>4.2500000000000003E-3</v>
      </c>
      <c r="L39" s="3">
        <f t="shared" si="2"/>
        <v>1.7000000000000001E-2</v>
      </c>
      <c r="M39" s="3">
        <f t="shared" si="2"/>
        <v>2.5075E-2</v>
      </c>
      <c r="N39" s="3">
        <f t="shared" si="2"/>
        <v>0</v>
      </c>
      <c r="O39" s="3">
        <f t="shared" si="2"/>
        <v>0</v>
      </c>
      <c r="P39" s="3">
        <f t="shared" si="2"/>
        <v>82.364999999999995</v>
      </c>
      <c r="Q39" s="3">
        <f t="shared" si="7"/>
        <v>19.635000000000002</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8" t="s">
        <v>43</v>
      </c>
      <c r="B1" s="88"/>
      <c r="C1" s="99" t="str">
        <f>'Dairy Partners Newcastle Emlun'!C1:E1</f>
        <v>PAN-005323</v>
      </c>
      <c r="D1" s="99"/>
      <c r="E1" s="99"/>
      <c r="F1" s="88" t="s">
        <v>47</v>
      </c>
      <c r="G1" s="88"/>
      <c r="H1" s="98">
        <f>'Dairy Partners Newcastle Emlun'!H1:J1</f>
        <v>49</v>
      </c>
      <c r="I1" s="98"/>
      <c r="J1" s="98"/>
      <c r="AB1" s="45"/>
      <c r="AC1" s="45"/>
      <c r="AD1" s="45"/>
      <c r="AE1" s="45" t="s">
        <v>91</v>
      </c>
      <c r="AF1" s="45" t="s">
        <v>92</v>
      </c>
    </row>
    <row r="2" spans="1:32" ht="14.15" x14ac:dyDescent="0.35">
      <c r="A2" s="88" t="s">
        <v>106</v>
      </c>
      <c r="B2" s="88"/>
      <c r="C2" s="100" t="str">
        <f>'Dairy Partners Newcastle Emlun'!C2:E2</f>
        <v>EPR/AB3891CX</v>
      </c>
      <c r="D2" s="99"/>
      <c r="E2" s="99"/>
      <c r="F2" s="88" t="s">
        <v>52</v>
      </c>
      <c r="G2" s="88"/>
      <c r="H2" s="92"/>
      <c r="I2" s="92"/>
      <c r="J2" s="92"/>
      <c r="AB2" s="46" t="s">
        <v>61</v>
      </c>
      <c r="AC2" s="46" t="s">
        <v>80</v>
      </c>
      <c r="AD2" s="45" t="s">
        <v>88</v>
      </c>
      <c r="AE2" s="45" t="s">
        <v>73</v>
      </c>
      <c r="AF2" s="45">
        <v>8.4</v>
      </c>
    </row>
    <row r="3" spans="1:32" ht="14.15" x14ac:dyDescent="0.35">
      <c r="A3" s="89" t="s">
        <v>44</v>
      </c>
      <c r="B3" s="90"/>
      <c r="C3" s="98" t="str">
        <f>'Dairy Partners Newcastle Emlun'!C3:E3</f>
        <v>Mr Daniel James</v>
      </c>
      <c r="D3" s="98"/>
      <c r="E3" s="98"/>
      <c r="F3" s="88" t="s">
        <v>107</v>
      </c>
      <c r="G3" s="88"/>
      <c r="H3" s="92"/>
      <c r="I3" s="92"/>
      <c r="J3" s="92"/>
      <c r="AB3" s="46" t="s">
        <v>62</v>
      </c>
      <c r="AC3" s="46" t="s">
        <v>81</v>
      </c>
      <c r="AD3" s="45" t="s">
        <v>89</v>
      </c>
      <c r="AE3" s="45" t="s">
        <v>74</v>
      </c>
      <c r="AF3" s="45">
        <v>8.6</v>
      </c>
    </row>
    <row r="4" spans="1:32" ht="14.15" x14ac:dyDescent="0.35">
      <c r="A4" s="88" t="s">
        <v>0</v>
      </c>
      <c r="B4" s="88"/>
      <c r="C4" s="98" t="str">
        <f>'Dairy Partners Newcastle Emlun'!C4:E4</f>
        <v>Castell Malgywn Farm, Llechryd, Cardigan SA43 2QB</v>
      </c>
      <c r="D4" s="98"/>
      <c r="E4" s="98"/>
      <c r="F4" s="96" t="s">
        <v>1</v>
      </c>
      <c r="G4" s="96"/>
      <c r="H4" s="92"/>
      <c r="I4" s="92"/>
      <c r="J4" s="92"/>
      <c r="AB4" s="46" t="s">
        <v>57</v>
      </c>
      <c r="AC4" s="47" t="s">
        <v>82</v>
      </c>
      <c r="AD4" s="45" t="s">
        <v>90</v>
      </c>
      <c r="AE4" s="45" t="s">
        <v>75</v>
      </c>
      <c r="AF4" s="45">
        <v>8.8000000000000007</v>
      </c>
    </row>
    <row r="5" spans="1:32" ht="14.15" x14ac:dyDescent="0.35">
      <c r="A5" s="88" t="s">
        <v>51</v>
      </c>
      <c r="B5" s="88"/>
      <c r="C5" s="98" t="str">
        <f>'Dairy Partners Newcastle Emlun'!C5:E5</f>
        <v>Rohini Sawant</v>
      </c>
      <c r="D5" s="98"/>
      <c r="E5" s="98"/>
      <c r="F5" s="88" t="s">
        <v>45</v>
      </c>
      <c r="G5" s="88"/>
      <c r="H5" s="92"/>
      <c r="I5" s="92"/>
      <c r="J5" s="92"/>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8" t="s">
        <v>2</v>
      </c>
      <c r="B8" s="88"/>
      <c r="C8" s="56">
        <f>'Dairy Partners Newcastle Emlun'!C8</f>
        <v>8087</v>
      </c>
      <c r="D8" s="56">
        <f>'Dairy Partners Newcastle Emlun'!D8</f>
        <v>9792</v>
      </c>
      <c r="E8" s="56">
        <f>'Dairy Partners Newcastle Emlun'!E8</f>
        <v>1188</v>
      </c>
      <c r="F8" s="56">
        <f>'Dairy Partners Newcastle Emlun'!F8</f>
        <v>8262</v>
      </c>
      <c r="G8" s="56">
        <f>'Dairy Partners Newcastle Emlun'!G8</f>
        <v>165</v>
      </c>
      <c r="H8" s="56">
        <f>'Dairy Partners Newcastle Emlun'!H8</f>
        <v>438</v>
      </c>
      <c r="I8" s="56">
        <f>'Dairy Partners Newcastle Emlun'!I8</f>
        <v>2341</v>
      </c>
      <c r="J8" s="56" t="str">
        <f>'Dairy Partners Newcastle Emlun'!J8</f>
        <v>Tyriet 8</v>
      </c>
      <c r="K8" s="56" t="str">
        <f>'Dairy Partners Newcastle Emlun'!K8</f>
        <v>Tyriet 9</v>
      </c>
      <c r="L8" s="56">
        <f>'Dairy Partners Newcastle Emlun'!L8</f>
        <v>1479</v>
      </c>
      <c r="M8" s="56">
        <f>'Dairy Partners Newcastle Emlun'!M8</f>
        <v>1897</v>
      </c>
      <c r="N8" s="56">
        <f>'Dairy Partners Newcastle Emlun'!N8</f>
        <v>2672</v>
      </c>
      <c r="O8" s="56" t="str">
        <f>'Dairy Partners Newcastle Emlun'!O8</f>
        <v>3962 + 4273</v>
      </c>
      <c r="P8" s="56">
        <f>'Dairy Partners Newcastle Emlun'!P8</f>
        <v>0</v>
      </c>
      <c r="Q8" s="56">
        <f>'Dairy Partners Newcastle Emlun'!Q8</f>
        <v>0</v>
      </c>
      <c r="R8" s="56">
        <f>'Dairy Partners Newcastle Emlun'!R8</f>
        <v>0</v>
      </c>
      <c r="S8" s="56">
        <f>'Dairy Partners Newcastle Emlun'!S8</f>
        <v>0</v>
      </c>
      <c r="T8" s="56">
        <f>'Dairy Partners Newcastle Emlun'!T8</f>
        <v>0</v>
      </c>
      <c r="U8" s="56">
        <f>'Dairy Partners Newcastle Emlun'!U8</f>
        <v>0</v>
      </c>
      <c r="V8" s="56">
        <f>'Dairy Partners Newcastle Emlun'!V8</f>
        <v>0</v>
      </c>
      <c r="AB8" s="52"/>
      <c r="AC8" s="51"/>
      <c r="AD8" s="45"/>
      <c r="AE8" s="45" t="s">
        <v>98</v>
      </c>
      <c r="AF8" s="45">
        <v>2.1</v>
      </c>
    </row>
    <row r="9" spans="1:32" ht="14.15" x14ac:dyDescent="0.35">
      <c r="A9" s="88" t="s">
        <v>3</v>
      </c>
      <c r="B9" s="88"/>
      <c r="C9" s="56" t="str">
        <f>'Dairy Partners Newcastle Emlun'!C9</f>
        <v>Mod</v>
      </c>
      <c r="D9" s="56" t="str">
        <f>'Dairy Partners Newcastle Emlun'!D9</f>
        <v>Mod</v>
      </c>
      <c r="E9" s="56" t="str">
        <f>'Dairy Partners Newcastle Emlun'!E9</f>
        <v>Mod</v>
      </c>
      <c r="F9" s="56" t="str">
        <f>'Dairy Partners Newcastle Emlun'!F9</f>
        <v>Mod</v>
      </c>
      <c r="G9" s="56" t="str">
        <f>'Dairy Partners Newcastle Emlun'!G9</f>
        <v>Mod</v>
      </c>
      <c r="H9" s="56" t="str">
        <f>'Dairy Partners Newcastle Emlun'!H9</f>
        <v>Mod</v>
      </c>
      <c r="I9" s="56" t="str">
        <f>'Dairy Partners Newcastle Emlun'!I9</f>
        <v>Mod</v>
      </c>
      <c r="J9" s="56" t="str">
        <f>'Dairy Partners Newcastle Emlun'!J9</f>
        <v>Mod</v>
      </c>
      <c r="K9" s="56" t="str">
        <f>'Dairy Partners Newcastle Emlun'!K9</f>
        <v>Mod</v>
      </c>
      <c r="L9" s="56">
        <f>'Dairy Partners Newcastle Emlun'!L9</f>
        <v>1</v>
      </c>
      <c r="M9" s="56">
        <f>'Dairy Partners Newcastle Emlun'!M9</f>
        <v>1</v>
      </c>
      <c r="N9" s="56">
        <f>'Dairy Partners Newcastle Emlun'!N9</f>
        <v>1</v>
      </c>
      <c r="O9" s="56">
        <f>'Dairy Partners Newcastle Emlun'!O9</f>
        <v>1</v>
      </c>
      <c r="P9" s="56">
        <f>'Dairy Partners Newcastle Emlun'!P9</f>
        <v>0</v>
      </c>
      <c r="Q9" s="56">
        <f>'Dairy Partners Newcastle Emlun'!Q9</f>
        <v>0</v>
      </c>
      <c r="R9" s="56">
        <f>'Dairy Partners Newcastle Emlun'!R9</f>
        <v>0</v>
      </c>
      <c r="S9" s="56">
        <f>'Dairy Partners Newcastle Emlun'!S9</f>
        <v>0</v>
      </c>
      <c r="T9" s="56">
        <f>'Dairy Partners Newcastle Emlun'!T9</f>
        <v>0</v>
      </c>
      <c r="U9" s="56">
        <f>'Dairy Partners Newcastle Emlun'!U9</f>
        <v>0</v>
      </c>
      <c r="V9" s="56">
        <f>'Dairy Partners Newcastle Emlun'!V9</f>
        <v>0</v>
      </c>
      <c r="AB9" s="46"/>
      <c r="AC9" s="51"/>
      <c r="AD9" s="45"/>
      <c r="AE9" s="45" t="s">
        <v>77</v>
      </c>
      <c r="AF9" s="45">
        <v>5.9</v>
      </c>
    </row>
    <row r="10" spans="1:32" ht="14.15" x14ac:dyDescent="0.35">
      <c r="A10" s="88" t="s">
        <v>4</v>
      </c>
      <c r="B10" s="88"/>
      <c r="C10" s="56">
        <f>'Dairy Partners Newcastle Emlun'!C10</f>
        <v>6.3</v>
      </c>
      <c r="D10" s="56">
        <f>'Dairy Partners Newcastle Emlun'!D10</f>
        <v>6.3</v>
      </c>
      <c r="E10" s="56">
        <f>'Dairy Partners Newcastle Emlun'!E10</f>
        <v>6.1</v>
      </c>
      <c r="F10" s="56">
        <f>'Dairy Partners Newcastle Emlun'!F10</f>
        <v>6.3</v>
      </c>
      <c r="G10" s="56">
        <f>'Dairy Partners Newcastle Emlun'!G10</f>
        <v>6.2</v>
      </c>
      <c r="H10" s="56">
        <f>'Dairy Partners Newcastle Emlun'!H10</f>
        <v>5.9</v>
      </c>
      <c r="I10" s="56">
        <f>'Dairy Partners Newcastle Emlun'!I10</f>
        <v>6.1</v>
      </c>
      <c r="J10" s="56">
        <f>'Dairy Partners Newcastle Emlun'!J10</f>
        <v>5.7</v>
      </c>
      <c r="K10" s="56">
        <f>'Dairy Partners Newcastle Emlun'!K10</f>
        <v>5.6</v>
      </c>
      <c r="L10" s="56">
        <f>'Dairy Partners Newcastle Emlun'!L10</f>
        <v>6.4</v>
      </c>
      <c r="M10" s="56">
        <f>'Dairy Partners Newcastle Emlun'!M10</f>
        <v>6.3</v>
      </c>
      <c r="N10" s="56">
        <f>'Dairy Partners Newcastle Emlun'!N10</f>
        <v>6.1</v>
      </c>
      <c r="O10" s="56">
        <f>'Dairy Partners Newcastle Emlun'!O10</f>
        <v>5.7</v>
      </c>
      <c r="P10" s="56">
        <f>'Dairy Partners Newcastle Emlun'!P10</f>
        <v>0</v>
      </c>
      <c r="Q10" s="56">
        <f>'Dairy Partners Newcastle Emlun'!Q10</f>
        <v>0</v>
      </c>
      <c r="R10" s="56">
        <f>'Dairy Partners Newcastle Emlun'!R10</f>
        <v>0</v>
      </c>
      <c r="S10" s="56">
        <f>'Dairy Partners Newcastle Emlun'!S10</f>
        <v>0</v>
      </c>
      <c r="T10" s="56">
        <f>'Dairy Partners Newcastle Emlun'!T10</f>
        <v>0</v>
      </c>
      <c r="U10" s="56">
        <f>'Dairy Partners Newcastle Emlun'!U10</f>
        <v>0</v>
      </c>
      <c r="V10" s="56">
        <f>'Dairy Partners Newcastle Emlun'!V10</f>
        <v>0</v>
      </c>
      <c r="AB10" s="46"/>
      <c r="AC10" s="51"/>
      <c r="AD10" s="45"/>
      <c r="AE10" s="45" t="s">
        <v>78</v>
      </c>
      <c r="AF10" s="45">
        <v>1.4</v>
      </c>
    </row>
    <row r="11" spans="1:32" x14ac:dyDescent="0.4">
      <c r="A11" s="88" t="s">
        <v>5</v>
      </c>
      <c r="B11" s="88"/>
      <c r="C11" s="56">
        <f>'Dairy Partners Newcastle Emlun'!C11</f>
        <v>2</v>
      </c>
      <c r="D11" s="56">
        <f>'Dairy Partners Newcastle Emlun'!D11</f>
        <v>1</v>
      </c>
      <c r="E11" s="56">
        <f>'Dairy Partners Newcastle Emlun'!E11</f>
        <v>1</v>
      </c>
      <c r="F11" s="56">
        <f>'Dairy Partners Newcastle Emlun'!F11</f>
        <v>1</v>
      </c>
      <c r="G11" s="56">
        <f>'Dairy Partners Newcastle Emlun'!G11</f>
        <v>1</v>
      </c>
      <c r="H11" s="56">
        <f>'Dairy Partners Newcastle Emlun'!H11</f>
        <v>1</v>
      </c>
      <c r="I11" s="56">
        <f>'Dairy Partners Newcastle Emlun'!I11</f>
        <v>1</v>
      </c>
      <c r="J11" s="56">
        <f>'Dairy Partners Newcastle Emlun'!J11</f>
        <v>1</v>
      </c>
      <c r="K11" s="56">
        <f>'Dairy Partners Newcastle Emlun'!K11</f>
        <v>1</v>
      </c>
      <c r="L11" s="56">
        <f>'Dairy Partners Newcastle Emlun'!L11</f>
        <v>0</v>
      </c>
      <c r="M11" s="56">
        <f>'Dairy Partners Newcastle Emlun'!M11</f>
        <v>1</v>
      </c>
      <c r="N11" s="56">
        <f>'Dairy Partners Newcastle Emlun'!N11</f>
        <v>1</v>
      </c>
      <c r="O11" s="56">
        <f>'Dairy Partners Newcastle Emlun'!O11</f>
        <v>1</v>
      </c>
      <c r="P11" s="56">
        <f>'Dairy Partners Newcastle Emlun'!P11</f>
        <v>0</v>
      </c>
      <c r="Q11" s="56">
        <f>'Dairy Partners Newcastle Emlun'!Q11</f>
        <v>0</v>
      </c>
      <c r="R11" s="56">
        <f>'Dairy Partners Newcastle Emlun'!R11</f>
        <v>0</v>
      </c>
      <c r="S11" s="56">
        <f>'Dairy Partners Newcastle Emlun'!S11</f>
        <v>0</v>
      </c>
      <c r="T11" s="56">
        <f>'Dairy Partners Newcastle Emlun'!T11</f>
        <v>0</v>
      </c>
      <c r="U11" s="56">
        <f>'Dairy Partners Newcastle Emlun'!U11</f>
        <v>0</v>
      </c>
      <c r="V11" s="56">
        <f>'Dairy Partners Newcastle Emlun'!V11</f>
        <v>0</v>
      </c>
      <c r="AB11" s="12"/>
      <c r="AC11" s="12"/>
      <c r="AD11" s="12"/>
      <c r="AE11" s="12"/>
      <c r="AF11" s="12"/>
    </row>
    <row r="12" spans="1:32" ht="14.15" x14ac:dyDescent="0.35">
      <c r="A12" s="88" t="s">
        <v>6</v>
      </c>
      <c r="B12" s="88"/>
      <c r="C12" s="56">
        <f>'Dairy Partners Newcastle Emlun'!C12</f>
        <v>1</v>
      </c>
      <c r="D12" s="56">
        <f>'Dairy Partners Newcastle Emlun'!D12</f>
        <v>1</v>
      </c>
      <c r="E12" s="56">
        <f>'Dairy Partners Newcastle Emlun'!E12</f>
        <v>2</v>
      </c>
      <c r="F12" s="56">
        <f>'Dairy Partners Newcastle Emlun'!F12</f>
        <v>1</v>
      </c>
      <c r="G12" s="56">
        <f>'Dairy Partners Newcastle Emlun'!G12</f>
        <v>1</v>
      </c>
      <c r="H12" s="56">
        <f>'Dairy Partners Newcastle Emlun'!H12</f>
        <v>0</v>
      </c>
      <c r="I12" s="56">
        <f>'Dairy Partners Newcastle Emlun'!I12</f>
        <v>0</v>
      </c>
      <c r="J12" s="56">
        <f>'Dairy Partners Newcastle Emlun'!J12</f>
        <v>1</v>
      </c>
      <c r="K12" s="56">
        <f>'Dairy Partners Newcastle Emlun'!K12</f>
        <v>1</v>
      </c>
      <c r="L12" s="56">
        <f>'Dairy Partners Newcastle Emlun'!L12</f>
        <v>1</v>
      </c>
      <c r="M12" s="56">
        <f>'Dairy Partners Newcastle Emlun'!M12</f>
        <v>1</v>
      </c>
      <c r="N12" s="56">
        <f>'Dairy Partners Newcastle Emlun'!N12</f>
        <v>2</v>
      </c>
      <c r="O12" s="56">
        <f>'Dairy Partners Newcastle Emlun'!O12</f>
        <v>1</v>
      </c>
      <c r="P12" s="56">
        <f>'Dairy Partners Newcastle Emlun'!P12</f>
        <v>0</v>
      </c>
      <c r="Q12" s="56">
        <f>'Dairy Partners Newcastle Emlun'!Q12</f>
        <v>0</v>
      </c>
      <c r="R12" s="56">
        <f>'Dairy Partners Newcastle Emlun'!R12</f>
        <v>0</v>
      </c>
      <c r="S12" s="56">
        <f>'Dairy Partners Newcastle Emlun'!S12</f>
        <v>0</v>
      </c>
      <c r="T12" s="56">
        <f>'Dairy Partners Newcastle Emlun'!T12</f>
        <v>0</v>
      </c>
      <c r="U12" s="56">
        <f>'Dairy Partners Newcastle Emlun'!U12</f>
        <v>0</v>
      </c>
      <c r="V12" s="56">
        <f>'Dairy Partners Newcastle Emlun'!V12</f>
        <v>0</v>
      </c>
      <c r="AB12" s="46"/>
      <c r="AC12" s="51"/>
      <c r="AD12" s="45"/>
      <c r="AE12" s="45"/>
      <c r="AF12" s="45"/>
    </row>
    <row r="13" spans="1:32" ht="14.15" x14ac:dyDescent="0.35">
      <c r="A13" s="88" t="s">
        <v>7</v>
      </c>
      <c r="B13" s="88"/>
      <c r="C13" s="56">
        <f>'Dairy Partners Newcastle Emlun'!C13</f>
        <v>3</v>
      </c>
      <c r="D13" s="56">
        <f>'Dairy Partners Newcastle Emlun'!D13</f>
        <v>3</v>
      </c>
      <c r="E13" s="56">
        <f>'Dairy Partners Newcastle Emlun'!E13</f>
        <v>4</v>
      </c>
      <c r="F13" s="56">
        <f>'Dairy Partners Newcastle Emlun'!F13</f>
        <v>4</v>
      </c>
      <c r="G13" s="56">
        <f>'Dairy Partners Newcastle Emlun'!G13</f>
        <v>5</v>
      </c>
      <c r="H13" s="56">
        <f>'Dairy Partners Newcastle Emlun'!H13</f>
        <v>2</v>
      </c>
      <c r="I13" s="56">
        <f>'Dairy Partners Newcastle Emlun'!I13</f>
        <v>3</v>
      </c>
      <c r="J13" s="56">
        <f>'Dairy Partners Newcastle Emlun'!J13</f>
        <v>2</v>
      </c>
      <c r="K13" s="56">
        <f>'Dairy Partners Newcastle Emlun'!K13</f>
        <v>3</v>
      </c>
      <c r="L13" s="56">
        <f>'Dairy Partners Newcastle Emlun'!L13</f>
        <v>1</v>
      </c>
      <c r="M13" s="56">
        <f>'Dairy Partners Newcastle Emlun'!M13</f>
        <v>1</v>
      </c>
      <c r="N13" s="56">
        <f>'Dairy Partners Newcastle Emlun'!N13</f>
        <v>2</v>
      </c>
      <c r="O13" s="56">
        <f>'Dairy Partners Newcastle Emlun'!O13</f>
        <v>1</v>
      </c>
      <c r="P13" s="56">
        <f>'Dairy Partners Newcastle Emlun'!P13</f>
        <v>0</v>
      </c>
      <c r="Q13" s="56">
        <f>'Dairy Partners Newcastle Emlun'!Q13</f>
        <v>0</v>
      </c>
      <c r="R13" s="56">
        <f>'Dairy Partners Newcastle Emlun'!R13</f>
        <v>0</v>
      </c>
      <c r="S13" s="56">
        <f>'Dairy Partners Newcastle Emlun'!S13</f>
        <v>0</v>
      </c>
      <c r="T13" s="56">
        <f>'Dairy Partners Newcastle Emlun'!T13</f>
        <v>0</v>
      </c>
      <c r="U13" s="56">
        <f>'Dairy Partners Newcastle Emlun'!U13</f>
        <v>0</v>
      </c>
      <c r="V13" s="56">
        <f>'Dairy Partners Newcastle Emlun'!V13</f>
        <v>0</v>
      </c>
      <c r="AB13" s="46"/>
      <c r="AC13" s="51"/>
      <c r="AD13" s="45"/>
      <c r="AE13" s="45"/>
      <c r="AF13" s="45"/>
    </row>
    <row r="14" spans="1:32" x14ac:dyDescent="0.4">
      <c r="A14" s="87" t="s">
        <v>8</v>
      </c>
      <c r="B14" s="87"/>
      <c r="C14" s="57" t="str">
        <f>'Dairy Partners Newcastle Emlun'!C14</f>
        <v>Grass Silage (25% DM)</v>
      </c>
      <c r="D14" s="57" t="str">
        <f>'Dairy Partners Newcastle Emlun'!D14</f>
        <v>Grass Silage (25% DM)</v>
      </c>
      <c r="E14" s="57" t="str">
        <f>'Dairy Partners Newcastle Emlun'!E14</f>
        <v>Grass Silage (25% DM)</v>
      </c>
      <c r="F14" s="57" t="str">
        <f>'Dairy Partners Newcastle Emlun'!F14</f>
        <v>Grass Silage (25% DM)</v>
      </c>
      <c r="G14" s="57" t="str">
        <f>'Dairy Partners Newcastle Emlun'!G14</f>
        <v>Grass Silage (25% DM)</v>
      </c>
      <c r="H14" s="57" t="str">
        <f>'Dairy Partners Newcastle Emlun'!H14</f>
        <v>Grass Silage (25% DM)</v>
      </c>
      <c r="I14" s="57" t="str">
        <f>'Dairy Partners Newcastle Emlun'!I14</f>
        <v>Grass Silage (25% DM)</v>
      </c>
      <c r="J14" s="57" t="str">
        <f>'Dairy Partners Newcastle Emlun'!J14</f>
        <v>Grass Silage (25% DM)</v>
      </c>
      <c r="K14" s="57" t="str">
        <f>'Dairy Partners Newcastle Emlun'!K14</f>
        <v>Grass Silage (25% DM)</v>
      </c>
      <c r="L14" s="57" t="str">
        <f>'Dairy Partners Newcastle Emlun'!L14</f>
        <v>Spring wheat/barley</v>
      </c>
      <c r="M14" s="57" t="str">
        <f>'Dairy Partners Newcastle Emlun'!M14</f>
        <v>Spring wheat/barley</v>
      </c>
      <c r="N14" s="57" t="str">
        <f>'Dairy Partners Newcastle Emlun'!N14</f>
        <v>Winter wheat/barley</v>
      </c>
      <c r="O14" s="57" t="str">
        <f>'Dairy Partners Newcastle Emlun'!O14</f>
        <v>Winter wheat/barley</v>
      </c>
      <c r="P14" s="57">
        <f>'Dairy Partners Newcastle Emlun'!P14</f>
        <v>0</v>
      </c>
      <c r="Q14" s="57">
        <f>'Dairy Partners Newcastle Emlun'!Q14</f>
        <v>0</v>
      </c>
      <c r="R14" s="57">
        <f>'Dairy Partners Newcastle Emlun'!R14</f>
        <v>0</v>
      </c>
      <c r="S14" s="57">
        <f>'Dairy Partners Newcastle Emlun'!S14</f>
        <v>0</v>
      </c>
      <c r="T14" s="57">
        <f>'Dairy Partners Newcastle Emlun'!T14</f>
        <v>0</v>
      </c>
      <c r="U14" s="57">
        <f>'Dairy Partners Newcastle Emlun'!U14</f>
        <v>0</v>
      </c>
      <c r="V14" s="57">
        <f>'Dairy Partners Newcastle Emlun'!V14</f>
        <v>0</v>
      </c>
    </row>
    <row r="15" spans="1:32" x14ac:dyDescent="0.4">
      <c r="A15" s="96" t="s">
        <v>9</v>
      </c>
      <c r="B15" s="96"/>
      <c r="C15" s="56">
        <f>'Dairy Partners Newcastle Emlun'!C15</f>
        <v>47</v>
      </c>
      <c r="D15" s="56">
        <f>'Dairy Partners Newcastle Emlun'!D15</f>
        <v>32</v>
      </c>
      <c r="E15" s="56">
        <f>'Dairy Partners Newcastle Emlun'!E15</f>
        <v>32</v>
      </c>
      <c r="F15" s="56">
        <f>'Dairy Partners Newcastle Emlun'!F15</f>
        <v>32</v>
      </c>
      <c r="G15" s="56">
        <f>'Dairy Partners Newcastle Emlun'!G15</f>
        <v>32</v>
      </c>
      <c r="H15" s="56">
        <f>'Dairy Partners Newcastle Emlun'!H15</f>
        <v>32</v>
      </c>
      <c r="I15" s="56">
        <f>'Dairy Partners Newcastle Emlun'!I15</f>
        <v>47</v>
      </c>
      <c r="J15" s="56">
        <f>'Dairy Partners Newcastle Emlun'!J15</f>
        <v>47</v>
      </c>
      <c r="K15" s="56">
        <f>'Dairy Partners Newcastle Emlun'!K15</f>
        <v>47</v>
      </c>
      <c r="L15" s="56">
        <f>'Dairy Partners Newcastle Emlun'!L15</f>
        <v>6</v>
      </c>
      <c r="M15" s="56">
        <f>'Dairy Partners Newcastle Emlun'!M15</f>
        <v>6</v>
      </c>
      <c r="N15" s="56">
        <f>'Dairy Partners Newcastle Emlun'!N15</f>
        <v>8</v>
      </c>
      <c r="O15" s="56">
        <f>'Dairy Partners Newcastle Emlun'!O15</f>
        <v>8</v>
      </c>
      <c r="P15" s="56">
        <f>'Dairy Partners Newcastle Emlun'!P15</f>
        <v>0</v>
      </c>
      <c r="Q15" s="56">
        <f>'Dairy Partners Newcastle Emlun'!Q15</f>
        <v>0</v>
      </c>
      <c r="R15" s="56">
        <f>'Dairy Partners Newcastle Emlun'!R15</f>
        <v>0</v>
      </c>
      <c r="S15" s="56">
        <f>'Dairy Partners Newcastle Emlun'!S15</f>
        <v>0</v>
      </c>
      <c r="T15" s="56">
        <f>'Dairy Partners Newcastle Emlun'!T15</f>
        <v>0</v>
      </c>
      <c r="U15" s="56">
        <f>'Dairy Partners Newcastle Emlun'!U15</f>
        <v>0</v>
      </c>
      <c r="V15" s="56">
        <f>'Dairy Partners Newcastle Emlun'!V15</f>
        <v>0</v>
      </c>
    </row>
    <row r="16" spans="1:32" x14ac:dyDescent="0.4">
      <c r="A16" s="87" t="s">
        <v>46</v>
      </c>
      <c r="B16" s="87"/>
      <c r="C16" s="57" t="str">
        <f>'Dairy Partners Newcastle Emlun'!C16</f>
        <v>Medium/Clay</v>
      </c>
      <c r="D16" s="57" t="str">
        <f>'Dairy Partners Newcastle Emlun'!D16</f>
        <v>Medium/Clay</v>
      </c>
      <c r="E16" s="57" t="str">
        <f>'Dairy Partners Newcastle Emlun'!E16</f>
        <v>Medium/Clay</v>
      </c>
      <c r="F16" s="57" t="str">
        <f>'Dairy Partners Newcastle Emlun'!F16</f>
        <v>Medium/Clay</v>
      </c>
      <c r="G16" s="57" t="str">
        <f>'Dairy Partners Newcastle Emlun'!G16</f>
        <v>Medium/Clay</v>
      </c>
      <c r="H16" s="57" t="str">
        <f>'Dairy Partners Newcastle Emlun'!H16</f>
        <v>Medium/Clay</v>
      </c>
      <c r="I16" s="57" t="str">
        <f>'Dairy Partners Newcastle Emlun'!I16</f>
        <v>Medium/Clay</v>
      </c>
      <c r="J16" s="57" t="str">
        <f>'Dairy Partners Newcastle Emlun'!J16</f>
        <v>Medium/Clay</v>
      </c>
      <c r="K16" s="57" t="str">
        <f>'Dairy Partners Newcastle Emlun'!K16</f>
        <v>Medium/Clay</v>
      </c>
      <c r="L16" s="57" t="str">
        <f>'Dairy Partners Newcastle Emlun'!L16</f>
        <v>Medium/Clay</v>
      </c>
      <c r="M16" s="57" t="str">
        <f>'Dairy Partners Newcastle Emlun'!M16</f>
        <v>Medium/Clay</v>
      </c>
      <c r="N16" s="57" t="str">
        <f>'Dairy Partners Newcastle Emlun'!N16</f>
        <v>Medium/Clay</v>
      </c>
      <c r="O16" s="57" t="str">
        <f>'Dairy Partners Newcastle Emlun'!O16</f>
        <v>Medium/Clay</v>
      </c>
      <c r="P16" s="57">
        <f>'Dairy Partners Newcastle Emlun'!P16</f>
        <v>0</v>
      </c>
      <c r="Q16" s="57">
        <f>'Dairy Partners Newcastle Emlun'!Q16</f>
        <v>0</v>
      </c>
      <c r="R16" s="57">
        <f>'Dairy Partners Newcastle Emlun'!R16</f>
        <v>0</v>
      </c>
      <c r="S16" s="57">
        <f>'Dairy Partners Newcastle Emlun'!S16</f>
        <v>0</v>
      </c>
      <c r="T16" s="57">
        <f>'Dairy Partners Newcastle Emlun'!T16</f>
        <v>0</v>
      </c>
      <c r="U16" s="57">
        <f>'Dairy Partners Newcastle Emlun'!U16</f>
        <v>0</v>
      </c>
      <c r="V16" s="57">
        <f>'Dairy Partners Newcastle Emlun'!V16</f>
        <v>0</v>
      </c>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79.899999999999991</v>
      </c>
      <c r="J17" s="42">
        <f t="shared" si="0"/>
        <v>79.899999999999991</v>
      </c>
      <c r="K17" s="42">
        <f t="shared" si="0"/>
        <v>79.899999999999991</v>
      </c>
      <c r="L17" s="42">
        <f t="shared" si="0"/>
        <v>51.599999999999994</v>
      </c>
      <c r="M17" s="42">
        <f t="shared" si="0"/>
        <v>51.599999999999994</v>
      </c>
      <c r="N17" s="42">
        <f t="shared" si="0"/>
        <v>67.2</v>
      </c>
      <c r="O17" s="42">
        <f t="shared" si="0"/>
        <v>67.2</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-79.899999999999991</v>
      </c>
      <c r="D19" s="43">
        <f t="shared" ref="D19:V19" si="1">D18-D17</f>
        <v>-54.4</v>
      </c>
      <c r="E19" s="43">
        <f t="shared" si="1"/>
        <v>-54.4</v>
      </c>
      <c r="F19" s="43">
        <f t="shared" si="1"/>
        <v>-54.4</v>
      </c>
      <c r="G19" s="43">
        <f t="shared" si="1"/>
        <v>-54.4</v>
      </c>
      <c r="H19" s="43">
        <f t="shared" si="1"/>
        <v>-54.4</v>
      </c>
      <c r="I19" s="43">
        <f t="shared" si="1"/>
        <v>-79.899999999999991</v>
      </c>
      <c r="J19" s="43">
        <f t="shared" si="1"/>
        <v>-79.899999999999991</v>
      </c>
      <c r="K19" s="43">
        <f t="shared" si="1"/>
        <v>-79.899999999999991</v>
      </c>
      <c r="L19" s="43">
        <f t="shared" si="1"/>
        <v>-51.599999999999994</v>
      </c>
      <c r="M19" s="43">
        <f t="shared" si="1"/>
        <v>-51.599999999999994</v>
      </c>
      <c r="N19" s="43">
        <f t="shared" si="1"/>
        <v>-67.2</v>
      </c>
      <c r="O19" s="43">
        <f t="shared" si="1"/>
        <v>-67.2</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8087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9792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1188</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8262</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165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438</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2341</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Tyriet 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Tyriet 9</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1479</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1897</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2672</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3962 + 4273</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8" t="s">
        <v>43</v>
      </c>
      <c r="B1" s="88"/>
      <c r="C1" s="99" t="str">
        <f>'Dairy Partners Newcastle Emlun'!C1:E1</f>
        <v>PAN-005323</v>
      </c>
      <c r="D1" s="99"/>
      <c r="E1" s="99"/>
      <c r="F1" s="88" t="s">
        <v>47</v>
      </c>
      <c r="G1" s="88"/>
      <c r="H1" s="98">
        <f>'Dairy Partners Newcastle Emlun'!H1:J1</f>
        <v>49</v>
      </c>
      <c r="I1" s="98"/>
      <c r="J1" s="98"/>
      <c r="AB1" s="45"/>
      <c r="AC1" s="45"/>
      <c r="AD1" s="45"/>
      <c r="AE1" s="45" t="s">
        <v>91</v>
      </c>
      <c r="AF1" s="45" t="s">
        <v>92</v>
      </c>
    </row>
    <row r="2" spans="1:32" ht="14.15" x14ac:dyDescent="0.35">
      <c r="A2" s="88" t="s">
        <v>106</v>
      </c>
      <c r="B2" s="88"/>
      <c r="C2" s="100" t="str">
        <f>'Dairy Partners Newcastle Emlun'!C2:E2</f>
        <v>EPR/AB3891CX</v>
      </c>
      <c r="D2" s="99"/>
      <c r="E2" s="99"/>
      <c r="F2" s="88" t="s">
        <v>52</v>
      </c>
      <c r="G2" s="88"/>
      <c r="H2" s="92"/>
      <c r="I2" s="92"/>
      <c r="J2" s="92"/>
      <c r="AB2" s="46" t="s">
        <v>61</v>
      </c>
      <c r="AC2" s="46" t="s">
        <v>80</v>
      </c>
      <c r="AD2" s="45" t="s">
        <v>88</v>
      </c>
      <c r="AE2" s="45" t="s">
        <v>73</v>
      </c>
      <c r="AF2" s="45">
        <v>8.4</v>
      </c>
    </row>
    <row r="3" spans="1:32" ht="14.15" x14ac:dyDescent="0.35">
      <c r="A3" s="89" t="s">
        <v>44</v>
      </c>
      <c r="B3" s="90"/>
      <c r="C3" s="98" t="str">
        <f>'Dairy Partners Newcastle Emlun'!C3:E3</f>
        <v>Mr Daniel James</v>
      </c>
      <c r="D3" s="98"/>
      <c r="E3" s="98"/>
      <c r="F3" s="88" t="s">
        <v>107</v>
      </c>
      <c r="G3" s="88"/>
      <c r="H3" s="92"/>
      <c r="I3" s="92"/>
      <c r="J3" s="92"/>
      <c r="AB3" s="46" t="s">
        <v>62</v>
      </c>
      <c r="AC3" s="46" t="s">
        <v>81</v>
      </c>
      <c r="AD3" s="45" t="s">
        <v>89</v>
      </c>
      <c r="AE3" s="45" t="s">
        <v>74</v>
      </c>
      <c r="AF3" s="45">
        <v>8.6</v>
      </c>
    </row>
    <row r="4" spans="1:32" ht="14.15" x14ac:dyDescent="0.35">
      <c r="A4" s="88" t="s">
        <v>0</v>
      </c>
      <c r="B4" s="88"/>
      <c r="C4" s="98" t="str">
        <f>'Dairy Partners Newcastle Emlun'!C4:E4</f>
        <v>Castell Malgywn Farm, Llechryd, Cardigan SA43 2QB</v>
      </c>
      <c r="D4" s="98"/>
      <c r="E4" s="98"/>
      <c r="F4" s="96" t="s">
        <v>1</v>
      </c>
      <c r="G4" s="96"/>
      <c r="H4" s="92"/>
      <c r="I4" s="92"/>
      <c r="J4" s="92"/>
      <c r="AB4" s="46" t="s">
        <v>57</v>
      </c>
      <c r="AC4" s="47" t="s">
        <v>82</v>
      </c>
      <c r="AD4" s="45" t="s">
        <v>90</v>
      </c>
      <c r="AE4" s="45" t="s">
        <v>75</v>
      </c>
      <c r="AF4" s="45">
        <v>8.8000000000000007</v>
      </c>
    </row>
    <row r="5" spans="1:32" ht="14.15" x14ac:dyDescent="0.35">
      <c r="A5" s="88" t="s">
        <v>51</v>
      </c>
      <c r="B5" s="88"/>
      <c r="C5" s="98" t="str">
        <f>'Dairy Partners Newcastle Emlun'!C5:E5</f>
        <v>Rohini Sawant</v>
      </c>
      <c r="D5" s="98"/>
      <c r="E5" s="98"/>
      <c r="F5" s="88" t="s">
        <v>45</v>
      </c>
      <c r="G5" s="88"/>
      <c r="H5" s="92"/>
      <c r="I5" s="92"/>
      <c r="J5" s="92"/>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8" t="s">
        <v>2</v>
      </c>
      <c r="B8" s="88"/>
      <c r="C8" s="56">
        <f>'Dairy Partners Newcastle Emlun'!C8</f>
        <v>8087</v>
      </c>
      <c r="D8" s="56">
        <f>'Dairy Partners Newcastle Emlun'!D8</f>
        <v>9792</v>
      </c>
      <c r="E8" s="56">
        <f>'Dairy Partners Newcastle Emlun'!E8</f>
        <v>1188</v>
      </c>
      <c r="F8" s="56">
        <f>'Dairy Partners Newcastle Emlun'!F8</f>
        <v>8262</v>
      </c>
      <c r="G8" s="56">
        <f>'Dairy Partners Newcastle Emlun'!G8</f>
        <v>165</v>
      </c>
      <c r="H8" s="56">
        <f>'Dairy Partners Newcastle Emlun'!H8</f>
        <v>438</v>
      </c>
      <c r="I8" s="56">
        <f>'Dairy Partners Newcastle Emlun'!I8</f>
        <v>2341</v>
      </c>
      <c r="J8" s="56" t="str">
        <f>'Dairy Partners Newcastle Emlun'!J8</f>
        <v>Tyriet 8</v>
      </c>
      <c r="K8" s="56" t="str">
        <f>'Dairy Partners Newcastle Emlun'!K8</f>
        <v>Tyriet 9</v>
      </c>
      <c r="L8" s="56">
        <f>'Dairy Partners Newcastle Emlun'!L8</f>
        <v>1479</v>
      </c>
      <c r="M8" s="56">
        <f>'Dairy Partners Newcastle Emlun'!M8</f>
        <v>1897</v>
      </c>
      <c r="N8" s="56">
        <f>'Dairy Partners Newcastle Emlun'!N8</f>
        <v>2672</v>
      </c>
      <c r="O8" s="56" t="str">
        <f>'Dairy Partners Newcastle Emlun'!O8</f>
        <v>3962 + 4273</v>
      </c>
      <c r="P8" s="56">
        <f>'Dairy Partners Newcastle Emlun'!P8</f>
        <v>0</v>
      </c>
      <c r="Q8" s="56">
        <f>'Dairy Partners Newcastle Emlun'!Q8</f>
        <v>0</v>
      </c>
      <c r="R8" s="56">
        <f>'Dairy Partners Newcastle Emlun'!R8</f>
        <v>0</v>
      </c>
      <c r="S8" s="56">
        <f>'Dairy Partners Newcastle Emlun'!S8</f>
        <v>0</v>
      </c>
      <c r="T8" s="56">
        <f>'Dairy Partners Newcastle Emlun'!T8</f>
        <v>0</v>
      </c>
      <c r="U8" s="56">
        <f>'Dairy Partners Newcastle Emlun'!U8</f>
        <v>0</v>
      </c>
      <c r="V8" s="56">
        <f>'Dairy Partners Newcastle Emlun'!V8</f>
        <v>0</v>
      </c>
      <c r="AB8" s="52"/>
      <c r="AC8" s="51"/>
      <c r="AD8" s="45"/>
      <c r="AE8" s="45" t="s">
        <v>98</v>
      </c>
      <c r="AF8" s="45">
        <v>2.1</v>
      </c>
    </row>
    <row r="9" spans="1:32" ht="14.15" x14ac:dyDescent="0.35">
      <c r="A9" s="88" t="s">
        <v>3</v>
      </c>
      <c r="B9" s="88"/>
      <c r="C9" s="56" t="str">
        <f>'Dairy Partners Newcastle Emlun'!C9</f>
        <v>Mod</v>
      </c>
      <c r="D9" s="56" t="str">
        <f>'Dairy Partners Newcastle Emlun'!D9</f>
        <v>Mod</v>
      </c>
      <c r="E9" s="56" t="str">
        <f>'Dairy Partners Newcastle Emlun'!E9</f>
        <v>Mod</v>
      </c>
      <c r="F9" s="56" t="str">
        <f>'Dairy Partners Newcastle Emlun'!F9</f>
        <v>Mod</v>
      </c>
      <c r="G9" s="56" t="str">
        <f>'Dairy Partners Newcastle Emlun'!G9</f>
        <v>Mod</v>
      </c>
      <c r="H9" s="56" t="str">
        <f>'Dairy Partners Newcastle Emlun'!H9</f>
        <v>Mod</v>
      </c>
      <c r="I9" s="56" t="str">
        <f>'Dairy Partners Newcastle Emlun'!I9</f>
        <v>Mod</v>
      </c>
      <c r="J9" s="56" t="str">
        <f>'Dairy Partners Newcastle Emlun'!J9</f>
        <v>Mod</v>
      </c>
      <c r="K9" s="56" t="str">
        <f>'Dairy Partners Newcastle Emlun'!K9</f>
        <v>Mod</v>
      </c>
      <c r="L9" s="56">
        <f>'Dairy Partners Newcastle Emlun'!L9</f>
        <v>1</v>
      </c>
      <c r="M9" s="56">
        <f>'Dairy Partners Newcastle Emlun'!M9</f>
        <v>1</v>
      </c>
      <c r="N9" s="56">
        <f>'Dairy Partners Newcastle Emlun'!N9</f>
        <v>1</v>
      </c>
      <c r="O9" s="56">
        <f>'Dairy Partners Newcastle Emlun'!O9</f>
        <v>1</v>
      </c>
      <c r="P9" s="56">
        <f>'Dairy Partners Newcastle Emlun'!P9</f>
        <v>0</v>
      </c>
      <c r="Q9" s="56">
        <f>'Dairy Partners Newcastle Emlun'!Q9</f>
        <v>0</v>
      </c>
      <c r="R9" s="56">
        <f>'Dairy Partners Newcastle Emlun'!R9</f>
        <v>0</v>
      </c>
      <c r="S9" s="56">
        <f>'Dairy Partners Newcastle Emlun'!S9</f>
        <v>0</v>
      </c>
      <c r="T9" s="56">
        <f>'Dairy Partners Newcastle Emlun'!T9</f>
        <v>0</v>
      </c>
      <c r="U9" s="56">
        <f>'Dairy Partners Newcastle Emlun'!U9</f>
        <v>0</v>
      </c>
      <c r="V9" s="56">
        <f>'Dairy Partners Newcastle Emlun'!V9</f>
        <v>0</v>
      </c>
      <c r="AB9" s="46"/>
      <c r="AC9" s="51"/>
      <c r="AD9" s="45"/>
      <c r="AE9" s="45" t="s">
        <v>77</v>
      </c>
      <c r="AF9" s="45">
        <v>5.9</v>
      </c>
    </row>
    <row r="10" spans="1:32" ht="14.15" x14ac:dyDescent="0.35">
      <c r="A10" s="88" t="s">
        <v>4</v>
      </c>
      <c r="B10" s="88"/>
      <c r="C10" s="56">
        <f>'Dairy Partners Newcastle Emlun'!C10</f>
        <v>6.3</v>
      </c>
      <c r="D10" s="56">
        <f>'Dairy Partners Newcastle Emlun'!D10</f>
        <v>6.3</v>
      </c>
      <c r="E10" s="56">
        <f>'Dairy Partners Newcastle Emlun'!E10</f>
        <v>6.1</v>
      </c>
      <c r="F10" s="56">
        <f>'Dairy Partners Newcastle Emlun'!F10</f>
        <v>6.3</v>
      </c>
      <c r="G10" s="56">
        <f>'Dairy Partners Newcastle Emlun'!G10</f>
        <v>6.2</v>
      </c>
      <c r="H10" s="56">
        <f>'Dairy Partners Newcastle Emlun'!H10</f>
        <v>5.9</v>
      </c>
      <c r="I10" s="56">
        <f>'Dairy Partners Newcastle Emlun'!I10</f>
        <v>6.1</v>
      </c>
      <c r="J10" s="56">
        <f>'Dairy Partners Newcastle Emlun'!J10</f>
        <v>5.7</v>
      </c>
      <c r="K10" s="56">
        <f>'Dairy Partners Newcastle Emlun'!K10</f>
        <v>5.6</v>
      </c>
      <c r="L10" s="56">
        <f>'Dairy Partners Newcastle Emlun'!L10</f>
        <v>6.4</v>
      </c>
      <c r="M10" s="56">
        <f>'Dairy Partners Newcastle Emlun'!M10</f>
        <v>6.3</v>
      </c>
      <c r="N10" s="56">
        <f>'Dairy Partners Newcastle Emlun'!N10</f>
        <v>6.1</v>
      </c>
      <c r="O10" s="56">
        <f>'Dairy Partners Newcastle Emlun'!O10</f>
        <v>5.7</v>
      </c>
      <c r="P10" s="56">
        <f>'Dairy Partners Newcastle Emlun'!P10</f>
        <v>0</v>
      </c>
      <c r="Q10" s="56">
        <f>'Dairy Partners Newcastle Emlun'!Q10</f>
        <v>0</v>
      </c>
      <c r="R10" s="56">
        <f>'Dairy Partners Newcastle Emlun'!R10</f>
        <v>0</v>
      </c>
      <c r="S10" s="56">
        <f>'Dairy Partners Newcastle Emlun'!S10</f>
        <v>0</v>
      </c>
      <c r="T10" s="56">
        <f>'Dairy Partners Newcastle Emlun'!T10</f>
        <v>0</v>
      </c>
      <c r="U10" s="56">
        <f>'Dairy Partners Newcastle Emlun'!U10</f>
        <v>0</v>
      </c>
      <c r="V10" s="56">
        <f>'Dairy Partners Newcastle Emlun'!V10</f>
        <v>0</v>
      </c>
      <c r="AB10" s="46"/>
      <c r="AC10" s="51"/>
      <c r="AD10" s="45"/>
      <c r="AE10" s="45" t="s">
        <v>78</v>
      </c>
      <c r="AF10" s="45">
        <v>1.4</v>
      </c>
    </row>
    <row r="11" spans="1:32" x14ac:dyDescent="0.4">
      <c r="A11" s="88" t="s">
        <v>5</v>
      </c>
      <c r="B11" s="88"/>
      <c r="C11" s="56">
        <f>'Dairy Partners Newcastle Emlun'!C11</f>
        <v>2</v>
      </c>
      <c r="D11" s="56">
        <f>'Dairy Partners Newcastle Emlun'!D11</f>
        <v>1</v>
      </c>
      <c r="E11" s="56">
        <f>'Dairy Partners Newcastle Emlun'!E11</f>
        <v>1</v>
      </c>
      <c r="F11" s="56">
        <f>'Dairy Partners Newcastle Emlun'!F11</f>
        <v>1</v>
      </c>
      <c r="G11" s="56">
        <f>'Dairy Partners Newcastle Emlun'!G11</f>
        <v>1</v>
      </c>
      <c r="H11" s="56">
        <f>'Dairy Partners Newcastle Emlun'!H11</f>
        <v>1</v>
      </c>
      <c r="I11" s="56">
        <f>'Dairy Partners Newcastle Emlun'!I11</f>
        <v>1</v>
      </c>
      <c r="J11" s="56">
        <f>'Dairy Partners Newcastle Emlun'!J11</f>
        <v>1</v>
      </c>
      <c r="K11" s="56">
        <f>'Dairy Partners Newcastle Emlun'!K11</f>
        <v>1</v>
      </c>
      <c r="L11" s="56">
        <f>'Dairy Partners Newcastle Emlun'!L11</f>
        <v>0</v>
      </c>
      <c r="M11" s="56">
        <f>'Dairy Partners Newcastle Emlun'!M11</f>
        <v>1</v>
      </c>
      <c r="N11" s="56">
        <f>'Dairy Partners Newcastle Emlun'!N11</f>
        <v>1</v>
      </c>
      <c r="O11" s="56">
        <f>'Dairy Partners Newcastle Emlun'!O11</f>
        <v>1</v>
      </c>
      <c r="P11" s="56">
        <f>'Dairy Partners Newcastle Emlun'!P11</f>
        <v>0</v>
      </c>
      <c r="Q11" s="56">
        <f>'Dairy Partners Newcastle Emlun'!Q11</f>
        <v>0</v>
      </c>
      <c r="R11" s="56">
        <f>'Dairy Partners Newcastle Emlun'!R11</f>
        <v>0</v>
      </c>
      <c r="S11" s="56">
        <f>'Dairy Partners Newcastle Emlun'!S11</f>
        <v>0</v>
      </c>
      <c r="T11" s="56">
        <f>'Dairy Partners Newcastle Emlun'!T11</f>
        <v>0</v>
      </c>
      <c r="U11" s="56">
        <f>'Dairy Partners Newcastle Emlun'!U11</f>
        <v>0</v>
      </c>
      <c r="V11" s="56">
        <f>'Dairy Partners Newcastle Emlun'!V11</f>
        <v>0</v>
      </c>
      <c r="AB11" s="12"/>
      <c r="AC11" s="12"/>
      <c r="AD11" s="12"/>
      <c r="AE11" s="12"/>
      <c r="AF11" s="12"/>
    </row>
    <row r="12" spans="1:32" ht="14.15" x14ac:dyDescent="0.35">
      <c r="A12" s="88" t="s">
        <v>6</v>
      </c>
      <c r="B12" s="88"/>
      <c r="C12" s="56">
        <f>'Dairy Partners Newcastle Emlun'!C12</f>
        <v>1</v>
      </c>
      <c r="D12" s="56">
        <f>'Dairy Partners Newcastle Emlun'!D12</f>
        <v>1</v>
      </c>
      <c r="E12" s="56">
        <f>'Dairy Partners Newcastle Emlun'!E12</f>
        <v>2</v>
      </c>
      <c r="F12" s="56">
        <f>'Dairy Partners Newcastle Emlun'!F12</f>
        <v>1</v>
      </c>
      <c r="G12" s="56">
        <f>'Dairy Partners Newcastle Emlun'!G12</f>
        <v>1</v>
      </c>
      <c r="H12" s="56">
        <f>'Dairy Partners Newcastle Emlun'!H12</f>
        <v>0</v>
      </c>
      <c r="I12" s="56">
        <f>'Dairy Partners Newcastle Emlun'!I12</f>
        <v>0</v>
      </c>
      <c r="J12" s="56">
        <f>'Dairy Partners Newcastle Emlun'!J12</f>
        <v>1</v>
      </c>
      <c r="K12" s="56">
        <f>'Dairy Partners Newcastle Emlun'!K12</f>
        <v>1</v>
      </c>
      <c r="L12" s="56">
        <f>'Dairy Partners Newcastle Emlun'!L12</f>
        <v>1</v>
      </c>
      <c r="M12" s="56">
        <f>'Dairy Partners Newcastle Emlun'!M12</f>
        <v>1</v>
      </c>
      <c r="N12" s="56">
        <f>'Dairy Partners Newcastle Emlun'!N12</f>
        <v>2</v>
      </c>
      <c r="O12" s="56">
        <f>'Dairy Partners Newcastle Emlun'!O12</f>
        <v>1</v>
      </c>
      <c r="P12" s="56">
        <f>'Dairy Partners Newcastle Emlun'!P12</f>
        <v>0</v>
      </c>
      <c r="Q12" s="56">
        <f>'Dairy Partners Newcastle Emlun'!Q12</f>
        <v>0</v>
      </c>
      <c r="R12" s="56">
        <f>'Dairy Partners Newcastle Emlun'!R12</f>
        <v>0</v>
      </c>
      <c r="S12" s="56">
        <f>'Dairy Partners Newcastle Emlun'!S12</f>
        <v>0</v>
      </c>
      <c r="T12" s="56">
        <f>'Dairy Partners Newcastle Emlun'!T12</f>
        <v>0</v>
      </c>
      <c r="U12" s="56">
        <f>'Dairy Partners Newcastle Emlun'!U12</f>
        <v>0</v>
      </c>
      <c r="V12" s="56">
        <f>'Dairy Partners Newcastle Emlun'!V12</f>
        <v>0</v>
      </c>
      <c r="AB12" s="46"/>
      <c r="AC12" s="51"/>
      <c r="AD12" s="45"/>
      <c r="AE12" s="45"/>
      <c r="AF12" s="45"/>
    </row>
    <row r="13" spans="1:32" ht="14.15" x14ac:dyDescent="0.35">
      <c r="A13" s="88" t="s">
        <v>7</v>
      </c>
      <c r="B13" s="88"/>
      <c r="C13" s="56">
        <f>'Dairy Partners Newcastle Emlun'!C13</f>
        <v>3</v>
      </c>
      <c r="D13" s="56">
        <f>'Dairy Partners Newcastle Emlun'!D13</f>
        <v>3</v>
      </c>
      <c r="E13" s="56">
        <f>'Dairy Partners Newcastle Emlun'!E13</f>
        <v>4</v>
      </c>
      <c r="F13" s="56">
        <f>'Dairy Partners Newcastle Emlun'!F13</f>
        <v>4</v>
      </c>
      <c r="G13" s="56">
        <f>'Dairy Partners Newcastle Emlun'!G13</f>
        <v>5</v>
      </c>
      <c r="H13" s="56">
        <f>'Dairy Partners Newcastle Emlun'!H13</f>
        <v>2</v>
      </c>
      <c r="I13" s="56">
        <f>'Dairy Partners Newcastle Emlun'!I13</f>
        <v>3</v>
      </c>
      <c r="J13" s="56">
        <f>'Dairy Partners Newcastle Emlun'!J13</f>
        <v>2</v>
      </c>
      <c r="K13" s="56">
        <f>'Dairy Partners Newcastle Emlun'!K13</f>
        <v>3</v>
      </c>
      <c r="L13" s="56">
        <f>'Dairy Partners Newcastle Emlun'!L13</f>
        <v>1</v>
      </c>
      <c r="M13" s="56">
        <f>'Dairy Partners Newcastle Emlun'!M13</f>
        <v>1</v>
      </c>
      <c r="N13" s="56">
        <f>'Dairy Partners Newcastle Emlun'!N13</f>
        <v>2</v>
      </c>
      <c r="O13" s="56">
        <f>'Dairy Partners Newcastle Emlun'!O13</f>
        <v>1</v>
      </c>
      <c r="P13" s="56">
        <f>'Dairy Partners Newcastle Emlun'!P13</f>
        <v>0</v>
      </c>
      <c r="Q13" s="56">
        <f>'Dairy Partners Newcastle Emlun'!Q13</f>
        <v>0</v>
      </c>
      <c r="R13" s="56">
        <f>'Dairy Partners Newcastle Emlun'!R13</f>
        <v>0</v>
      </c>
      <c r="S13" s="56">
        <f>'Dairy Partners Newcastle Emlun'!S13</f>
        <v>0</v>
      </c>
      <c r="T13" s="56">
        <f>'Dairy Partners Newcastle Emlun'!T13</f>
        <v>0</v>
      </c>
      <c r="U13" s="56">
        <f>'Dairy Partners Newcastle Emlun'!U13</f>
        <v>0</v>
      </c>
      <c r="V13" s="56">
        <f>'Dairy Partners Newcastle Emlun'!V13</f>
        <v>0</v>
      </c>
      <c r="AB13" s="46"/>
      <c r="AC13" s="51"/>
      <c r="AD13" s="45"/>
      <c r="AE13" s="45"/>
      <c r="AF13" s="45"/>
    </row>
    <row r="14" spans="1:32" x14ac:dyDescent="0.4">
      <c r="A14" s="87" t="s">
        <v>8</v>
      </c>
      <c r="B14" s="87"/>
      <c r="C14" s="57" t="str">
        <f>'Dairy Partners Newcastle Emlun'!C14</f>
        <v>Grass Silage (25% DM)</v>
      </c>
      <c r="D14" s="57" t="str">
        <f>'Dairy Partners Newcastle Emlun'!D14</f>
        <v>Grass Silage (25% DM)</v>
      </c>
      <c r="E14" s="57" t="str">
        <f>'Dairy Partners Newcastle Emlun'!E14</f>
        <v>Grass Silage (25% DM)</v>
      </c>
      <c r="F14" s="57" t="str">
        <f>'Dairy Partners Newcastle Emlun'!F14</f>
        <v>Grass Silage (25% DM)</v>
      </c>
      <c r="G14" s="57" t="str">
        <f>'Dairy Partners Newcastle Emlun'!G14</f>
        <v>Grass Silage (25% DM)</v>
      </c>
      <c r="H14" s="57" t="str">
        <f>'Dairy Partners Newcastle Emlun'!H14</f>
        <v>Grass Silage (25% DM)</v>
      </c>
      <c r="I14" s="57" t="str">
        <f>'Dairy Partners Newcastle Emlun'!I14</f>
        <v>Grass Silage (25% DM)</v>
      </c>
      <c r="J14" s="57" t="str">
        <f>'Dairy Partners Newcastle Emlun'!J14</f>
        <v>Grass Silage (25% DM)</v>
      </c>
      <c r="K14" s="57" t="str">
        <f>'Dairy Partners Newcastle Emlun'!K14</f>
        <v>Grass Silage (25% DM)</v>
      </c>
      <c r="L14" s="57" t="str">
        <f>'Dairy Partners Newcastle Emlun'!L14</f>
        <v>Spring wheat/barley</v>
      </c>
      <c r="M14" s="57" t="str">
        <f>'Dairy Partners Newcastle Emlun'!M14</f>
        <v>Spring wheat/barley</v>
      </c>
      <c r="N14" s="57" t="str">
        <f>'Dairy Partners Newcastle Emlun'!N14</f>
        <v>Winter wheat/barley</v>
      </c>
      <c r="O14" s="57" t="str">
        <f>'Dairy Partners Newcastle Emlun'!O14</f>
        <v>Winter wheat/barley</v>
      </c>
      <c r="P14" s="57">
        <f>'Dairy Partners Newcastle Emlun'!P14</f>
        <v>0</v>
      </c>
      <c r="Q14" s="57">
        <f>'Dairy Partners Newcastle Emlun'!Q14</f>
        <v>0</v>
      </c>
      <c r="R14" s="57">
        <f>'Dairy Partners Newcastle Emlun'!R14</f>
        <v>0</v>
      </c>
      <c r="S14" s="57">
        <f>'Dairy Partners Newcastle Emlun'!S14</f>
        <v>0</v>
      </c>
      <c r="T14" s="57">
        <f>'Dairy Partners Newcastle Emlun'!T14</f>
        <v>0</v>
      </c>
      <c r="U14" s="57">
        <f>'Dairy Partners Newcastle Emlun'!U14</f>
        <v>0</v>
      </c>
      <c r="V14" s="57">
        <f>'Dairy Partners Newcastle Emlun'!V14</f>
        <v>0</v>
      </c>
    </row>
    <row r="15" spans="1:32" x14ac:dyDescent="0.4">
      <c r="A15" s="96" t="s">
        <v>9</v>
      </c>
      <c r="B15" s="96"/>
      <c r="C15" s="56">
        <f>'Dairy Partners Newcastle Emlun'!C15</f>
        <v>47</v>
      </c>
      <c r="D15" s="56">
        <f>'Dairy Partners Newcastle Emlun'!D15</f>
        <v>32</v>
      </c>
      <c r="E15" s="56">
        <f>'Dairy Partners Newcastle Emlun'!E15</f>
        <v>32</v>
      </c>
      <c r="F15" s="56">
        <f>'Dairy Partners Newcastle Emlun'!F15</f>
        <v>32</v>
      </c>
      <c r="G15" s="56">
        <f>'Dairy Partners Newcastle Emlun'!G15</f>
        <v>32</v>
      </c>
      <c r="H15" s="56">
        <f>'Dairy Partners Newcastle Emlun'!H15</f>
        <v>32</v>
      </c>
      <c r="I15" s="56">
        <f>'Dairy Partners Newcastle Emlun'!I15</f>
        <v>47</v>
      </c>
      <c r="J15" s="56">
        <f>'Dairy Partners Newcastle Emlun'!J15</f>
        <v>47</v>
      </c>
      <c r="K15" s="56">
        <f>'Dairy Partners Newcastle Emlun'!K15</f>
        <v>47</v>
      </c>
      <c r="L15" s="56">
        <f>'Dairy Partners Newcastle Emlun'!L15</f>
        <v>6</v>
      </c>
      <c r="M15" s="56">
        <f>'Dairy Partners Newcastle Emlun'!M15</f>
        <v>6</v>
      </c>
      <c r="N15" s="56">
        <f>'Dairy Partners Newcastle Emlun'!N15</f>
        <v>8</v>
      </c>
      <c r="O15" s="56">
        <f>'Dairy Partners Newcastle Emlun'!O15</f>
        <v>8</v>
      </c>
      <c r="P15" s="56">
        <f>'Dairy Partners Newcastle Emlun'!P15</f>
        <v>0</v>
      </c>
      <c r="Q15" s="56">
        <f>'Dairy Partners Newcastle Emlun'!Q15</f>
        <v>0</v>
      </c>
      <c r="R15" s="56">
        <f>'Dairy Partners Newcastle Emlun'!R15</f>
        <v>0</v>
      </c>
      <c r="S15" s="56">
        <f>'Dairy Partners Newcastle Emlun'!S15</f>
        <v>0</v>
      </c>
      <c r="T15" s="56">
        <f>'Dairy Partners Newcastle Emlun'!T15</f>
        <v>0</v>
      </c>
      <c r="U15" s="56">
        <f>'Dairy Partners Newcastle Emlun'!U15</f>
        <v>0</v>
      </c>
      <c r="V15" s="56">
        <f>'Dairy Partners Newcastle Emlun'!V15</f>
        <v>0</v>
      </c>
    </row>
    <row r="16" spans="1:32" x14ac:dyDescent="0.4">
      <c r="A16" s="87" t="s">
        <v>46</v>
      </c>
      <c r="B16" s="87"/>
      <c r="C16" s="57" t="str">
        <f>'Dairy Partners Newcastle Emlun'!C16</f>
        <v>Medium/Clay</v>
      </c>
      <c r="D16" s="57" t="str">
        <f>'Dairy Partners Newcastle Emlun'!D16</f>
        <v>Medium/Clay</v>
      </c>
      <c r="E16" s="57" t="str">
        <f>'Dairy Partners Newcastle Emlun'!E16</f>
        <v>Medium/Clay</v>
      </c>
      <c r="F16" s="57" t="str">
        <f>'Dairy Partners Newcastle Emlun'!F16</f>
        <v>Medium/Clay</v>
      </c>
      <c r="G16" s="57" t="str">
        <f>'Dairy Partners Newcastle Emlun'!G16</f>
        <v>Medium/Clay</v>
      </c>
      <c r="H16" s="57" t="str">
        <f>'Dairy Partners Newcastle Emlun'!H16</f>
        <v>Medium/Clay</v>
      </c>
      <c r="I16" s="57" t="str">
        <f>'Dairy Partners Newcastle Emlun'!I16</f>
        <v>Medium/Clay</v>
      </c>
      <c r="J16" s="57" t="str">
        <f>'Dairy Partners Newcastle Emlun'!J16</f>
        <v>Medium/Clay</v>
      </c>
      <c r="K16" s="57" t="str">
        <f>'Dairy Partners Newcastle Emlun'!K16</f>
        <v>Medium/Clay</v>
      </c>
      <c r="L16" s="57" t="str">
        <f>'Dairy Partners Newcastle Emlun'!L16</f>
        <v>Medium/Clay</v>
      </c>
      <c r="M16" s="57" t="str">
        <f>'Dairy Partners Newcastle Emlun'!M16</f>
        <v>Medium/Clay</v>
      </c>
      <c r="N16" s="57" t="str">
        <f>'Dairy Partners Newcastle Emlun'!N16</f>
        <v>Medium/Clay</v>
      </c>
      <c r="O16" s="57" t="str">
        <f>'Dairy Partners Newcastle Emlun'!O16</f>
        <v>Medium/Clay</v>
      </c>
      <c r="P16" s="57">
        <f>'Dairy Partners Newcastle Emlun'!P16</f>
        <v>0</v>
      </c>
      <c r="Q16" s="57">
        <f>'Dairy Partners Newcastle Emlun'!Q16</f>
        <v>0</v>
      </c>
      <c r="R16" s="57">
        <f>'Dairy Partners Newcastle Emlun'!R16</f>
        <v>0</v>
      </c>
      <c r="S16" s="57">
        <f>'Dairy Partners Newcastle Emlun'!S16</f>
        <v>0</v>
      </c>
      <c r="T16" s="57">
        <f>'Dairy Partners Newcastle Emlun'!T16</f>
        <v>0</v>
      </c>
      <c r="U16" s="57">
        <f>'Dairy Partners Newcastle Emlun'!U16</f>
        <v>0</v>
      </c>
      <c r="V16" s="57">
        <f>'Dairy Partners Newcastle Emlun'!V16</f>
        <v>0</v>
      </c>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79.899999999999991</v>
      </c>
      <c r="J17" s="42">
        <f t="shared" si="0"/>
        <v>79.899999999999991</v>
      </c>
      <c r="K17" s="42">
        <f t="shared" si="0"/>
        <v>79.899999999999991</v>
      </c>
      <c r="L17" s="42">
        <f t="shared" si="0"/>
        <v>51.599999999999994</v>
      </c>
      <c r="M17" s="42">
        <f t="shared" si="0"/>
        <v>51.599999999999994</v>
      </c>
      <c r="N17" s="42">
        <f t="shared" si="0"/>
        <v>67.2</v>
      </c>
      <c r="O17" s="42">
        <f t="shared" si="0"/>
        <v>67.2</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-79.899999999999991</v>
      </c>
      <c r="D19" s="43">
        <f t="shared" ref="D19:V19" si="1">D18-D17</f>
        <v>-54.4</v>
      </c>
      <c r="E19" s="43">
        <f t="shared" si="1"/>
        <v>-54.4</v>
      </c>
      <c r="F19" s="43">
        <f t="shared" si="1"/>
        <v>-54.4</v>
      </c>
      <c r="G19" s="43">
        <f t="shared" si="1"/>
        <v>-54.4</v>
      </c>
      <c r="H19" s="43">
        <f t="shared" si="1"/>
        <v>-54.4</v>
      </c>
      <c r="I19" s="43">
        <f t="shared" si="1"/>
        <v>-79.899999999999991</v>
      </c>
      <c r="J19" s="43">
        <f t="shared" si="1"/>
        <v>-79.899999999999991</v>
      </c>
      <c r="K19" s="43">
        <f t="shared" si="1"/>
        <v>-79.899999999999991</v>
      </c>
      <c r="L19" s="43">
        <f t="shared" si="1"/>
        <v>-51.599999999999994</v>
      </c>
      <c r="M19" s="43">
        <f t="shared" si="1"/>
        <v>-51.599999999999994</v>
      </c>
      <c r="N19" s="43">
        <f t="shared" si="1"/>
        <v>-67.2</v>
      </c>
      <c r="O19" s="43">
        <f t="shared" si="1"/>
        <v>-67.2</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8087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9792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1188</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8262</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165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438</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2341</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Tyriet 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Tyriet 9</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1479</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1897</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2672</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3962 + 4273</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8" t="s">
        <v>43</v>
      </c>
      <c r="B1" s="88"/>
      <c r="C1" s="99" t="str">
        <f>'Dairy Partners Newcastle Emlun'!C1:E1</f>
        <v>PAN-005323</v>
      </c>
      <c r="D1" s="99"/>
      <c r="E1" s="99"/>
      <c r="F1" s="88" t="s">
        <v>47</v>
      </c>
      <c r="G1" s="88"/>
      <c r="H1" s="98">
        <f>'Dairy Partners Newcastle Emlun'!H1:J1</f>
        <v>49</v>
      </c>
      <c r="I1" s="98"/>
      <c r="J1" s="98"/>
      <c r="AB1" s="45"/>
      <c r="AC1" s="45"/>
      <c r="AD1" s="45"/>
      <c r="AE1" s="45" t="s">
        <v>91</v>
      </c>
      <c r="AF1" s="45" t="s">
        <v>92</v>
      </c>
    </row>
    <row r="2" spans="1:32" ht="14.15" x14ac:dyDescent="0.35">
      <c r="A2" s="88" t="s">
        <v>106</v>
      </c>
      <c r="B2" s="88"/>
      <c r="C2" s="100" t="str">
        <f>'Dairy Partners Newcastle Emlun'!C2:E2</f>
        <v>EPR/AB3891CX</v>
      </c>
      <c r="D2" s="99"/>
      <c r="E2" s="99"/>
      <c r="F2" s="88" t="s">
        <v>52</v>
      </c>
      <c r="G2" s="88"/>
      <c r="H2" s="92"/>
      <c r="I2" s="92"/>
      <c r="J2" s="92"/>
      <c r="AB2" s="46" t="s">
        <v>61</v>
      </c>
      <c r="AC2" s="46" t="s">
        <v>80</v>
      </c>
      <c r="AD2" s="45" t="s">
        <v>88</v>
      </c>
      <c r="AE2" s="45" t="s">
        <v>73</v>
      </c>
      <c r="AF2" s="45">
        <v>8.4</v>
      </c>
    </row>
    <row r="3" spans="1:32" ht="14.15" x14ac:dyDescent="0.35">
      <c r="A3" s="89" t="s">
        <v>44</v>
      </c>
      <c r="B3" s="90"/>
      <c r="C3" s="98" t="str">
        <f>'Dairy Partners Newcastle Emlun'!C3:E3</f>
        <v>Mr Daniel James</v>
      </c>
      <c r="D3" s="98"/>
      <c r="E3" s="98"/>
      <c r="F3" s="88" t="s">
        <v>107</v>
      </c>
      <c r="G3" s="88"/>
      <c r="H3" s="92"/>
      <c r="I3" s="92"/>
      <c r="J3" s="92"/>
      <c r="AB3" s="46" t="s">
        <v>62</v>
      </c>
      <c r="AC3" s="46" t="s">
        <v>81</v>
      </c>
      <c r="AD3" s="45" t="s">
        <v>89</v>
      </c>
      <c r="AE3" s="45" t="s">
        <v>74</v>
      </c>
      <c r="AF3" s="45">
        <v>8.6</v>
      </c>
    </row>
    <row r="4" spans="1:32" ht="14.15" x14ac:dyDescent="0.35">
      <c r="A4" s="88" t="s">
        <v>0</v>
      </c>
      <c r="B4" s="88"/>
      <c r="C4" s="98" t="str">
        <f>'Dairy Partners Newcastle Emlun'!C4:E4</f>
        <v>Castell Malgywn Farm, Llechryd, Cardigan SA43 2QB</v>
      </c>
      <c r="D4" s="98"/>
      <c r="E4" s="98"/>
      <c r="F4" s="96" t="s">
        <v>1</v>
      </c>
      <c r="G4" s="96"/>
      <c r="H4" s="92"/>
      <c r="I4" s="92"/>
      <c r="J4" s="92"/>
      <c r="AB4" s="46" t="s">
        <v>57</v>
      </c>
      <c r="AC4" s="47" t="s">
        <v>82</v>
      </c>
      <c r="AD4" s="45" t="s">
        <v>90</v>
      </c>
      <c r="AE4" s="45" t="s">
        <v>75</v>
      </c>
      <c r="AF4" s="45">
        <v>8.8000000000000007</v>
      </c>
    </row>
    <row r="5" spans="1:32" ht="14.15" x14ac:dyDescent="0.35">
      <c r="A5" s="88" t="s">
        <v>51</v>
      </c>
      <c r="B5" s="88"/>
      <c r="C5" s="98" t="str">
        <f>'Dairy Partners Newcastle Emlun'!C5:E5</f>
        <v>Rohini Sawant</v>
      </c>
      <c r="D5" s="98"/>
      <c r="E5" s="98"/>
      <c r="F5" s="88" t="s">
        <v>45</v>
      </c>
      <c r="G5" s="88"/>
      <c r="H5" s="92"/>
      <c r="I5" s="92"/>
      <c r="J5" s="92"/>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8" t="s">
        <v>2</v>
      </c>
      <c r="B8" s="88"/>
      <c r="C8" s="56">
        <f>'Dairy Partners Newcastle Emlun'!C8</f>
        <v>8087</v>
      </c>
      <c r="D8" s="56">
        <f>'Dairy Partners Newcastle Emlun'!D8</f>
        <v>9792</v>
      </c>
      <c r="E8" s="56">
        <f>'Dairy Partners Newcastle Emlun'!E8</f>
        <v>1188</v>
      </c>
      <c r="F8" s="56">
        <f>'Dairy Partners Newcastle Emlun'!F8</f>
        <v>8262</v>
      </c>
      <c r="G8" s="56">
        <f>'Dairy Partners Newcastle Emlun'!G8</f>
        <v>165</v>
      </c>
      <c r="H8" s="56">
        <f>'Dairy Partners Newcastle Emlun'!H8</f>
        <v>438</v>
      </c>
      <c r="I8" s="56">
        <f>'Dairy Partners Newcastle Emlun'!I8</f>
        <v>2341</v>
      </c>
      <c r="J8" s="56" t="str">
        <f>'Dairy Partners Newcastle Emlun'!J8</f>
        <v>Tyriet 8</v>
      </c>
      <c r="K8" s="56" t="str">
        <f>'Dairy Partners Newcastle Emlun'!K8</f>
        <v>Tyriet 9</v>
      </c>
      <c r="L8" s="56">
        <f>'Dairy Partners Newcastle Emlun'!L8</f>
        <v>1479</v>
      </c>
      <c r="M8" s="56">
        <f>'Dairy Partners Newcastle Emlun'!M8</f>
        <v>1897</v>
      </c>
      <c r="N8" s="56">
        <f>'Dairy Partners Newcastle Emlun'!N8</f>
        <v>2672</v>
      </c>
      <c r="O8" s="56" t="str">
        <f>'Dairy Partners Newcastle Emlun'!O8</f>
        <v>3962 + 4273</v>
      </c>
      <c r="P8" s="56">
        <f>'Dairy Partners Newcastle Emlun'!P8</f>
        <v>0</v>
      </c>
      <c r="Q8" s="56">
        <f>'Dairy Partners Newcastle Emlun'!Q8</f>
        <v>0</v>
      </c>
      <c r="R8" s="56">
        <f>'Dairy Partners Newcastle Emlun'!R8</f>
        <v>0</v>
      </c>
      <c r="S8" s="56">
        <f>'Dairy Partners Newcastle Emlun'!S8</f>
        <v>0</v>
      </c>
      <c r="T8" s="56">
        <f>'Dairy Partners Newcastle Emlun'!T8</f>
        <v>0</v>
      </c>
      <c r="U8" s="56">
        <f>'Dairy Partners Newcastle Emlun'!U8</f>
        <v>0</v>
      </c>
      <c r="V8" s="56">
        <f>'Dairy Partners Newcastle Emlun'!V8</f>
        <v>0</v>
      </c>
      <c r="AB8" s="52"/>
      <c r="AC8" s="51"/>
      <c r="AD8" s="45"/>
      <c r="AE8" s="45" t="s">
        <v>98</v>
      </c>
      <c r="AF8" s="45">
        <v>2.1</v>
      </c>
    </row>
    <row r="9" spans="1:32" ht="14.15" x14ac:dyDescent="0.35">
      <c r="A9" s="88" t="s">
        <v>3</v>
      </c>
      <c r="B9" s="88"/>
      <c r="C9" s="56" t="str">
        <f>'Dairy Partners Newcastle Emlun'!C9</f>
        <v>Mod</v>
      </c>
      <c r="D9" s="56" t="str">
        <f>'Dairy Partners Newcastle Emlun'!D9</f>
        <v>Mod</v>
      </c>
      <c r="E9" s="56" t="str">
        <f>'Dairy Partners Newcastle Emlun'!E9</f>
        <v>Mod</v>
      </c>
      <c r="F9" s="56" t="str">
        <f>'Dairy Partners Newcastle Emlun'!F9</f>
        <v>Mod</v>
      </c>
      <c r="G9" s="56" t="str">
        <f>'Dairy Partners Newcastle Emlun'!G9</f>
        <v>Mod</v>
      </c>
      <c r="H9" s="56" t="str">
        <f>'Dairy Partners Newcastle Emlun'!H9</f>
        <v>Mod</v>
      </c>
      <c r="I9" s="56" t="str">
        <f>'Dairy Partners Newcastle Emlun'!I9</f>
        <v>Mod</v>
      </c>
      <c r="J9" s="56" t="str">
        <f>'Dairy Partners Newcastle Emlun'!J9</f>
        <v>Mod</v>
      </c>
      <c r="K9" s="56" t="str">
        <f>'Dairy Partners Newcastle Emlun'!K9</f>
        <v>Mod</v>
      </c>
      <c r="L9" s="56">
        <f>'Dairy Partners Newcastle Emlun'!L9</f>
        <v>1</v>
      </c>
      <c r="M9" s="56">
        <f>'Dairy Partners Newcastle Emlun'!M9</f>
        <v>1</v>
      </c>
      <c r="N9" s="56">
        <f>'Dairy Partners Newcastle Emlun'!N9</f>
        <v>1</v>
      </c>
      <c r="O9" s="56">
        <f>'Dairy Partners Newcastle Emlun'!O9</f>
        <v>1</v>
      </c>
      <c r="P9" s="56">
        <f>'Dairy Partners Newcastle Emlun'!P9</f>
        <v>0</v>
      </c>
      <c r="Q9" s="56">
        <f>'Dairy Partners Newcastle Emlun'!Q9</f>
        <v>0</v>
      </c>
      <c r="R9" s="56">
        <f>'Dairy Partners Newcastle Emlun'!R9</f>
        <v>0</v>
      </c>
      <c r="S9" s="56">
        <f>'Dairy Partners Newcastle Emlun'!S9</f>
        <v>0</v>
      </c>
      <c r="T9" s="56">
        <f>'Dairy Partners Newcastle Emlun'!T9</f>
        <v>0</v>
      </c>
      <c r="U9" s="56">
        <f>'Dairy Partners Newcastle Emlun'!U9</f>
        <v>0</v>
      </c>
      <c r="V9" s="56">
        <f>'Dairy Partners Newcastle Emlun'!V9</f>
        <v>0</v>
      </c>
      <c r="AB9" s="46"/>
      <c r="AC9" s="51"/>
      <c r="AD9" s="45"/>
      <c r="AE9" s="45" t="s">
        <v>77</v>
      </c>
      <c r="AF9" s="45">
        <v>5.9</v>
      </c>
    </row>
    <row r="10" spans="1:32" ht="14.15" x14ac:dyDescent="0.35">
      <c r="A10" s="88" t="s">
        <v>4</v>
      </c>
      <c r="B10" s="88"/>
      <c r="C10" s="56">
        <f>'Dairy Partners Newcastle Emlun'!C10</f>
        <v>6.3</v>
      </c>
      <c r="D10" s="56">
        <f>'Dairy Partners Newcastle Emlun'!D10</f>
        <v>6.3</v>
      </c>
      <c r="E10" s="56">
        <f>'Dairy Partners Newcastle Emlun'!E10</f>
        <v>6.1</v>
      </c>
      <c r="F10" s="56">
        <f>'Dairy Partners Newcastle Emlun'!F10</f>
        <v>6.3</v>
      </c>
      <c r="G10" s="56">
        <f>'Dairy Partners Newcastle Emlun'!G10</f>
        <v>6.2</v>
      </c>
      <c r="H10" s="56">
        <f>'Dairy Partners Newcastle Emlun'!H10</f>
        <v>5.9</v>
      </c>
      <c r="I10" s="56">
        <f>'Dairy Partners Newcastle Emlun'!I10</f>
        <v>6.1</v>
      </c>
      <c r="J10" s="56">
        <f>'Dairy Partners Newcastle Emlun'!J10</f>
        <v>5.7</v>
      </c>
      <c r="K10" s="56">
        <f>'Dairy Partners Newcastle Emlun'!K10</f>
        <v>5.6</v>
      </c>
      <c r="L10" s="56">
        <f>'Dairy Partners Newcastle Emlun'!L10</f>
        <v>6.4</v>
      </c>
      <c r="M10" s="56">
        <f>'Dairy Partners Newcastle Emlun'!M10</f>
        <v>6.3</v>
      </c>
      <c r="N10" s="56">
        <f>'Dairy Partners Newcastle Emlun'!N10</f>
        <v>6.1</v>
      </c>
      <c r="O10" s="56">
        <f>'Dairy Partners Newcastle Emlun'!O10</f>
        <v>5.7</v>
      </c>
      <c r="P10" s="56">
        <f>'Dairy Partners Newcastle Emlun'!P10</f>
        <v>0</v>
      </c>
      <c r="Q10" s="56">
        <f>'Dairy Partners Newcastle Emlun'!Q10</f>
        <v>0</v>
      </c>
      <c r="R10" s="56">
        <f>'Dairy Partners Newcastle Emlun'!R10</f>
        <v>0</v>
      </c>
      <c r="S10" s="56">
        <f>'Dairy Partners Newcastle Emlun'!S10</f>
        <v>0</v>
      </c>
      <c r="T10" s="56">
        <f>'Dairy Partners Newcastle Emlun'!T10</f>
        <v>0</v>
      </c>
      <c r="U10" s="56">
        <f>'Dairy Partners Newcastle Emlun'!U10</f>
        <v>0</v>
      </c>
      <c r="V10" s="56">
        <f>'Dairy Partners Newcastle Emlun'!V10</f>
        <v>0</v>
      </c>
      <c r="AB10" s="46"/>
      <c r="AC10" s="51"/>
      <c r="AD10" s="45"/>
      <c r="AE10" s="45" t="s">
        <v>78</v>
      </c>
      <c r="AF10" s="45">
        <v>1.4</v>
      </c>
    </row>
    <row r="11" spans="1:32" x14ac:dyDescent="0.4">
      <c r="A11" s="88" t="s">
        <v>5</v>
      </c>
      <c r="B11" s="88"/>
      <c r="C11" s="56">
        <f>'Dairy Partners Newcastle Emlun'!C11</f>
        <v>2</v>
      </c>
      <c r="D11" s="56">
        <f>'Dairy Partners Newcastle Emlun'!D11</f>
        <v>1</v>
      </c>
      <c r="E11" s="56">
        <f>'Dairy Partners Newcastle Emlun'!E11</f>
        <v>1</v>
      </c>
      <c r="F11" s="56">
        <f>'Dairy Partners Newcastle Emlun'!F11</f>
        <v>1</v>
      </c>
      <c r="G11" s="56">
        <f>'Dairy Partners Newcastle Emlun'!G11</f>
        <v>1</v>
      </c>
      <c r="H11" s="56">
        <f>'Dairy Partners Newcastle Emlun'!H11</f>
        <v>1</v>
      </c>
      <c r="I11" s="56">
        <f>'Dairy Partners Newcastle Emlun'!I11</f>
        <v>1</v>
      </c>
      <c r="J11" s="56">
        <f>'Dairy Partners Newcastle Emlun'!J11</f>
        <v>1</v>
      </c>
      <c r="K11" s="56">
        <f>'Dairy Partners Newcastle Emlun'!K11</f>
        <v>1</v>
      </c>
      <c r="L11" s="56">
        <f>'Dairy Partners Newcastle Emlun'!L11</f>
        <v>0</v>
      </c>
      <c r="M11" s="56">
        <f>'Dairy Partners Newcastle Emlun'!M11</f>
        <v>1</v>
      </c>
      <c r="N11" s="56">
        <f>'Dairy Partners Newcastle Emlun'!N11</f>
        <v>1</v>
      </c>
      <c r="O11" s="56">
        <f>'Dairy Partners Newcastle Emlun'!O11</f>
        <v>1</v>
      </c>
      <c r="P11" s="56">
        <f>'Dairy Partners Newcastle Emlun'!P11</f>
        <v>0</v>
      </c>
      <c r="Q11" s="56">
        <f>'Dairy Partners Newcastle Emlun'!Q11</f>
        <v>0</v>
      </c>
      <c r="R11" s="56">
        <f>'Dairy Partners Newcastle Emlun'!R11</f>
        <v>0</v>
      </c>
      <c r="S11" s="56">
        <f>'Dairy Partners Newcastle Emlun'!S11</f>
        <v>0</v>
      </c>
      <c r="T11" s="56">
        <f>'Dairy Partners Newcastle Emlun'!T11</f>
        <v>0</v>
      </c>
      <c r="U11" s="56">
        <f>'Dairy Partners Newcastle Emlun'!U11</f>
        <v>0</v>
      </c>
      <c r="V11" s="56">
        <f>'Dairy Partners Newcastle Emlun'!V11</f>
        <v>0</v>
      </c>
      <c r="AB11" s="12"/>
      <c r="AC11" s="12"/>
      <c r="AD11" s="12"/>
      <c r="AE11" s="12"/>
      <c r="AF11" s="12"/>
    </row>
    <row r="12" spans="1:32" ht="14.15" x14ac:dyDescent="0.35">
      <c r="A12" s="88" t="s">
        <v>6</v>
      </c>
      <c r="B12" s="88"/>
      <c r="C12" s="56">
        <f>'Dairy Partners Newcastle Emlun'!C12</f>
        <v>1</v>
      </c>
      <c r="D12" s="56">
        <f>'Dairy Partners Newcastle Emlun'!D12</f>
        <v>1</v>
      </c>
      <c r="E12" s="56">
        <f>'Dairy Partners Newcastle Emlun'!E12</f>
        <v>2</v>
      </c>
      <c r="F12" s="56">
        <f>'Dairy Partners Newcastle Emlun'!F12</f>
        <v>1</v>
      </c>
      <c r="G12" s="56">
        <f>'Dairy Partners Newcastle Emlun'!G12</f>
        <v>1</v>
      </c>
      <c r="H12" s="56">
        <f>'Dairy Partners Newcastle Emlun'!H12</f>
        <v>0</v>
      </c>
      <c r="I12" s="56">
        <f>'Dairy Partners Newcastle Emlun'!I12</f>
        <v>0</v>
      </c>
      <c r="J12" s="56">
        <f>'Dairy Partners Newcastle Emlun'!J12</f>
        <v>1</v>
      </c>
      <c r="K12" s="56">
        <f>'Dairy Partners Newcastle Emlun'!K12</f>
        <v>1</v>
      </c>
      <c r="L12" s="56">
        <f>'Dairy Partners Newcastle Emlun'!L12</f>
        <v>1</v>
      </c>
      <c r="M12" s="56">
        <f>'Dairy Partners Newcastle Emlun'!M12</f>
        <v>1</v>
      </c>
      <c r="N12" s="56">
        <f>'Dairy Partners Newcastle Emlun'!N12</f>
        <v>2</v>
      </c>
      <c r="O12" s="56">
        <f>'Dairy Partners Newcastle Emlun'!O12</f>
        <v>1</v>
      </c>
      <c r="P12" s="56">
        <f>'Dairy Partners Newcastle Emlun'!P12</f>
        <v>0</v>
      </c>
      <c r="Q12" s="56">
        <f>'Dairy Partners Newcastle Emlun'!Q12</f>
        <v>0</v>
      </c>
      <c r="R12" s="56">
        <f>'Dairy Partners Newcastle Emlun'!R12</f>
        <v>0</v>
      </c>
      <c r="S12" s="56">
        <f>'Dairy Partners Newcastle Emlun'!S12</f>
        <v>0</v>
      </c>
      <c r="T12" s="56">
        <f>'Dairy Partners Newcastle Emlun'!T12</f>
        <v>0</v>
      </c>
      <c r="U12" s="56">
        <f>'Dairy Partners Newcastle Emlun'!U12</f>
        <v>0</v>
      </c>
      <c r="V12" s="56">
        <f>'Dairy Partners Newcastle Emlun'!V12</f>
        <v>0</v>
      </c>
      <c r="AB12" s="46"/>
      <c r="AC12" s="51"/>
      <c r="AD12" s="45"/>
      <c r="AE12" s="45"/>
      <c r="AF12" s="45"/>
    </row>
    <row r="13" spans="1:32" ht="14.15" x14ac:dyDescent="0.35">
      <c r="A13" s="88" t="s">
        <v>7</v>
      </c>
      <c r="B13" s="88"/>
      <c r="C13" s="56">
        <f>'Dairy Partners Newcastle Emlun'!C13</f>
        <v>3</v>
      </c>
      <c r="D13" s="56">
        <f>'Dairy Partners Newcastle Emlun'!D13</f>
        <v>3</v>
      </c>
      <c r="E13" s="56">
        <f>'Dairy Partners Newcastle Emlun'!E13</f>
        <v>4</v>
      </c>
      <c r="F13" s="56">
        <f>'Dairy Partners Newcastle Emlun'!F13</f>
        <v>4</v>
      </c>
      <c r="G13" s="56">
        <f>'Dairy Partners Newcastle Emlun'!G13</f>
        <v>5</v>
      </c>
      <c r="H13" s="56">
        <f>'Dairy Partners Newcastle Emlun'!H13</f>
        <v>2</v>
      </c>
      <c r="I13" s="56">
        <f>'Dairy Partners Newcastle Emlun'!I13</f>
        <v>3</v>
      </c>
      <c r="J13" s="56">
        <f>'Dairy Partners Newcastle Emlun'!J13</f>
        <v>2</v>
      </c>
      <c r="K13" s="56">
        <f>'Dairy Partners Newcastle Emlun'!K13</f>
        <v>3</v>
      </c>
      <c r="L13" s="56">
        <f>'Dairy Partners Newcastle Emlun'!L13</f>
        <v>1</v>
      </c>
      <c r="M13" s="56">
        <f>'Dairy Partners Newcastle Emlun'!M13</f>
        <v>1</v>
      </c>
      <c r="N13" s="56">
        <f>'Dairy Partners Newcastle Emlun'!N13</f>
        <v>2</v>
      </c>
      <c r="O13" s="56">
        <f>'Dairy Partners Newcastle Emlun'!O13</f>
        <v>1</v>
      </c>
      <c r="P13" s="56">
        <f>'Dairy Partners Newcastle Emlun'!P13</f>
        <v>0</v>
      </c>
      <c r="Q13" s="56">
        <f>'Dairy Partners Newcastle Emlun'!Q13</f>
        <v>0</v>
      </c>
      <c r="R13" s="56">
        <f>'Dairy Partners Newcastle Emlun'!R13</f>
        <v>0</v>
      </c>
      <c r="S13" s="56">
        <f>'Dairy Partners Newcastle Emlun'!S13</f>
        <v>0</v>
      </c>
      <c r="T13" s="56">
        <f>'Dairy Partners Newcastle Emlun'!T13</f>
        <v>0</v>
      </c>
      <c r="U13" s="56">
        <f>'Dairy Partners Newcastle Emlun'!U13</f>
        <v>0</v>
      </c>
      <c r="V13" s="56">
        <f>'Dairy Partners Newcastle Emlun'!V13</f>
        <v>0</v>
      </c>
      <c r="AB13" s="46"/>
      <c r="AC13" s="51"/>
      <c r="AD13" s="45"/>
      <c r="AE13" s="45"/>
      <c r="AF13" s="45"/>
    </row>
    <row r="14" spans="1:32" x14ac:dyDescent="0.4">
      <c r="A14" s="87" t="s">
        <v>8</v>
      </c>
      <c r="B14" s="87"/>
      <c r="C14" s="57" t="str">
        <f>'Dairy Partners Newcastle Emlun'!C14</f>
        <v>Grass Silage (25% DM)</v>
      </c>
      <c r="D14" s="57" t="str">
        <f>'Dairy Partners Newcastle Emlun'!D14</f>
        <v>Grass Silage (25% DM)</v>
      </c>
      <c r="E14" s="57" t="str">
        <f>'Dairy Partners Newcastle Emlun'!E14</f>
        <v>Grass Silage (25% DM)</v>
      </c>
      <c r="F14" s="57" t="str">
        <f>'Dairy Partners Newcastle Emlun'!F14</f>
        <v>Grass Silage (25% DM)</v>
      </c>
      <c r="G14" s="57" t="str">
        <f>'Dairy Partners Newcastle Emlun'!G14</f>
        <v>Grass Silage (25% DM)</v>
      </c>
      <c r="H14" s="57" t="str">
        <f>'Dairy Partners Newcastle Emlun'!H14</f>
        <v>Grass Silage (25% DM)</v>
      </c>
      <c r="I14" s="57" t="str">
        <f>'Dairy Partners Newcastle Emlun'!I14</f>
        <v>Grass Silage (25% DM)</v>
      </c>
      <c r="J14" s="57" t="str">
        <f>'Dairy Partners Newcastle Emlun'!J14</f>
        <v>Grass Silage (25% DM)</v>
      </c>
      <c r="K14" s="57" t="str">
        <f>'Dairy Partners Newcastle Emlun'!K14</f>
        <v>Grass Silage (25% DM)</v>
      </c>
      <c r="L14" s="57" t="str">
        <f>'Dairy Partners Newcastle Emlun'!L14</f>
        <v>Spring wheat/barley</v>
      </c>
      <c r="M14" s="57" t="str">
        <f>'Dairy Partners Newcastle Emlun'!M14</f>
        <v>Spring wheat/barley</v>
      </c>
      <c r="N14" s="57" t="str">
        <f>'Dairy Partners Newcastle Emlun'!N14</f>
        <v>Winter wheat/barley</v>
      </c>
      <c r="O14" s="57" t="str">
        <f>'Dairy Partners Newcastle Emlun'!O14</f>
        <v>Winter wheat/barley</v>
      </c>
      <c r="P14" s="57">
        <f>'Dairy Partners Newcastle Emlun'!P14</f>
        <v>0</v>
      </c>
      <c r="Q14" s="57">
        <f>'Dairy Partners Newcastle Emlun'!Q14</f>
        <v>0</v>
      </c>
      <c r="R14" s="57">
        <f>'Dairy Partners Newcastle Emlun'!R14</f>
        <v>0</v>
      </c>
      <c r="S14" s="57">
        <f>'Dairy Partners Newcastle Emlun'!S14</f>
        <v>0</v>
      </c>
      <c r="T14" s="57">
        <f>'Dairy Partners Newcastle Emlun'!T14</f>
        <v>0</v>
      </c>
      <c r="U14" s="57">
        <f>'Dairy Partners Newcastle Emlun'!U14</f>
        <v>0</v>
      </c>
      <c r="V14" s="57">
        <f>'Dairy Partners Newcastle Emlun'!V14</f>
        <v>0</v>
      </c>
    </row>
    <row r="15" spans="1:32" x14ac:dyDescent="0.4">
      <c r="A15" s="96" t="s">
        <v>9</v>
      </c>
      <c r="B15" s="96"/>
      <c r="C15" s="56">
        <f>'Dairy Partners Newcastle Emlun'!C15</f>
        <v>47</v>
      </c>
      <c r="D15" s="56">
        <f>'Dairy Partners Newcastle Emlun'!D15</f>
        <v>32</v>
      </c>
      <c r="E15" s="56">
        <f>'Dairy Partners Newcastle Emlun'!E15</f>
        <v>32</v>
      </c>
      <c r="F15" s="56">
        <f>'Dairy Partners Newcastle Emlun'!F15</f>
        <v>32</v>
      </c>
      <c r="G15" s="56">
        <f>'Dairy Partners Newcastle Emlun'!G15</f>
        <v>32</v>
      </c>
      <c r="H15" s="56">
        <f>'Dairy Partners Newcastle Emlun'!H15</f>
        <v>32</v>
      </c>
      <c r="I15" s="56">
        <f>'Dairy Partners Newcastle Emlun'!I15</f>
        <v>47</v>
      </c>
      <c r="J15" s="56">
        <f>'Dairy Partners Newcastle Emlun'!J15</f>
        <v>47</v>
      </c>
      <c r="K15" s="56">
        <f>'Dairy Partners Newcastle Emlun'!K15</f>
        <v>47</v>
      </c>
      <c r="L15" s="56">
        <f>'Dairy Partners Newcastle Emlun'!L15</f>
        <v>6</v>
      </c>
      <c r="M15" s="56">
        <f>'Dairy Partners Newcastle Emlun'!M15</f>
        <v>6</v>
      </c>
      <c r="N15" s="56">
        <f>'Dairy Partners Newcastle Emlun'!N15</f>
        <v>8</v>
      </c>
      <c r="O15" s="56">
        <f>'Dairy Partners Newcastle Emlun'!O15</f>
        <v>8</v>
      </c>
      <c r="P15" s="56">
        <f>'Dairy Partners Newcastle Emlun'!P15</f>
        <v>0</v>
      </c>
      <c r="Q15" s="56">
        <f>'Dairy Partners Newcastle Emlun'!Q15</f>
        <v>0</v>
      </c>
      <c r="R15" s="56">
        <f>'Dairy Partners Newcastle Emlun'!R15</f>
        <v>0</v>
      </c>
      <c r="S15" s="56">
        <f>'Dairy Partners Newcastle Emlun'!S15</f>
        <v>0</v>
      </c>
      <c r="T15" s="56">
        <f>'Dairy Partners Newcastle Emlun'!T15</f>
        <v>0</v>
      </c>
      <c r="U15" s="56">
        <f>'Dairy Partners Newcastle Emlun'!U15</f>
        <v>0</v>
      </c>
      <c r="V15" s="56">
        <f>'Dairy Partners Newcastle Emlun'!V15</f>
        <v>0</v>
      </c>
    </row>
    <row r="16" spans="1:32" x14ac:dyDescent="0.4">
      <c r="A16" s="87" t="s">
        <v>46</v>
      </c>
      <c r="B16" s="87"/>
      <c r="C16" s="57" t="str">
        <f>'Dairy Partners Newcastle Emlun'!C16</f>
        <v>Medium/Clay</v>
      </c>
      <c r="D16" s="57" t="str">
        <f>'Dairy Partners Newcastle Emlun'!D16</f>
        <v>Medium/Clay</v>
      </c>
      <c r="E16" s="57" t="str">
        <f>'Dairy Partners Newcastle Emlun'!E16</f>
        <v>Medium/Clay</v>
      </c>
      <c r="F16" s="57" t="str">
        <f>'Dairy Partners Newcastle Emlun'!F16</f>
        <v>Medium/Clay</v>
      </c>
      <c r="G16" s="57" t="str">
        <f>'Dairy Partners Newcastle Emlun'!G16</f>
        <v>Medium/Clay</v>
      </c>
      <c r="H16" s="57" t="str">
        <f>'Dairy Partners Newcastle Emlun'!H16</f>
        <v>Medium/Clay</v>
      </c>
      <c r="I16" s="57" t="str">
        <f>'Dairy Partners Newcastle Emlun'!I16</f>
        <v>Medium/Clay</v>
      </c>
      <c r="J16" s="57" t="str">
        <f>'Dairy Partners Newcastle Emlun'!J16</f>
        <v>Medium/Clay</v>
      </c>
      <c r="K16" s="57" t="str">
        <f>'Dairy Partners Newcastle Emlun'!K16</f>
        <v>Medium/Clay</v>
      </c>
      <c r="L16" s="57" t="str">
        <f>'Dairy Partners Newcastle Emlun'!L16</f>
        <v>Medium/Clay</v>
      </c>
      <c r="M16" s="57" t="str">
        <f>'Dairy Partners Newcastle Emlun'!M16</f>
        <v>Medium/Clay</v>
      </c>
      <c r="N16" s="57" t="str">
        <f>'Dairy Partners Newcastle Emlun'!N16</f>
        <v>Medium/Clay</v>
      </c>
      <c r="O16" s="57" t="str">
        <f>'Dairy Partners Newcastle Emlun'!O16</f>
        <v>Medium/Clay</v>
      </c>
      <c r="P16" s="57">
        <f>'Dairy Partners Newcastle Emlun'!P16</f>
        <v>0</v>
      </c>
      <c r="Q16" s="57">
        <f>'Dairy Partners Newcastle Emlun'!Q16</f>
        <v>0</v>
      </c>
      <c r="R16" s="57">
        <f>'Dairy Partners Newcastle Emlun'!R16</f>
        <v>0</v>
      </c>
      <c r="S16" s="57">
        <f>'Dairy Partners Newcastle Emlun'!S16</f>
        <v>0</v>
      </c>
      <c r="T16" s="57">
        <f>'Dairy Partners Newcastle Emlun'!T16</f>
        <v>0</v>
      </c>
      <c r="U16" s="57">
        <f>'Dairy Partners Newcastle Emlun'!U16</f>
        <v>0</v>
      </c>
      <c r="V16" s="57">
        <f>'Dairy Partners Newcastle Emlun'!V16</f>
        <v>0</v>
      </c>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79.899999999999991</v>
      </c>
      <c r="J17" s="42">
        <f t="shared" si="0"/>
        <v>79.899999999999991</v>
      </c>
      <c r="K17" s="42">
        <f t="shared" si="0"/>
        <v>79.899999999999991</v>
      </c>
      <c r="L17" s="42">
        <f t="shared" si="0"/>
        <v>51.599999999999994</v>
      </c>
      <c r="M17" s="42">
        <f t="shared" si="0"/>
        <v>51.599999999999994</v>
      </c>
      <c r="N17" s="42">
        <f t="shared" si="0"/>
        <v>67.2</v>
      </c>
      <c r="O17" s="42">
        <f t="shared" si="0"/>
        <v>67.2</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-79.899999999999991</v>
      </c>
      <c r="D19" s="43">
        <f t="shared" ref="D19:V19" si="1">D18-D17</f>
        <v>-54.4</v>
      </c>
      <c r="E19" s="43">
        <f t="shared" si="1"/>
        <v>-54.4</v>
      </c>
      <c r="F19" s="43">
        <f t="shared" si="1"/>
        <v>-54.4</v>
      </c>
      <c r="G19" s="43">
        <f t="shared" si="1"/>
        <v>-54.4</v>
      </c>
      <c r="H19" s="43">
        <f t="shared" si="1"/>
        <v>-54.4</v>
      </c>
      <c r="I19" s="43">
        <f t="shared" si="1"/>
        <v>-79.899999999999991</v>
      </c>
      <c r="J19" s="43">
        <f t="shared" si="1"/>
        <v>-79.899999999999991</v>
      </c>
      <c r="K19" s="43">
        <f t="shared" si="1"/>
        <v>-79.899999999999991</v>
      </c>
      <c r="L19" s="43">
        <f t="shared" si="1"/>
        <v>-51.599999999999994</v>
      </c>
      <c r="M19" s="43">
        <f t="shared" si="1"/>
        <v>-51.599999999999994</v>
      </c>
      <c r="N19" s="43">
        <f t="shared" si="1"/>
        <v>-67.2</v>
      </c>
      <c r="O19" s="43">
        <f t="shared" si="1"/>
        <v>-67.2</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8087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9792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1188</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8262</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165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438</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2341</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Tyriet 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Tyriet 9</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1479</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1897</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2672</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3962 + 4273</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8" t="s">
        <v>43</v>
      </c>
      <c r="B1" s="88"/>
      <c r="C1" s="99" t="str">
        <f>'Dairy Partners Newcastle Emlun'!C1:E1</f>
        <v>PAN-005323</v>
      </c>
      <c r="D1" s="99"/>
      <c r="E1" s="99"/>
      <c r="F1" s="88" t="s">
        <v>47</v>
      </c>
      <c r="G1" s="88"/>
      <c r="H1" s="98">
        <f>'Dairy Partners Newcastle Emlun'!H1:J1</f>
        <v>49</v>
      </c>
      <c r="I1" s="98"/>
      <c r="J1" s="98"/>
      <c r="AB1" s="45"/>
      <c r="AC1" s="45"/>
      <c r="AD1" s="45"/>
      <c r="AE1" s="45" t="s">
        <v>91</v>
      </c>
      <c r="AF1" s="45" t="s">
        <v>92</v>
      </c>
    </row>
    <row r="2" spans="1:32" ht="14.15" x14ac:dyDescent="0.35">
      <c r="A2" s="88" t="s">
        <v>106</v>
      </c>
      <c r="B2" s="88"/>
      <c r="C2" s="100" t="str">
        <f>'Dairy Partners Newcastle Emlun'!C2:E2</f>
        <v>EPR/AB3891CX</v>
      </c>
      <c r="D2" s="99"/>
      <c r="E2" s="99"/>
      <c r="F2" s="88" t="s">
        <v>52</v>
      </c>
      <c r="G2" s="88"/>
      <c r="H2" s="92"/>
      <c r="I2" s="92"/>
      <c r="J2" s="92"/>
      <c r="AB2" s="46" t="s">
        <v>61</v>
      </c>
      <c r="AC2" s="46" t="s">
        <v>80</v>
      </c>
      <c r="AD2" s="45" t="s">
        <v>88</v>
      </c>
      <c r="AE2" s="45" t="s">
        <v>73</v>
      </c>
      <c r="AF2" s="45">
        <v>8.4</v>
      </c>
    </row>
    <row r="3" spans="1:32" ht="14.15" x14ac:dyDescent="0.35">
      <c r="A3" s="89" t="s">
        <v>44</v>
      </c>
      <c r="B3" s="90"/>
      <c r="C3" s="98" t="str">
        <f>'Dairy Partners Newcastle Emlun'!C3:E3</f>
        <v>Mr Daniel James</v>
      </c>
      <c r="D3" s="98"/>
      <c r="E3" s="98"/>
      <c r="F3" s="88" t="s">
        <v>107</v>
      </c>
      <c r="G3" s="88"/>
      <c r="H3" s="92"/>
      <c r="I3" s="92"/>
      <c r="J3" s="92"/>
      <c r="AB3" s="46" t="s">
        <v>62</v>
      </c>
      <c r="AC3" s="46" t="s">
        <v>81</v>
      </c>
      <c r="AD3" s="45" t="s">
        <v>89</v>
      </c>
      <c r="AE3" s="45" t="s">
        <v>74</v>
      </c>
      <c r="AF3" s="45">
        <v>8.6</v>
      </c>
    </row>
    <row r="4" spans="1:32" ht="14.15" x14ac:dyDescent="0.35">
      <c r="A4" s="88" t="s">
        <v>0</v>
      </c>
      <c r="B4" s="88"/>
      <c r="C4" s="98" t="str">
        <f>'Dairy Partners Newcastle Emlun'!C4:E4</f>
        <v>Castell Malgywn Farm, Llechryd, Cardigan SA43 2QB</v>
      </c>
      <c r="D4" s="98"/>
      <c r="E4" s="98"/>
      <c r="F4" s="96" t="s">
        <v>1</v>
      </c>
      <c r="G4" s="96"/>
      <c r="H4" s="92"/>
      <c r="I4" s="92"/>
      <c r="J4" s="92"/>
      <c r="AB4" s="46" t="s">
        <v>57</v>
      </c>
      <c r="AC4" s="47" t="s">
        <v>82</v>
      </c>
      <c r="AD4" s="45" t="s">
        <v>90</v>
      </c>
      <c r="AE4" s="45" t="s">
        <v>75</v>
      </c>
      <c r="AF4" s="45">
        <v>8.8000000000000007</v>
      </c>
    </row>
    <row r="5" spans="1:32" ht="14.15" x14ac:dyDescent="0.35">
      <c r="A5" s="88" t="s">
        <v>51</v>
      </c>
      <c r="B5" s="88"/>
      <c r="C5" s="98" t="str">
        <f>'Dairy Partners Newcastle Emlun'!C5:E5</f>
        <v>Rohini Sawant</v>
      </c>
      <c r="D5" s="98"/>
      <c r="E5" s="98"/>
      <c r="F5" s="88" t="s">
        <v>45</v>
      </c>
      <c r="G5" s="88"/>
      <c r="H5" s="92"/>
      <c r="I5" s="92"/>
      <c r="J5" s="92"/>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8" t="s">
        <v>2</v>
      </c>
      <c r="B8" s="88"/>
      <c r="C8" s="56">
        <f>'Dairy Partners Newcastle Emlun'!C8</f>
        <v>8087</v>
      </c>
      <c r="D8" s="56">
        <f>'Dairy Partners Newcastle Emlun'!D8</f>
        <v>9792</v>
      </c>
      <c r="E8" s="56">
        <f>'Dairy Partners Newcastle Emlun'!E8</f>
        <v>1188</v>
      </c>
      <c r="F8" s="56">
        <f>'Dairy Partners Newcastle Emlun'!F8</f>
        <v>8262</v>
      </c>
      <c r="G8" s="56">
        <f>'Dairy Partners Newcastle Emlun'!G8</f>
        <v>165</v>
      </c>
      <c r="H8" s="56">
        <f>'Dairy Partners Newcastle Emlun'!H8</f>
        <v>438</v>
      </c>
      <c r="I8" s="56">
        <f>'Dairy Partners Newcastle Emlun'!I8</f>
        <v>2341</v>
      </c>
      <c r="J8" s="56" t="str">
        <f>'Dairy Partners Newcastle Emlun'!J8</f>
        <v>Tyriet 8</v>
      </c>
      <c r="K8" s="56" t="str">
        <f>'Dairy Partners Newcastle Emlun'!K8</f>
        <v>Tyriet 9</v>
      </c>
      <c r="L8" s="56">
        <f>'Dairy Partners Newcastle Emlun'!L8</f>
        <v>1479</v>
      </c>
      <c r="M8" s="56">
        <f>'Dairy Partners Newcastle Emlun'!M8</f>
        <v>1897</v>
      </c>
      <c r="N8" s="56">
        <f>'Dairy Partners Newcastle Emlun'!N8</f>
        <v>2672</v>
      </c>
      <c r="O8" s="56" t="str">
        <f>'Dairy Partners Newcastle Emlun'!O8</f>
        <v>3962 + 4273</v>
      </c>
      <c r="P8" s="56">
        <f>'Dairy Partners Newcastle Emlun'!P8</f>
        <v>0</v>
      </c>
      <c r="Q8" s="56">
        <f>'Dairy Partners Newcastle Emlun'!Q8</f>
        <v>0</v>
      </c>
      <c r="R8" s="56">
        <f>'Dairy Partners Newcastle Emlun'!R8</f>
        <v>0</v>
      </c>
      <c r="S8" s="56">
        <f>'Dairy Partners Newcastle Emlun'!S8</f>
        <v>0</v>
      </c>
      <c r="T8" s="56">
        <f>'Dairy Partners Newcastle Emlun'!T8</f>
        <v>0</v>
      </c>
      <c r="U8" s="56">
        <f>'Dairy Partners Newcastle Emlun'!U8</f>
        <v>0</v>
      </c>
      <c r="V8" s="56">
        <f>'Dairy Partners Newcastle Emlun'!V8</f>
        <v>0</v>
      </c>
      <c r="AB8" s="52"/>
      <c r="AC8" s="51"/>
      <c r="AD8" s="45"/>
      <c r="AE8" s="45" t="s">
        <v>98</v>
      </c>
      <c r="AF8" s="45">
        <v>2.1</v>
      </c>
    </row>
    <row r="9" spans="1:32" ht="14.15" x14ac:dyDescent="0.35">
      <c r="A9" s="88" t="s">
        <v>3</v>
      </c>
      <c r="B9" s="88"/>
      <c r="C9" s="56" t="str">
        <f>'Dairy Partners Newcastle Emlun'!C9</f>
        <v>Mod</v>
      </c>
      <c r="D9" s="56" t="str">
        <f>'Dairy Partners Newcastle Emlun'!D9</f>
        <v>Mod</v>
      </c>
      <c r="E9" s="56" t="str">
        <f>'Dairy Partners Newcastle Emlun'!E9</f>
        <v>Mod</v>
      </c>
      <c r="F9" s="56" t="str">
        <f>'Dairy Partners Newcastle Emlun'!F9</f>
        <v>Mod</v>
      </c>
      <c r="G9" s="56" t="str">
        <f>'Dairy Partners Newcastle Emlun'!G9</f>
        <v>Mod</v>
      </c>
      <c r="H9" s="56" t="str">
        <f>'Dairy Partners Newcastle Emlun'!H9</f>
        <v>Mod</v>
      </c>
      <c r="I9" s="56" t="str">
        <f>'Dairy Partners Newcastle Emlun'!I9</f>
        <v>Mod</v>
      </c>
      <c r="J9" s="56" t="str">
        <f>'Dairy Partners Newcastle Emlun'!J9</f>
        <v>Mod</v>
      </c>
      <c r="K9" s="56" t="str">
        <f>'Dairy Partners Newcastle Emlun'!K9</f>
        <v>Mod</v>
      </c>
      <c r="L9" s="56">
        <f>'Dairy Partners Newcastle Emlun'!L9</f>
        <v>1</v>
      </c>
      <c r="M9" s="56">
        <f>'Dairy Partners Newcastle Emlun'!M9</f>
        <v>1</v>
      </c>
      <c r="N9" s="56">
        <f>'Dairy Partners Newcastle Emlun'!N9</f>
        <v>1</v>
      </c>
      <c r="O9" s="56">
        <f>'Dairy Partners Newcastle Emlun'!O9</f>
        <v>1</v>
      </c>
      <c r="P9" s="56">
        <f>'Dairy Partners Newcastle Emlun'!P9</f>
        <v>0</v>
      </c>
      <c r="Q9" s="56">
        <f>'Dairy Partners Newcastle Emlun'!Q9</f>
        <v>0</v>
      </c>
      <c r="R9" s="56">
        <f>'Dairy Partners Newcastle Emlun'!R9</f>
        <v>0</v>
      </c>
      <c r="S9" s="56">
        <f>'Dairy Partners Newcastle Emlun'!S9</f>
        <v>0</v>
      </c>
      <c r="T9" s="56">
        <f>'Dairy Partners Newcastle Emlun'!T9</f>
        <v>0</v>
      </c>
      <c r="U9" s="56">
        <f>'Dairy Partners Newcastle Emlun'!U9</f>
        <v>0</v>
      </c>
      <c r="V9" s="56">
        <f>'Dairy Partners Newcastle Emlun'!V9</f>
        <v>0</v>
      </c>
      <c r="AB9" s="46"/>
      <c r="AC9" s="51"/>
      <c r="AD9" s="45"/>
      <c r="AE9" s="45" t="s">
        <v>77</v>
      </c>
      <c r="AF9" s="45">
        <v>5.9</v>
      </c>
    </row>
    <row r="10" spans="1:32" ht="14.15" x14ac:dyDescent="0.35">
      <c r="A10" s="88" t="s">
        <v>4</v>
      </c>
      <c r="B10" s="88"/>
      <c r="C10" s="56">
        <f>'Dairy Partners Newcastle Emlun'!C10</f>
        <v>6.3</v>
      </c>
      <c r="D10" s="56">
        <f>'Dairy Partners Newcastle Emlun'!D10</f>
        <v>6.3</v>
      </c>
      <c r="E10" s="56">
        <f>'Dairy Partners Newcastle Emlun'!E10</f>
        <v>6.1</v>
      </c>
      <c r="F10" s="56">
        <f>'Dairy Partners Newcastle Emlun'!F10</f>
        <v>6.3</v>
      </c>
      <c r="G10" s="56">
        <f>'Dairy Partners Newcastle Emlun'!G10</f>
        <v>6.2</v>
      </c>
      <c r="H10" s="56">
        <f>'Dairy Partners Newcastle Emlun'!H10</f>
        <v>5.9</v>
      </c>
      <c r="I10" s="56">
        <f>'Dairy Partners Newcastle Emlun'!I10</f>
        <v>6.1</v>
      </c>
      <c r="J10" s="56">
        <f>'Dairy Partners Newcastle Emlun'!J10</f>
        <v>5.7</v>
      </c>
      <c r="K10" s="56">
        <f>'Dairy Partners Newcastle Emlun'!K10</f>
        <v>5.6</v>
      </c>
      <c r="L10" s="56">
        <f>'Dairy Partners Newcastle Emlun'!L10</f>
        <v>6.4</v>
      </c>
      <c r="M10" s="56">
        <f>'Dairy Partners Newcastle Emlun'!M10</f>
        <v>6.3</v>
      </c>
      <c r="N10" s="56">
        <f>'Dairy Partners Newcastle Emlun'!N10</f>
        <v>6.1</v>
      </c>
      <c r="O10" s="56">
        <f>'Dairy Partners Newcastle Emlun'!O10</f>
        <v>5.7</v>
      </c>
      <c r="P10" s="56">
        <f>'Dairy Partners Newcastle Emlun'!P10</f>
        <v>0</v>
      </c>
      <c r="Q10" s="56">
        <f>'Dairy Partners Newcastle Emlun'!Q10</f>
        <v>0</v>
      </c>
      <c r="R10" s="56">
        <f>'Dairy Partners Newcastle Emlun'!R10</f>
        <v>0</v>
      </c>
      <c r="S10" s="56">
        <f>'Dairy Partners Newcastle Emlun'!S10</f>
        <v>0</v>
      </c>
      <c r="T10" s="56">
        <f>'Dairy Partners Newcastle Emlun'!T10</f>
        <v>0</v>
      </c>
      <c r="U10" s="56">
        <f>'Dairy Partners Newcastle Emlun'!U10</f>
        <v>0</v>
      </c>
      <c r="V10" s="56">
        <f>'Dairy Partners Newcastle Emlun'!V10</f>
        <v>0</v>
      </c>
      <c r="AB10" s="46"/>
      <c r="AC10" s="51"/>
      <c r="AD10" s="45"/>
      <c r="AE10" s="45" t="s">
        <v>78</v>
      </c>
      <c r="AF10" s="45">
        <v>1.4</v>
      </c>
    </row>
    <row r="11" spans="1:32" x14ac:dyDescent="0.4">
      <c r="A11" s="88" t="s">
        <v>5</v>
      </c>
      <c r="B11" s="88"/>
      <c r="C11" s="56">
        <f>'Dairy Partners Newcastle Emlun'!C11</f>
        <v>2</v>
      </c>
      <c r="D11" s="56">
        <f>'Dairy Partners Newcastle Emlun'!D11</f>
        <v>1</v>
      </c>
      <c r="E11" s="56">
        <f>'Dairy Partners Newcastle Emlun'!E11</f>
        <v>1</v>
      </c>
      <c r="F11" s="56">
        <f>'Dairy Partners Newcastle Emlun'!F11</f>
        <v>1</v>
      </c>
      <c r="G11" s="56">
        <f>'Dairy Partners Newcastle Emlun'!G11</f>
        <v>1</v>
      </c>
      <c r="H11" s="56">
        <f>'Dairy Partners Newcastle Emlun'!H11</f>
        <v>1</v>
      </c>
      <c r="I11" s="56">
        <f>'Dairy Partners Newcastle Emlun'!I11</f>
        <v>1</v>
      </c>
      <c r="J11" s="56">
        <f>'Dairy Partners Newcastle Emlun'!J11</f>
        <v>1</v>
      </c>
      <c r="K11" s="56">
        <f>'Dairy Partners Newcastle Emlun'!K11</f>
        <v>1</v>
      </c>
      <c r="L11" s="56">
        <f>'Dairy Partners Newcastle Emlun'!L11</f>
        <v>0</v>
      </c>
      <c r="M11" s="56">
        <f>'Dairy Partners Newcastle Emlun'!M11</f>
        <v>1</v>
      </c>
      <c r="N11" s="56">
        <f>'Dairy Partners Newcastle Emlun'!N11</f>
        <v>1</v>
      </c>
      <c r="O11" s="56">
        <f>'Dairy Partners Newcastle Emlun'!O11</f>
        <v>1</v>
      </c>
      <c r="P11" s="56">
        <f>'Dairy Partners Newcastle Emlun'!P11</f>
        <v>0</v>
      </c>
      <c r="Q11" s="56">
        <f>'Dairy Partners Newcastle Emlun'!Q11</f>
        <v>0</v>
      </c>
      <c r="R11" s="56">
        <f>'Dairy Partners Newcastle Emlun'!R11</f>
        <v>0</v>
      </c>
      <c r="S11" s="56">
        <f>'Dairy Partners Newcastle Emlun'!S11</f>
        <v>0</v>
      </c>
      <c r="T11" s="56">
        <f>'Dairy Partners Newcastle Emlun'!T11</f>
        <v>0</v>
      </c>
      <c r="U11" s="56">
        <f>'Dairy Partners Newcastle Emlun'!U11</f>
        <v>0</v>
      </c>
      <c r="V11" s="56">
        <f>'Dairy Partners Newcastle Emlun'!V11</f>
        <v>0</v>
      </c>
      <c r="AB11" s="12"/>
      <c r="AC11" s="12"/>
      <c r="AD11" s="12"/>
      <c r="AE11" s="12"/>
      <c r="AF11" s="12"/>
    </row>
    <row r="12" spans="1:32" ht="14.15" x14ac:dyDescent="0.35">
      <c r="A12" s="88" t="s">
        <v>6</v>
      </c>
      <c r="B12" s="88"/>
      <c r="C12" s="56">
        <f>'Dairy Partners Newcastle Emlun'!C12</f>
        <v>1</v>
      </c>
      <c r="D12" s="56">
        <f>'Dairy Partners Newcastle Emlun'!D12</f>
        <v>1</v>
      </c>
      <c r="E12" s="56">
        <f>'Dairy Partners Newcastle Emlun'!E12</f>
        <v>2</v>
      </c>
      <c r="F12" s="56">
        <f>'Dairy Partners Newcastle Emlun'!F12</f>
        <v>1</v>
      </c>
      <c r="G12" s="56">
        <f>'Dairy Partners Newcastle Emlun'!G12</f>
        <v>1</v>
      </c>
      <c r="H12" s="56">
        <f>'Dairy Partners Newcastle Emlun'!H12</f>
        <v>0</v>
      </c>
      <c r="I12" s="56">
        <f>'Dairy Partners Newcastle Emlun'!I12</f>
        <v>0</v>
      </c>
      <c r="J12" s="56">
        <f>'Dairy Partners Newcastle Emlun'!J12</f>
        <v>1</v>
      </c>
      <c r="K12" s="56">
        <f>'Dairy Partners Newcastle Emlun'!K12</f>
        <v>1</v>
      </c>
      <c r="L12" s="56">
        <f>'Dairy Partners Newcastle Emlun'!L12</f>
        <v>1</v>
      </c>
      <c r="M12" s="56">
        <f>'Dairy Partners Newcastle Emlun'!M12</f>
        <v>1</v>
      </c>
      <c r="N12" s="56">
        <f>'Dairy Partners Newcastle Emlun'!N12</f>
        <v>2</v>
      </c>
      <c r="O12" s="56">
        <f>'Dairy Partners Newcastle Emlun'!O12</f>
        <v>1</v>
      </c>
      <c r="P12" s="56">
        <f>'Dairy Partners Newcastle Emlun'!P12</f>
        <v>0</v>
      </c>
      <c r="Q12" s="56">
        <f>'Dairy Partners Newcastle Emlun'!Q12</f>
        <v>0</v>
      </c>
      <c r="R12" s="56">
        <f>'Dairy Partners Newcastle Emlun'!R12</f>
        <v>0</v>
      </c>
      <c r="S12" s="56">
        <f>'Dairy Partners Newcastle Emlun'!S12</f>
        <v>0</v>
      </c>
      <c r="T12" s="56">
        <f>'Dairy Partners Newcastle Emlun'!T12</f>
        <v>0</v>
      </c>
      <c r="U12" s="56">
        <f>'Dairy Partners Newcastle Emlun'!U12</f>
        <v>0</v>
      </c>
      <c r="V12" s="56">
        <f>'Dairy Partners Newcastle Emlun'!V12</f>
        <v>0</v>
      </c>
      <c r="AB12" s="46"/>
      <c r="AC12" s="51"/>
      <c r="AD12" s="45"/>
      <c r="AE12" s="45"/>
      <c r="AF12" s="45"/>
    </row>
    <row r="13" spans="1:32" ht="14.15" x14ac:dyDescent="0.35">
      <c r="A13" s="88" t="s">
        <v>7</v>
      </c>
      <c r="B13" s="88"/>
      <c r="C13" s="56">
        <f>'Dairy Partners Newcastle Emlun'!C13</f>
        <v>3</v>
      </c>
      <c r="D13" s="56">
        <f>'Dairy Partners Newcastle Emlun'!D13</f>
        <v>3</v>
      </c>
      <c r="E13" s="56">
        <f>'Dairy Partners Newcastle Emlun'!E13</f>
        <v>4</v>
      </c>
      <c r="F13" s="56">
        <f>'Dairy Partners Newcastle Emlun'!F13</f>
        <v>4</v>
      </c>
      <c r="G13" s="56">
        <f>'Dairy Partners Newcastle Emlun'!G13</f>
        <v>5</v>
      </c>
      <c r="H13" s="56">
        <f>'Dairy Partners Newcastle Emlun'!H13</f>
        <v>2</v>
      </c>
      <c r="I13" s="56">
        <f>'Dairy Partners Newcastle Emlun'!I13</f>
        <v>3</v>
      </c>
      <c r="J13" s="56">
        <f>'Dairy Partners Newcastle Emlun'!J13</f>
        <v>2</v>
      </c>
      <c r="K13" s="56">
        <f>'Dairy Partners Newcastle Emlun'!K13</f>
        <v>3</v>
      </c>
      <c r="L13" s="56">
        <f>'Dairy Partners Newcastle Emlun'!L13</f>
        <v>1</v>
      </c>
      <c r="M13" s="56">
        <f>'Dairy Partners Newcastle Emlun'!M13</f>
        <v>1</v>
      </c>
      <c r="N13" s="56">
        <f>'Dairy Partners Newcastle Emlun'!N13</f>
        <v>2</v>
      </c>
      <c r="O13" s="56">
        <f>'Dairy Partners Newcastle Emlun'!O13</f>
        <v>1</v>
      </c>
      <c r="P13" s="56">
        <f>'Dairy Partners Newcastle Emlun'!P13</f>
        <v>0</v>
      </c>
      <c r="Q13" s="56">
        <f>'Dairy Partners Newcastle Emlun'!Q13</f>
        <v>0</v>
      </c>
      <c r="R13" s="56">
        <f>'Dairy Partners Newcastle Emlun'!R13</f>
        <v>0</v>
      </c>
      <c r="S13" s="56">
        <f>'Dairy Partners Newcastle Emlun'!S13</f>
        <v>0</v>
      </c>
      <c r="T13" s="56">
        <f>'Dairy Partners Newcastle Emlun'!T13</f>
        <v>0</v>
      </c>
      <c r="U13" s="56">
        <f>'Dairy Partners Newcastle Emlun'!U13</f>
        <v>0</v>
      </c>
      <c r="V13" s="56">
        <f>'Dairy Partners Newcastle Emlun'!V13</f>
        <v>0</v>
      </c>
      <c r="AB13" s="46"/>
      <c r="AC13" s="51"/>
      <c r="AD13" s="45"/>
      <c r="AE13" s="45"/>
      <c r="AF13" s="45"/>
    </row>
    <row r="14" spans="1:32" x14ac:dyDescent="0.4">
      <c r="A14" s="87" t="s">
        <v>8</v>
      </c>
      <c r="B14" s="87"/>
      <c r="C14" s="57" t="str">
        <f>'Dairy Partners Newcastle Emlun'!C14</f>
        <v>Grass Silage (25% DM)</v>
      </c>
      <c r="D14" s="57" t="str">
        <f>'Dairy Partners Newcastle Emlun'!D14</f>
        <v>Grass Silage (25% DM)</v>
      </c>
      <c r="E14" s="57" t="str">
        <f>'Dairy Partners Newcastle Emlun'!E14</f>
        <v>Grass Silage (25% DM)</v>
      </c>
      <c r="F14" s="57" t="str">
        <f>'Dairy Partners Newcastle Emlun'!F14</f>
        <v>Grass Silage (25% DM)</v>
      </c>
      <c r="G14" s="57" t="str">
        <f>'Dairy Partners Newcastle Emlun'!G14</f>
        <v>Grass Silage (25% DM)</v>
      </c>
      <c r="H14" s="57" t="str">
        <f>'Dairy Partners Newcastle Emlun'!H14</f>
        <v>Grass Silage (25% DM)</v>
      </c>
      <c r="I14" s="57" t="str">
        <f>'Dairy Partners Newcastle Emlun'!I14</f>
        <v>Grass Silage (25% DM)</v>
      </c>
      <c r="J14" s="57" t="str">
        <f>'Dairy Partners Newcastle Emlun'!J14</f>
        <v>Grass Silage (25% DM)</v>
      </c>
      <c r="K14" s="57" t="str">
        <f>'Dairy Partners Newcastle Emlun'!K14</f>
        <v>Grass Silage (25% DM)</v>
      </c>
      <c r="L14" s="57" t="str">
        <f>'Dairy Partners Newcastle Emlun'!L14</f>
        <v>Spring wheat/barley</v>
      </c>
      <c r="M14" s="57" t="str">
        <f>'Dairy Partners Newcastle Emlun'!M14</f>
        <v>Spring wheat/barley</v>
      </c>
      <c r="N14" s="57" t="str">
        <f>'Dairy Partners Newcastle Emlun'!N14</f>
        <v>Winter wheat/barley</v>
      </c>
      <c r="O14" s="57" t="str">
        <f>'Dairy Partners Newcastle Emlun'!O14</f>
        <v>Winter wheat/barley</v>
      </c>
      <c r="P14" s="57">
        <f>'Dairy Partners Newcastle Emlun'!P14</f>
        <v>0</v>
      </c>
      <c r="Q14" s="57">
        <f>'Dairy Partners Newcastle Emlun'!Q14</f>
        <v>0</v>
      </c>
      <c r="R14" s="57">
        <f>'Dairy Partners Newcastle Emlun'!R14</f>
        <v>0</v>
      </c>
      <c r="S14" s="57">
        <f>'Dairy Partners Newcastle Emlun'!S14</f>
        <v>0</v>
      </c>
      <c r="T14" s="57">
        <f>'Dairy Partners Newcastle Emlun'!T14</f>
        <v>0</v>
      </c>
      <c r="U14" s="57">
        <f>'Dairy Partners Newcastle Emlun'!U14</f>
        <v>0</v>
      </c>
      <c r="V14" s="57">
        <f>'Dairy Partners Newcastle Emlun'!V14</f>
        <v>0</v>
      </c>
    </row>
    <row r="15" spans="1:32" x14ac:dyDescent="0.4">
      <c r="A15" s="96" t="s">
        <v>9</v>
      </c>
      <c r="B15" s="96"/>
      <c r="C15" s="56">
        <f>'Dairy Partners Newcastle Emlun'!C15</f>
        <v>47</v>
      </c>
      <c r="D15" s="56">
        <f>'Dairy Partners Newcastle Emlun'!D15</f>
        <v>32</v>
      </c>
      <c r="E15" s="56">
        <f>'Dairy Partners Newcastle Emlun'!E15</f>
        <v>32</v>
      </c>
      <c r="F15" s="56">
        <f>'Dairy Partners Newcastle Emlun'!F15</f>
        <v>32</v>
      </c>
      <c r="G15" s="56">
        <f>'Dairy Partners Newcastle Emlun'!G15</f>
        <v>32</v>
      </c>
      <c r="H15" s="56">
        <f>'Dairy Partners Newcastle Emlun'!H15</f>
        <v>32</v>
      </c>
      <c r="I15" s="56">
        <f>'Dairy Partners Newcastle Emlun'!I15</f>
        <v>47</v>
      </c>
      <c r="J15" s="56">
        <f>'Dairy Partners Newcastle Emlun'!J15</f>
        <v>47</v>
      </c>
      <c r="K15" s="56">
        <f>'Dairy Partners Newcastle Emlun'!K15</f>
        <v>47</v>
      </c>
      <c r="L15" s="56">
        <f>'Dairy Partners Newcastle Emlun'!L15</f>
        <v>6</v>
      </c>
      <c r="M15" s="56">
        <f>'Dairy Partners Newcastle Emlun'!M15</f>
        <v>6</v>
      </c>
      <c r="N15" s="56">
        <f>'Dairy Partners Newcastle Emlun'!N15</f>
        <v>8</v>
      </c>
      <c r="O15" s="56">
        <f>'Dairy Partners Newcastle Emlun'!O15</f>
        <v>8</v>
      </c>
      <c r="P15" s="56">
        <f>'Dairy Partners Newcastle Emlun'!P15</f>
        <v>0</v>
      </c>
      <c r="Q15" s="56">
        <f>'Dairy Partners Newcastle Emlun'!Q15</f>
        <v>0</v>
      </c>
      <c r="R15" s="56">
        <f>'Dairy Partners Newcastle Emlun'!R15</f>
        <v>0</v>
      </c>
      <c r="S15" s="56">
        <f>'Dairy Partners Newcastle Emlun'!S15</f>
        <v>0</v>
      </c>
      <c r="T15" s="56">
        <f>'Dairy Partners Newcastle Emlun'!T15</f>
        <v>0</v>
      </c>
      <c r="U15" s="56">
        <f>'Dairy Partners Newcastle Emlun'!U15</f>
        <v>0</v>
      </c>
      <c r="V15" s="56">
        <f>'Dairy Partners Newcastle Emlun'!V15</f>
        <v>0</v>
      </c>
    </row>
    <row r="16" spans="1:32" x14ac:dyDescent="0.4">
      <c r="A16" s="87" t="s">
        <v>46</v>
      </c>
      <c r="B16" s="87"/>
      <c r="C16" s="57" t="str">
        <f>'Dairy Partners Newcastle Emlun'!C16</f>
        <v>Medium/Clay</v>
      </c>
      <c r="D16" s="57" t="str">
        <f>'Dairy Partners Newcastle Emlun'!D16</f>
        <v>Medium/Clay</v>
      </c>
      <c r="E16" s="57" t="str">
        <f>'Dairy Partners Newcastle Emlun'!E16</f>
        <v>Medium/Clay</v>
      </c>
      <c r="F16" s="57" t="str">
        <f>'Dairy Partners Newcastle Emlun'!F16</f>
        <v>Medium/Clay</v>
      </c>
      <c r="G16" s="57" t="str">
        <f>'Dairy Partners Newcastle Emlun'!G16</f>
        <v>Medium/Clay</v>
      </c>
      <c r="H16" s="57" t="str">
        <f>'Dairy Partners Newcastle Emlun'!H16</f>
        <v>Medium/Clay</v>
      </c>
      <c r="I16" s="57" t="str">
        <f>'Dairy Partners Newcastle Emlun'!I16</f>
        <v>Medium/Clay</v>
      </c>
      <c r="J16" s="57" t="str">
        <f>'Dairy Partners Newcastle Emlun'!J16</f>
        <v>Medium/Clay</v>
      </c>
      <c r="K16" s="57" t="str">
        <f>'Dairy Partners Newcastle Emlun'!K16</f>
        <v>Medium/Clay</v>
      </c>
      <c r="L16" s="57" t="str">
        <f>'Dairy Partners Newcastle Emlun'!L16</f>
        <v>Medium/Clay</v>
      </c>
      <c r="M16" s="57" t="str">
        <f>'Dairy Partners Newcastle Emlun'!M16</f>
        <v>Medium/Clay</v>
      </c>
      <c r="N16" s="57" t="str">
        <f>'Dairy Partners Newcastle Emlun'!N16</f>
        <v>Medium/Clay</v>
      </c>
      <c r="O16" s="57" t="str">
        <f>'Dairy Partners Newcastle Emlun'!O16</f>
        <v>Medium/Clay</v>
      </c>
      <c r="P16" s="57">
        <f>'Dairy Partners Newcastle Emlun'!P16</f>
        <v>0</v>
      </c>
      <c r="Q16" s="57">
        <f>'Dairy Partners Newcastle Emlun'!Q16</f>
        <v>0</v>
      </c>
      <c r="R16" s="57">
        <f>'Dairy Partners Newcastle Emlun'!R16</f>
        <v>0</v>
      </c>
      <c r="S16" s="57">
        <f>'Dairy Partners Newcastle Emlun'!S16</f>
        <v>0</v>
      </c>
      <c r="T16" s="57">
        <f>'Dairy Partners Newcastle Emlun'!T16</f>
        <v>0</v>
      </c>
      <c r="U16" s="57">
        <f>'Dairy Partners Newcastle Emlun'!U16</f>
        <v>0</v>
      </c>
      <c r="V16" s="57">
        <f>'Dairy Partners Newcastle Emlun'!V16</f>
        <v>0</v>
      </c>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79.899999999999991</v>
      </c>
      <c r="J17" s="42">
        <f t="shared" si="0"/>
        <v>79.899999999999991</v>
      </c>
      <c r="K17" s="42">
        <f t="shared" si="0"/>
        <v>79.899999999999991</v>
      </c>
      <c r="L17" s="42">
        <f t="shared" si="0"/>
        <v>51.599999999999994</v>
      </c>
      <c r="M17" s="42">
        <f t="shared" si="0"/>
        <v>51.599999999999994</v>
      </c>
      <c r="N17" s="42">
        <f t="shared" si="0"/>
        <v>67.2</v>
      </c>
      <c r="O17" s="42">
        <f t="shared" si="0"/>
        <v>67.2</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-79.899999999999991</v>
      </c>
      <c r="D19" s="43">
        <f t="shared" ref="D19:V19" si="1">D18-D17</f>
        <v>-54.4</v>
      </c>
      <c r="E19" s="43">
        <f t="shared" si="1"/>
        <v>-54.4</v>
      </c>
      <c r="F19" s="43">
        <f t="shared" si="1"/>
        <v>-54.4</v>
      </c>
      <c r="G19" s="43">
        <f t="shared" si="1"/>
        <v>-54.4</v>
      </c>
      <c r="H19" s="43">
        <f t="shared" si="1"/>
        <v>-54.4</v>
      </c>
      <c r="I19" s="43">
        <f t="shared" si="1"/>
        <v>-79.899999999999991</v>
      </c>
      <c r="J19" s="43">
        <f t="shared" si="1"/>
        <v>-79.899999999999991</v>
      </c>
      <c r="K19" s="43">
        <f t="shared" si="1"/>
        <v>-79.899999999999991</v>
      </c>
      <c r="L19" s="43">
        <f t="shared" si="1"/>
        <v>-51.599999999999994</v>
      </c>
      <c r="M19" s="43">
        <f t="shared" si="1"/>
        <v>-51.599999999999994</v>
      </c>
      <c r="N19" s="43">
        <f t="shared" si="1"/>
        <v>-67.2</v>
      </c>
      <c r="O19" s="43">
        <f t="shared" si="1"/>
        <v>-67.2</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8087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9792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1188</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8262</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165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438</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2341</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Tyriet 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Tyriet 9</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1479</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1897</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2672</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3962 + 4273</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8" t="s">
        <v>43</v>
      </c>
      <c r="B1" s="88"/>
      <c r="C1" s="99" t="str">
        <f>'Dairy Partners Newcastle Emlun'!C1:E1</f>
        <v>PAN-005323</v>
      </c>
      <c r="D1" s="99"/>
      <c r="E1" s="99"/>
      <c r="F1" s="88" t="s">
        <v>47</v>
      </c>
      <c r="G1" s="88"/>
      <c r="H1" s="98">
        <f>'Dairy Partners Newcastle Emlun'!H1:J1</f>
        <v>49</v>
      </c>
      <c r="I1" s="98"/>
      <c r="J1" s="98"/>
      <c r="AB1" s="45"/>
      <c r="AC1" s="45"/>
      <c r="AD1" s="45"/>
      <c r="AE1" s="45" t="s">
        <v>91</v>
      </c>
      <c r="AF1" s="45" t="s">
        <v>92</v>
      </c>
    </row>
    <row r="2" spans="1:32" ht="14.15" x14ac:dyDescent="0.35">
      <c r="A2" s="88" t="s">
        <v>106</v>
      </c>
      <c r="B2" s="88"/>
      <c r="C2" s="100" t="str">
        <f>'Dairy Partners Newcastle Emlun'!C2:E2</f>
        <v>EPR/AB3891CX</v>
      </c>
      <c r="D2" s="99"/>
      <c r="E2" s="99"/>
      <c r="F2" s="88" t="s">
        <v>52</v>
      </c>
      <c r="G2" s="88"/>
      <c r="H2" s="92"/>
      <c r="I2" s="92"/>
      <c r="J2" s="92"/>
      <c r="AB2" s="46" t="s">
        <v>61</v>
      </c>
      <c r="AC2" s="46" t="s">
        <v>80</v>
      </c>
      <c r="AD2" s="45" t="s">
        <v>88</v>
      </c>
      <c r="AE2" s="45" t="s">
        <v>73</v>
      </c>
      <c r="AF2" s="45">
        <v>8.4</v>
      </c>
    </row>
    <row r="3" spans="1:32" ht="14.15" x14ac:dyDescent="0.35">
      <c r="A3" s="89" t="s">
        <v>44</v>
      </c>
      <c r="B3" s="90"/>
      <c r="C3" s="98" t="str">
        <f>'Dairy Partners Newcastle Emlun'!C3:E3</f>
        <v>Mr Daniel James</v>
      </c>
      <c r="D3" s="98"/>
      <c r="E3" s="98"/>
      <c r="F3" s="88" t="s">
        <v>107</v>
      </c>
      <c r="G3" s="88"/>
      <c r="H3" s="92"/>
      <c r="I3" s="92"/>
      <c r="J3" s="92"/>
      <c r="AB3" s="46" t="s">
        <v>62</v>
      </c>
      <c r="AC3" s="46" t="s">
        <v>81</v>
      </c>
      <c r="AD3" s="45" t="s">
        <v>89</v>
      </c>
      <c r="AE3" s="45" t="s">
        <v>74</v>
      </c>
      <c r="AF3" s="45">
        <v>8.6</v>
      </c>
    </row>
    <row r="4" spans="1:32" ht="14.15" x14ac:dyDescent="0.35">
      <c r="A4" s="88" t="s">
        <v>0</v>
      </c>
      <c r="B4" s="88"/>
      <c r="C4" s="98" t="str">
        <f>'Dairy Partners Newcastle Emlun'!C4:E4</f>
        <v>Castell Malgywn Farm, Llechryd, Cardigan SA43 2QB</v>
      </c>
      <c r="D4" s="98"/>
      <c r="E4" s="98"/>
      <c r="F4" s="96" t="s">
        <v>1</v>
      </c>
      <c r="G4" s="96"/>
      <c r="H4" s="92"/>
      <c r="I4" s="92"/>
      <c r="J4" s="92"/>
      <c r="AB4" s="46" t="s">
        <v>57</v>
      </c>
      <c r="AC4" s="47" t="s">
        <v>82</v>
      </c>
      <c r="AD4" s="45" t="s">
        <v>90</v>
      </c>
      <c r="AE4" s="45" t="s">
        <v>75</v>
      </c>
      <c r="AF4" s="45">
        <v>8.8000000000000007</v>
      </c>
    </row>
    <row r="5" spans="1:32" ht="14.15" x14ac:dyDescent="0.35">
      <c r="A5" s="88" t="s">
        <v>51</v>
      </c>
      <c r="B5" s="88"/>
      <c r="C5" s="98" t="str">
        <f>'Dairy Partners Newcastle Emlun'!C5:E5</f>
        <v>Rohini Sawant</v>
      </c>
      <c r="D5" s="98"/>
      <c r="E5" s="98"/>
      <c r="F5" s="88" t="s">
        <v>45</v>
      </c>
      <c r="G5" s="88"/>
      <c r="H5" s="92"/>
      <c r="I5" s="92"/>
      <c r="J5" s="92"/>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8" t="s">
        <v>2</v>
      </c>
      <c r="B8" s="88"/>
      <c r="C8" s="56">
        <f>'Dairy Partners Newcastle Emlun'!C8</f>
        <v>8087</v>
      </c>
      <c r="D8" s="56">
        <f>'Dairy Partners Newcastle Emlun'!D8</f>
        <v>9792</v>
      </c>
      <c r="E8" s="56">
        <f>'Dairy Partners Newcastle Emlun'!E8</f>
        <v>1188</v>
      </c>
      <c r="F8" s="56">
        <f>'Dairy Partners Newcastle Emlun'!F8</f>
        <v>8262</v>
      </c>
      <c r="G8" s="56">
        <f>'Dairy Partners Newcastle Emlun'!G8</f>
        <v>165</v>
      </c>
      <c r="H8" s="56">
        <f>'Dairy Partners Newcastle Emlun'!H8</f>
        <v>438</v>
      </c>
      <c r="I8" s="56">
        <f>'Dairy Partners Newcastle Emlun'!I8</f>
        <v>2341</v>
      </c>
      <c r="J8" s="56" t="str">
        <f>'Dairy Partners Newcastle Emlun'!J8</f>
        <v>Tyriet 8</v>
      </c>
      <c r="K8" s="56" t="str">
        <f>'Dairy Partners Newcastle Emlun'!K8</f>
        <v>Tyriet 9</v>
      </c>
      <c r="L8" s="56">
        <f>'Dairy Partners Newcastle Emlun'!L8</f>
        <v>1479</v>
      </c>
      <c r="M8" s="56">
        <f>'Dairy Partners Newcastle Emlun'!M8</f>
        <v>1897</v>
      </c>
      <c r="N8" s="56">
        <f>'Dairy Partners Newcastle Emlun'!N8</f>
        <v>2672</v>
      </c>
      <c r="O8" s="56" t="str">
        <f>'Dairy Partners Newcastle Emlun'!O8</f>
        <v>3962 + 4273</v>
      </c>
      <c r="P8" s="56">
        <f>'Dairy Partners Newcastle Emlun'!P8</f>
        <v>0</v>
      </c>
      <c r="Q8" s="56">
        <f>'Dairy Partners Newcastle Emlun'!Q8</f>
        <v>0</v>
      </c>
      <c r="R8" s="56">
        <f>'Dairy Partners Newcastle Emlun'!R8</f>
        <v>0</v>
      </c>
      <c r="S8" s="56">
        <f>'Dairy Partners Newcastle Emlun'!S8</f>
        <v>0</v>
      </c>
      <c r="T8" s="56">
        <f>'Dairy Partners Newcastle Emlun'!T8</f>
        <v>0</v>
      </c>
      <c r="U8" s="56">
        <f>'Dairy Partners Newcastle Emlun'!U8</f>
        <v>0</v>
      </c>
      <c r="V8" s="56">
        <f>'Dairy Partners Newcastle Emlun'!V8</f>
        <v>0</v>
      </c>
      <c r="AB8" s="52"/>
      <c r="AC8" s="51"/>
      <c r="AD8" s="45"/>
      <c r="AE8" s="45" t="s">
        <v>98</v>
      </c>
      <c r="AF8" s="45">
        <v>2.1</v>
      </c>
    </row>
    <row r="9" spans="1:32" ht="14.15" x14ac:dyDescent="0.35">
      <c r="A9" s="88" t="s">
        <v>3</v>
      </c>
      <c r="B9" s="88"/>
      <c r="C9" s="56" t="str">
        <f>'Dairy Partners Newcastle Emlun'!C9</f>
        <v>Mod</v>
      </c>
      <c r="D9" s="56" t="str">
        <f>'Dairy Partners Newcastle Emlun'!D9</f>
        <v>Mod</v>
      </c>
      <c r="E9" s="56" t="str">
        <f>'Dairy Partners Newcastle Emlun'!E9</f>
        <v>Mod</v>
      </c>
      <c r="F9" s="56" t="str">
        <f>'Dairy Partners Newcastle Emlun'!F9</f>
        <v>Mod</v>
      </c>
      <c r="G9" s="56" t="str">
        <f>'Dairy Partners Newcastle Emlun'!G9</f>
        <v>Mod</v>
      </c>
      <c r="H9" s="56" t="str">
        <f>'Dairy Partners Newcastle Emlun'!H9</f>
        <v>Mod</v>
      </c>
      <c r="I9" s="56" t="str">
        <f>'Dairy Partners Newcastle Emlun'!I9</f>
        <v>Mod</v>
      </c>
      <c r="J9" s="56" t="str">
        <f>'Dairy Partners Newcastle Emlun'!J9</f>
        <v>Mod</v>
      </c>
      <c r="K9" s="56" t="str">
        <f>'Dairy Partners Newcastle Emlun'!K9</f>
        <v>Mod</v>
      </c>
      <c r="L9" s="56">
        <f>'Dairy Partners Newcastle Emlun'!L9</f>
        <v>1</v>
      </c>
      <c r="M9" s="56">
        <f>'Dairy Partners Newcastle Emlun'!M9</f>
        <v>1</v>
      </c>
      <c r="N9" s="56">
        <f>'Dairy Partners Newcastle Emlun'!N9</f>
        <v>1</v>
      </c>
      <c r="O9" s="56">
        <f>'Dairy Partners Newcastle Emlun'!O9</f>
        <v>1</v>
      </c>
      <c r="P9" s="56">
        <f>'Dairy Partners Newcastle Emlun'!P9</f>
        <v>0</v>
      </c>
      <c r="Q9" s="56">
        <f>'Dairy Partners Newcastle Emlun'!Q9</f>
        <v>0</v>
      </c>
      <c r="R9" s="56">
        <f>'Dairy Partners Newcastle Emlun'!R9</f>
        <v>0</v>
      </c>
      <c r="S9" s="56">
        <f>'Dairy Partners Newcastle Emlun'!S9</f>
        <v>0</v>
      </c>
      <c r="T9" s="56">
        <f>'Dairy Partners Newcastle Emlun'!T9</f>
        <v>0</v>
      </c>
      <c r="U9" s="56">
        <f>'Dairy Partners Newcastle Emlun'!U9</f>
        <v>0</v>
      </c>
      <c r="V9" s="56">
        <f>'Dairy Partners Newcastle Emlun'!V9</f>
        <v>0</v>
      </c>
      <c r="AB9" s="46"/>
      <c r="AC9" s="51"/>
      <c r="AD9" s="45"/>
      <c r="AE9" s="45" t="s">
        <v>77</v>
      </c>
      <c r="AF9" s="45">
        <v>5.9</v>
      </c>
    </row>
    <row r="10" spans="1:32" ht="14.15" x14ac:dyDescent="0.35">
      <c r="A10" s="88" t="s">
        <v>4</v>
      </c>
      <c r="B10" s="88"/>
      <c r="C10" s="56">
        <f>'Dairy Partners Newcastle Emlun'!C10</f>
        <v>6.3</v>
      </c>
      <c r="D10" s="56">
        <f>'Dairy Partners Newcastle Emlun'!D10</f>
        <v>6.3</v>
      </c>
      <c r="E10" s="56">
        <f>'Dairy Partners Newcastle Emlun'!E10</f>
        <v>6.1</v>
      </c>
      <c r="F10" s="56">
        <f>'Dairy Partners Newcastle Emlun'!F10</f>
        <v>6.3</v>
      </c>
      <c r="G10" s="56">
        <f>'Dairy Partners Newcastle Emlun'!G10</f>
        <v>6.2</v>
      </c>
      <c r="H10" s="56">
        <f>'Dairy Partners Newcastle Emlun'!H10</f>
        <v>5.9</v>
      </c>
      <c r="I10" s="56">
        <f>'Dairy Partners Newcastle Emlun'!I10</f>
        <v>6.1</v>
      </c>
      <c r="J10" s="56">
        <f>'Dairy Partners Newcastle Emlun'!J10</f>
        <v>5.7</v>
      </c>
      <c r="K10" s="56">
        <f>'Dairy Partners Newcastle Emlun'!K10</f>
        <v>5.6</v>
      </c>
      <c r="L10" s="56">
        <f>'Dairy Partners Newcastle Emlun'!L10</f>
        <v>6.4</v>
      </c>
      <c r="M10" s="56">
        <f>'Dairy Partners Newcastle Emlun'!M10</f>
        <v>6.3</v>
      </c>
      <c r="N10" s="56">
        <f>'Dairy Partners Newcastle Emlun'!N10</f>
        <v>6.1</v>
      </c>
      <c r="O10" s="56">
        <f>'Dairy Partners Newcastle Emlun'!O10</f>
        <v>5.7</v>
      </c>
      <c r="P10" s="56">
        <f>'Dairy Partners Newcastle Emlun'!P10</f>
        <v>0</v>
      </c>
      <c r="Q10" s="56">
        <f>'Dairy Partners Newcastle Emlun'!Q10</f>
        <v>0</v>
      </c>
      <c r="R10" s="56">
        <f>'Dairy Partners Newcastle Emlun'!R10</f>
        <v>0</v>
      </c>
      <c r="S10" s="56">
        <f>'Dairy Partners Newcastle Emlun'!S10</f>
        <v>0</v>
      </c>
      <c r="T10" s="56">
        <f>'Dairy Partners Newcastle Emlun'!T10</f>
        <v>0</v>
      </c>
      <c r="U10" s="56">
        <f>'Dairy Partners Newcastle Emlun'!U10</f>
        <v>0</v>
      </c>
      <c r="V10" s="56">
        <f>'Dairy Partners Newcastle Emlun'!V10</f>
        <v>0</v>
      </c>
      <c r="AB10" s="46"/>
      <c r="AC10" s="51"/>
      <c r="AD10" s="45"/>
      <c r="AE10" s="45" t="s">
        <v>78</v>
      </c>
      <c r="AF10" s="45">
        <v>1.4</v>
      </c>
    </row>
    <row r="11" spans="1:32" x14ac:dyDescent="0.4">
      <c r="A11" s="88" t="s">
        <v>5</v>
      </c>
      <c r="B11" s="88"/>
      <c r="C11" s="56">
        <f>'Dairy Partners Newcastle Emlun'!C11</f>
        <v>2</v>
      </c>
      <c r="D11" s="56">
        <f>'Dairy Partners Newcastle Emlun'!D11</f>
        <v>1</v>
      </c>
      <c r="E11" s="56">
        <f>'Dairy Partners Newcastle Emlun'!E11</f>
        <v>1</v>
      </c>
      <c r="F11" s="56">
        <f>'Dairy Partners Newcastle Emlun'!F11</f>
        <v>1</v>
      </c>
      <c r="G11" s="56">
        <f>'Dairy Partners Newcastle Emlun'!G11</f>
        <v>1</v>
      </c>
      <c r="H11" s="56">
        <f>'Dairy Partners Newcastle Emlun'!H11</f>
        <v>1</v>
      </c>
      <c r="I11" s="56">
        <f>'Dairy Partners Newcastle Emlun'!I11</f>
        <v>1</v>
      </c>
      <c r="J11" s="56">
        <f>'Dairy Partners Newcastle Emlun'!J11</f>
        <v>1</v>
      </c>
      <c r="K11" s="56">
        <f>'Dairy Partners Newcastle Emlun'!K11</f>
        <v>1</v>
      </c>
      <c r="L11" s="56">
        <f>'Dairy Partners Newcastle Emlun'!L11</f>
        <v>0</v>
      </c>
      <c r="M11" s="56">
        <f>'Dairy Partners Newcastle Emlun'!M11</f>
        <v>1</v>
      </c>
      <c r="N11" s="56">
        <f>'Dairy Partners Newcastle Emlun'!N11</f>
        <v>1</v>
      </c>
      <c r="O11" s="56">
        <f>'Dairy Partners Newcastle Emlun'!O11</f>
        <v>1</v>
      </c>
      <c r="P11" s="56">
        <f>'Dairy Partners Newcastle Emlun'!P11</f>
        <v>0</v>
      </c>
      <c r="Q11" s="56">
        <f>'Dairy Partners Newcastle Emlun'!Q11</f>
        <v>0</v>
      </c>
      <c r="R11" s="56">
        <f>'Dairy Partners Newcastle Emlun'!R11</f>
        <v>0</v>
      </c>
      <c r="S11" s="56">
        <f>'Dairy Partners Newcastle Emlun'!S11</f>
        <v>0</v>
      </c>
      <c r="T11" s="56">
        <f>'Dairy Partners Newcastle Emlun'!T11</f>
        <v>0</v>
      </c>
      <c r="U11" s="56">
        <f>'Dairy Partners Newcastle Emlun'!U11</f>
        <v>0</v>
      </c>
      <c r="V11" s="56">
        <f>'Dairy Partners Newcastle Emlun'!V11</f>
        <v>0</v>
      </c>
      <c r="AB11" s="12"/>
      <c r="AC11" s="12"/>
      <c r="AD11" s="12"/>
      <c r="AE11" s="12"/>
      <c r="AF11" s="12"/>
    </row>
    <row r="12" spans="1:32" ht="14.15" x14ac:dyDescent="0.35">
      <c r="A12" s="88" t="s">
        <v>6</v>
      </c>
      <c r="B12" s="88"/>
      <c r="C12" s="56">
        <f>'Dairy Partners Newcastle Emlun'!C12</f>
        <v>1</v>
      </c>
      <c r="D12" s="56">
        <f>'Dairy Partners Newcastle Emlun'!D12</f>
        <v>1</v>
      </c>
      <c r="E12" s="56">
        <f>'Dairy Partners Newcastle Emlun'!E12</f>
        <v>2</v>
      </c>
      <c r="F12" s="56">
        <f>'Dairy Partners Newcastle Emlun'!F12</f>
        <v>1</v>
      </c>
      <c r="G12" s="56">
        <f>'Dairy Partners Newcastle Emlun'!G12</f>
        <v>1</v>
      </c>
      <c r="H12" s="56">
        <f>'Dairy Partners Newcastle Emlun'!H12</f>
        <v>0</v>
      </c>
      <c r="I12" s="56">
        <f>'Dairy Partners Newcastle Emlun'!I12</f>
        <v>0</v>
      </c>
      <c r="J12" s="56">
        <f>'Dairy Partners Newcastle Emlun'!J12</f>
        <v>1</v>
      </c>
      <c r="K12" s="56">
        <f>'Dairy Partners Newcastle Emlun'!K12</f>
        <v>1</v>
      </c>
      <c r="L12" s="56">
        <f>'Dairy Partners Newcastle Emlun'!L12</f>
        <v>1</v>
      </c>
      <c r="M12" s="56">
        <f>'Dairy Partners Newcastle Emlun'!M12</f>
        <v>1</v>
      </c>
      <c r="N12" s="56">
        <f>'Dairy Partners Newcastle Emlun'!N12</f>
        <v>2</v>
      </c>
      <c r="O12" s="56">
        <f>'Dairy Partners Newcastle Emlun'!O12</f>
        <v>1</v>
      </c>
      <c r="P12" s="56">
        <f>'Dairy Partners Newcastle Emlun'!P12</f>
        <v>0</v>
      </c>
      <c r="Q12" s="56">
        <f>'Dairy Partners Newcastle Emlun'!Q12</f>
        <v>0</v>
      </c>
      <c r="R12" s="56">
        <f>'Dairy Partners Newcastle Emlun'!R12</f>
        <v>0</v>
      </c>
      <c r="S12" s="56">
        <f>'Dairy Partners Newcastle Emlun'!S12</f>
        <v>0</v>
      </c>
      <c r="T12" s="56">
        <f>'Dairy Partners Newcastle Emlun'!T12</f>
        <v>0</v>
      </c>
      <c r="U12" s="56">
        <f>'Dairy Partners Newcastle Emlun'!U12</f>
        <v>0</v>
      </c>
      <c r="V12" s="56">
        <f>'Dairy Partners Newcastle Emlun'!V12</f>
        <v>0</v>
      </c>
      <c r="AB12" s="46"/>
      <c r="AC12" s="51"/>
      <c r="AD12" s="45"/>
      <c r="AE12" s="45"/>
      <c r="AF12" s="45"/>
    </row>
    <row r="13" spans="1:32" ht="14.15" x14ac:dyDescent="0.35">
      <c r="A13" s="88" t="s">
        <v>7</v>
      </c>
      <c r="B13" s="88"/>
      <c r="C13" s="56">
        <f>'Dairy Partners Newcastle Emlun'!C13</f>
        <v>3</v>
      </c>
      <c r="D13" s="56">
        <f>'Dairy Partners Newcastle Emlun'!D13</f>
        <v>3</v>
      </c>
      <c r="E13" s="56">
        <f>'Dairy Partners Newcastle Emlun'!E13</f>
        <v>4</v>
      </c>
      <c r="F13" s="56">
        <f>'Dairy Partners Newcastle Emlun'!F13</f>
        <v>4</v>
      </c>
      <c r="G13" s="56">
        <f>'Dairy Partners Newcastle Emlun'!G13</f>
        <v>5</v>
      </c>
      <c r="H13" s="56">
        <f>'Dairy Partners Newcastle Emlun'!H13</f>
        <v>2</v>
      </c>
      <c r="I13" s="56">
        <f>'Dairy Partners Newcastle Emlun'!I13</f>
        <v>3</v>
      </c>
      <c r="J13" s="56">
        <f>'Dairy Partners Newcastle Emlun'!J13</f>
        <v>2</v>
      </c>
      <c r="K13" s="56">
        <f>'Dairy Partners Newcastle Emlun'!K13</f>
        <v>3</v>
      </c>
      <c r="L13" s="56">
        <f>'Dairy Partners Newcastle Emlun'!L13</f>
        <v>1</v>
      </c>
      <c r="M13" s="56">
        <f>'Dairy Partners Newcastle Emlun'!M13</f>
        <v>1</v>
      </c>
      <c r="N13" s="56">
        <f>'Dairy Partners Newcastle Emlun'!N13</f>
        <v>2</v>
      </c>
      <c r="O13" s="56">
        <f>'Dairy Partners Newcastle Emlun'!O13</f>
        <v>1</v>
      </c>
      <c r="P13" s="56">
        <f>'Dairy Partners Newcastle Emlun'!P13</f>
        <v>0</v>
      </c>
      <c r="Q13" s="56">
        <f>'Dairy Partners Newcastle Emlun'!Q13</f>
        <v>0</v>
      </c>
      <c r="R13" s="56">
        <f>'Dairy Partners Newcastle Emlun'!R13</f>
        <v>0</v>
      </c>
      <c r="S13" s="56">
        <f>'Dairy Partners Newcastle Emlun'!S13</f>
        <v>0</v>
      </c>
      <c r="T13" s="56">
        <f>'Dairy Partners Newcastle Emlun'!T13</f>
        <v>0</v>
      </c>
      <c r="U13" s="56">
        <f>'Dairy Partners Newcastle Emlun'!U13</f>
        <v>0</v>
      </c>
      <c r="V13" s="56">
        <f>'Dairy Partners Newcastle Emlun'!V13</f>
        <v>0</v>
      </c>
      <c r="AB13" s="46"/>
      <c r="AC13" s="51"/>
      <c r="AD13" s="45"/>
      <c r="AE13" s="45"/>
      <c r="AF13" s="45"/>
    </row>
    <row r="14" spans="1:32" x14ac:dyDescent="0.4">
      <c r="A14" s="87" t="s">
        <v>8</v>
      </c>
      <c r="B14" s="87"/>
      <c r="C14" s="57" t="str">
        <f>'Dairy Partners Newcastle Emlun'!C14</f>
        <v>Grass Silage (25% DM)</v>
      </c>
      <c r="D14" s="57" t="str">
        <f>'Dairy Partners Newcastle Emlun'!D14</f>
        <v>Grass Silage (25% DM)</v>
      </c>
      <c r="E14" s="57" t="str">
        <f>'Dairy Partners Newcastle Emlun'!E14</f>
        <v>Grass Silage (25% DM)</v>
      </c>
      <c r="F14" s="57" t="str">
        <f>'Dairy Partners Newcastle Emlun'!F14</f>
        <v>Grass Silage (25% DM)</v>
      </c>
      <c r="G14" s="57" t="str">
        <f>'Dairy Partners Newcastle Emlun'!G14</f>
        <v>Grass Silage (25% DM)</v>
      </c>
      <c r="H14" s="57" t="str">
        <f>'Dairy Partners Newcastle Emlun'!H14</f>
        <v>Grass Silage (25% DM)</v>
      </c>
      <c r="I14" s="57" t="str">
        <f>'Dairy Partners Newcastle Emlun'!I14</f>
        <v>Grass Silage (25% DM)</v>
      </c>
      <c r="J14" s="57" t="str">
        <f>'Dairy Partners Newcastle Emlun'!J14</f>
        <v>Grass Silage (25% DM)</v>
      </c>
      <c r="K14" s="57" t="str">
        <f>'Dairy Partners Newcastle Emlun'!K14</f>
        <v>Grass Silage (25% DM)</v>
      </c>
      <c r="L14" s="57" t="str">
        <f>'Dairy Partners Newcastle Emlun'!L14</f>
        <v>Spring wheat/barley</v>
      </c>
      <c r="M14" s="57" t="str">
        <f>'Dairy Partners Newcastle Emlun'!M14</f>
        <v>Spring wheat/barley</v>
      </c>
      <c r="N14" s="57" t="str">
        <f>'Dairy Partners Newcastle Emlun'!N14</f>
        <v>Winter wheat/barley</v>
      </c>
      <c r="O14" s="57" t="str">
        <f>'Dairy Partners Newcastle Emlun'!O14</f>
        <v>Winter wheat/barley</v>
      </c>
      <c r="P14" s="57">
        <f>'Dairy Partners Newcastle Emlun'!P14</f>
        <v>0</v>
      </c>
      <c r="Q14" s="57">
        <f>'Dairy Partners Newcastle Emlun'!Q14</f>
        <v>0</v>
      </c>
      <c r="R14" s="57">
        <f>'Dairy Partners Newcastle Emlun'!R14</f>
        <v>0</v>
      </c>
      <c r="S14" s="57">
        <f>'Dairy Partners Newcastle Emlun'!S14</f>
        <v>0</v>
      </c>
      <c r="T14" s="57">
        <f>'Dairy Partners Newcastle Emlun'!T14</f>
        <v>0</v>
      </c>
      <c r="U14" s="57">
        <f>'Dairy Partners Newcastle Emlun'!U14</f>
        <v>0</v>
      </c>
      <c r="V14" s="57">
        <f>'Dairy Partners Newcastle Emlun'!V14</f>
        <v>0</v>
      </c>
    </row>
    <row r="15" spans="1:32" x14ac:dyDescent="0.4">
      <c r="A15" s="96" t="s">
        <v>9</v>
      </c>
      <c r="B15" s="96"/>
      <c r="C15" s="56">
        <f>'Dairy Partners Newcastle Emlun'!C15</f>
        <v>47</v>
      </c>
      <c r="D15" s="56">
        <f>'Dairy Partners Newcastle Emlun'!D15</f>
        <v>32</v>
      </c>
      <c r="E15" s="56">
        <f>'Dairy Partners Newcastle Emlun'!E15</f>
        <v>32</v>
      </c>
      <c r="F15" s="56">
        <f>'Dairy Partners Newcastle Emlun'!F15</f>
        <v>32</v>
      </c>
      <c r="G15" s="56">
        <f>'Dairy Partners Newcastle Emlun'!G15</f>
        <v>32</v>
      </c>
      <c r="H15" s="56">
        <f>'Dairy Partners Newcastle Emlun'!H15</f>
        <v>32</v>
      </c>
      <c r="I15" s="56">
        <f>'Dairy Partners Newcastle Emlun'!I15</f>
        <v>47</v>
      </c>
      <c r="J15" s="56">
        <f>'Dairy Partners Newcastle Emlun'!J15</f>
        <v>47</v>
      </c>
      <c r="K15" s="56">
        <f>'Dairy Partners Newcastle Emlun'!K15</f>
        <v>47</v>
      </c>
      <c r="L15" s="56">
        <f>'Dairy Partners Newcastle Emlun'!L15</f>
        <v>6</v>
      </c>
      <c r="M15" s="56">
        <f>'Dairy Partners Newcastle Emlun'!M15</f>
        <v>6</v>
      </c>
      <c r="N15" s="56">
        <f>'Dairy Partners Newcastle Emlun'!N15</f>
        <v>8</v>
      </c>
      <c r="O15" s="56">
        <f>'Dairy Partners Newcastle Emlun'!O15</f>
        <v>8</v>
      </c>
      <c r="P15" s="56">
        <f>'Dairy Partners Newcastle Emlun'!P15</f>
        <v>0</v>
      </c>
      <c r="Q15" s="56">
        <f>'Dairy Partners Newcastle Emlun'!Q15</f>
        <v>0</v>
      </c>
      <c r="R15" s="56">
        <f>'Dairy Partners Newcastle Emlun'!R15</f>
        <v>0</v>
      </c>
      <c r="S15" s="56">
        <f>'Dairy Partners Newcastle Emlun'!S15</f>
        <v>0</v>
      </c>
      <c r="T15" s="56">
        <f>'Dairy Partners Newcastle Emlun'!T15</f>
        <v>0</v>
      </c>
      <c r="U15" s="56">
        <f>'Dairy Partners Newcastle Emlun'!U15</f>
        <v>0</v>
      </c>
      <c r="V15" s="56">
        <f>'Dairy Partners Newcastle Emlun'!V15</f>
        <v>0</v>
      </c>
    </row>
    <row r="16" spans="1:32" x14ac:dyDescent="0.4">
      <c r="A16" s="87" t="s">
        <v>46</v>
      </c>
      <c r="B16" s="87"/>
      <c r="C16" s="57" t="str">
        <f>'Dairy Partners Newcastle Emlun'!C16</f>
        <v>Medium/Clay</v>
      </c>
      <c r="D16" s="57" t="str">
        <f>'Dairy Partners Newcastle Emlun'!D16</f>
        <v>Medium/Clay</v>
      </c>
      <c r="E16" s="57" t="str">
        <f>'Dairy Partners Newcastle Emlun'!E16</f>
        <v>Medium/Clay</v>
      </c>
      <c r="F16" s="57" t="str">
        <f>'Dairy Partners Newcastle Emlun'!F16</f>
        <v>Medium/Clay</v>
      </c>
      <c r="G16" s="57" t="str">
        <f>'Dairy Partners Newcastle Emlun'!G16</f>
        <v>Medium/Clay</v>
      </c>
      <c r="H16" s="57" t="str">
        <f>'Dairy Partners Newcastle Emlun'!H16</f>
        <v>Medium/Clay</v>
      </c>
      <c r="I16" s="57" t="str">
        <f>'Dairy Partners Newcastle Emlun'!I16</f>
        <v>Medium/Clay</v>
      </c>
      <c r="J16" s="57" t="str">
        <f>'Dairy Partners Newcastle Emlun'!J16</f>
        <v>Medium/Clay</v>
      </c>
      <c r="K16" s="57" t="str">
        <f>'Dairy Partners Newcastle Emlun'!K16</f>
        <v>Medium/Clay</v>
      </c>
      <c r="L16" s="57" t="str">
        <f>'Dairy Partners Newcastle Emlun'!L16</f>
        <v>Medium/Clay</v>
      </c>
      <c r="M16" s="57" t="str">
        <f>'Dairy Partners Newcastle Emlun'!M16</f>
        <v>Medium/Clay</v>
      </c>
      <c r="N16" s="57" t="str">
        <f>'Dairy Partners Newcastle Emlun'!N16</f>
        <v>Medium/Clay</v>
      </c>
      <c r="O16" s="57" t="str">
        <f>'Dairy Partners Newcastle Emlun'!O16</f>
        <v>Medium/Clay</v>
      </c>
      <c r="P16" s="57">
        <f>'Dairy Partners Newcastle Emlun'!P16</f>
        <v>0</v>
      </c>
      <c r="Q16" s="57">
        <f>'Dairy Partners Newcastle Emlun'!Q16</f>
        <v>0</v>
      </c>
      <c r="R16" s="57">
        <f>'Dairy Partners Newcastle Emlun'!R16</f>
        <v>0</v>
      </c>
      <c r="S16" s="57">
        <f>'Dairy Partners Newcastle Emlun'!S16</f>
        <v>0</v>
      </c>
      <c r="T16" s="57">
        <f>'Dairy Partners Newcastle Emlun'!T16</f>
        <v>0</v>
      </c>
      <c r="U16" s="57">
        <f>'Dairy Partners Newcastle Emlun'!U16</f>
        <v>0</v>
      </c>
      <c r="V16" s="57">
        <f>'Dairy Partners Newcastle Emlun'!V16</f>
        <v>0</v>
      </c>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79.899999999999991</v>
      </c>
      <c r="J17" s="42">
        <f t="shared" si="0"/>
        <v>79.899999999999991</v>
      </c>
      <c r="K17" s="42">
        <f t="shared" si="0"/>
        <v>79.899999999999991</v>
      </c>
      <c r="L17" s="42">
        <f t="shared" si="0"/>
        <v>51.599999999999994</v>
      </c>
      <c r="M17" s="42">
        <f t="shared" si="0"/>
        <v>51.599999999999994</v>
      </c>
      <c r="N17" s="42">
        <f t="shared" si="0"/>
        <v>67.2</v>
      </c>
      <c r="O17" s="42">
        <f t="shared" si="0"/>
        <v>67.2</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-79.899999999999991</v>
      </c>
      <c r="D19" s="43">
        <f t="shared" ref="D19:V19" si="1">D18-D17</f>
        <v>-54.4</v>
      </c>
      <c r="E19" s="43">
        <f t="shared" si="1"/>
        <v>-54.4</v>
      </c>
      <c r="F19" s="43">
        <f t="shared" si="1"/>
        <v>-54.4</v>
      </c>
      <c r="G19" s="43">
        <f t="shared" si="1"/>
        <v>-54.4</v>
      </c>
      <c r="H19" s="43">
        <f t="shared" si="1"/>
        <v>-54.4</v>
      </c>
      <c r="I19" s="43">
        <f t="shared" si="1"/>
        <v>-79.899999999999991</v>
      </c>
      <c r="J19" s="43">
        <f t="shared" si="1"/>
        <v>-79.899999999999991</v>
      </c>
      <c r="K19" s="43">
        <f t="shared" si="1"/>
        <v>-79.899999999999991</v>
      </c>
      <c r="L19" s="43">
        <f t="shared" si="1"/>
        <v>-51.599999999999994</v>
      </c>
      <c r="M19" s="43">
        <f t="shared" si="1"/>
        <v>-51.599999999999994</v>
      </c>
      <c r="N19" s="43">
        <f t="shared" si="1"/>
        <v>-67.2</v>
      </c>
      <c r="O19" s="43">
        <f t="shared" si="1"/>
        <v>-67.2</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8087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9792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1188</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8262</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165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438</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2341</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Tyriet 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Tyriet 9</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1479</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1897</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2672</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3962 + 4273</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8" t="s">
        <v>43</v>
      </c>
      <c r="B1" s="88"/>
      <c r="C1" s="99" t="str">
        <f>'Dairy Partners Newcastle Emlun'!C1:E1</f>
        <v>PAN-005323</v>
      </c>
      <c r="D1" s="99"/>
      <c r="E1" s="99"/>
      <c r="F1" s="88" t="s">
        <v>47</v>
      </c>
      <c r="G1" s="88"/>
      <c r="H1" s="98">
        <f>'Dairy Partners Newcastle Emlun'!H1:J1</f>
        <v>49</v>
      </c>
      <c r="I1" s="98"/>
      <c r="J1" s="98"/>
      <c r="AB1" s="45"/>
      <c r="AC1" s="45"/>
      <c r="AD1" s="45"/>
      <c r="AE1" s="45" t="s">
        <v>91</v>
      </c>
      <c r="AF1" s="45" t="s">
        <v>92</v>
      </c>
    </row>
    <row r="2" spans="1:32" ht="14.15" x14ac:dyDescent="0.35">
      <c r="A2" s="88" t="s">
        <v>106</v>
      </c>
      <c r="B2" s="88"/>
      <c r="C2" s="100" t="str">
        <f>'Dairy Partners Newcastle Emlun'!C2:E2</f>
        <v>EPR/AB3891CX</v>
      </c>
      <c r="D2" s="99"/>
      <c r="E2" s="99"/>
      <c r="F2" s="88" t="s">
        <v>52</v>
      </c>
      <c r="G2" s="88"/>
      <c r="H2" s="92"/>
      <c r="I2" s="92"/>
      <c r="J2" s="92"/>
      <c r="AB2" s="46" t="s">
        <v>61</v>
      </c>
      <c r="AC2" s="46" t="s">
        <v>80</v>
      </c>
      <c r="AD2" s="45" t="s">
        <v>88</v>
      </c>
      <c r="AE2" s="45" t="s">
        <v>73</v>
      </c>
      <c r="AF2" s="45">
        <v>8.4</v>
      </c>
    </row>
    <row r="3" spans="1:32" ht="14.15" x14ac:dyDescent="0.35">
      <c r="A3" s="89" t="s">
        <v>44</v>
      </c>
      <c r="B3" s="90"/>
      <c r="C3" s="98" t="str">
        <f>'Dairy Partners Newcastle Emlun'!C3:E3</f>
        <v>Mr Daniel James</v>
      </c>
      <c r="D3" s="98"/>
      <c r="E3" s="98"/>
      <c r="F3" s="88" t="s">
        <v>107</v>
      </c>
      <c r="G3" s="88"/>
      <c r="H3" s="92"/>
      <c r="I3" s="92"/>
      <c r="J3" s="92"/>
      <c r="AB3" s="46" t="s">
        <v>62</v>
      </c>
      <c r="AC3" s="46" t="s">
        <v>81</v>
      </c>
      <c r="AD3" s="45" t="s">
        <v>89</v>
      </c>
      <c r="AE3" s="45" t="s">
        <v>74</v>
      </c>
      <c r="AF3" s="45">
        <v>8.6</v>
      </c>
    </row>
    <row r="4" spans="1:32" ht="14.15" x14ac:dyDescent="0.35">
      <c r="A4" s="88" t="s">
        <v>0</v>
      </c>
      <c r="B4" s="88"/>
      <c r="C4" s="98" t="str">
        <f>'Dairy Partners Newcastle Emlun'!C4:E4</f>
        <v>Castell Malgywn Farm, Llechryd, Cardigan SA43 2QB</v>
      </c>
      <c r="D4" s="98"/>
      <c r="E4" s="98"/>
      <c r="F4" s="96" t="s">
        <v>1</v>
      </c>
      <c r="G4" s="96"/>
      <c r="H4" s="92"/>
      <c r="I4" s="92"/>
      <c r="J4" s="92"/>
      <c r="AB4" s="46" t="s">
        <v>57</v>
      </c>
      <c r="AC4" s="47" t="s">
        <v>82</v>
      </c>
      <c r="AD4" s="45" t="s">
        <v>90</v>
      </c>
      <c r="AE4" s="45" t="s">
        <v>75</v>
      </c>
      <c r="AF4" s="45">
        <v>8.8000000000000007</v>
      </c>
    </row>
    <row r="5" spans="1:32" ht="14.15" x14ac:dyDescent="0.35">
      <c r="A5" s="88" t="s">
        <v>51</v>
      </c>
      <c r="B5" s="88"/>
      <c r="C5" s="98" t="str">
        <f>'Dairy Partners Newcastle Emlun'!C5:E5</f>
        <v>Rohini Sawant</v>
      </c>
      <c r="D5" s="98"/>
      <c r="E5" s="98"/>
      <c r="F5" s="88" t="s">
        <v>45</v>
      </c>
      <c r="G5" s="88"/>
      <c r="H5" s="92"/>
      <c r="I5" s="92"/>
      <c r="J5" s="92"/>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8" t="s">
        <v>2</v>
      </c>
      <c r="B8" s="88"/>
      <c r="C8" s="56">
        <f>'Dairy Partners Newcastle Emlun'!C8</f>
        <v>8087</v>
      </c>
      <c r="D8" s="56">
        <f>'Dairy Partners Newcastle Emlun'!D8</f>
        <v>9792</v>
      </c>
      <c r="E8" s="56">
        <f>'Dairy Partners Newcastle Emlun'!E8</f>
        <v>1188</v>
      </c>
      <c r="F8" s="56">
        <f>'Dairy Partners Newcastle Emlun'!F8</f>
        <v>8262</v>
      </c>
      <c r="G8" s="56">
        <f>'Dairy Partners Newcastle Emlun'!G8</f>
        <v>165</v>
      </c>
      <c r="H8" s="56">
        <f>'Dairy Partners Newcastle Emlun'!H8</f>
        <v>438</v>
      </c>
      <c r="I8" s="56">
        <f>'Dairy Partners Newcastle Emlun'!I8</f>
        <v>2341</v>
      </c>
      <c r="J8" s="56" t="str">
        <f>'Dairy Partners Newcastle Emlun'!J8</f>
        <v>Tyriet 8</v>
      </c>
      <c r="K8" s="56" t="str">
        <f>'Dairy Partners Newcastle Emlun'!K8</f>
        <v>Tyriet 9</v>
      </c>
      <c r="L8" s="56">
        <f>'Dairy Partners Newcastle Emlun'!L8</f>
        <v>1479</v>
      </c>
      <c r="M8" s="56">
        <f>'Dairy Partners Newcastle Emlun'!M8</f>
        <v>1897</v>
      </c>
      <c r="N8" s="56">
        <f>'Dairy Partners Newcastle Emlun'!N8</f>
        <v>2672</v>
      </c>
      <c r="O8" s="56" t="str">
        <f>'Dairy Partners Newcastle Emlun'!O8</f>
        <v>3962 + 4273</v>
      </c>
      <c r="P8" s="56">
        <f>'Dairy Partners Newcastle Emlun'!P8</f>
        <v>0</v>
      </c>
      <c r="Q8" s="56">
        <f>'Dairy Partners Newcastle Emlun'!Q8</f>
        <v>0</v>
      </c>
      <c r="R8" s="56">
        <f>'Dairy Partners Newcastle Emlun'!R8</f>
        <v>0</v>
      </c>
      <c r="S8" s="56">
        <f>'Dairy Partners Newcastle Emlun'!S8</f>
        <v>0</v>
      </c>
      <c r="T8" s="56">
        <f>'Dairy Partners Newcastle Emlun'!T8</f>
        <v>0</v>
      </c>
      <c r="U8" s="56">
        <f>'Dairy Partners Newcastle Emlun'!U8</f>
        <v>0</v>
      </c>
      <c r="V8" s="56">
        <f>'Dairy Partners Newcastle Emlun'!V8</f>
        <v>0</v>
      </c>
      <c r="AB8" s="52"/>
      <c r="AC8" s="51"/>
      <c r="AD8" s="45"/>
      <c r="AE8" s="45" t="s">
        <v>98</v>
      </c>
      <c r="AF8" s="45">
        <v>2.1</v>
      </c>
    </row>
    <row r="9" spans="1:32" ht="14.15" x14ac:dyDescent="0.35">
      <c r="A9" s="88" t="s">
        <v>3</v>
      </c>
      <c r="B9" s="88"/>
      <c r="C9" s="56" t="str">
        <f>'Dairy Partners Newcastle Emlun'!C9</f>
        <v>Mod</v>
      </c>
      <c r="D9" s="56" t="str">
        <f>'Dairy Partners Newcastle Emlun'!D9</f>
        <v>Mod</v>
      </c>
      <c r="E9" s="56" t="str">
        <f>'Dairy Partners Newcastle Emlun'!E9</f>
        <v>Mod</v>
      </c>
      <c r="F9" s="56" t="str">
        <f>'Dairy Partners Newcastle Emlun'!F9</f>
        <v>Mod</v>
      </c>
      <c r="G9" s="56" t="str">
        <f>'Dairy Partners Newcastle Emlun'!G9</f>
        <v>Mod</v>
      </c>
      <c r="H9" s="56" t="str">
        <f>'Dairy Partners Newcastle Emlun'!H9</f>
        <v>Mod</v>
      </c>
      <c r="I9" s="56" t="str">
        <f>'Dairy Partners Newcastle Emlun'!I9</f>
        <v>Mod</v>
      </c>
      <c r="J9" s="56" t="str">
        <f>'Dairy Partners Newcastle Emlun'!J9</f>
        <v>Mod</v>
      </c>
      <c r="K9" s="56" t="str">
        <f>'Dairy Partners Newcastle Emlun'!K9</f>
        <v>Mod</v>
      </c>
      <c r="L9" s="56">
        <f>'Dairy Partners Newcastle Emlun'!L9</f>
        <v>1</v>
      </c>
      <c r="M9" s="56">
        <f>'Dairy Partners Newcastle Emlun'!M9</f>
        <v>1</v>
      </c>
      <c r="N9" s="56">
        <f>'Dairy Partners Newcastle Emlun'!N9</f>
        <v>1</v>
      </c>
      <c r="O9" s="56">
        <f>'Dairy Partners Newcastle Emlun'!O9</f>
        <v>1</v>
      </c>
      <c r="P9" s="56">
        <f>'Dairy Partners Newcastle Emlun'!P9</f>
        <v>0</v>
      </c>
      <c r="Q9" s="56">
        <f>'Dairy Partners Newcastle Emlun'!Q9</f>
        <v>0</v>
      </c>
      <c r="R9" s="56">
        <f>'Dairy Partners Newcastle Emlun'!R9</f>
        <v>0</v>
      </c>
      <c r="S9" s="56">
        <f>'Dairy Partners Newcastle Emlun'!S9</f>
        <v>0</v>
      </c>
      <c r="T9" s="56">
        <f>'Dairy Partners Newcastle Emlun'!T9</f>
        <v>0</v>
      </c>
      <c r="U9" s="56">
        <f>'Dairy Partners Newcastle Emlun'!U9</f>
        <v>0</v>
      </c>
      <c r="V9" s="56">
        <f>'Dairy Partners Newcastle Emlun'!V9</f>
        <v>0</v>
      </c>
      <c r="AB9" s="46"/>
      <c r="AC9" s="51"/>
      <c r="AD9" s="45"/>
      <c r="AE9" s="45" t="s">
        <v>77</v>
      </c>
      <c r="AF9" s="45">
        <v>5.9</v>
      </c>
    </row>
    <row r="10" spans="1:32" ht="14.15" x14ac:dyDescent="0.35">
      <c r="A10" s="88" t="s">
        <v>4</v>
      </c>
      <c r="B10" s="88"/>
      <c r="C10" s="56">
        <f>'Dairy Partners Newcastle Emlun'!C10</f>
        <v>6.3</v>
      </c>
      <c r="D10" s="56">
        <f>'Dairy Partners Newcastle Emlun'!D10</f>
        <v>6.3</v>
      </c>
      <c r="E10" s="56">
        <f>'Dairy Partners Newcastle Emlun'!E10</f>
        <v>6.1</v>
      </c>
      <c r="F10" s="56">
        <f>'Dairy Partners Newcastle Emlun'!F10</f>
        <v>6.3</v>
      </c>
      <c r="G10" s="56">
        <f>'Dairy Partners Newcastle Emlun'!G10</f>
        <v>6.2</v>
      </c>
      <c r="H10" s="56">
        <f>'Dairy Partners Newcastle Emlun'!H10</f>
        <v>5.9</v>
      </c>
      <c r="I10" s="56">
        <f>'Dairy Partners Newcastle Emlun'!I10</f>
        <v>6.1</v>
      </c>
      <c r="J10" s="56">
        <f>'Dairy Partners Newcastle Emlun'!J10</f>
        <v>5.7</v>
      </c>
      <c r="K10" s="56">
        <f>'Dairy Partners Newcastle Emlun'!K10</f>
        <v>5.6</v>
      </c>
      <c r="L10" s="56">
        <f>'Dairy Partners Newcastle Emlun'!L10</f>
        <v>6.4</v>
      </c>
      <c r="M10" s="56">
        <f>'Dairy Partners Newcastle Emlun'!M10</f>
        <v>6.3</v>
      </c>
      <c r="N10" s="56">
        <f>'Dairy Partners Newcastle Emlun'!N10</f>
        <v>6.1</v>
      </c>
      <c r="O10" s="56">
        <f>'Dairy Partners Newcastle Emlun'!O10</f>
        <v>5.7</v>
      </c>
      <c r="P10" s="56">
        <f>'Dairy Partners Newcastle Emlun'!P10</f>
        <v>0</v>
      </c>
      <c r="Q10" s="56">
        <f>'Dairy Partners Newcastle Emlun'!Q10</f>
        <v>0</v>
      </c>
      <c r="R10" s="56">
        <f>'Dairy Partners Newcastle Emlun'!R10</f>
        <v>0</v>
      </c>
      <c r="S10" s="56">
        <f>'Dairy Partners Newcastle Emlun'!S10</f>
        <v>0</v>
      </c>
      <c r="T10" s="56">
        <f>'Dairy Partners Newcastle Emlun'!T10</f>
        <v>0</v>
      </c>
      <c r="U10" s="56">
        <f>'Dairy Partners Newcastle Emlun'!U10</f>
        <v>0</v>
      </c>
      <c r="V10" s="56">
        <f>'Dairy Partners Newcastle Emlun'!V10</f>
        <v>0</v>
      </c>
      <c r="AB10" s="46"/>
      <c r="AC10" s="51"/>
      <c r="AD10" s="45"/>
      <c r="AE10" s="45" t="s">
        <v>78</v>
      </c>
      <c r="AF10" s="45">
        <v>1.4</v>
      </c>
    </row>
    <row r="11" spans="1:32" x14ac:dyDescent="0.4">
      <c r="A11" s="88" t="s">
        <v>5</v>
      </c>
      <c r="B11" s="88"/>
      <c r="C11" s="56">
        <f>'Dairy Partners Newcastle Emlun'!C11</f>
        <v>2</v>
      </c>
      <c r="D11" s="56">
        <f>'Dairy Partners Newcastle Emlun'!D11</f>
        <v>1</v>
      </c>
      <c r="E11" s="56">
        <f>'Dairy Partners Newcastle Emlun'!E11</f>
        <v>1</v>
      </c>
      <c r="F11" s="56">
        <f>'Dairy Partners Newcastle Emlun'!F11</f>
        <v>1</v>
      </c>
      <c r="G11" s="56">
        <f>'Dairy Partners Newcastle Emlun'!G11</f>
        <v>1</v>
      </c>
      <c r="H11" s="56">
        <f>'Dairy Partners Newcastle Emlun'!H11</f>
        <v>1</v>
      </c>
      <c r="I11" s="56">
        <f>'Dairy Partners Newcastle Emlun'!I11</f>
        <v>1</v>
      </c>
      <c r="J11" s="56">
        <f>'Dairy Partners Newcastle Emlun'!J11</f>
        <v>1</v>
      </c>
      <c r="K11" s="56">
        <f>'Dairy Partners Newcastle Emlun'!K11</f>
        <v>1</v>
      </c>
      <c r="L11" s="56">
        <f>'Dairy Partners Newcastle Emlun'!L11</f>
        <v>0</v>
      </c>
      <c r="M11" s="56">
        <f>'Dairy Partners Newcastle Emlun'!M11</f>
        <v>1</v>
      </c>
      <c r="N11" s="56">
        <f>'Dairy Partners Newcastle Emlun'!N11</f>
        <v>1</v>
      </c>
      <c r="O11" s="56">
        <f>'Dairy Partners Newcastle Emlun'!O11</f>
        <v>1</v>
      </c>
      <c r="P11" s="56">
        <f>'Dairy Partners Newcastle Emlun'!P11</f>
        <v>0</v>
      </c>
      <c r="Q11" s="56">
        <f>'Dairy Partners Newcastle Emlun'!Q11</f>
        <v>0</v>
      </c>
      <c r="R11" s="56">
        <f>'Dairy Partners Newcastle Emlun'!R11</f>
        <v>0</v>
      </c>
      <c r="S11" s="56">
        <f>'Dairy Partners Newcastle Emlun'!S11</f>
        <v>0</v>
      </c>
      <c r="T11" s="56">
        <f>'Dairy Partners Newcastle Emlun'!T11</f>
        <v>0</v>
      </c>
      <c r="U11" s="56">
        <f>'Dairy Partners Newcastle Emlun'!U11</f>
        <v>0</v>
      </c>
      <c r="V11" s="56">
        <f>'Dairy Partners Newcastle Emlun'!V11</f>
        <v>0</v>
      </c>
      <c r="AB11" s="12"/>
      <c r="AC11" s="12"/>
      <c r="AD11" s="12"/>
      <c r="AE11" s="12"/>
      <c r="AF11" s="12"/>
    </row>
    <row r="12" spans="1:32" ht="14.15" x14ac:dyDescent="0.35">
      <c r="A12" s="88" t="s">
        <v>6</v>
      </c>
      <c r="B12" s="88"/>
      <c r="C12" s="56">
        <f>'Dairy Partners Newcastle Emlun'!C12</f>
        <v>1</v>
      </c>
      <c r="D12" s="56">
        <f>'Dairy Partners Newcastle Emlun'!D12</f>
        <v>1</v>
      </c>
      <c r="E12" s="56">
        <f>'Dairy Partners Newcastle Emlun'!E12</f>
        <v>2</v>
      </c>
      <c r="F12" s="56">
        <f>'Dairy Partners Newcastle Emlun'!F12</f>
        <v>1</v>
      </c>
      <c r="G12" s="56">
        <f>'Dairy Partners Newcastle Emlun'!G12</f>
        <v>1</v>
      </c>
      <c r="H12" s="56">
        <f>'Dairy Partners Newcastle Emlun'!H12</f>
        <v>0</v>
      </c>
      <c r="I12" s="56">
        <f>'Dairy Partners Newcastle Emlun'!I12</f>
        <v>0</v>
      </c>
      <c r="J12" s="56">
        <f>'Dairy Partners Newcastle Emlun'!J12</f>
        <v>1</v>
      </c>
      <c r="K12" s="56">
        <f>'Dairy Partners Newcastle Emlun'!K12</f>
        <v>1</v>
      </c>
      <c r="L12" s="56">
        <f>'Dairy Partners Newcastle Emlun'!L12</f>
        <v>1</v>
      </c>
      <c r="M12" s="56">
        <f>'Dairy Partners Newcastle Emlun'!M12</f>
        <v>1</v>
      </c>
      <c r="N12" s="56">
        <f>'Dairy Partners Newcastle Emlun'!N12</f>
        <v>2</v>
      </c>
      <c r="O12" s="56">
        <f>'Dairy Partners Newcastle Emlun'!O12</f>
        <v>1</v>
      </c>
      <c r="P12" s="56">
        <f>'Dairy Partners Newcastle Emlun'!P12</f>
        <v>0</v>
      </c>
      <c r="Q12" s="56">
        <f>'Dairy Partners Newcastle Emlun'!Q12</f>
        <v>0</v>
      </c>
      <c r="R12" s="56">
        <f>'Dairy Partners Newcastle Emlun'!R12</f>
        <v>0</v>
      </c>
      <c r="S12" s="56">
        <f>'Dairy Partners Newcastle Emlun'!S12</f>
        <v>0</v>
      </c>
      <c r="T12" s="56">
        <f>'Dairy Partners Newcastle Emlun'!T12</f>
        <v>0</v>
      </c>
      <c r="U12" s="56">
        <f>'Dairy Partners Newcastle Emlun'!U12</f>
        <v>0</v>
      </c>
      <c r="V12" s="56">
        <f>'Dairy Partners Newcastle Emlun'!V12</f>
        <v>0</v>
      </c>
      <c r="AB12" s="46"/>
      <c r="AC12" s="51"/>
      <c r="AD12" s="45"/>
      <c r="AE12" s="45"/>
      <c r="AF12" s="45"/>
    </row>
    <row r="13" spans="1:32" ht="14.15" x14ac:dyDescent="0.35">
      <c r="A13" s="88" t="s">
        <v>7</v>
      </c>
      <c r="B13" s="88"/>
      <c r="C13" s="56">
        <f>'Dairy Partners Newcastle Emlun'!C13</f>
        <v>3</v>
      </c>
      <c r="D13" s="56">
        <f>'Dairy Partners Newcastle Emlun'!D13</f>
        <v>3</v>
      </c>
      <c r="E13" s="56">
        <f>'Dairy Partners Newcastle Emlun'!E13</f>
        <v>4</v>
      </c>
      <c r="F13" s="56">
        <f>'Dairy Partners Newcastle Emlun'!F13</f>
        <v>4</v>
      </c>
      <c r="G13" s="56">
        <f>'Dairy Partners Newcastle Emlun'!G13</f>
        <v>5</v>
      </c>
      <c r="H13" s="56">
        <f>'Dairy Partners Newcastle Emlun'!H13</f>
        <v>2</v>
      </c>
      <c r="I13" s="56">
        <f>'Dairy Partners Newcastle Emlun'!I13</f>
        <v>3</v>
      </c>
      <c r="J13" s="56">
        <f>'Dairy Partners Newcastle Emlun'!J13</f>
        <v>2</v>
      </c>
      <c r="K13" s="56">
        <f>'Dairy Partners Newcastle Emlun'!K13</f>
        <v>3</v>
      </c>
      <c r="L13" s="56">
        <f>'Dairy Partners Newcastle Emlun'!L13</f>
        <v>1</v>
      </c>
      <c r="M13" s="56">
        <f>'Dairy Partners Newcastle Emlun'!M13</f>
        <v>1</v>
      </c>
      <c r="N13" s="56">
        <f>'Dairy Partners Newcastle Emlun'!N13</f>
        <v>2</v>
      </c>
      <c r="O13" s="56">
        <f>'Dairy Partners Newcastle Emlun'!O13</f>
        <v>1</v>
      </c>
      <c r="P13" s="56">
        <f>'Dairy Partners Newcastle Emlun'!P13</f>
        <v>0</v>
      </c>
      <c r="Q13" s="56">
        <f>'Dairy Partners Newcastle Emlun'!Q13</f>
        <v>0</v>
      </c>
      <c r="R13" s="56">
        <f>'Dairy Partners Newcastle Emlun'!R13</f>
        <v>0</v>
      </c>
      <c r="S13" s="56">
        <f>'Dairy Partners Newcastle Emlun'!S13</f>
        <v>0</v>
      </c>
      <c r="T13" s="56">
        <f>'Dairy Partners Newcastle Emlun'!T13</f>
        <v>0</v>
      </c>
      <c r="U13" s="56">
        <f>'Dairy Partners Newcastle Emlun'!U13</f>
        <v>0</v>
      </c>
      <c r="V13" s="56">
        <f>'Dairy Partners Newcastle Emlun'!V13</f>
        <v>0</v>
      </c>
      <c r="AB13" s="46"/>
      <c r="AC13" s="51"/>
      <c r="AD13" s="45"/>
      <c r="AE13" s="45"/>
      <c r="AF13" s="45"/>
    </row>
    <row r="14" spans="1:32" x14ac:dyDescent="0.4">
      <c r="A14" s="87" t="s">
        <v>8</v>
      </c>
      <c r="B14" s="87"/>
      <c r="C14" s="57" t="str">
        <f>'Dairy Partners Newcastle Emlun'!C14</f>
        <v>Grass Silage (25% DM)</v>
      </c>
      <c r="D14" s="57" t="str">
        <f>'Dairy Partners Newcastle Emlun'!D14</f>
        <v>Grass Silage (25% DM)</v>
      </c>
      <c r="E14" s="57" t="str">
        <f>'Dairy Partners Newcastle Emlun'!E14</f>
        <v>Grass Silage (25% DM)</v>
      </c>
      <c r="F14" s="57" t="str">
        <f>'Dairy Partners Newcastle Emlun'!F14</f>
        <v>Grass Silage (25% DM)</v>
      </c>
      <c r="G14" s="57" t="str">
        <f>'Dairy Partners Newcastle Emlun'!G14</f>
        <v>Grass Silage (25% DM)</v>
      </c>
      <c r="H14" s="57" t="str">
        <f>'Dairy Partners Newcastle Emlun'!H14</f>
        <v>Grass Silage (25% DM)</v>
      </c>
      <c r="I14" s="57" t="str">
        <f>'Dairy Partners Newcastle Emlun'!I14</f>
        <v>Grass Silage (25% DM)</v>
      </c>
      <c r="J14" s="57" t="str">
        <f>'Dairy Partners Newcastle Emlun'!J14</f>
        <v>Grass Silage (25% DM)</v>
      </c>
      <c r="K14" s="57" t="str">
        <f>'Dairy Partners Newcastle Emlun'!K14</f>
        <v>Grass Silage (25% DM)</v>
      </c>
      <c r="L14" s="57" t="str">
        <f>'Dairy Partners Newcastle Emlun'!L14</f>
        <v>Spring wheat/barley</v>
      </c>
      <c r="M14" s="57" t="str">
        <f>'Dairy Partners Newcastle Emlun'!M14</f>
        <v>Spring wheat/barley</v>
      </c>
      <c r="N14" s="57" t="str">
        <f>'Dairy Partners Newcastle Emlun'!N14</f>
        <v>Winter wheat/barley</v>
      </c>
      <c r="O14" s="57" t="str">
        <f>'Dairy Partners Newcastle Emlun'!O14</f>
        <v>Winter wheat/barley</v>
      </c>
      <c r="P14" s="57">
        <f>'Dairy Partners Newcastle Emlun'!P14</f>
        <v>0</v>
      </c>
      <c r="Q14" s="57">
        <f>'Dairy Partners Newcastle Emlun'!Q14</f>
        <v>0</v>
      </c>
      <c r="R14" s="57">
        <f>'Dairy Partners Newcastle Emlun'!R14</f>
        <v>0</v>
      </c>
      <c r="S14" s="57">
        <f>'Dairy Partners Newcastle Emlun'!S14</f>
        <v>0</v>
      </c>
      <c r="T14" s="57">
        <f>'Dairy Partners Newcastle Emlun'!T14</f>
        <v>0</v>
      </c>
      <c r="U14" s="57">
        <f>'Dairy Partners Newcastle Emlun'!U14</f>
        <v>0</v>
      </c>
      <c r="V14" s="57">
        <f>'Dairy Partners Newcastle Emlun'!V14</f>
        <v>0</v>
      </c>
    </row>
    <row r="15" spans="1:32" x14ac:dyDescent="0.4">
      <c r="A15" s="96" t="s">
        <v>9</v>
      </c>
      <c r="B15" s="96"/>
      <c r="C15" s="56">
        <f>'Dairy Partners Newcastle Emlun'!C15</f>
        <v>47</v>
      </c>
      <c r="D15" s="56">
        <f>'Dairy Partners Newcastle Emlun'!D15</f>
        <v>32</v>
      </c>
      <c r="E15" s="56">
        <f>'Dairy Partners Newcastle Emlun'!E15</f>
        <v>32</v>
      </c>
      <c r="F15" s="56">
        <f>'Dairy Partners Newcastle Emlun'!F15</f>
        <v>32</v>
      </c>
      <c r="G15" s="56">
        <f>'Dairy Partners Newcastle Emlun'!G15</f>
        <v>32</v>
      </c>
      <c r="H15" s="56">
        <f>'Dairy Partners Newcastle Emlun'!H15</f>
        <v>32</v>
      </c>
      <c r="I15" s="56">
        <f>'Dairy Partners Newcastle Emlun'!I15</f>
        <v>47</v>
      </c>
      <c r="J15" s="56">
        <f>'Dairy Partners Newcastle Emlun'!J15</f>
        <v>47</v>
      </c>
      <c r="K15" s="56">
        <f>'Dairy Partners Newcastle Emlun'!K15</f>
        <v>47</v>
      </c>
      <c r="L15" s="56">
        <f>'Dairy Partners Newcastle Emlun'!L15</f>
        <v>6</v>
      </c>
      <c r="M15" s="56">
        <f>'Dairy Partners Newcastle Emlun'!M15</f>
        <v>6</v>
      </c>
      <c r="N15" s="56">
        <f>'Dairy Partners Newcastle Emlun'!N15</f>
        <v>8</v>
      </c>
      <c r="O15" s="56">
        <f>'Dairy Partners Newcastle Emlun'!O15</f>
        <v>8</v>
      </c>
      <c r="P15" s="56">
        <f>'Dairy Partners Newcastle Emlun'!P15</f>
        <v>0</v>
      </c>
      <c r="Q15" s="56">
        <f>'Dairy Partners Newcastle Emlun'!Q15</f>
        <v>0</v>
      </c>
      <c r="R15" s="56">
        <f>'Dairy Partners Newcastle Emlun'!R15</f>
        <v>0</v>
      </c>
      <c r="S15" s="56">
        <f>'Dairy Partners Newcastle Emlun'!S15</f>
        <v>0</v>
      </c>
      <c r="T15" s="56">
        <f>'Dairy Partners Newcastle Emlun'!T15</f>
        <v>0</v>
      </c>
      <c r="U15" s="56">
        <f>'Dairy Partners Newcastle Emlun'!U15</f>
        <v>0</v>
      </c>
      <c r="V15" s="56">
        <f>'Dairy Partners Newcastle Emlun'!V15</f>
        <v>0</v>
      </c>
    </row>
    <row r="16" spans="1:32" x14ac:dyDescent="0.4">
      <c r="A16" s="87" t="s">
        <v>46</v>
      </c>
      <c r="B16" s="87"/>
      <c r="C16" s="57" t="str">
        <f>'Dairy Partners Newcastle Emlun'!C16</f>
        <v>Medium/Clay</v>
      </c>
      <c r="D16" s="57" t="str">
        <f>'Dairy Partners Newcastle Emlun'!D16</f>
        <v>Medium/Clay</v>
      </c>
      <c r="E16" s="57" t="str">
        <f>'Dairy Partners Newcastle Emlun'!E16</f>
        <v>Medium/Clay</v>
      </c>
      <c r="F16" s="57" t="str">
        <f>'Dairy Partners Newcastle Emlun'!F16</f>
        <v>Medium/Clay</v>
      </c>
      <c r="G16" s="57" t="str">
        <f>'Dairy Partners Newcastle Emlun'!G16</f>
        <v>Medium/Clay</v>
      </c>
      <c r="H16" s="57" t="str">
        <f>'Dairy Partners Newcastle Emlun'!H16</f>
        <v>Medium/Clay</v>
      </c>
      <c r="I16" s="57" t="str">
        <f>'Dairy Partners Newcastle Emlun'!I16</f>
        <v>Medium/Clay</v>
      </c>
      <c r="J16" s="57" t="str">
        <f>'Dairy Partners Newcastle Emlun'!J16</f>
        <v>Medium/Clay</v>
      </c>
      <c r="K16" s="57" t="str">
        <f>'Dairy Partners Newcastle Emlun'!K16</f>
        <v>Medium/Clay</v>
      </c>
      <c r="L16" s="57" t="str">
        <f>'Dairy Partners Newcastle Emlun'!L16</f>
        <v>Medium/Clay</v>
      </c>
      <c r="M16" s="57" t="str">
        <f>'Dairy Partners Newcastle Emlun'!M16</f>
        <v>Medium/Clay</v>
      </c>
      <c r="N16" s="57" t="str">
        <f>'Dairy Partners Newcastle Emlun'!N16</f>
        <v>Medium/Clay</v>
      </c>
      <c r="O16" s="57" t="str">
        <f>'Dairy Partners Newcastle Emlun'!O16</f>
        <v>Medium/Clay</v>
      </c>
      <c r="P16" s="57">
        <f>'Dairy Partners Newcastle Emlun'!P16</f>
        <v>0</v>
      </c>
      <c r="Q16" s="57">
        <f>'Dairy Partners Newcastle Emlun'!Q16</f>
        <v>0</v>
      </c>
      <c r="R16" s="57">
        <f>'Dairy Partners Newcastle Emlun'!R16</f>
        <v>0</v>
      </c>
      <c r="S16" s="57">
        <f>'Dairy Partners Newcastle Emlun'!S16</f>
        <v>0</v>
      </c>
      <c r="T16" s="57">
        <f>'Dairy Partners Newcastle Emlun'!T16</f>
        <v>0</v>
      </c>
      <c r="U16" s="57">
        <f>'Dairy Partners Newcastle Emlun'!U16</f>
        <v>0</v>
      </c>
      <c r="V16" s="57">
        <f>'Dairy Partners Newcastle Emlun'!V16</f>
        <v>0</v>
      </c>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54.4</v>
      </c>
      <c r="E17" s="42">
        <f t="shared" si="0"/>
        <v>54.4</v>
      </c>
      <c r="F17" s="42">
        <f t="shared" si="0"/>
        <v>54.4</v>
      </c>
      <c r="G17" s="42">
        <f t="shared" si="0"/>
        <v>54.4</v>
      </c>
      <c r="H17" s="42">
        <f t="shared" si="0"/>
        <v>54.4</v>
      </c>
      <c r="I17" s="42">
        <f t="shared" si="0"/>
        <v>79.899999999999991</v>
      </c>
      <c r="J17" s="42">
        <f t="shared" si="0"/>
        <v>79.899999999999991</v>
      </c>
      <c r="K17" s="42">
        <f t="shared" si="0"/>
        <v>79.899999999999991</v>
      </c>
      <c r="L17" s="42">
        <f t="shared" si="0"/>
        <v>51.599999999999994</v>
      </c>
      <c r="M17" s="42">
        <f t="shared" si="0"/>
        <v>51.599999999999994</v>
      </c>
      <c r="N17" s="42">
        <f t="shared" si="0"/>
        <v>67.2</v>
      </c>
      <c r="O17" s="42">
        <f t="shared" si="0"/>
        <v>67.2</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-79.899999999999991</v>
      </c>
      <c r="D19" s="43">
        <f t="shared" ref="D19:V19" si="1">D18-D17</f>
        <v>-54.4</v>
      </c>
      <c r="E19" s="43">
        <f t="shared" si="1"/>
        <v>-54.4</v>
      </c>
      <c r="F19" s="43">
        <f t="shared" si="1"/>
        <v>-54.4</v>
      </c>
      <c r="G19" s="43">
        <f t="shared" si="1"/>
        <v>-54.4</v>
      </c>
      <c r="H19" s="43">
        <f t="shared" si="1"/>
        <v>-54.4</v>
      </c>
      <c r="I19" s="43">
        <f t="shared" si="1"/>
        <v>-79.899999999999991</v>
      </c>
      <c r="J19" s="43">
        <f t="shared" si="1"/>
        <v>-79.899999999999991</v>
      </c>
      <c r="K19" s="43">
        <f t="shared" si="1"/>
        <v>-79.899999999999991</v>
      </c>
      <c r="L19" s="43">
        <f t="shared" si="1"/>
        <v>-51.599999999999994</v>
      </c>
      <c r="M19" s="43">
        <f t="shared" si="1"/>
        <v>-51.599999999999994</v>
      </c>
      <c r="N19" s="43">
        <f t="shared" si="1"/>
        <v>-67.2</v>
      </c>
      <c r="O19" s="43">
        <f t="shared" si="1"/>
        <v>-67.2</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8087</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9792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1188</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8262</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165</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438</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2341</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Tyriet 8</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Tyriet 9</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1479</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1897</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2672</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3962 + 4273</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6" x14ac:dyDescent="0.4"/>
  <cols>
    <col min="14" max="14" width="9.69140625" bestFit="1" customWidth="1"/>
    <col min="20" max="20" width="10" bestFit="1" customWidth="1"/>
  </cols>
  <sheetData>
    <row r="1" spans="1:21" x14ac:dyDescent="0.4">
      <c r="A1" s="75" t="s">
        <v>105</v>
      </c>
    </row>
    <row r="2" spans="1:21" ht="38.15" x14ac:dyDescent="0.4">
      <c r="A2" s="101" t="s">
        <v>100</v>
      </c>
      <c r="B2" s="67" t="str">
        <f>'Dairy Partners Newcastle Emlun'!B25</f>
        <v>Application Rate</v>
      </c>
      <c r="C2" s="67" t="str">
        <f>'Dairy Partners Newcastle Emlun'!C25</f>
        <v>Nitrogen Addition</v>
      </c>
      <c r="D2" s="67" t="str">
        <f>'Dairy Partners Newcastle Emlun'!D25</f>
        <v>Phosphate Addition</v>
      </c>
      <c r="E2" s="67" t="str">
        <f>'Dairy Partners Newcastle Emlun'!E25</f>
        <v>Potash  Addition</v>
      </c>
      <c r="F2" s="67" t="str">
        <f>'Dairy Partners Newcastle Emlun'!F25</f>
        <v>Mg Oxide Addition</v>
      </c>
      <c r="G2" s="67" t="str">
        <f>'Dairy Partners Newcastle Emlun'!G25</f>
        <v>Copper Addition</v>
      </c>
      <c r="H2" s="67" t="str">
        <f>'Dairy Partners Newcastle Emlun'!H25</f>
        <v>Zinc Addition</v>
      </c>
      <c r="I2" s="67" t="str">
        <f>'Dairy Partners Newcastle Emlun'!I25</f>
        <v>Lead Addition</v>
      </c>
      <c r="J2" s="67" t="str">
        <f>'Dairy Partners Newcastle Emlun'!J25</f>
        <v>Cadmium Addition</v>
      </c>
      <c r="K2" s="67" t="str">
        <f>'Dairy Partners Newcastle Emlun'!K25</f>
        <v>Mercury Addition</v>
      </c>
      <c r="L2" s="67" t="str">
        <f>'Dairy Partners Newcastle Emlun'!L25</f>
        <v>Nickel Addition</v>
      </c>
      <c r="M2" s="67" t="str">
        <f>'Dairy Partners Newcastle Emlun'!M25</f>
        <v>Chromium Addition</v>
      </c>
      <c r="N2" s="67" t="str">
        <f>'Dairy Partners Newcastle Emlun'!N25</f>
        <v>Aluminium Addition</v>
      </c>
      <c r="O2" s="67" t="str">
        <f>'Dairy Partners Newcastle Emlun'!O25</f>
        <v>Iron Addition</v>
      </c>
      <c r="P2" s="67" t="str">
        <f>'Dairy Partners Newcastle Emlun'!P25</f>
        <v xml:space="preserve">Sodium Addition                 </v>
      </c>
      <c r="Q2" s="67" t="str">
        <f>'Dairy Partners Newcastle Emlun'!Q25</f>
        <v>SO3  Addition                             kg/ha</v>
      </c>
      <c r="R2" s="67" t="str">
        <f>'Dairy Partners Newcastle Emlun'!R25</f>
        <v xml:space="preserve">Selenium Addition </v>
      </c>
      <c r="S2" s="67" t="str">
        <f>'Dairy Partners Newcastle Emlun'!S25</f>
        <v xml:space="preserve">Arsenic  Addition  </v>
      </c>
      <c r="T2" s="67" t="str">
        <f>'Dairy Partners Newcastle Emlun'!T25</f>
        <v xml:space="preserve">Molybdenum Addition  </v>
      </c>
      <c r="U2" s="67" t="str">
        <f>'Dairy Partners Newcastle Emlun'!U25</f>
        <v xml:space="preserve">Fluoride Addition </v>
      </c>
    </row>
    <row r="3" spans="1:21" ht="25.75" x14ac:dyDescent="0.4">
      <c r="A3" s="101"/>
      <c r="B3" s="67" t="str">
        <f>'Dairy Partners Newcastle Emlun'!B26</f>
        <v>tonnes/ha</v>
      </c>
      <c r="C3" s="67" t="str">
        <f>'Dairy Partners Newcastle Emlun'!C26</f>
        <v>kg/ha</v>
      </c>
      <c r="D3" s="67" t="str">
        <f>'Dairy Partners Newcastle Emlun'!D26</f>
        <v>P2O5 
kg/ha</v>
      </c>
      <c r="E3" s="67" t="str">
        <f>'Dairy Partners Newcastle Emlun'!E26</f>
        <v>K2O 
kg/ha</v>
      </c>
      <c r="F3" s="67" t="str">
        <f>'Dairy Partners Newcastle Emlun'!F26</f>
        <v>MgO 
kg/ha</v>
      </c>
      <c r="G3" s="67" t="str">
        <f>'Dairy Partners Newcastle Emlun'!G26</f>
        <v>kg/ha</v>
      </c>
      <c r="H3" s="67" t="str">
        <f>'Dairy Partners Newcastle Emlun'!H26</f>
        <v>kg/ha</v>
      </c>
      <c r="I3" s="67" t="str">
        <f>'Dairy Partners Newcastle Emlun'!I26</f>
        <v>kg/ha</v>
      </c>
      <c r="J3" s="67" t="str">
        <f>'Dairy Partners Newcastle Emlun'!J26</f>
        <v>kg/ha</v>
      </c>
      <c r="K3" s="67" t="str">
        <f>'Dairy Partners Newcastle Emlun'!K26</f>
        <v>kg/ha</v>
      </c>
      <c r="L3" s="67" t="str">
        <f>'Dairy Partners Newcastle Emlun'!L26</f>
        <v>kg/ha</v>
      </c>
      <c r="M3" s="67" t="str">
        <f>'Dairy Partners Newcastle Emlun'!M26</f>
        <v>kg/ha</v>
      </c>
      <c r="N3" s="67" t="str">
        <f>'Dairy Partners Newcastle Emlun'!N26</f>
        <v>kg/ha</v>
      </c>
      <c r="O3" s="67" t="str">
        <f>'Dairy Partners Newcastle Emlun'!O26</f>
        <v>kg/ha</v>
      </c>
      <c r="P3" s="67" t="str">
        <f>'Dairy Partners Newcastle Emlun'!P26</f>
        <v>kg/ha</v>
      </c>
      <c r="Q3" s="67" t="str">
        <f>'Dairy Partners Newcastle Emlun'!Q26</f>
        <v>kg/ha</v>
      </c>
      <c r="R3" s="67" t="str">
        <f>'Dairy Partners Newcastle Emlun'!R26</f>
        <v>kg/ha</v>
      </c>
      <c r="S3" s="67" t="str">
        <f>'Dairy Partners Newcastle Emlun'!S26</f>
        <v>kg/ha</v>
      </c>
      <c r="T3" s="67" t="str">
        <f>'Dairy Partners Newcastle Emlun'!T26</f>
        <v>kg/ha</v>
      </c>
      <c r="U3" s="67" t="str">
        <f>'Dairy Partners Newcastle Emlun'!U26</f>
        <v>kg/ha</v>
      </c>
    </row>
    <row r="4" spans="1:21" x14ac:dyDescent="0.4">
      <c r="A4" s="60">
        <v>1</v>
      </c>
      <c r="B4" s="68">
        <f>'Dairy Partners Newcastle Emlun'!B27</f>
        <v>33</v>
      </c>
      <c r="C4" s="68">
        <f>'Dairy Partners Newcastle Emlun'!C27</f>
        <v>72.600000000000009</v>
      </c>
      <c r="D4" s="68">
        <f>'Dairy Partners Newcastle Emlun'!D27</f>
        <v>64.186947000000004</v>
      </c>
      <c r="E4" s="68">
        <f>'Dairy Partners Newcastle Emlun'!E27</f>
        <v>8.0722950000000022</v>
      </c>
      <c r="F4" s="68">
        <f>'Dairy Partners Newcastle Emlun'!F27</f>
        <v>2.8451280000000003</v>
      </c>
      <c r="G4" s="68">
        <f>'Dairy Partners Newcastle Emlun'!G27</f>
        <v>1.089E-2</v>
      </c>
      <c r="H4" s="68">
        <f>'Dairy Partners Newcastle Emlun'!H27</f>
        <v>9.3719999999999998E-2</v>
      </c>
      <c r="I4" s="68">
        <f>'Dairy Partners Newcastle Emlun'!I27</f>
        <v>1.6500000000000001E-2</v>
      </c>
      <c r="J4" s="68">
        <f>'Dairy Partners Newcastle Emlun'!J27</f>
        <v>3.3000000000000005E-4</v>
      </c>
      <c r="K4" s="68">
        <f>'Dairy Partners Newcastle Emlun'!K27</f>
        <v>1.65E-3</v>
      </c>
      <c r="L4" s="68">
        <f>'Dairy Partners Newcastle Emlun'!L27</f>
        <v>6.6E-3</v>
      </c>
      <c r="M4" s="68">
        <f>'Dairy Partners Newcastle Emlun'!M27</f>
        <v>2.5410000000000002E-2</v>
      </c>
      <c r="N4" s="68">
        <f>'Dairy Partners Newcastle Emlun'!N27</f>
        <v>0</v>
      </c>
      <c r="O4" s="68">
        <f>'Dairy Partners Newcastle Emlun'!O27</f>
        <v>0</v>
      </c>
      <c r="P4" s="68">
        <f>'Dairy Partners Newcastle Emlun'!P27</f>
        <v>43.428000000000004</v>
      </c>
      <c r="Q4" s="68">
        <f>'Dairy Partners Newcastle Emlun'!Q27</f>
        <v>15.51</v>
      </c>
      <c r="R4" s="68">
        <f>'Dairy Partners Newcastle Emlun'!R27</f>
        <v>0</v>
      </c>
      <c r="S4" s="68">
        <f>'Dairy Partners Newcastle Emlun'!S27</f>
        <v>0</v>
      </c>
      <c r="T4" s="68">
        <f>'Dairy Partners Newcastle Emlun'!T27</f>
        <v>0</v>
      </c>
      <c r="U4" s="68">
        <f>'Dairy Partners Newcastle Emlun'!U27</f>
        <v>0</v>
      </c>
    </row>
    <row r="5" spans="1:21" x14ac:dyDescent="0.4">
      <c r="A5" s="60">
        <v>2</v>
      </c>
      <c r="B5" s="68">
        <f>'Volac Felinfach'!B27</f>
        <v>21</v>
      </c>
      <c r="C5" s="68">
        <f>'Volac Felinfach'!C27</f>
        <v>46.2</v>
      </c>
      <c r="D5" s="68">
        <f>'Volac Felinfach'!D27</f>
        <v>64.468739999999997</v>
      </c>
      <c r="E5" s="68">
        <f>'Volac Felinfach'!E27</f>
        <v>22.546755000000001</v>
      </c>
      <c r="F5" s="68">
        <f>'Volac Felinfach'!F27</f>
        <v>3.3216372000000001</v>
      </c>
      <c r="G5" s="68">
        <f>'Volac Felinfach'!G27</f>
        <v>9.6390000000000017E-3</v>
      </c>
      <c r="H5" s="68">
        <f>'Volac Felinfach'!H27</f>
        <v>6.6780000000000006E-2</v>
      </c>
      <c r="I5" s="68">
        <f>'Volac Felinfach'!I27</f>
        <v>1.0500000000000001E-2</v>
      </c>
      <c r="J5" s="68">
        <f>'Volac Felinfach'!J27</f>
        <v>2.1000000000000001E-4</v>
      </c>
      <c r="K5" s="68">
        <f>'Volac Felinfach'!K27</f>
        <v>1.0500000000000002E-3</v>
      </c>
      <c r="L5" s="68">
        <f>'Volac Felinfach'!L27</f>
        <v>4.9769999999999997E-3</v>
      </c>
      <c r="M5" s="68">
        <f>'Volac Felinfach'!M27</f>
        <v>1.5623999999999999E-2</v>
      </c>
      <c r="N5" s="68">
        <f>'Volac Felinfach'!N27</f>
        <v>0</v>
      </c>
      <c r="O5" s="68">
        <f>'Volac Felinfach'!O27</f>
        <v>0</v>
      </c>
      <c r="P5" s="68">
        <f>'Volac Felinfach'!P27</f>
        <v>11.424000000000001</v>
      </c>
      <c r="Q5" s="68">
        <f>'Volac Felinfach'!Q27</f>
        <v>11.34</v>
      </c>
      <c r="R5" s="68">
        <f>'Volac Felinfach'!R27</f>
        <v>0</v>
      </c>
      <c r="S5" s="68">
        <f>'Volac Felinfach'!S27</f>
        <v>0</v>
      </c>
      <c r="T5" s="68">
        <f>'Volac Felinfach'!T27</f>
        <v>0</v>
      </c>
      <c r="U5" s="68">
        <f>'Volac Felinfach'!U27</f>
        <v>0</v>
      </c>
    </row>
    <row r="6" spans="1:21" x14ac:dyDescent="0.4">
      <c r="A6" s="60">
        <v>3</v>
      </c>
      <c r="B6" s="68">
        <f>'First Milk Haverfordwest'!B27</f>
        <v>42</v>
      </c>
      <c r="C6" s="68">
        <f>'First Milk Haverfordwest'!C27</f>
        <v>88.2</v>
      </c>
      <c r="D6" s="68">
        <f>'First Milk Haverfordwest'!D27</f>
        <v>64.372517999999999</v>
      </c>
      <c r="E6" s="68">
        <f>'First Milk Haverfordwest'!E27</f>
        <v>14.120190000000003</v>
      </c>
      <c r="F6" s="68">
        <f>'First Milk Haverfordwest'!F27</f>
        <v>4.0528151999999995</v>
      </c>
      <c r="G6" s="68">
        <f>'First Milk Haverfordwest'!G27</f>
        <v>1.47E-2</v>
      </c>
      <c r="H6" s="68">
        <f>'First Milk Haverfordwest'!H27</f>
        <v>6.8879999999999997E-2</v>
      </c>
      <c r="I6" s="68">
        <f>'First Milk Haverfordwest'!I27</f>
        <v>2.1000000000000001E-2</v>
      </c>
      <c r="J6" s="68">
        <f>'First Milk Haverfordwest'!J27</f>
        <v>4.2000000000000002E-4</v>
      </c>
      <c r="K6" s="68">
        <f>'First Milk Haverfordwest'!K27</f>
        <v>2.1000000000000003E-3</v>
      </c>
      <c r="L6" s="68">
        <f>'First Milk Haverfordwest'!L27</f>
        <v>8.4000000000000012E-3</v>
      </c>
      <c r="M6" s="68">
        <f>'First Milk Haverfordwest'!M27</f>
        <v>1.5119999999999998E-2</v>
      </c>
      <c r="N6" s="68">
        <f>'First Milk Haverfordwest'!N27</f>
        <v>0</v>
      </c>
      <c r="O6" s="68">
        <f>'First Milk Haverfordwest'!O27</f>
        <v>0</v>
      </c>
      <c r="P6" s="68">
        <f>'First Milk Haverfordwest'!P27</f>
        <v>32.928000000000004</v>
      </c>
      <c r="Q6" s="68">
        <f>'First Milk Haverfordwest'!Q27</f>
        <v>16.484999999999999</v>
      </c>
      <c r="R6" s="68">
        <f>'First Milk Haverfordwest'!R27</f>
        <v>0</v>
      </c>
      <c r="S6" s="68">
        <f>'First Milk Haverfordwest'!S27</f>
        <v>0</v>
      </c>
      <c r="T6" s="68">
        <f>'First Milk Haverfordwest'!T27</f>
        <v>0</v>
      </c>
      <c r="U6" s="68">
        <f>'First Milk Haverfordwest'!U27</f>
        <v>0</v>
      </c>
    </row>
    <row r="7" spans="1:21" x14ac:dyDescent="0.4">
      <c r="A7" s="60">
        <v>4</v>
      </c>
      <c r="B7" s="68">
        <f>'Penderyn Distillery  '!B27</f>
        <v>85</v>
      </c>
      <c r="C7" s="68">
        <f>'Penderyn Distillery  '!C27</f>
        <v>93.500000000000014</v>
      </c>
      <c r="D7" s="68">
        <f>'Penderyn Distillery  '!D27</f>
        <v>65.430959999999999</v>
      </c>
      <c r="E7" s="68">
        <f>'Penderyn Distillery  '!E27</f>
        <v>61.762274999999995</v>
      </c>
      <c r="F7" s="68">
        <f>'Penderyn Distillery  '!F27</f>
        <v>17.616250000000001</v>
      </c>
      <c r="G7" s="68">
        <f>'Penderyn Distillery  '!G27</f>
        <v>6.9699999999999998E-2</v>
      </c>
      <c r="H7" s="68">
        <f>'Penderyn Distillery  '!H27</f>
        <v>4.3179999999999996E-2</v>
      </c>
      <c r="I7" s="68">
        <f>'Penderyn Distillery  '!I27</f>
        <v>4.2500000000000003E-2</v>
      </c>
      <c r="J7" s="68">
        <f>'Penderyn Distillery  '!J27</f>
        <v>8.5000000000000006E-4</v>
      </c>
      <c r="K7" s="68">
        <f>'Penderyn Distillery  '!K27</f>
        <v>4.2500000000000003E-3</v>
      </c>
      <c r="L7" s="68">
        <f>'Penderyn Distillery  '!L27</f>
        <v>1.7000000000000001E-2</v>
      </c>
      <c r="M7" s="68">
        <f>'Penderyn Distillery  '!M27</f>
        <v>2.5075E-2</v>
      </c>
      <c r="N7" s="68">
        <f>'Penderyn Distillery  '!N27</f>
        <v>0</v>
      </c>
      <c r="O7" s="68">
        <f>'Penderyn Distillery  '!O27</f>
        <v>0</v>
      </c>
      <c r="P7" s="68">
        <f>'Penderyn Distillery  '!P27</f>
        <v>82.364999999999995</v>
      </c>
      <c r="Q7" s="68">
        <f>'Penderyn Distillery  '!Q27</f>
        <v>19.635000000000002</v>
      </c>
      <c r="R7" s="68">
        <f>'Penderyn Distillery  '!R27</f>
        <v>0</v>
      </c>
      <c r="S7" s="68">
        <f>'Penderyn Distillery  '!S27</f>
        <v>0</v>
      </c>
      <c r="T7" s="68">
        <f>'Penderyn Distillery  '!T27</f>
        <v>0</v>
      </c>
      <c r="U7" s="68">
        <f>'Penderyn Distillery  '!U27</f>
        <v>0</v>
      </c>
    </row>
    <row r="8" spans="1:21" x14ac:dyDescent="0.4">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4">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4">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4">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4">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4">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s="74" customFormat="1" ht="15.45" x14ac:dyDescent="0.4">
      <c r="A14" s="64" t="s">
        <v>101</v>
      </c>
      <c r="B14" s="73">
        <f>SUM(B4:B13)</f>
        <v>181</v>
      </c>
      <c r="C14" s="73">
        <f t="shared" ref="C14:U14" si="0">SUM(C4:C13)</f>
        <v>300.5</v>
      </c>
      <c r="D14" s="73">
        <f t="shared" si="0"/>
        <v>258.45916499999998</v>
      </c>
      <c r="E14" s="73">
        <f t="shared" si="0"/>
        <v>106.501515</v>
      </c>
      <c r="F14" s="73">
        <f t="shared" si="0"/>
        <v>27.835830399999999</v>
      </c>
      <c r="G14" s="73">
        <f t="shared" si="0"/>
        <v>0.10492899999999999</v>
      </c>
      <c r="H14" s="73">
        <f t="shared" si="0"/>
        <v>0.27256000000000002</v>
      </c>
      <c r="I14" s="73">
        <f t="shared" si="0"/>
        <v>9.0499999999999997E-2</v>
      </c>
      <c r="J14" s="73">
        <f t="shared" si="0"/>
        <v>1.8100000000000002E-3</v>
      </c>
      <c r="K14" s="73">
        <f t="shared" si="0"/>
        <v>9.0500000000000008E-3</v>
      </c>
      <c r="L14" s="73">
        <f t="shared" si="0"/>
        <v>3.6977000000000003E-2</v>
      </c>
      <c r="M14" s="73">
        <f t="shared" si="0"/>
        <v>8.1228999999999996E-2</v>
      </c>
      <c r="N14" s="73">
        <f t="shared" si="0"/>
        <v>0</v>
      </c>
      <c r="O14" s="73">
        <f t="shared" si="0"/>
        <v>0</v>
      </c>
      <c r="P14" s="73">
        <f t="shared" si="0"/>
        <v>170.14499999999998</v>
      </c>
      <c r="Q14" s="73">
        <f t="shared" si="0"/>
        <v>62.97</v>
      </c>
      <c r="R14" s="73">
        <f t="shared" si="0"/>
        <v>0</v>
      </c>
      <c r="S14" s="73">
        <f t="shared" si="0"/>
        <v>0</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6" x14ac:dyDescent="0.4"/>
  <cols>
    <col min="14" max="14" width="9.69140625" bestFit="1" customWidth="1"/>
    <col min="20" max="20" width="10" bestFit="1" customWidth="1"/>
  </cols>
  <sheetData>
    <row r="1" spans="1:21" x14ac:dyDescent="0.4">
      <c r="A1" t="s">
        <v>102</v>
      </c>
    </row>
    <row r="2" spans="1:21" ht="38.15" x14ac:dyDescent="0.4">
      <c r="A2" s="101" t="s">
        <v>100</v>
      </c>
      <c r="B2" s="67" t="str">
        <f>'Dairy Partners Newcastle Emlun'!B25</f>
        <v>Application Rate</v>
      </c>
      <c r="C2" s="67" t="str">
        <f>'Dairy Partners Newcastle Emlun'!C25</f>
        <v>Nitrogen Addition</v>
      </c>
      <c r="D2" s="67" t="str">
        <f>'Dairy Partners Newcastle Emlun'!D25</f>
        <v>Phosphate Addition</v>
      </c>
      <c r="E2" s="67" t="str">
        <f>'Dairy Partners Newcastle Emlun'!E25</f>
        <v>Potash  Addition</v>
      </c>
      <c r="F2" s="67" t="str">
        <f>'Dairy Partners Newcastle Emlun'!F25</f>
        <v>Mg Oxide Addition</v>
      </c>
      <c r="G2" s="67" t="str">
        <f>'Dairy Partners Newcastle Emlun'!G25</f>
        <v>Copper Addition</v>
      </c>
      <c r="H2" s="67" t="str">
        <f>'Dairy Partners Newcastle Emlun'!H25</f>
        <v>Zinc Addition</v>
      </c>
      <c r="I2" s="67" t="str">
        <f>'Dairy Partners Newcastle Emlun'!I25</f>
        <v>Lead Addition</v>
      </c>
      <c r="J2" s="67" t="str">
        <f>'Dairy Partners Newcastle Emlun'!J25</f>
        <v>Cadmium Addition</v>
      </c>
      <c r="K2" s="67" t="str">
        <f>'Dairy Partners Newcastle Emlun'!K25</f>
        <v>Mercury Addition</v>
      </c>
      <c r="L2" s="67" t="str">
        <f>'Dairy Partners Newcastle Emlun'!L25</f>
        <v>Nickel Addition</v>
      </c>
      <c r="M2" s="67" t="str">
        <f>'Dairy Partners Newcastle Emlun'!M25</f>
        <v>Chromium Addition</v>
      </c>
      <c r="N2" s="67" t="str">
        <f>'Dairy Partners Newcastle Emlun'!N25</f>
        <v>Aluminium Addition</v>
      </c>
      <c r="O2" s="67" t="str">
        <f>'Dairy Partners Newcastle Emlun'!O25</f>
        <v>Iron Addition</v>
      </c>
      <c r="P2" s="67" t="str">
        <f>'Dairy Partners Newcastle Emlun'!P25</f>
        <v xml:space="preserve">Sodium Addition                 </v>
      </c>
      <c r="Q2" s="67" t="str">
        <f>'Dairy Partners Newcastle Emlun'!Q25</f>
        <v>SO3  Addition                             kg/ha</v>
      </c>
      <c r="R2" s="67" t="str">
        <f>'Dairy Partners Newcastle Emlun'!R25</f>
        <v xml:space="preserve">Selenium Addition </v>
      </c>
      <c r="S2" s="67" t="str">
        <f>'Dairy Partners Newcastle Emlun'!S25</f>
        <v xml:space="preserve">Arsenic  Addition  </v>
      </c>
      <c r="T2" s="67" t="str">
        <f>'Dairy Partners Newcastle Emlun'!T25</f>
        <v xml:space="preserve">Molybdenum Addition  </v>
      </c>
      <c r="U2" s="67" t="str">
        <f>'Dairy Partners Newcastle Emlun'!U25</f>
        <v xml:space="preserve">Fluoride Addition </v>
      </c>
    </row>
    <row r="3" spans="1:21" ht="25.75" x14ac:dyDescent="0.4">
      <c r="A3" s="101"/>
      <c r="B3" s="67" t="str">
        <f>'Dairy Partners Newcastle Emlun'!B26</f>
        <v>tonnes/ha</v>
      </c>
      <c r="C3" s="67" t="str">
        <f>'Dairy Partners Newcastle Emlun'!C26</f>
        <v>kg/ha</v>
      </c>
      <c r="D3" s="67" t="str">
        <f>'Dairy Partners Newcastle Emlun'!D26</f>
        <v>P2O5 
kg/ha</v>
      </c>
      <c r="E3" s="67" t="str">
        <f>'Dairy Partners Newcastle Emlun'!E26</f>
        <v>K2O 
kg/ha</v>
      </c>
      <c r="F3" s="67" t="str">
        <f>'Dairy Partners Newcastle Emlun'!F26</f>
        <v>MgO 
kg/ha</v>
      </c>
      <c r="G3" s="67" t="str">
        <f>'Dairy Partners Newcastle Emlun'!G26</f>
        <v>kg/ha</v>
      </c>
      <c r="H3" s="67" t="str">
        <f>'Dairy Partners Newcastle Emlun'!H26</f>
        <v>kg/ha</v>
      </c>
      <c r="I3" s="67" t="str">
        <f>'Dairy Partners Newcastle Emlun'!I26</f>
        <v>kg/ha</v>
      </c>
      <c r="J3" s="67" t="str">
        <f>'Dairy Partners Newcastle Emlun'!J26</f>
        <v>kg/ha</v>
      </c>
      <c r="K3" s="67" t="str">
        <f>'Dairy Partners Newcastle Emlun'!K26</f>
        <v>kg/ha</v>
      </c>
      <c r="L3" s="67" t="str">
        <f>'Dairy Partners Newcastle Emlun'!L26</f>
        <v>kg/ha</v>
      </c>
      <c r="M3" s="67" t="str">
        <f>'Dairy Partners Newcastle Emlun'!M26</f>
        <v>kg/ha</v>
      </c>
      <c r="N3" s="67" t="str">
        <f>'Dairy Partners Newcastle Emlun'!N26</f>
        <v>kg/ha</v>
      </c>
      <c r="O3" s="67" t="str">
        <f>'Dairy Partners Newcastle Emlun'!O26</f>
        <v>kg/ha</v>
      </c>
      <c r="P3" s="67" t="str">
        <f>'Dairy Partners Newcastle Emlun'!P26</f>
        <v>kg/ha</v>
      </c>
      <c r="Q3" s="67" t="str">
        <f>'Dairy Partners Newcastle Emlun'!Q26</f>
        <v>kg/ha</v>
      </c>
      <c r="R3" s="67" t="str">
        <f>'Dairy Partners Newcastle Emlun'!R26</f>
        <v>kg/ha</v>
      </c>
      <c r="S3" s="67" t="str">
        <f>'Dairy Partners Newcastle Emlun'!S26</f>
        <v>kg/ha</v>
      </c>
      <c r="T3" s="67" t="str">
        <f>'Dairy Partners Newcastle Emlun'!T26</f>
        <v>kg/ha</v>
      </c>
      <c r="U3" s="67" t="str">
        <f>'Dairy Partners Newcastle Emlun'!U26</f>
        <v>kg/ha</v>
      </c>
    </row>
    <row r="4" spans="1:21" x14ac:dyDescent="0.4">
      <c r="A4" s="60">
        <v>1</v>
      </c>
      <c r="B4" s="68">
        <f>'Dairy Partners Newcastle Emlun'!B27</f>
        <v>33</v>
      </c>
      <c r="C4" s="68">
        <f>'Dairy Partners Newcastle Emlun'!C27</f>
        <v>72.600000000000009</v>
      </c>
      <c r="D4" s="68">
        <f>'Dairy Partners Newcastle Emlun'!D27</f>
        <v>64.186947000000004</v>
      </c>
      <c r="E4" s="68">
        <f>'Dairy Partners Newcastle Emlun'!E27</f>
        <v>8.0722950000000022</v>
      </c>
      <c r="F4" s="68">
        <f>'Dairy Partners Newcastle Emlun'!F27</f>
        <v>2.8451280000000003</v>
      </c>
      <c r="G4" s="68">
        <f>'Dairy Partners Newcastle Emlun'!G27</f>
        <v>1.089E-2</v>
      </c>
      <c r="H4" s="68">
        <f>'Dairy Partners Newcastle Emlun'!H27</f>
        <v>9.3719999999999998E-2</v>
      </c>
      <c r="I4" s="68">
        <f>'Dairy Partners Newcastle Emlun'!I27</f>
        <v>1.6500000000000001E-2</v>
      </c>
      <c r="J4" s="68">
        <f>'Dairy Partners Newcastle Emlun'!J27</f>
        <v>3.3000000000000005E-4</v>
      </c>
      <c r="K4" s="68">
        <f>'Dairy Partners Newcastle Emlun'!K27</f>
        <v>1.65E-3</v>
      </c>
      <c r="L4" s="68">
        <f>'Dairy Partners Newcastle Emlun'!L27</f>
        <v>6.6E-3</v>
      </c>
      <c r="M4" s="68">
        <f>'Dairy Partners Newcastle Emlun'!M27</f>
        <v>2.5410000000000002E-2</v>
      </c>
      <c r="N4" s="68">
        <f>'Dairy Partners Newcastle Emlun'!N27</f>
        <v>0</v>
      </c>
      <c r="O4" s="68">
        <f>'Dairy Partners Newcastle Emlun'!O27</f>
        <v>0</v>
      </c>
      <c r="P4" s="68">
        <f>'Dairy Partners Newcastle Emlun'!P27</f>
        <v>43.428000000000004</v>
      </c>
      <c r="Q4" s="68">
        <f>'Dairy Partners Newcastle Emlun'!Q27</f>
        <v>15.51</v>
      </c>
      <c r="R4" s="68">
        <f>'Dairy Partners Newcastle Emlun'!R27</f>
        <v>0</v>
      </c>
      <c r="S4" s="68">
        <f>'Dairy Partners Newcastle Emlun'!S27</f>
        <v>0</v>
      </c>
      <c r="T4" s="68">
        <f>'Dairy Partners Newcastle Emlun'!T27</f>
        <v>0</v>
      </c>
      <c r="U4" s="68">
        <f>'Dairy Partners Newcastle Emlun'!U27</f>
        <v>0</v>
      </c>
    </row>
    <row r="5" spans="1:21" x14ac:dyDescent="0.4">
      <c r="A5" s="60">
        <v>2</v>
      </c>
      <c r="B5" s="68">
        <f>'Volac Felinfach'!B27</f>
        <v>21</v>
      </c>
      <c r="C5" s="68">
        <f>'Volac Felinfach'!C27</f>
        <v>46.2</v>
      </c>
      <c r="D5" s="68">
        <f>'Volac Felinfach'!D27</f>
        <v>64.468739999999997</v>
      </c>
      <c r="E5" s="68">
        <f>'Volac Felinfach'!E27</f>
        <v>22.546755000000001</v>
      </c>
      <c r="F5" s="68">
        <f>'Volac Felinfach'!F27</f>
        <v>3.3216372000000001</v>
      </c>
      <c r="G5" s="68">
        <f>'Volac Felinfach'!G27</f>
        <v>9.6390000000000017E-3</v>
      </c>
      <c r="H5" s="68">
        <f>'Volac Felinfach'!H27</f>
        <v>6.6780000000000006E-2</v>
      </c>
      <c r="I5" s="68">
        <f>'Volac Felinfach'!I27</f>
        <v>1.0500000000000001E-2</v>
      </c>
      <c r="J5" s="68">
        <f>'Volac Felinfach'!J27</f>
        <v>2.1000000000000001E-4</v>
      </c>
      <c r="K5" s="68">
        <f>'Volac Felinfach'!K27</f>
        <v>1.0500000000000002E-3</v>
      </c>
      <c r="L5" s="68">
        <f>'Volac Felinfach'!L27</f>
        <v>4.9769999999999997E-3</v>
      </c>
      <c r="M5" s="68">
        <f>'Volac Felinfach'!M27</f>
        <v>1.5623999999999999E-2</v>
      </c>
      <c r="N5" s="68">
        <f>'Volac Felinfach'!N27</f>
        <v>0</v>
      </c>
      <c r="O5" s="68">
        <f>'Volac Felinfach'!O27</f>
        <v>0</v>
      </c>
      <c r="P5" s="68">
        <f>'Volac Felinfach'!P27</f>
        <v>11.424000000000001</v>
      </c>
      <c r="Q5" s="68">
        <f>'Volac Felinfach'!Q27</f>
        <v>11.34</v>
      </c>
      <c r="R5" s="68">
        <f>'Volac Felinfach'!R27</f>
        <v>0</v>
      </c>
      <c r="S5" s="68">
        <f>'Volac Felinfach'!S27</f>
        <v>0</v>
      </c>
      <c r="T5" s="68">
        <f>'Volac Felinfach'!T27</f>
        <v>0</v>
      </c>
      <c r="U5" s="68">
        <f>'Volac Felinfach'!U27</f>
        <v>0</v>
      </c>
    </row>
    <row r="6" spans="1:21" x14ac:dyDescent="0.4">
      <c r="A6" s="60">
        <v>3</v>
      </c>
      <c r="B6" s="68">
        <f>'First Milk Haverfordwest'!B27</f>
        <v>42</v>
      </c>
      <c r="C6" s="68">
        <f>'First Milk Haverfordwest'!C27</f>
        <v>88.2</v>
      </c>
      <c r="D6" s="68">
        <f>'First Milk Haverfordwest'!D27</f>
        <v>64.372517999999999</v>
      </c>
      <c r="E6" s="68">
        <f>'First Milk Haverfordwest'!E27</f>
        <v>14.120190000000003</v>
      </c>
      <c r="F6" s="68">
        <f>'First Milk Haverfordwest'!F27</f>
        <v>4.0528151999999995</v>
      </c>
      <c r="G6" s="68">
        <f>'First Milk Haverfordwest'!G27</f>
        <v>1.47E-2</v>
      </c>
      <c r="H6" s="68">
        <f>'First Milk Haverfordwest'!H27</f>
        <v>6.8879999999999997E-2</v>
      </c>
      <c r="I6" s="68">
        <f>'First Milk Haverfordwest'!I27</f>
        <v>2.1000000000000001E-2</v>
      </c>
      <c r="J6" s="68">
        <f>'First Milk Haverfordwest'!J27</f>
        <v>4.2000000000000002E-4</v>
      </c>
      <c r="K6" s="68">
        <f>'First Milk Haverfordwest'!K27</f>
        <v>2.1000000000000003E-3</v>
      </c>
      <c r="L6" s="68">
        <f>'First Milk Haverfordwest'!L27</f>
        <v>8.4000000000000012E-3</v>
      </c>
      <c r="M6" s="68">
        <f>'First Milk Haverfordwest'!M27</f>
        <v>1.5119999999999998E-2</v>
      </c>
      <c r="N6" s="68">
        <f>'First Milk Haverfordwest'!N27</f>
        <v>0</v>
      </c>
      <c r="O6" s="68">
        <f>'First Milk Haverfordwest'!O27</f>
        <v>0</v>
      </c>
      <c r="P6" s="68">
        <f>'First Milk Haverfordwest'!P27</f>
        <v>32.928000000000004</v>
      </c>
      <c r="Q6" s="68">
        <f>'First Milk Haverfordwest'!Q27</f>
        <v>16.484999999999999</v>
      </c>
      <c r="R6" s="68">
        <f>'First Milk Haverfordwest'!R27</f>
        <v>0</v>
      </c>
      <c r="S6" s="68">
        <f>'First Milk Haverfordwest'!S27</f>
        <v>0</v>
      </c>
      <c r="T6" s="68">
        <f>'First Milk Haverfordwest'!T27</f>
        <v>0</v>
      </c>
      <c r="U6" s="68">
        <f>'First Milk Haverfordwest'!U27</f>
        <v>0</v>
      </c>
    </row>
    <row r="7" spans="1:21" x14ac:dyDescent="0.4">
      <c r="A7" s="60">
        <v>4</v>
      </c>
      <c r="B7" s="68">
        <f>'Penderyn Distillery  '!B27</f>
        <v>85</v>
      </c>
      <c r="C7" s="68">
        <f>'Penderyn Distillery  '!C27</f>
        <v>93.500000000000014</v>
      </c>
      <c r="D7" s="68">
        <f>'Penderyn Distillery  '!D27</f>
        <v>65.430959999999999</v>
      </c>
      <c r="E7" s="68">
        <f>'Penderyn Distillery  '!E27</f>
        <v>61.762274999999995</v>
      </c>
      <c r="F7" s="68">
        <f>'Penderyn Distillery  '!F27</f>
        <v>17.616250000000001</v>
      </c>
      <c r="G7" s="68">
        <f>'Penderyn Distillery  '!G27</f>
        <v>6.9699999999999998E-2</v>
      </c>
      <c r="H7" s="68">
        <f>'Penderyn Distillery  '!H27</f>
        <v>4.3179999999999996E-2</v>
      </c>
      <c r="I7" s="68">
        <f>'Penderyn Distillery  '!I27</f>
        <v>4.2500000000000003E-2</v>
      </c>
      <c r="J7" s="68">
        <f>'Penderyn Distillery  '!J27</f>
        <v>8.5000000000000006E-4</v>
      </c>
      <c r="K7" s="68">
        <f>'Penderyn Distillery  '!K27</f>
        <v>4.2500000000000003E-3</v>
      </c>
      <c r="L7" s="68">
        <f>'Penderyn Distillery  '!L27</f>
        <v>1.7000000000000001E-2</v>
      </c>
      <c r="M7" s="68">
        <f>'Penderyn Distillery  '!M27</f>
        <v>2.5075E-2</v>
      </c>
      <c r="N7" s="68">
        <f>'Penderyn Distillery  '!N27</f>
        <v>0</v>
      </c>
      <c r="O7" s="68">
        <f>'Penderyn Distillery  '!O27</f>
        <v>0</v>
      </c>
      <c r="P7" s="68">
        <f>'Penderyn Distillery  '!P27</f>
        <v>82.364999999999995</v>
      </c>
      <c r="Q7" s="68">
        <f>'Penderyn Distillery  '!Q27</f>
        <v>19.635000000000002</v>
      </c>
      <c r="R7" s="68">
        <f>'Penderyn Distillery  '!R27</f>
        <v>0</v>
      </c>
      <c r="S7" s="68">
        <f>'Penderyn Distillery  '!S27</f>
        <v>0</v>
      </c>
      <c r="T7" s="68">
        <f>'Penderyn Distillery  '!T27</f>
        <v>0</v>
      </c>
      <c r="U7" s="68">
        <f>'Penderyn Distillery  '!U27</f>
        <v>0</v>
      </c>
    </row>
    <row r="8" spans="1:21" x14ac:dyDescent="0.4">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4">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4">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4">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4">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4">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x14ac:dyDescent="0.4">
      <c r="A14" s="61"/>
      <c r="B14" s="65"/>
      <c r="C14" s="65"/>
      <c r="D14" s="65"/>
      <c r="E14" s="65"/>
      <c r="F14" s="65"/>
      <c r="G14" s="65"/>
      <c r="H14" s="65"/>
      <c r="I14" s="65"/>
      <c r="J14" s="65"/>
      <c r="K14" s="65"/>
      <c r="L14" s="65"/>
      <c r="M14" s="65"/>
      <c r="N14" s="65"/>
      <c r="O14" s="65"/>
      <c r="P14" s="65"/>
      <c r="Q14" s="65"/>
      <c r="R14" s="65"/>
      <c r="S14" s="65"/>
      <c r="T14" s="65"/>
      <c r="U14" s="65"/>
    </row>
    <row r="15" spans="1:21" x14ac:dyDescent="0.4">
      <c r="A15" s="66" t="s">
        <v>103</v>
      </c>
      <c r="B15" s="65"/>
      <c r="C15" s="65"/>
      <c r="D15" s="65"/>
      <c r="E15" s="65"/>
      <c r="F15" s="65"/>
      <c r="G15" s="65"/>
      <c r="H15" s="65"/>
      <c r="I15" s="65"/>
      <c r="J15" s="65"/>
      <c r="K15" s="65"/>
      <c r="L15" s="65"/>
      <c r="M15" s="65"/>
      <c r="N15" s="65"/>
      <c r="O15" s="65"/>
      <c r="P15" s="65"/>
      <c r="Q15" s="65"/>
      <c r="R15" s="65"/>
      <c r="S15" s="65"/>
      <c r="T15" s="65"/>
      <c r="U15" s="65"/>
    </row>
    <row r="16" spans="1:21" ht="38.15" x14ac:dyDescent="0.4">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4">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4">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4">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4">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4">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4">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4">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4">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4">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4">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4">
      <c r="A27" s="61"/>
      <c r="B27" s="65"/>
      <c r="C27" s="65"/>
      <c r="D27" s="65"/>
      <c r="E27" s="65"/>
      <c r="F27" s="65"/>
      <c r="G27" s="65"/>
      <c r="H27" s="65"/>
      <c r="I27" s="65"/>
      <c r="J27" s="65"/>
      <c r="K27" s="65"/>
      <c r="L27" s="65"/>
      <c r="M27" s="65"/>
      <c r="N27" s="65"/>
      <c r="O27" s="65"/>
      <c r="P27" s="65"/>
      <c r="Q27" s="65"/>
      <c r="R27" s="65"/>
      <c r="S27" s="65"/>
      <c r="T27" s="65"/>
      <c r="U27" s="65"/>
    </row>
    <row r="28" spans="1:21" x14ac:dyDescent="0.4">
      <c r="A28" s="59" t="s">
        <v>104</v>
      </c>
      <c r="B28" s="59"/>
      <c r="C28" s="59"/>
      <c r="D28" s="59"/>
      <c r="E28" s="59"/>
      <c r="F28" s="59"/>
      <c r="G28" s="59"/>
      <c r="H28" s="59"/>
      <c r="I28" s="59"/>
      <c r="J28" s="59"/>
      <c r="K28" s="59"/>
      <c r="L28" s="59"/>
      <c r="M28" s="59"/>
    </row>
    <row r="29" spans="1:21" ht="38.15" x14ac:dyDescent="0.4">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5.75" x14ac:dyDescent="0.4">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4">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4">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4">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4">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4">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4">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4">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4">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4">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4">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45" x14ac:dyDescent="0.4">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341" ma:contentTypeDescription="Permitting &amp; Compliance Word Document" ma:contentTypeScope="" ma:versionID="12cdb10a180801fc4b809963ffa8ee44">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9bc2a60536663405240ec5a12961ceb4"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minOccurs="0"/>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nillable="true"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n/a 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2019-05-23T23:00:00+00:00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2.xml><?xml version="1.0" encoding="utf-8"?>
<ds:datastoreItem xmlns:ds="http://schemas.openxmlformats.org/officeDocument/2006/customXml" ds:itemID="{00BC7A1B-59B3-4AF4-A343-BF9AE6637556}"/>
</file>

<file path=customXml/itemProps3.xml><?xml version="1.0" encoding="utf-8"?>
<ds:datastoreItem xmlns:ds="http://schemas.openxmlformats.org/officeDocument/2006/customXml" ds:itemID="{32C453F8-4C69-4D1E-BDDF-80AB905AFC58}"/>
</file>

<file path=customXml/itemProps4.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elements/1.1/"/>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Dairy Partners Newcastle Emlun</vt:lpstr>
      <vt:lpstr>Volac Felinfach</vt:lpstr>
      <vt:lpstr>First Milk Haverfordwest</vt:lpstr>
      <vt:lpstr>Penderyn Distillery  </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Rohini Sawant</dc:creator>
  <cp:lastModifiedBy>Rohini.Sawant</cp:lastModifiedBy>
  <dcterms:created xsi:type="dcterms:W3CDTF">2016-09-26T10:07:59Z</dcterms:created>
  <dcterms:modified xsi:type="dcterms:W3CDTF">2019-05-22T10:34:53Z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2c9c8abb-a480-42c2-a661-7de3ba4ee835</vt:lpwstr>
  </property>
  <property fmtid="{D5CDD505-2E9C-101B-9397-08002B2CF9AE}" pid="4" name="_dlc_DocId">
    <vt:lpwstr>REGU-195-36736</vt:lpwstr>
  </property>
  <property fmtid="{D5CDD505-2E9C-101B-9397-08002B2CF9AE}" pid="5" name="_dlc_DocIdUrl">
    <vt:lpwstr>https://cyfoethnaturiolcymru.sharepoint.com/teams/Regulatory/Permitting/_layouts/15/DocIdRedir.aspx?ID=REGU-195-36736, REGU-195-36736</vt:lpwstr>
  </property>
</Properties>
</file>