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08568/"/>
    </mc:Choice>
  </mc:AlternateContent>
  <xr:revisionPtr revIDLastSave="0" documentId="8_{EB1325D3-DB06-4D7B-841C-2CEEE15E3C21}" xr6:coauthVersionLast="41" xr6:coauthVersionMax="41" xr10:uidLastSave="{00000000-0000-0000-0000-000000000000}"/>
  <bookViews>
    <workbookView xWindow="-120" yWindow="-120" windowWidth="29040" windowHeight="15840" tabRatio="870" activeTab="1" xr2:uid="{00000000-000D-0000-FFFF-FFFF00000000}"/>
  </bookViews>
  <sheets>
    <sheet name="Dairy Partners" sheetId="1" r:id="rId1"/>
    <sheet name="Volac" sheetId="2" r:id="rId2"/>
    <sheet name="Waste 3" sheetId="11" r:id="rId3"/>
    <sheet name="Waste 4" sheetId="12" r:id="rId4"/>
    <sheet name="Waste 5" sheetId="13" r:id="rId5"/>
    <sheet name="Waste 6" sheetId="14" r:id="rId6"/>
    <sheet name="Waste 7" sheetId="15" r:id="rId7"/>
    <sheet name="Waste 8" sheetId="16" r:id="rId8"/>
    <sheet name="Waste 9" sheetId="17" r:id="rId9"/>
    <sheet name="Waste 10" sheetId="18" r:id="rId10"/>
    <sheet name="Additions- add" sheetId="20" r:id="rId11"/>
    <sheet name="Additions- ratios" sheetId="19" r:id="rId12"/>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S14" i="18"/>
  <c r="S17" i="18" s="1"/>
  <c r="R14" i="18"/>
  <c r="Q14" i="18"/>
  <c r="Q17" i="18" s="1"/>
  <c r="P14" i="18"/>
  <c r="P17" i="18" s="1"/>
  <c r="O14" i="18"/>
  <c r="O17" i="18" s="1"/>
  <c r="N14" i="18"/>
  <c r="N17" i="18" s="1"/>
  <c r="M14" i="18"/>
  <c r="L14" i="18"/>
  <c r="K14" i="18"/>
  <c r="K17" i="18" s="1"/>
  <c r="J14" i="18"/>
  <c r="I14" i="18"/>
  <c r="I17" i="18" s="1"/>
  <c r="H14" i="18"/>
  <c r="H17" i="18" s="1"/>
  <c r="G14" i="18"/>
  <c r="G17" i="18" s="1"/>
  <c r="F14" i="18"/>
  <c r="E14" i="18"/>
  <c r="D14" i="18"/>
  <c r="C14" i="18"/>
  <c r="C17" i="18" s="1"/>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T18" i="17" s="1"/>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Q18" i="17" s="1"/>
  <c r="C41" i="17"/>
  <c r="W40" i="17"/>
  <c r="V40" i="17"/>
  <c r="U40" i="17"/>
  <c r="T40" i="17"/>
  <c r="S40" i="17"/>
  <c r="R40" i="17"/>
  <c r="Q40" i="17"/>
  <c r="P40" i="17"/>
  <c r="O40" i="17"/>
  <c r="N40" i="17"/>
  <c r="M40" i="17"/>
  <c r="L40" i="17"/>
  <c r="K40" i="17"/>
  <c r="J40" i="17"/>
  <c r="I40" i="17"/>
  <c r="H40" i="17"/>
  <c r="G40" i="17"/>
  <c r="F40" i="17"/>
  <c r="E40" i="17"/>
  <c r="D40" i="17"/>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27" i="17"/>
  <c r="V20" i="17"/>
  <c r="U20" i="17"/>
  <c r="T20" i="17"/>
  <c r="S20" i="17"/>
  <c r="R20" i="17"/>
  <c r="Q20" i="17"/>
  <c r="P20" i="17"/>
  <c r="O20" i="17"/>
  <c r="N20" i="17"/>
  <c r="M20" i="17"/>
  <c r="L20" i="17"/>
  <c r="K20" i="17"/>
  <c r="J20" i="17"/>
  <c r="I20" i="17"/>
  <c r="H20" i="17"/>
  <c r="G20" i="17"/>
  <c r="F20" i="17"/>
  <c r="E20" i="17"/>
  <c r="D20" i="17"/>
  <c r="C20" i="17"/>
  <c r="V18" i="17"/>
  <c r="P18" i="17"/>
  <c r="L18" i="17"/>
  <c r="H18" i="17"/>
  <c r="E18" i="17"/>
  <c r="C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S17" i="17" s="1"/>
  <c r="R14" i="17"/>
  <c r="R17" i="17" s="1"/>
  <c r="Q14" i="17"/>
  <c r="Q17" i="17" s="1"/>
  <c r="P14" i="17"/>
  <c r="O14" i="17"/>
  <c r="N14" i="17"/>
  <c r="N17" i="17" s="1"/>
  <c r="M14" i="17"/>
  <c r="L14" i="17"/>
  <c r="L17" i="17" s="1"/>
  <c r="K14" i="17"/>
  <c r="K17" i="17" s="1"/>
  <c r="J14" i="17"/>
  <c r="J17" i="17" s="1"/>
  <c r="I14" i="17"/>
  <c r="I17" i="17" s="1"/>
  <c r="H14" i="17"/>
  <c r="G14" i="17"/>
  <c r="F14" i="17"/>
  <c r="F17" i="17" s="1"/>
  <c r="E14" i="17"/>
  <c r="D14" i="17"/>
  <c r="C14" i="17"/>
  <c r="C17" i="17" s="1"/>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H20" i="16"/>
  <c r="G20" i="16"/>
  <c r="F20" i="16"/>
  <c r="E20" i="16"/>
  <c r="D20" i="16"/>
  <c r="C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S14" i="16"/>
  <c r="S17" i="16" s="1"/>
  <c r="R14" i="16"/>
  <c r="Q14" i="16"/>
  <c r="Q17" i="16" s="1"/>
  <c r="P14" i="16"/>
  <c r="P17" i="16" s="1"/>
  <c r="O14" i="16"/>
  <c r="O17" i="16" s="1"/>
  <c r="N14" i="16"/>
  <c r="N17" i="16" s="1"/>
  <c r="M14" i="16"/>
  <c r="L14" i="16"/>
  <c r="K14" i="16"/>
  <c r="K17" i="16" s="1"/>
  <c r="J14" i="16"/>
  <c r="I14" i="16"/>
  <c r="H14" i="16"/>
  <c r="H17" i="16" s="1"/>
  <c r="G14" i="16"/>
  <c r="G17" i="16" s="1"/>
  <c r="F14" i="16"/>
  <c r="F17" i="16" s="1"/>
  <c r="E14" i="16"/>
  <c r="D14" i="16"/>
  <c r="C14" i="16"/>
  <c r="C17" i="16" s="1"/>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C31" i="15"/>
  <c r="W30" i="15"/>
  <c r="V30" i="15"/>
  <c r="U30" i="15"/>
  <c r="T30" i="15"/>
  <c r="S30" i="15"/>
  <c r="R30" i="15"/>
  <c r="Q30" i="15"/>
  <c r="P30" i="15"/>
  <c r="O30" i="15"/>
  <c r="N30" i="15"/>
  <c r="M30" i="15"/>
  <c r="L30" i="15"/>
  <c r="K30" i="15"/>
  <c r="J30" i="15"/>
  <c r="I30" i="15"/>
  <c r="H30" i="15"/>
  <c r="G30" i="15"/>
  <c r="F30" i="15"/>
  <c r="E30" i="15"/>
  <c r="D30" i="15"/>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27" i="15"/>
  <c r="V20" i="15"/>
  <c r="U20" i="15"/>
  <c r="T20" i="15"/>
  <c r="S20" i="15"/>
  <c r="R20" i="15"/>
  <c r="Q20" i="15"/>
  <c r="P20" i="15"/>
  <c r="O20" i="15"/>
  <c r="N20" i="15"/>
  <c r="M20" i="15"/>
  <c r="L20" i="15"/>
  <c r="K20" i="15"/>
  <c r="J20" i="15"/>
  <c r="I20" i="15"/>
  <c r="H20" i="15"/>
  <c r="G20" i="15"/>
  <c r="F20" i="15"/>
  <c r="E20" i="15"/>
  <c r="D20" i="15"/>
  <c r="C20" i="15"/>
  <c r="V18" i="15"/>
  <c r="O18" i="15"/>
  <c r="G18" i="15"/>
  <c r="F18" i="15"/>
  <c r="C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R14" i="15"/>
  <c r="Q14" i="15"/>
  <c r="Q17" i="15" s="1"/>
  <c r="P14" i="15"/>
  <c r="O14" i="15"/>
  <c r="N14" i="15"/>
  <c r="N17" i="15" s="1"/>
  <c r="M14" i="15"/>
  <c r="M17" i="15" s="1"/>
  <c r="L14" i="15"/>
  <c r="L17" i="15" s="1"/>
  <c r="K14" i="15"/>
  <c r="J14" i="15"/>
  <c r="I14" i="15"/>
  <c r="I17" i="15" s="1"/>
  <c r="H14" i="15"/>
  <c r="G14" i="15"/>
  <c r="G17" i="15" s="1"/>
  <c r="F14" i="15"/>
  <c r="F17" i="15" s="1"/>
  <c r="E14" i="15"/>
  <c r="E17" i="15" s="1"/>
  <c r="D14" i="15"/>
  <c r="D17" i="15" s="1"/>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K18" i="14" s="1"/>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H20" i="14"/>
  <c r="G20" i="14"/>
  <c r="F20" i="14"/>
  <c r="E20" i="14"/>
  <c r="D20" i="14"/>
  <c r="C20" i="14"/>
  <c r="E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T14" i="14"/>
  <c r="S14" i="14"/>
  <c r="R14" i="14"/>
  <c r="R17" i="14" s="1"/>
  <c r="Q14" i="14"/>
  <c r="Q17" i="14" s="1"/>
  <c r="P14" i="14"/>
  <c r="P17" i="14" s="1"/>
  <c r="O14" i="14"/>
  <c r="O17" i="14" s="1"/>
  <c r="N14" i="14"/>
  <c r="M14" i="14"/>
  <c r="L14" i="14"/>
  <c r="K14" i="14"/>
  <c r="J14" i="14"/>
  <c r="J17" i="14" s="1"/>
  <c r="I14" i="14"/>
  <c r="H14" i="14"/>
  <c r="H17" i="14" s="1"/>
  <c r="G14" i="14"/>
  <c r="G17" i="14" s="1"/>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H20" i="13"/>
  <c r="G20" i="13"/>
  <c r="F20" i="13"/>
  <c r="E20" i="13"/>
  <c r="D20" i="13"/>
  <c r="C20" i="13"/>
  <c r="T18" i="13"/>
  <c r="P18" i="13"/>
  <c r="M18" i="13"/>
  <c r="L18" i="13"/>
  <c r="H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R17" i="13" s="1"/>
  <c r="Q14" i="13"/>
  <c r="Q17" i="13" s="1"/>
  <c r="P14" i="13"/>
  <c r="P17" i="13" s="1"/>
  <c r="O14" i="13"/>
  <c r="N14" i="13"/>
  <c r="M14" i="13"/>
  <c r="L14" i="13"/>
  <c r="K14" i="13"/>
  <c r="J14" i="13"/>
  <c r="I14" i="13"/>
  <c r="H14" i="13"/>
  <c r="G14" i="13"/>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Q14" i="12"/>
  <c r="P14" i="12"/>
  <c r="O14" i="12"/>
  <c r="N14" i="12"/>
  <c r="M14" i="12"/>
  <c r="M17" i="12" s="1"/>
  <c r="L14" i="12"/>
  <c r="L17" i="12" s="1"/>
  <c r="K14" i="12"/>
  <c r="K17" i="12" s="1"/>
  <c r="J14" i="12"/>
  <c r="I14" i="12"/>
  <c r="H14" i="12"/>
  <c r="G14" i="12"/>
  <c r="F14" i="12"/>
  <c r="F17" i="12" s="1"/>
  <c r="E14" i="12"/>
  <c r="E17" i="12" s="1"/>
  <c r="D14" i="12"/>
  <c r="C14" i="12"/>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H20" i="11"/>
  <c r="G20" i="11"/>
  <c r="F20" i="11"/>
  <c r="E20" i="11"/>
  <c r="D20" i="11"/>
  <c r="C20" i="11"/>
  <c r="U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U17" i="11" s="1"/>
  <c r="T14" i="11"/>
  <c r="S14" i="11"/>
  <c r="S17" i="11" s="1"/>
  <c r="R14" i="11"/>
  <c r="R17" i="11" s="1"/>
  <c r="Q14" i="11"/>
  <c r="Q17" i="11" s="1"/>
  <c r="P14" i="11"/>
  <c r="P17" i="11" s="1"/>
  <c r="O14" i="11"/>
  <c r="N14" i="11"/>
  <c r="M14" i="11"/>
  <c r="L14" i="11"/>
  <c r="K14" i="11"/>
  <c r="K17" i="11" s="1"/>
  <c r="J14" i="11"/>
  <c r="I14" i="11"/>
  <c r="I17" i="11" s="1"/>
  <c r="H14" i="11"/>
  <c r="G14" i="11"/>
  <c r="F14" i="11"/>
  <c r="E14" i="11"/>
  <c r="D14" i="1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D17" i="2" s="1"/>
  <c r="E14" i="2"/>
  <c r="F14" i="2"/>
  <c r="G14" i="2"/>
  <c r="H14" i="2"/>
  <c r="H17" i="2" s="1"/>
  <c r="I14" i="2"/>
  <c r="J14" i="2"/>
  <c r="K14" i="2"/>
  <c r="L14" i="2"/>
  <c r="M14" i="2"/>
  <c r="N14" i="2"/>
  <c r="O14" i="2"/>
  <c r="O17" i="2" s="1"/>
  <c r="P14" i="2"/>
  <c r="P17" i="2" s="1"/>
  <c r="Q14" i="2"/>
  <c r="R14" i="2"/>
  <c r="S14" i="2"/>
  <c r="T14" i="2"/>
  <c r="T17" i="2" s="1"/>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O17" i="15" l="1"/>
  <c r="O17" i="13"/>
  <c r="N17" i="12"/>
  <c r="M17" i="11"/>
  <c r="L17" i="2"/>
  <c r="J17" i="13"/>
  <c r="J17" i="11"/>
  <c r="I17" i="14"/>
  <c r="I17" i="16"/>
  <c r="I19" i="16" s="1"/>
  <c r="I17" i="13"/>
  <c r="H17" i="13"/>
  <c r="H17" i="11"/>
  <c r="G17" i="13"/>
  <c r="G17" i="2"/>
  <c r="G19" i="2" s="1"/>
  <c r="G20" i="2" s="1"/>
  <c r="F17" i="18"/>
  <c r="E17" i="11"/>
  <c r="D17" i="17"/>
  <c r="D17" i="12"/>
  <c r="D19" i="12" s="1"/>
  <c r="D20" i="12" s="1"/>
  <c r="C17" i="12"/>
  <c r="N17" i="2"/>
  <c r="N19" i="2" s="1"/>
  <c r="N20" i="2" s="1"/>
  <c r="F17" i="2"/>
  <c r="F19" i="2" s="1"/>
  <c r="F20" i="2" s="1"/>
  <c r="S17" i="2"/>
  <c r="K17" i="2"/>
  <c r="D17" i="11"/>
  <c r="D19" i="11" s="1"/>
  <c r="L17" i="11"/>
  <c r="T17" i="11"/>
  <c r="G17" i="12"/>
  <c r="G19" i="12" s="1"/>
  <c r="G20" i="12" s="1"/>
  <c r="O17" i="12"/>
  <c r="O19" i="12" s="1"/>
  <c r="C17" i="13"/>
  <c r="K17" i="13"/>
  <c r="S17" i="13"/>
  <c r="C17" i="14"/>
  <c r="C19" i="14" s="1"/>
  <c r="K17" i="14"/>
  <c r="K19" i="14" s="1"/>
  <c r="H17" i="15"/>
  <c r="P17" i="15"/>
  <c r="J17" i="16"/>
  <c r="J19" i="16" s="1"/>
  <c r="R17" i="16"/>
  <c r="E17" i="17"/>
  <c r="E19" i="17" s="1"/>
  <c r="M17" i="17"/>
  <c r="M19" i="17" s="1"/>
  <c r="U17" i="17"/>
  <c r="J17" i="18"/>
  <c r="J19" i="18" s="1"/>
  <c r="R17" i="18"/>
  <c r="R17" i="2"/>
  <c r="J17" i="2"/>
  <c r="J19" i="2" s="1"/>
  <c r="J20" i="2" s="1"/>
  <c r="H17" i="12"/>
  <c r="H19" i="12" s="1"/>
  <c r="H20" i="12" s="1"/>
  <c r="P17" i="12"/>
  <c r="D17" i="13"/>
  <c r="D19" i="13" s="1"/>
  <c r="L17" i="13"/>
  <c r="L19" i="13" s="1"/>
  <c r="T17" i="13"/>
  <c r="D17" i="14"/>
  <c r="D19" i="14" s="1"/>
  <c r="L17" i="14"/>
  <c r="T17" i="14"/>
  <c r="N17" i="11"/>
  <c r="N19" i="11" s="1"/>
  <c r="I17" i="12"/>
  <c r="I19" i="12" s="1"/>
  <c r="Q17" i="12"/>
  <c r="E17" i="13"/>
  <c r="E19" i="13" s="1"/>
  <c r="M17" i="13"/>
  <c r="M19" i="13" s="1"/>
  <c r="U17" i="13"/>
  <c r="E17" i="14"/>
  <c r="E19" i="14" s="1"/>
  <c r="M17" i="14"/>
  <c r="M19" i="14" s="1"/>
  <c r="U17" i="14"/>
  <c r="J17" i="15"/>
  <c r="D17" i="16"/>
  <c r="D19" i="16" s="1"/>
  <c r="L17" i="16"/>
  <c r="L19" i="16" s="1"/>
  <c r="T17" i="16"/>
  <c r="T19" i="16" s="1"/>
  <c r="G17" i="17"/>
  <c r="G19" i="17" s="1"/>
  <c r="O17" i="17"/>
  <c r="O19" i="17" s="1"/>
  <c r="D17" i="18"/>
  <c r="L17" i="18"/>
  <c r="L19" i="18" s="1"/>
  <c r="T17" i="18"/>
  <c r="F17" i="11"/>
  <c r="G17" i="11"/>
  <c r="G19" i="11" s="1"/>
  <c r="O17" i="11"/>
  <c r="O19" i="11" s="1"/>
  <c r="J17" i="12"/>
  <c r="R17" i="12"/>
  <c r="F17" i="13"/>
  <c r="F19" i="13" s="1"/>
  <c r="N17" i="13"/>
  <c r="N19" i="13" s="1"/>
  <c r="F17" i="14"/>
  <c r="F19" i="14" s="1"/>
  <c r="N17" i="14"/>
  <c r="C17" i="15"/>
  <c r="C19" i="15" s="1"/>
  <c r="K17" i="15"/>
  <c r="K19" i="15" s="1"/>
  <c r="S17" i="15"/>
  <c r="M17" i="16"/>
  <c r="U17" i="16"/>
  <c r="H17" i="17"/>
  <c r="H19" i="17" s="1"/>
  <c r="P17" i="17"/>
  <c r="E17" i="18"/>
  <c r="M17" i="18"/>
  <c r="M19" i="18" s="1"/>
  <c r="U17" i="18"/>
  <c r="U19" i="18" s="1"/>
  <c r="E17" i="16"/>
  <c r="E19" i="16" s="1"/>
  <c r="S19" i="14"/>
  <c r="S17" i="14"/>
  <c r="U17" i="2"/>
  <c r="Q17" i="2"/>
  <c r="M17" i="2"/>
  <c r="M19" i="2" s="1"/>
  <c r="M20" i="2" s="1"/>
  <c r="I17" i="2"/>
  <c r="I19" i="2" s="1"/>
  <c r="I20" i="2" s="1"/>
  <c r="E17" i="2"/>
  <c r="E19" i="2" s="1"/>
  <c r="E20" i="2" s="1"/>
  <c r="R17" i="15"/>
  <c r="R19" i="15" s="1"/>
  <c r="V17" i="14"/>
  <c r="V17" i="16"/>
  <c r="V17" i="17"/>
  <c r="V19" i="17" s="1"/>
  <c r="V17" i="18"/>
  <c r="V19" i="18" s="1"/>
  <c r="V17" i="12"/>
  <c r="V17" i="2"/>
  <c r="V19" i="2" s="1"/>
  <c r="V20" i="2" s="1"/>
  <c r="V17" i="11"/>
  <c r="V19" i="11" s="1"/>
  <c r="V17" i="13"/>
  <c r="V19" i="13" s="1"/>
  <c r="V17" i="15"/>
  <c r="C17" i="2"/>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E19" i="1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I6" i="20"/>
  <c r="I6" i="19"/>
  <c r="I33" i="19" s="1"/>
  <c r="Q6" i="20"/>
  <c r="Q6" i="19"/>
  <c r="Q33" i="19" s="1"/>
  <c r="U6" i="20"/>
  <c r="U6" i="19"/>
  <c r="U33" i="19" s="1"/>
  <c r="H7" i="20"/>
  <c r="H7" i="19"/>
  <c r="H34" i="19" s="1"/>
  <c r="T7" i="19"/>
  <c r="T34" i="19" s="1"/>
  <c r="T7" i="20"/>
  <c r="C18" i="13"/>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L19" i="2"/>
  <c r="L20" i="2" s="1"/>
  <c r="D19" i="2"/>
  <c r="D20" i="2" s="1"/>
  <c r="F19" i="12"/>
  <c r="F20" i="12" s="1"/>
  <c r="V19" i="12"/>
  <c r="J19" i="13"/>
  <c r="U19" i="13"/>
  <c r="G19" i="18"/>
  <c r="O19" i="18"/>
  <c r="R19" i="18"/>
  <c r="S19" i="2"/>
  <c r="S20" i="2" s="1"/>
  <c r="K19" i="2"/>
  <c r="K20" i="2" s="1"/>
  <c r="U19" i="2"/>
  <c r="U20" i="2" s="1"/>
  <c r="Q19" i="2"/>
  <c r="Q20" i="2" s="1"/>
  <c r="I19" i="13"/>
  <c r="T19" i="13"/>
  <c r="T19" i="2"/>
  <c r="T20" i="2" s="1"/>
  <c r="P19" i="15"/>
  <c r="Q19" i="15"/>
  <c r="D19" i="15"/>
  <c r="H19" i="18"/>
  <c r="P19" i="18"/>
  <c r="G19" i="14"/>
  <c r="V19" i="14"/>
  <c r="Q19" i="16"/>
  <c r="J19" i="11"/>
  <c r="R19" i="11"/>
  <c r="N19" i="14"/>
  <c r="L19" i="15"/>
  <c r="H19" i="16"/>
  <c r="M19" i="16"/>
  <c r="R19" i="16"/>
  <c r="I19" i="17"/>
  <c r="Q19" i="17"/>
  <c r="U19" i="17"/>
  <c r="D19" i="18"/>
  <c r="T19" i="18"/>
  <c r="I19" i="18"/>
  <c r="Q19" i="18"/>
  <c r="C19" i="18"/>
  <c r="K19" i="18"/>
  <c r="S19" i="18"/>
  <c r="F19" i="18"/>
  <c r="N19" i="18"/>
  <c r="E19" i="18"/>
  <c r="J19" i="15"/>
  <c r="F19" i="15"/>
  <c r="V19" i="15"/>
  <c r="H19" i="14"/>
  <c r="P19" i="14"/>
  <c r="E19" i="15"/>
  <c r="O19" i="15"/>
  <c r="U19" i="15"/>
  <c r="F19" i="16"/>
  <c r="V19" i="16"/>
  <c r="G19" i="16"/>
  <c r="O19" i="16"/>
  <c r="C19" i="17"/>
  <c r="L19" i="17"/>
  <c r="P19" i="17"/>
  <c r="T19" i="17"/>
  <c r="F19" i="17"/>
  <c r="D19" i="17"/>
  <c r="L19" i="14"/>
  <c r="T19" i="14"/>
  <c r="G19" i="15"/>
  <c r="M19" i="15"/>
  <c r="T19" i="15"/>
  <c r="N19" i="16"/>
  <c r="K19" i="16"/>
  <c r="S19" i="16"/>
  <c r="J19" i="17"/>
  <c r="N19" i="17"/>
  <c r="R19" i="17"/>
  <c r="U19" i="14"/>
  <c r="I19" i="14"/>
  <c r="Q19" i="14"/>
  <c r="J19" i="14"/>
  <c r="R19" i="14"/>
  <c r="I19" i="15"/>
  <c r="S19" i="15"/>
  <c r="H19" i="15"/>
  <c r="P19" i="16"/>
  <c r="U19" i="16"/>
  <c r="K19" i="17"/>
  <c r="S19" i="17"/>
  <c r="S19" i="13"/>
  <c r="M19" i="12"/>
  <c r="P19" i="13"/>
  <c r="G19" i="13"/>
  <c r="N19" i="12"/>
  <c r="K19" i="12"/>
  <c r="S19" i="12"/>
  <c r="Q19" i="13"/>
  <c r="K19" i="13"/>
  <c r="Q19" i="12"/>
  <c r="R19" i="12"/>
  <c r="E19" i="12"/>
  <c r="E20" i="12" s="1"/>
  <c r="J19" i="12"/>
  <c r="P19" i="12"/>
  <c r="U19" i="12"/>
  <c r="H19" i="13"/>
  <c r="R19" i="13"/>
  <c r="O19" i="13"/>
  <c r="H19" i="11"/>
  <c r="P19" i="11"/>
  <c r="K19" i="11"/>
  <c r="S19" i="11"/>
  <c r="F19" i="11"/>
  <c r="L19" i="11"/>
  <c r="T19" i="11"/>
  <c r="I19" i="11"/>
  <c r="Q19" i="1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3" l="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<sst xmlns="http://schemas.openxmlformats.org/spreadsheetml/2006/main" count="1318" uniqueCount="122">
  <si>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</si>
  <si>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</si>
  <si>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</si>
  <si>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</si>
  <si>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</si>
  <si>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</si>
  <si>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</si>
  <si>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</si>
  <si>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</si>
  <si>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</si>
  <si>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</si>
  <si>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</si>
  <si>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</si>
  <si>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</si>
  <si>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</si>
  <si>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</si>
  <si>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</si>
  <si>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</si>
  <si>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</si>
  <si>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</si>
  <si>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</si>
  <si>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</si>
  <si>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</si>
  <si>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</si>
  <si>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</si>
  <si>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</si>
  <si>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</si>
  <si>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</si>
  <si>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</si>
  <si>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</si>
  <si>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</si>
  <si>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</si>
  <si>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</si>
  <si>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</si>
  <si>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</si>
  <si>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</si>
  <si>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</si>
  <si>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</si>
  <si>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</si>
  <si>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</si>
  <si>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</si>
  <si>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</si>
  <si>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</si>
  <si>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</si>
  <si>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</si>
  <si>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</si>
  <si>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</si>
  <si>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</si>
  <si>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</si>
  <si>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</si>
  <si>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</si>
  <si>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</si>
  <si>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</si>
  <si>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</si>
  <si>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</si>
  <si>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</si>
  <si>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</si>
  <si>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</si>
  <si>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</si>
  <si>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</si>
  <si>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</si>
  <si>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</si>
  <si>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</si>
  <si>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</si>
  <si>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</si>
  <si>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</si>
  <si>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</si>
  <si>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</si>
  <si>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</si>
  <si>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</si>
  <si>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</si>
  <si>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</si>
  <si>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</si>
  <si>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</si>
  <si>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</si>
  <si>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</si>
  <si>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</si>
  <si>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</si>
  <si>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</si>
  <si>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</si>
  <si>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</si>
  <si>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</si>
  <si>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</si>
  <si>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</si>
  <si>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</si>
  <si>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</si>
  <si>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</si>
  <si>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</si>
  <si>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</si>
  <si>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</si>
  <si>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</si>
  <si>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</si>
  <si>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</si>
  <si>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</si>
  <si>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</si>
  <si>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</si>
  <si>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</si>
  <si>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</si>
  <si>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</si>
  <si>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</si>
  <si>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</si>
  <si>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</si>
  <si>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</si>
  <si>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</si>
  <si>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</si>
  <si>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</si>
  <si>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</si>
  <si>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</si>
  <si>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</si>
  <si>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</si>
  <si>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</si>
  <si>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PAN-008568</t>
  </si>
  <si>
    <t>02 05 02</t>
  </si>
  <si>
    <t>Dairy Partners</t>
  </si>
  <si>
    <t>Stepside Agri</t>
  </si>
  <si>
    <t xml:space="preserve">Ethan Banfield </t>
  </si>
  <si>
    <t>AB3891CX</t>
  </si>
  <si>
    <t>Bryn Farm, Ferwig, Cardigan, SA43 1PL</t>
  </si>
  <si>
    <t xml:space="preserve">moderate </t>
  </si>
  <si>
    <t>moderate</t>
  </si>
  <si>
    <t>low</t>
  </si>
  <si>
    <t>Volac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</si>
</sst>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5" fillId="3" borderId="3" xfId="0" applyNumberFormat="1" applyFont="1" applyFill="1" applyBorder="1" applyAlignment="1" applyProtection="1">
      <alignment horizontal="left" vertical="top"/>
    </xf>
    <xf numFmtId="0" fontId="5" fillId="3" borderId="3" xfId="0"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opLeftCell="J1" zoomScale="90" zoomScaleNormal="90" workbookViewId="0">
      <selection activeCell="W24" sqref="W24"/>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28" width="10.7109375" style="17" bestFit="1" customWidth="1"/>
    <col min="29" max="29" width="12.42578125" style="17" bestFit="1" customWidth="1"/>
    <col min="30" max="30" width="7.28515625" style="17" bestFit="1" customWidth="1"/>
    <col min="31" max="31" width="25.5703125" style="17" bestFit="1" customWidth="1"/>
    <col min="32" max="32" width="11.42578125" style="17" bestFit="1" customWidth="1"/>
    <col min="33" max="16384" width="13.140625" style="12"/>
  </cols>
  <sheetData>
    <row r="1" spans="1:32" x14ac:dyDescent="0.2">
      <c r="A1" s="85" t="s">
        <v>43</v>
      </c>
      <c r="B1" s="85"/>
      <c r="C1" s="88" t="s">
        <v>111</v>
      </c>
      <c r="D1" s="88"/>
      <c r="E1" s="88"/>
      <c r="F1" s="85" t="s">
        <v>47</v>
      </c>
      <c r="G1" s="85"/>
      <c r="H1" s="88">
        <v>50</v>
      </c>
      <c r="I1" s="88"/>
      <c r="J1" s="88"/>
      <c r="AB1" s="47"/>
      <c r="AC1" s="47"/>
      <c r="AD1" s="47"/>
      <c r="AE1" s="47" t="s">
        <v>91</v>
      </c>
      <c r="AF1" s="47" t="s">
        <v>92</v>
      </c>
    </row>
    <row r="2" spans="1:32" x14ac:dyDescent="0.2">
      <c r="A2" s="85" t="s">
        <v>106</v>
      </c>
      <c r="B2" s="85"/>
      <c r="C2" s="89" t="s">
        <v>116</v>
      </c>
      <c r="D2" s="88"/>
      <c r="E2" s="88"/>
      <c r="F2" s="85" t="s">
        <v>52</v>
      </c>
      <c r="G2" s="85"/>
      <c r="H2" s="88" t="s">
        <v>112</v>
      </c>
      <c r="I2" s="88"/>
      <c r="J2" s="88"/>
      <c r="AB2" s="46" t="s">
        <v>61</v>
      </c>
      <c r="AC2" s="46" t="s">
        <v>80</v>
      </c>
      <c r="AD2" s="47" t="s">
        <v>88</v>
      </c>
      <c r="AE2" s="47" t="s">
        <v>73</v>
      </c>
      <c r="AF2" s="82">
        <v>8.4</v>
      </c>
    </row>
    <row r="3" spans="1:32" x14ac:dyDescent="0.2">
      <c r="A3" s="96" t="s">
        <v>44</v>
      </c>
      <c r="B3" s="97"/>
      <c r="C3" s="89" t="s">
        <v>114</v>
      </c>
      <c r="D3" s="88"/>
      <c r="E3" s="88"/>
      <c r="F3" s="85" t="s">
        <v>107</v>
      </c>
      <c r="G3" s="85"/>
      <c r="H3" s="88" t="s">
        <v>89</v>
      </c>
      <c r="I3" s="88"/>
      <c r="J3" s="88"/>
      <c r="AB3" s="46" t="s">
        <v>62</v>
      </c>
      <c r="AC3" s="46" t="s">
        <v>81</v>
      </c>
      <c r="AD3" s="47" t="s">
        <v>89</v>
      </c>
      <c r="AE3" s="47" t="s">
        <v>74</v>
      </c>
      <c r="AF3" s="82">
        <v>8.6</v>
      </c>
    </row>
    <row r="4" spans="1:32" x14ac:dyDescent="0.2">
      <c r="A4" s="85" t="s">
        <v>0</v>
      </c>
      <c r="B4" s="85"/>
      <c r="C4" s="90" t="s">
        <v>117</v>
      </c>
      <c r="D4" s="91"/>
      <c r="E4" s="92"/>
      <c r="F4" s="87" t="s">
        <v>1</v>
      </c>
      <c r="G4" s="87"/>
      <c r="H4" s="88" t="s">
        <v>113</v>
      </c>
      <c r="I4" s="88"/>
      <c r="J4" s="88"/>
      <c r="AB4" s="46" t="s">
        <v>57</v>
      </c>
      <c r="AC4" s="47" t="s">
        <v>82</v>
      </c>
      <c r="AD4" s="47" t="s">
        <v>90</v>
      </c>
      <c r="AE4" s="47" t="s">
        <v>75</v>
      </c>
      <c r="AF4" s="82">
        <v>8.8000000000000007</v>
      </c>
    </row>
    <row r="5" spans="1:32" x14ac:dyDescent="0.2">
      <c r="A5" s="85" t="s">
        <v>51</v>
      </c>
      <c r="B5" s="85"/>
      <c r="C5" s="90" t="s">
        <v>115</v>
      </c>
      <c r="D5" s="91"/>
      <c r="E5" s="92"/>
      <c r="F5" s="85" t="s">
        <v>45</v>
      </c>
      <c r="G5" s="85"/>
      <c r="H5" s="88">
        <v>5.32</v>
      </c>
      <c r="I5" s="88"/>
      <c r="J5" s="88"/>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85" t="s">
        <v>2</v>
      </c>
      <c r="B8" s="85"/>
      <c r="C8" s="39">
        <v>2</v>
      </c>
      <c r="D8" s="39">
        <v>3</v>
      </c>
      <c r="E8" s="39">
        <v>4</v>
      </c>
      <c r="F8" s="39">
        <v>5</v>
      </c>
      <c r="G8" s="39">
        <v>6</v>
      </c>
      <c r="H8" s="39">
        <v>7</v>
      </c>
      <c r="I8" s="39">
        <v>8</v>
      </c>
      <c r="J8" s="39">
        <v>9</v>
      </c>
      <c r="K8" s="39">
        <v>10</v>
      </c>
      <c r="L8" s="39">
        <v>11</v>
      </c>
      <c r="M8" s="39">
        <v>12</v>
      </c>
      <c r="N8" s="39">
        <v>13</v>
      </c>
      <c r="O8" s="39">
        <v>14</v>
      </c>
      <c r="P8" s="39"/>
      <c r="Q8" s="39"/>
      <c r="R8" s="39"/>
      <c r="S8" s="39"/>
      <c r="T8" s="39"/>
      <c r="U8" s="39"/>
      <c r="V8" s="39"/>
      <c r="AB8" s="52"/>
      <c r="AC8" s="46"/>
      <c r="AD8" s="47"/>
      <c r="AE8" s="49" t="s">
        <v>76</v>
      </c>
      <c r="AF8" s="83">
        <v>1.4</v>
      </c>
    </row>
    <row r="9" spans="1:32" x14ac:dyDescent="0.2">
      <c r="A9" s="85" t="s">
        <v>3</v>
      </c>
      <c r="B9" s="85"/>
      <c r="C9" s="39" t="s">
        <v>118</v>
      </c>
      <c r="D9" s="39" t="s">
        <v>119</v>
      </c>
      <c r="E9" s="39">
        <v>0</v>
      </c>
      <c r="F9" s="39">
        <v>0</v>
      </c>
      <c r="G9" s="39" t="s">
        <v>120</v>
      </c>
      <c r="H9" s="39">
        <v>0</v>
      </c>
      <c r="I9" s="39">
        <v>1</v>
      </c>
      <c r="J9" s="39" t="s">
        <v>119</v>
      </c>
      <c r="K9" s="39" t="s">
        <v>119</v>
      </c>
      <c r="L9" s="39" t="s">
        <v>119</v>
      </c>
      <c r="M9" s="39" t="s">
        <v>119</v>
      </c>
      <c r="N9" s="39" t="s">
        <v>119</v>
      </c>
      <c r="O9" s="39">
        <v>1</v>
      </c>
      <c r="P9" s="39"/>
      <c r="Q9" s="39"/>
      <c r="R9" s="39"/>
      <c r="S9" s="39"/>
      <c r="T9" s="39"/>
      <c r="U9" s="39"/>
      <c r="V9" s="39"/>
      <c r="AB9" s="46"/>
      <c r="AC9" s="46"/>
      <c r="AD9" s="47"/>
      <c r="AE9" s="47" t="s">
        <v>97</v>
      </c>
      <c r="AF9" s="82">
        <v>1.7</v>
      </c>
    </row>
    <row r="10" spans="1:32" x14ac:dyDescent="0.2">
      <c r="A10" s="85" t="s">
        <v>4</v>
      </c>
      <c r="B10" s="85"/>
      <c r="C10" s="39">
        <v>6.5</v>
      </c>
      <c r="D10" s="39">
        <v>6.2</v>
      </c>
      <c r="E10" s="39">
        <v>5.9</v>
      </c>
      <c r="F10" s="39">
        <v>6.2</v>
      </c>
      <c r="G10" s="39">
        <v>6.3</v>
      </c>
      <c r="H10" s="39">
        <v>6.4</v>
      </c>
      <c r="I10" s="39">
        <v>5.8</v>
      </c>
      <c r="J10" s="39">
        <v>6</v>
      </c>
      <c r="K10" s="39">
        <v>6.3</v>
      </c>
      <c r="L10" s="39">
        <v>6.5</v>
      </c>
      <c r="M10" s="39">
        <v>6.1</v>
      </c>
      <c r="N10" s="39">
        <v>6.1</v>
      </c>
      <c r="O10" s="39">
        <v>6.3</v>
      </c>
      <c r="P10" s="39"/>
      <c r="Q10" s="39"/>
      <c r="R10" s="39"/>
      <c r="S10" s="39"/>
      <c r="T10" s="39"/>
      <c r="U10" s="39"/>
      <c r="V10" s="39"/>
      <c r="AB10" s="46"/>
      <c r="AC10" s="46"/>
      <c r="AD10" s="47"/>
      <c r="AE10" s="47" t="s">
        <v>98</v>
      </c>
      <c r="AF10" s="82">
        <v>2.1</v>
      </c>
    </row>
    <row r="11" spans="1:32" x14ac:dyDescent="0.2">
      <c r="A11" s="85" t="s">
        <v>5</v>
      </c>
      <c r="B11" s="85"/>
      <c r="C11" s="39">
        <v>0</v>
      </c>
      <c r="D11" s="39">
        <v>1</v>
      </c>
      <c r="E11" s="39">
        <v>3</v>
      </c>
      <c r="F11" s="39">
        <v>2</v>
      </c>
      <c r="G11" s="39">
        <v>3</v>
      </c>
      <c r="H11" s="39">
        <v>4</v>
      </c>
      <c r="I11" s="39">
        <v>1</v>
      </c>
      <c r="J11" s="39">
        <v>0</v>
      </c>
      <c r="K11" s="39">
        <v>3</v>
      </c>
      <c r="L11" s="39">
        <v>2</v>
      </c>
      <c r="M11" s="39">
        <v>2</v>
      </c>
      <c r="N11" s="39">
        <v>2</v>
      </c>
      <c r="O11" s="39">
        <v>4</v>
      </c>
      <c r="P11" s="39"/>
      <c r="Q11" s="39"/>
      <c r="R11" s="39"/>
      <c r="S11" s="39"/>
      <c r="T11" s="39"/>
      <c r="U11" s="39"/>
      <c r="V11" s="39"/>
      <c r="AB11" s="46"/>
      <c r="AC11" s="46"/>
      <c r="AD11" s="47"/>
      <c r="AE11" s="47" t="s">
        <v>77</v>
      </c>
      <c r="AF11" s="82">
        <v>5.9</v>
      </c>
    </row>
    <row r="12" spans="1:32" x14ac:dyDescent="0.2">
      <c r="A12" s="85" t="s">
        <v>6</v>
      </c>
      <c r="B12" s="85"/>
      <c r="C12" s="39">
        <v>0</v>
      </c>
      <c r="D12" s="39">
        <v>0</v>
      </c>
      <c r="E12" s="39">
        <v>1</v>
      </c>
      <c r="F12" s="39">
        <v>0</v>
      </c>
      <c r="G12" s="39">
        <v>2</v>
      </c>
      <c r="H12" s="39">
        <v>2</v>
      </c>
      <c r="I12" s="39">
        <v>1</v>
      </c>
      <c r="J12" s="39">
        <v>1</v>
      </c>
      <c r="K12" s="39">
        <v>2</v>
      </c>
      <c r="L12" s="39">
        <v>2</v>
      </c>
      <c r="M12" s="39">
        <v>2</v>
      </c>
      <c r="N12" s="39">
        <v>1</v>
      </c>
      <c r="O12" s="39">
        <v>1</v>
      </c>
      <c r="P12" s="39"/>
      <c r="Q12" s="39"/>
      <c r="R12" s="39"/>
      <c r="S12" s="39"/>
      <c r="T12" s="39"/>
      <c r="U12" s="39"/>
      <c r="V12" s="39"/>
      <c r="AB12" s="46"/>
      <c r="AC12" s="46"/>
      <c r="AD12" s="47"/>
      <c r="AE12" s="17" t="s">
        <v>110</v>
      </c>
      <c r="AF12" s="80">
        <v>3.2</v>
      </c>
    </row>
    <row r="13" spans="1:32" x14ac:dyDescent="0.2">
      <c r="A13" s="85" t="s">
        <v>7</v>
      </c>
      <c r="B13" s="85"/>
      <c r="C13" s="39">
        <v>2</v>
      </c>
      <c r="D13" s="39">
        <v>1</v>
      </c>
      <c r="E13" s="39">
        <v>0</v>
      </c>
      <c r="F13" s="39">
        <v>1</v>
      </c>
      <c r="G13" s="39">
        <v>0</v>
      </c>
      <c r="H13" s="39">
        <v>1</v>
      </c>
      <c r="I13" s="39">
        <v>2</v>
      </c>
      <c r="J13" s="39">
        <v>2</v>
      </c>
      <c r="K13" s="39">
        <v>2</v>
      </c>
      <c r="L13" s="39">
        <v>2</v>
      </c>
      <c r="M13" s="39">
        <v>1</v>
      </c>
      <c r="N13" s="39">
        <v>1</v>
      </c>
      <c r="O13" s="39">
        <v>1</v>
      </c>
      <c r="P13" s="39"/>
      <c r="Q13" s="39"/>
      <c r="R13" s="39"/>
      <c r="S13" s="39"/>
      <c r="T13" s="39"/>
      <c r="U13" s="39"/>
      <c r="V13" s="39"/>
      <c r="AB13" s="46"/>
      <c r="AC13" s="46"/>
      <c r="AD13" s="47"/>
      <c r="AE13" s="47"/>
      <c r="AF13" s="47"/>
    </row>
    <row r="14" spans="1:32" x14ac:dyDescent="0.25">
      <c r="A14" s="95" t="s">
        <v>8</v>
      </c>
      <c r="B14" s="95"/>
      <c r="C14" s="84" t="s">
        <v>97</v>
      </c>
      <c r="D14" s="84" t="s">
        <v>97</v>
      </c>
      <c r="E14" s="84" t="s">
        <v>74</v>
      </c>
      <c r="F14" s="84" t="s">
        <v>74</v>
      </c>
      <c r="G14" s="84" t="s">
        <v>97</v>
      </c>
      <c r="H14" s="84" t="s">
        <v>74</v>
      </c>
      <c r="I14" s="84" t="s">
        <v>74</v>
      </c>
      <c r="J14" s="84" t="s">
        <v>97</v>
      </c>
      <c r="K14" s="84" t="s">
        <v>97</v>
      </c>
      <c r="L14" s="84" t="s">
        <v>97</v>
      </c>
      <c r="M14" s="84" t="s">
        <v>97</v>
      </c>
      <c r="N14" s="84" t="s">
        <v>97</v>
      </c>
      <c r="O14" s="84" t="s">
        <v>74</v>
      </c>
      <c r="P14" s="84"/>
      <c r="Q14" s="84"/>
      <c r="R14" s="84"/>
      <c r="S14" s="84"/>
      <c r="T14" s="84"/>
      <c r="U14" s="84"/>
      <c r="V14" s="84"/>
    </row>
    <row r="15" spans="1:32" x14ac:dyDescent="0.25">
      <c r="A15" s="87" t="s">
        <v>9</v>
      </c>
      <c r="B15" s="87"/>
      <c r="C15" s="39">
        <v>47</v>
      </c>
      <c r="D15" s="39">
        <v>47</v>
      </c>
      <c r="E15" s="39">
        <v>6</v>
      </c>
      <c r="F15" s="39">
        <v>6</v>
      </c>
      <c r="G15" s="39">
        <v>47</v>
      </c>
      <c r="H15" s="39">
        <v>6</v>
      </c>
      <c r="I15" s="39">
        <v>6</v>
      </c>
      <c r="J15" s="39">
        <v>47</v>
      </c>
      <c r="K15" s="39">
        <v>47</v>
      </c>
      <c r="L15" s="39">
        <v>47</v>
      </c>
      <c r="M15" s="39">
        <v>47</v>
      </c>
      <c r="N15" s="39">
        <v>47</v>
      </c>
      <c r="O15" s="39">
        <v>6</v>
      </c>
      <c r="P15" s="39"/>
      <c r="Q15" s="39"/>
      <c r="R15" s="39"/>
      <c r="S15" s="39"/>
      <c r="T15" s="39"/>
      <c r="U15" s="39"/>
      <c r="V15" s="39"/>
    </row>
    <row r="16" spans="1:32" x14ac:dyDescent="0.25">
      <c r="A16" s="95" t="s">
        <v>46</v>
      </c>
      <c r="B16" s="95"/>
      <c r="C16" s="84" t="s">
        <v>82</v>
      </c>
      <c r="D16" s="84" t="s">
        <v>82</v>
      </c>
      <c r="E16" s="84" t="s">
        <v>80</v>
      </c>
      <c r="F16" s="84" t="s">
        <v>80</v>
      </c>
      <c r="G16" s="84" t="s">
        <v>80</v>
      </c>
      <c r="H16" s="84" t="s">
        <v>80</v>
      </c>
      <c r="I16" s="84" t="s">
        <v>80</v>
      </c>
      <c r="J16" s="84" t="s">
        <v>82</v>
      </c>
      <c r="K16" s="84" t="s">
        <v>82</v>
      </c>
      <c r="L16" s="84" t="s">
        <v>82</v>
      </c>
      <c r="M16" s="84" t="s">
        <v>82</v>
      </c>
      <c r="N16" s="84" t="s">
        <v>82</v>
      </c>
      <c r="O16" s="84" t="s">
        <v>82</v>
      </c>
      <c r="P16" s="84"/>
      <c r="Q16" s="84"/>
      <c r="R16" s="84"/>
      <c r="S16" s="84"/>
      <c r="T16" s="84"/>
      <c r="U16" s="84"/>
      <c r="V16" s="84"/>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3.6083250000000002</v>
      </c>
      <c r="D18" s="43">
        <f>$D28</f>
        <v>3.6083250000000002</v>
      </c>
      <c r="E18" s="43">
        <f>$D29</f>
        <v>3.6083250000000002</v>
      </c>
      <c r="F18" s="43">
        <f>$D30</f>
        <v>3.6083250000000002</v>
      </c>
      <c r="G18" s="43">
        <f>$D31</f>
        <v>3.6083250000000002</v>
      </c>
      <c r="H18" s="43">
        <f>$D32</f>
        <v>3.6083250000000002</v>
      </c>
      <c r="I18" s="43">
        <f>$D33</f>
        <v>3.6083250000000002</v>
      </c>
      <c r="J18" s="43">
        <f>$D34</f>
        <v>3.6083250000000002</v>
      </c>
      <c r="K18" s="43">
        <f>$D35</f>
        <v>3.6083250000000002</v>
      </c>
      <c r="L18" s="43">
        <f>$D36</f>
        <v>3.6083250000000002</v>
      </c>
      <c r="M18" s="43">
        <f>$D37</f>
        <v>3.6083250000000002</v>
      </c>
      <c r="N18" s="43">
        <f>$D38</f>
        <v>3.6083250000000002</v>
      </c>
      <c r="O18" s="43">
        <f>$D39</f>
        <v>3.6083250000000002</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-76.291674999999998</v>
      </c>
      <c r="D19" s="43">
        <f t="shared" ref="D19:V19" si="1">D18-D17</f>
        <v>-76.291674999999998</v>
      </c>
      <c r="E19" s="43">
        <f t="shared" si="1"/>
        <v>-47.991674999999994</v>
      </c>
      <c r="F19" s="43">
        <f t="shared" si="1"/>
        <v>-47.991674999999994</v>
      </c>
      <c r="G19" s="43">
        <f t="shared" si="1"/>
        <v>-76.291674999999998</v>
      </c>
      <c r="H19" s="43">
        <f t="shared" si="1"/>
        <v>-47.991674999999994</v>
      </c>
      <c r="I19" s="43">
        <f t="shared" si="1"/>
        <v>-47.991674999999994</v>
      </c>
      <c r="J19" s="43">
        <f t="shared" si="1"/>
        <v>-76.291674999999998</v>
      </c>
      <c r="K19" s="43">
        <f t="shared" si="1"/>
        <v>-76.291674999999998</v>
      </c>
      <c r="L19" s="43">
        <f t="shared" si="1"/>
        <v>-76.291674999999998</v>
      </c>
      <c r="M19" s="43">
        <f t="shared" si="1"/>
        <v>-76.291674999999998</v>
      </c>
      <c r="N19" s="43">
        <f t="shared" si="1"/>
        <v>-76.291674999999998</v>
      </c>
      <c r="O19" s="43">
        <f t="shared" si="1"/>
        <v>-47.991674999999994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DECREASE</v>
      </c>
      <c r="J20" s="44" t="str">
        <f>IF($B34="","",IF(J$19&gt;=0,"INCREASE","DECREASE"))</f>
        <v>DECREASE</v>
      </c>
      <c r="K20" s="44" t="str">
        <f>IF($B35="","",IF(K$19&gt;=0,"INCREASE","DECREASE"))</f>
        <v>DECREASE</v>
      </c>
      <c r="L20" s="44" t="str">
        <f>IF($B36="","",IF(L$19&gt;=0,"INCREASE","DECREASE"))</f>
        <v>DECREASE</v>
      </c>
      <c r="M20" s="44" t="str">
        <f>IF($B37="","",IF(M$19&gt;=0,"INCREASE","DECREASE"))</f>
        <v>DECREASE</v>
      </c>
      <c r="N20" s="44" t="str">
        <f>IF($B38="","",IF(N$19&gt;=0,"INCREASE","DECREASE"))</f>
        <v>DECREASE</v>
      </c>
      <c r="O20" s="44" t="str">
        <f>IF($B39="","",IF(O$19&gt;=0,"INCREASE","DECREASE"))</f>
        <v>DECREASE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25">
      <c r="A24" s="19"/>
      <c r="B24" s="79">
        <v>0.36</v>
      </c>
      <c r="C24" s="39">
        <v>0.01</v>
      </c>
      <c r="D24" s="39">
        <v>10.5</v>
      </c>
      <c r="E24" s="39">
        <v>77.8</v>
      </c>
      <c r="F24" s="39">
        <v>10</v>
      </c>
      <c r="G24" s="39">
        <v>0.2</v>
      </c>
      <c r="H24" s="39">
        <v>0.5</v>
      </c>
      <c r="I24" s="39">
        <v>0.5</v>
      </c>
      <c r="J24" s="39">
        <v>0.01</v>
      </c>
      <c r="K24" s="78">
        <v>0.05</v>
      </c>
      <c r="L24" s="39">
        <v>0.2</v>
      </c>
      <c r="M24" s="39">
        <v>0.2</v>
      </c>
      <c r="N24" s="39"/>
      <c r="O24" s="39"/>
      <c r="P24" s="39">
        <v>850</v>
      </c>
      <c r="Q24" s="39">
        <v>35.4</v>
      </c>
      <c r="R24" s="39"/>
      <c r="S24" s="39"/>
      <c r="T24" s="39"/>
      <c r="U24" s="39"/>
      <c r="V24" s="39">
        <v>707</v>
      </c>
      <c r="W24" s="39">
        <v>0.02</v>
      </c>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v>150</v>
      </c>
      <c r="C27" s="3">
        <f>IF(C$23="%w/w SAR",((C$24*10)*$B27),IF(C$23="%w/w DM",(((C$24*10)*($B$24/100))*$B27),IF(C$23="kg/t SAR",(C$24*$B27),IF(C$23="kg/t DM",((C$24*($B$24/100))*$B27),IF(C$23="mg/kg SAR",((C$24*0.001)*$B27),IF(C$23="mg/kg DM",(((C$24*0.001)*($B$24/100))*$B27),0))))))</f>
        <v>15</v>
      </c>
      <c r="D27" s="3">
        <f>(IF(D$23="%w/w SAR",((D$24*10)*$B27),IF(D$23="%w/w DM",(((D$24*10)*($B$24/100))*$B27),IF(D$23="kg/t SAR",(D$24*$B27),IF(D$23="kg/t DM",((D$24*($B$24/100))*$B27),IF(D$23="mg/kg SAR",((D$24*0.001)*$B27),IF(D$23="mg/kg DM",(((D$24*0.001)*($B$24/100))*$B27),"0")))))))*2.291</f>
        <v>3.6083250000000002</v>
      </c>
      <c r="E27" s="3">
        <f>(IF(E$23="%w/w SAR",((E$24*10)*$B27),IF(E$23="%w/w DM",(((E$24*10)*($B$24/100))*$B27),IF(E$23="kg/t SAR",(E$24*$B27),IF(E$23="kg/t DM",((E$24*($B$24/100))*$B27),IF(E$23="mg/kg SAR",((E$24*0.001)*$B27),IF(E$23="mg/kg DM",(((E$24*0.001)*($B$24/100))*$B27),"0")))))))*1.205</f>
        <v>14.06235</v>
      </c>
      <c r="F27" s="3">
        <f>(IF(F$23="%w/w SAR",((F$24*10)*$B27),IF(F$23="%w/w DM",(((F$24*10)*($B$24/100))*$B27),IF(F$23="kg/t SAR",(F$24*$B27),IF(F$23="kg/t DM",((F$24*($B$24/100))*$B27),IF(F$23="mg/kg SAR",((F$24*0.001)*$B27),IF(F$23="mg/kg DM",(((F$24*0.001)*($B$24/100))*$B27),"0")))))))*1.658</f>
        <v>2.4870000000000001</v>
      </c>
      <c r="G27" s="3">
        <f t="shared" ref="G27:P27" si="2">IF(G$23="%w/w SAR",((G$24*10)*$B27),IF(G$23="%w/w DM",(((G$24*10)*($B$24/100))*$B27),IF(G$23="kg/t SAR",(G$24*$B27),IF(G$23="kg/t DM",((G$24*($B$24/100))*$B27),IF(G$23="mg/kg SAR",((G$24*0.001)*$B27),IF(G$23="mg/kg DM",(((G$24*0.001)*($B$24/100))*$B27),0))))))</f>
        <v>3.0000000000000002E-2</v>
      </c>
      <c r="H27" s="3">
        <f t="shared" si="2"/>
        <v>7.4999999999999997E-2</v>
      </c>
      <c r="I27" s="3">
        <f t="shared" si="2"/>
        <v>7.4999999999999997E-2</v>
      </c>
      <c r="J27" s="3">
        <f t="shared" si="2"/>
        <v>1.5E-3</v>
      </c>
      <c r="K27" s="3">
        <f t="shared" si="2"/>
        <v>7.5000000000000006E-3</v>
      </c>
      <c r="L27" s="3">
        <f t="shared" si="2"/>
        <v>3.0000000000000002E-2</v>
      </c>
      <c r="M27" s="3">
        <f t="shared" si="2"/>
        <v>3.0000000000000002E-2</v>
      </c>
      <c r="N27" s="3">
        <f t="shared" si="2"/>
        <v>0</v>
      </c>
      <c r="O27" s="3">
        <f t="shared" si="2"/>
        <v>0</v>
      </c>
      <c r="P27" s="3">
        <f t="shared" si="2"/>
        <v>127.5</v>
      </c>
      <c r="Q27" s="3">
        <f>(IF(Q$23="%w/w SAR",((Q$24*10)*$B27),IF(Q$23="%w/w DM",(((Q$24*10)*($B$24/100))*$B27),IF(Q$23="kg/t SAR",(Q$24*$B27),IF(Q$23="kg/t DM",((Q$24*($B$24/100))*$B27),IF(Q$23="mg/kg SAR",((Q$24*0.001)*$B27),IF(Q$23="mg/kg DM",(((Q$24*0.001)*($B$24/100))*$B27),0)))))))*2.5</f>
        <v>13.275000000000002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3">
        <f>D8</f>
        <v>3</v>
      </c>
      <c r="B28" s="39">
        <v>150</v>
      </c>
      <c r="C28" s="3">
        <f t="shared" ref="C28:C46" si="3">IF(C$23="%w/w SAR",((C$24*10)*$B28),IF(C$23="%w/w DM",(((C$24*10)*($B$24/100))*$B28),IF(C$23="kg/t SAR",(C$24*$B28),IF(C$23="kg/t DM",((C$24*($B$24/100))*$B28),IF(C$23="mg/kg SAR",((C$24*0.001)*$B28),IF(C$23="mg/kg DM",(((C$24*0.001)*($B$24/100))*$B28),0))))))</f>
        <v>15</v>
      </c>
      <c r="D28" s="3">
        <f t="shared" ref="D28:D46" si="4">(IF(D$23="%w/w SAR",((D$24*10)*$B28),IF(D$23="%w/w DM",(((D$24*10)*($B$24/100))*$B28),IF(D$23="kg/t SAR",(D$24*$B28),IF(D$23="kg/t DM",((D$24*($B$24/100))*$B28),IF(D$23="mg/kg SAR",((D$24*0.001)*$B28),IF(D$23="mg/kg DM",(((D$24*0.001)*($B$24/100))*$B28),"0")))))))*2.291</f>
        <v>3.6083250000000002</v>
      </c>
      <c r="E28" s="3">
        <f t="shared" ref="E28:E46" si="5">(IF(E$23="%w/w SAR",((E$24*10)*$B28),IF(E$23="%w/w DM",(((E$24*10)*($B$24/100))*$B28),IF(E$23="kg/t SAR",(E$24*$B28),IF(E$23="kg/t DM",((E$24*($B$24/100))*$B28),IF(E$23="mg/kg SAR",((E$24*0.001)*$B28),IF(E$23="mg/kg DM",(((E$24*0.001)*($B$24/100))*$B28),"0")))))))*1.205</f>
        <v>14.06235</v>
      </c>
      <c r="F28" s="3">
        <f t="shared" ref="F28:F46" si="6">(IF(F$23="%w/w SAR",((F$24*10)*$B28),IF(F$23="%w/w DM",(((F$24*10)*($B$24/100))*$B28),IF(F$23="kg/t SAR",(F$24*$B28),IF(F$23="kg/t DM",((F$24*($B$24/100))*$B28),IF(F$23="mg/kg SAR",((F$24*0.001)*$B28),IF(F$23="mg/kg DM",(((F$24*0.001)*($B$24/100))*$B28),"0")))))))*1.658</f>
        <v>2.4870000000000001</v>
      </c>
      <c r="G28" s="3">
        <f t="shared" ref="G28:P46" si="7">IF(G$23="%w/w SAR",((G$24*10)*$B28),IF(G$23="%w/w DM",(((G$24*10)*($B$24/100))*$B28),IF(G$23="kg/t SAR",(G$24*$B28),IF(G$23="kg/t DM",((G$24*($B$24/100))*$B28),IF(G$23="mg/kg SAR",((G$24*0.001)*$B28),IF(G$23="mg/kg DM",(((G$24*0.001)*($B$24/100))*$B28),0))))))</f>
        <v>3.0000000000000002E-2</v>
      </c>
      <c r="H28" s="3">
        <f t="shared" si="7"/>
        <v>7.4999999999999997E-2</v>
      </c>
      <c r="I28" s="3">
        <f t="shared" si="7"/>
        <v>7.4999999999999997E-2</v>
      </c>
      <c r="J28" s="3">
        <f t="shared" si="7"/>
        <v>1.5E-3</v>
      </c>
      <c r="K28" s="3">
        <f t="shared" si="7"/>
        <v>7.5000000000000006E-3</v>
      </c>
      <c r="L28" s="3">
        <f t="shared" si="7"/>
        <v>3.0000000000000002E-2</v>
      </c>
      <c r="M28" s="3">
        <f t="shared" si="7"/>
        <v>3.0000000000000002E-2</v>
      </c>
      <c r="N28" s="3">
        <f t="shared" si="7"/>
        <v>0</v>
      </c>
      <c r="O28" s="3">
        <f t="shared" si="7"/>
        <v>0</v>
      </c>
      <c r="P28" s="3">
        <f t="shared" si="7"/>
        <v>127.5</v>
      </c>
      <c r="Q28" s="3">
        <f t="shared" ref="Q28:Q46" si="8">(IF(Q$23="%w/w SAR",((Q$24*10)*$B28),IF(Q$23="%w/w DM",(((Q$24*10)*($B$24/100))*$B28),IF(Q$23="kg/t SAR",(Q$24*$B28),IF(Q$23="kg/t DM",((Q$24*($B$24/100))*$B28),IF(Q$23="mg/kg SAR",((Q$24*0.001)*$B28),IF(Q$23="mg/kg DM",(((Q$24*0.001)*($B$24/100))*$B28),0)))))))*2.5</f>
        <v>13.275000000000002</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25">
      <c r="A29" s="33">
        <f>E8</f>
        <v>4</v>
      </c>
      <c r="B29" s="39">
        <v>150</v>
      </c>
      <c r="C29" s="3">
        <f t="shared" si="3"/>
        <v>15</v>
      </c>
      <c r="D29" s="3">
        <f t="shared" si="4"/>
        <v>3.6083250000000002</v>
      </c>
      <c r="E29" s="3">
        <f t="shared" si="5"/>
        <v>14.06235</v>
      </c>
      <c r="F29" s="3">
        <f t="shared" si="6"/>
        <v>2.4870000000000001</v>
      </c>
      <c r="G29" s="3">
        <f t="shared" si="7"/>
        <v>3.0000000000000002E-2</v>
      </c>
      <c r="H29" s="3">
        <f t="shared" si="7"/>
        <v>7.4999999999999997E-2</v>
      </c>
      <c r="I29" s="3">
        <f t="shared" si="7"/>
        <v>7.4999999999999997E-2</v>
      </c>
      <c r="J29" s="3">
        <f t="shared" si="7"/>
        <v>1.5E-3</v>
      </c>
      <c r="K29" s="3">
        <f t="shared" si="7"/>
        <v>7.5000000000000006E-3</v>
      </c>
      <c r="L29" s="3">
        <f t="shared" si="7"/>
        <v>3.0000000000000002E-2</v>
      </c>
      <c r="M29" s="3">
        <f t="shared" si="7"/>
        <v>3.0000000000000002E-2</v>
      </c>
      <c r="N29" s="3">
        <f t="shared" si="7"/>
        <v>0</v>
      </c>
      <c r="O29" s="3">
        <f t="shared" si="7"/>
        <v>0</v>
      </c>
      <c r="P29" s="3">
        <f t="shared" si="7"/>
        <v>127.5</v>
      </c>
      <c r="Q29" s="3">
        <f t="shared" si="8"/>
        <v>13.275000000000002</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x14ac:dyDescent="0.25">
      <c r="A30" s="33">
        <f>F8</f>
        <v>5</v>
      </c>
      <c r="B30" s="39">
        <v>150</v>
      </c>
      <c r="C30" s="3">
        <f t="shared" si="3"/>
        <v>15</v>
      </c>
      <c r="D30" s="3">
        <f t="shared" si="4"/>
        <v>3.6083250000000002</v>
      </c>
      <c r="E30" s="3">
        <f t="shared" si="5"/>
        <v>14.06235</v>
      </c>
      <c r="F30" s="3">
        <f t="shared" si="6"/>
        <v>2.4870000000000001</v>
      </c>
      <c r="G30" s="3">
        <f t="shared" si="7"/>
        <v>3.0000000000000002E-2</v>
      </c>
      <c r="H30" s="3">
        <f t="shared" si="7"/>
        <v>7.4999999999999997E-2</v>
      </c>
      <c r="I30" s="3">
        <f t="shared" si="7"/>
        <v>7.4999999999999997E-2</v>
      </c>
      <c r="J30" s="3">
        <f t="shared" si="7"/>
        <v>1.5E-3</v>
      </c>
      <c r="K30" s="3">
        <f t="shared" si="7"/>
        <v>7.5000000000000006E-3</v>
      </c>
      <c r="L30" s="3">
        <f t="shared" si="7"/>
        <v>3.0000000000000002E-2</v>
      </c>
      <c r="M30" s="3">
        <f t="shared" si="7"/>
        <v>3.0000000000000002E-2</v>
      </c>
      <c r="N30" s="3">
        <f t="shared" si="7"/>
        <v>0</v>
      </c>
      <c r="O30" s="3">
        <f t="shared" si="7"/>
        <v>0</v>
      </c>
      <c r="P30" s="3">
        <f t="shared" si="7"/>
        <v>127.5</v>
      </c>
      <c r="Q30" s="3">
        <f t="shared" si="8"/>
        <v>13.275000000000002</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x14ac:dyDescent="0.25">
      <c r="A31" s="33">
        <f>G8</f>
        <v>6</v>
      </c>
      <c r="B31" s="39">
        <v>150</v>
      </c>
      <c r="C31" s="3">
        <f t="shared" si="3"/>
        <v>15</v>
      </c>
      <c r="D31" s="3">
        <f t="shared" si="4"/>
        <v>3.6083250000000002</v>
      </c>
      <c r="E31" s="3">
        <f t="shared" si="5"/>
        <v>14.06235</v>
      </c>
      <c r="F31" s="3">
        <f t="shared" si="6"/>
        <v>2.4870000000000001</v>
      </c>
      <c r="G31" s="3">
        <f t="shared" si="7"/>
        <v>3.0000000000000002E-2</v>
      </c>
      <c r="H31" s="3">
        <f t="shared" si="7"/>
        <v>7.4999999999999997E-2</v>
      </c>
      <c r="I31" s="3">
        <f t="shared" si="7"/>
        <v>7.4999999999999997E-2</v>
      </c>
      <c r="J31" s="3">
        <f t="shared" si="7"/>
        <v>1.5E-3</v>
      </c>
      <c r="K31" s="3">
        <f t="shared" si="7"/>
        <v>7.5000000000000006E-3</v>
      </c>
      <c r="L31" s="3">
        <f t="shared" si="7"/>
        <v>3.0000000000000002E-2</v>
      </c>
      <c r="M31" s="3">
        <f t="shared" si="7"/>
        <v>3.0000000000000002E-2</v>
      </c>
      <c r="N31" s="3">
        <f t="shared" si="7"/>
        <v>0</v>
      </c>
      <c r="O31" s="3">
        <f t="shared" si="7"/>
        <v>0</v>
      </c>
      <c r="P31" s="3">
        <f t="shared" si="7"/>
        <v>127.5</v>
      </c>
      <c r="Q31" s="3">
        <f t="shared" si="8"/>
        <v>13.275000000000002</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x14ac:dyDescent="0.25">
      <c r="A32" s="33">
        <f>H8</f>
        <v>7</v>
      </c>
      <c r="B32" s="39">
        <v>150</v>
      </c>
      <c r="C32" s="3">
        <f t="shared" si="3"/>
        <v>15</v>
      </c>
      <c r="D32" s="3">
        <f t="shared" si="4"/>
        <v>3.6083250000000002</v>
      </c>
      <c r="E32" s="3">
        <f t="shared" si="5"/>
        <v>14.06235</v>
      </c>
      <c r="F32" s="3">
        <f t="shared" si="6"/>
        <v>2.4870000000000001</v>
      </c>
      <c r="G32" s="3">
        <f t="shared" si="7"/>
        <v>3.0000000000000002E-2</v>
      </c>
      <c r="H32" s="3">
        <f t="shared" si="7"/>
        <v>7.4999999999999997E-2</v>
      </c>
      <c r="I32" s="3">
        <f t="shared" si="7"/>
        <v>7.4999999999999997E-2</v>
      </c>
      <c r="J32" s="3">
        <f t="shared" si="7"/>
        <v>1.5E-3</v>
      </c>
      <c r="K32" s="3">
        <f t="shared" si="7"/>
        <v>7.5000000000000006E-3</v>
      </c>
      <c r="L32" s="3">
        <f t="shared" si="7"/>
        <v>3.0000000000000002E-2</v>
      </c>
      <c r="M32" s="3">
        <f t="shared" si="7"/>
        <v>3.0000000000000002E-2</v>
      </c>
      <c r="N32" s="3">
        <f t="shared" si="7"/>
        <v>0</v>
      </c>
      <c r="O32" s="3">
        <f t="shared" si="7"/>
        <v>0</v>
      </c>
      <c r="P32" s="3">
        <f t="shared" si="7"/>
        <v>127.5</v>
      </c>
      <c r="Q32" s="3">
        <f t="shared" si="8"/>
        <v>13.275000000000002</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x14ac:dyDescent="0.25">
      <c r="A33" s="33">
        <f>I8</f>
        <v>8</v>
      </c>
      <c r="B33" s="39">
        <v>150</v>
      </c>
      <c r="C33" s="3">
        <f t="shared" si="3"/>
        <v>15</v>
      </c>
      <c r="D33" s="3">
        <f t="shared" si="4"/>
        <v>3.6083250000000002</v>
      </c>
      <c r="E33" s="3">
        <f t="shared" si="5"/>
        <v>14.06235</v>
      </c>
      <c r="F33" s="3">
        <f t="shared" si="6"/>
        <v>2.4870000000000001</v>
      </c>
      <c r="G33" s="3">
        <f t="shared" si="7"/>
        <v>3.0000000000000002E-2</v>
      </c>
      <c r="H33" s="3">
        <f t="shared" si="7"/>
        <v>7.4999999999999997E-2</v>
      </c>
      <c r="I33" s="3">
        <f t="shared" si="7"/>
        <v>7.4999999999999997E-2</v>
      </c>
      <c r="J33" s="3">
        <f t="shared" si="7"/>
        <v>1.5E-3</v>
      </c>
      <c r="K33" s="3">
        <f t="shared" si="7"/>
        <v>7.5000000000000006E-3</v>
      </c>
      <c r="L33" s="3">
        <f t="shared" si="7"/>
        <v>3.0000000000000002E-2</v>
      </c>
      <c r="M33" s="3">
        <f t="shared" si="7"/>
        <v>3.0000000000000002E-2</v>
      </c>
      <c r="N33" s="3">
        <f t="shared" si="7"/>
        <v>0</v>
      </c>
      <c r="O33" s="3">
        <f t="shared" si="7"/>
        <v>0</v>
      </c>
      <c r="P33" s="3">
        <f t="shared" si="7"/>
        <v>127.5</v>
      </c>
      <c r="Q33" s="3">
        <f t="shared" si="8"/>
        <v>13.275000000000002</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x14ac:dyDescent="0.25">
      <c r="A34" s="33">
        <f>J8</f>
        <v>9</v>
      </c>
      <c r="B34" s="39">
        <v>150</v>
      </c>
      <c r="C34" s="3">
        <f t="shared" si="3"/>
        <v>15</v>
      </c>
      <c r="D34" s="3">
        <f t="shared" si="4"/>
        <v>3.6083250000000002</v>
      </c>
      <c r="E34" s="3">
        <f t="shared" si="5"/>
        <v>14.06235</v>
      </c>
      <c r="F34" s="3">
        <f t="shared" si="6"/>
        <v>2.4870000000000001</v>
      </c>
      <c r="G34" s="3">
        <f t="shared" si="7"/>
        <v>3.0000000000000002E-2</v>
      </c>
      <c r="H34" s="3">
        <f t="shared" si="7"/>
        <v>7.4999999999999997E-2</v>
      </c>
      <c r="I34" s="3">
        <f t="shared" si="7"/>
        <v>7.4999999999999997E-2</v>
      </c>
      <c r="J34" s="3">
        <f t="shared" si="7"/>
        <v>1.5E-3</v>
      </c>
      <c r="K34" s="3">
        <f t="shared" si="7"/>
        <v>7.5000000000000006E-3</v>
      </c>
      <c r="L34" s="3">
        <f t="shared" si="7"/>
        <v>3.0000000000000002E-2</v>
      </c>
      <c r="M34" s="3">
        <f t="shared" si="7"/>
        <v>3.0000000000000002E-2</v>
      </c>
      <c r="N34" s="3">
        <f t="shared" si="7"/>
        <v>0</v>
      </c>
      <c r="O34" s="3">
        <f t="shared" si="7"/>
        <v>0</v>
      </c>
      <c r="P34" s="3">
        <f t="shared" si="7"/>
        <v>127.5</v>
      </c>
      <c r="Q34" s="3">
        <f t="shared" si="8"/>
        <v>13.275000000000002</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x14ac:dyDescent="0.25">
      <c r="A35" s="33">
        <f>K8</f>
        <v>10</v>
      </c>
      <c r="B35" s="39">
        <v>150</v>
      </c>
      <c r="C35" s="3">
        <f t="shared" si="3"/>
        <v>15</v>
      </c>
      <c r="D35" s="3">
        <f t="shared" si="4"/>
        <v>3.6083250000000002</v>
      </c>
      <c r="E35" s="3">
        <f t="shared" si="5"/>
        <v>14.06235</v>
      </c>
      <c r="F35" s="3">
        <f t="shared" si="6"/>
        <v>2.4870000000000001</v>
      </c>
      <c r="G35" s="3">
        <f t="shared" si="7"/>
        <v>3.0000000000000002E-2</v>
      </c>
      <c r="H35" s="3">
        <f t="shared" si="7"/>
        <v>7.4999999999999997E-2</v>
      </c>
      <c r="I35" s="3">
        <f t="shared" si="7"/>
        <v>7.4999999999999997E-2</v>
      </c>
      <c r="J35" s="3">
        <f t="shared" si="7"/>
        <v>1.5E-3</v>
      </c>
      <c r="K35" s="3">
        <f t="shared" si="7"/>
        <v>7.5000000000000006E-3</v>
      </c>
      <c r="L35" s="3">
        <f t="shared" si="7"/>
        <v>3.0000000000000002E-2</v>
      </c>
      <c r="M35" s="3">
        <f t="shared" si="7"/>
        <v>3.0000000000000002E-2</v>
      </c>
      <c r="N35" s="3">
        <f t="shared" si="7"/>
        <v>0</v>
      </c>
      <c r="O35" s="3">
        <f t="shared" si="7"/>
        <v>0</v>
      </c>
      <c r="P35" s="3">
        <f t="shared" si="7"/>
        <v>127.5</v>
      </c>
      <c r="Q35" s="3">
        <f t="shared" si="8"/>
        <v>13.275000000000002</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x14ac:dyDescent="0.25">
      <c r="A36" s="33">
        <f>L8</f>
        <v>11</v>
      </c>
      <c r="B36" s="39">
        <v>150</v>
      </c>
      <c r="C36" s="3">
        <f t="shared" si="3"/>
        <v>15</v>
      </c>
      <c r="D36" s="3">
        <f t="shared" si="4"/>
        <v>3.6083250000000002</v>
      </c>
      <c r="E36" s="3">
        <f t="shared" si="5"/>
        <v>14.06235</v>
      </c>
      <c r="F36" s="3">
        <f t="shared" si="6"/>
        <v>2.4870000000000001</v>
      </c>
      <c r="G36" s="3">
        <f t="shared" si="7"/>
        <v>3.0000000000000002E-2</v>
      </c>
      <c r="H36" s="3">
        <f t="shared" si="7"/>
        <v>7.4999999999999997E-2</v>
      </c>
      <c r="I36" s="3">
        <f t="shared" si="7"/>
        <v>7.4999999999999997E-2</v>
      </c>
      <c r="J36" s="3">
        <f t="shared" si="7"/>
        <v>1.5E-3</v>
      </c>
      <c r="K36" s="3">
        <f t="shared" si="7"/>
        <v>7.5000000000000006E-3</v>
      </c>
      <c r="L36" s="3">
        <f t="shared" si="7"/>
        <v>3.0000000000000002E-2</v>
      </c>
      <c r="M36" s="3">
        <f t="shared" si="7"/>
        <v>3.0000000000000002E-2</v>
      </c>
      <c r="N36" s="3">
        <f t="shared" si="7"/>
        <v>0</v>
      </c>
      <c r="O36" s="3">
        <f t="shared" si="7"/>
        <v>0</v>
      </c>
      <c r="P36" s="3">
        <f t="shared" si="7"/>
        <v>127.5</v>
      </c>
      <c r="Q36" s="3">
        <f t="shared" si="8"/>
        <v>13.275000000000002</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x14ac:dyDescent="0.25">
      <c r="A37" s="33">
        <f>M8</f>
        <v>12</v>
      </c>
      <c r="B37" s="39">
        <v>150</v>
      </c>
      <c r="C37" s="3">
        <f t="shared" si="3"/>
        <v>15</v>
      </c>
      <c r="D37" s="3">
        <f t="shared" si="4"/>
        <v>3.6083250000000002</v>
      </c>
      <c r="E37" s="3">
        <f t="shared" si="5"/>
        <v>14.06235</v>
      </c>
      <c r="F37" s="3">
        <f t="shared" si="6"/>
        <v>2.4870000000000001</v>
      </c>
      <c r="G37" s="3">
        <f t="shared" si="7"/>
        <v>3.0000000000000002E-2</v>
      </c>
      <c r="H37" s="3">
        <f t="shared" si="7"/>
        <v>7.4999999999999997E-2</v>
      </c>
      <c r="I37" s="3">
        <f t="shared" si="7"/>
        <v>7.4999999999999997E-2</v>
      </c>
      <c r="J37" s="3">
        <f t="shared" si="7"/>
        <v>1.5E-3</v>
      </c>
      <c r="K37" s="3">
        <f t="shared" si="7"/>
        <v>7.5000000000000006E-3</v>
      </c>
      <c r="L37" s="3">
        <f t="shared" si="7"/>
        <v>3.0000000000000002E-2</v>
      </c>
      <c r="M37" s="3">
        <f t="shared" si="7"/>
        <v>3.0000000000000002E-2</v>
      </c>
      <c r="N37" s="3">
        <f t="shared" si="7"/>
        <v>0</v>
      </c>
      <c r="O37" s="3">
        <f t="shared" si="7"/>
        <v>0</v>
      </c>
      <c r="P37" s="3">
        <f t="shared" si="7"/>
        <v>127.5</v>
      </c>
      <c r="Q37" s="3">
        <f t="shared" si="8"/>
        <v>13.275000000000002</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25">
      <c r="A38" s="33">
        <f>N8</f>
        <v>13</v>
      </c>
      <c r="B38" s="39">
        <v>150</v>
      </c>
      <c r="C38" s="3">
        <f t="shared" si="3"/>
        <v>15</v>
      </c>
      <c r="D38" s="3">
        <f t="shared" si="4"/>
        <v>3.6083250000000002</v>
      </c>
      <c r="E38" s="3">
        <f t="shared" si="5"/>
        <v>14.06235</v>
      </c>
      <c r="F38" s="3">
        <f t="shared" si="6"/>
        <v>2.4870000000000001</v>
      </c>
      <c r="G38" s="3">
        <f t="shared" si="7"/>
        <v>3.0000000000000002E-2</v>
      </c>
      <c r="H38" s="3">
        <f t="shared" si="7"/>
        <v>7.4999999999999997E-2</v>
      </c>
      <c r="I38" s="3">
        <f t="shared" si="7"/>
        <v>7.4999999999999997E-2</v>
      </c>
      <c r="J38" s="3">
        <f t="shared" si="7"/>
        <v>1.5E-3</v>
      </c>
      <c r="K38" s="3">
        <f t="shared" si="7"/>
        <v>7.5000000000000006E-3</v>
      </c>
      <c r="L38" s="3">
        <f t="shared" si="7"/>
        <v>3.0000000000000002E-2</v>
      </c>
      <c r="M38" s="3">
        <f t="shared" si="7"/>
        <v>3.0000000000000002E-2</v>
      </c>
      <c r="N38" s="3">
        <f t="shared" si="7"/>
        <v>0</v>
      </c>
      <c r="O38" s="3">
        <f t="shared" si="7"/>
        <v>0</v>
      </c>
      <c r="P38" s="3">
        <f t="shared" si="7"/>
        <v>127.5</v>
      </c>
      <c r="Q38" s="3">
        <f t="shared" si="8"/>
        <v>13.275000000000002</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25">
      <c r="A39" s="33">
        <f>O8</f>
        <v>14</v>
      </c>
      <c r="B39" s="39">
        <v>150</v>
      </c>
      <c r="C39" s="3">
        <f t="shared" si="3"/>
        <v>15</v>
      </c>
      <c r="D39" s="3">
        <f t="shared" si="4"/>
        <v>3.6083250000000002</v>
      </c>
      <c r="E39" s="3">
        <f t="shared" si="5"/>
        <v>14.06235</v>
      </c>
      <c r="F39" s="3">
        <f t="shared" si="6"/>
        <v>2.4870000000000001</v>
      </c>
      <c r="G39" s="3">
        <f t="shared" si="7"/>
        <v>3.0000000000000002E-2</v>
      </c>
      <c r="H39" s="3">
        <f t="shared" si="7"/>
        <v>7.4999999999999997E-2</v>
      </c>
      <c r="I39" s="3">
        <f t="shared" si="7"/>
        <v>7.4999999999999997E-2</v>
      </c>
      <c r="J39" s="3">
        <f t="shared" si="7"/>
        <v>1.5E-3</v>
      </c>
      <c r="K39" s="3">
        <f t="shared" si="7"/>
        <v>7.5000000000000006E-3</v>
      </c>
      <c r="L39" s="3">
        <f t="shared" si="7"/>
        <v>3.0000000000000002E-2</v>
      </c>
      <c r="M39" s="3">
        <f t="shared" si="7"/>
        <v>3.0000000000000002E-2</v>
      </c>
      <c r="N39" s="3">
        <f t="shared" si="7"/>
        <v>0</v>
      </c>
      <c r="O39" s="3">
        <f t="shared" si="7"/>
        <v>0</v>
      </c>
      <c r="P39" s="3">
        <f t="shared" si="7"/>
        <v>127.5</v>
      </c>
      <c r="Q39" s="3">
        <f t="shared" si="8"/>
        <v>13.275000000000002</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9" priority="25" operator="equal">
      <formula>"DECREASE"</formula>
    </cfRule>
    <cfRule type="cellIs" dxfId="208" priority="26" operator="equal">
      <formula>"INCREASE"</formula>
    </cfRule>
  </conditionalFormatting>
  <conditionalFormatting sqref="B27:B46">
    <cfRule type="cellIs" dxfId="207" priority="24" operator="greaterThan">
      <formula>$B$47</formula>
    </cfRule>
  </conditionalFormatting>
  <conditionalFormatting sqref="C27:C46">
    <cfRule type="cellIs" dxfId="206" priority="23" operator="greaterThan">
      <formula>$C$47</formula>
    </cfRule>
  </conditionalFormatting>
  <conditionalFormatting sqref="C18:V18">
    <cfRule type="cellIs" dxfId="205" priority="19" operator="equal">
      <formula>0</formula>
    </cfRule>
  </conditionalFormatting>
  <conditionalFormatting sqref="C17:V17">
    <cfRule type="cellIs" dxfId="204" priority="17" operator="equal">
      <formula>0</formula>
    </cfRule>
  </conditionalFormatting>
  <conditionalFormatting sqref="C19:V19">
    <cfRule type="cellIs" dxfId="203" priority="16" operator="equal">
      <formula>0</formula>
    </cfRule>
  </conditionalFormatting>
  <conditionalFormatting sqref="V27:W46">
    <cfRule type="cellIs" dxfId="202" priority="14" operator="greaterThanOrEqual">
      <formula>"OK"</formula>
    </cfRule>
    <cfRule type="cellIs" dxfId="201" priority="15" operator="equal">
      <formula>"NOT OK"</formula>
    </cfRule>
  </conditionalFormatting>
  <conditionalFormatting sqref="G27:G46">
    <cfRule type="cellIs" dxfId="200" priority="13" operator="greaterThan">
      <formula>$G$47</formula>
    </cfRule>
  </conditionalFormatting>
  <conditionalFormatting sqref="H27:H46">
    <cfRule type="cellIs" dxfId="199" priority="12" operator="greaterThan">
      <formula>$H$47</formula>
    </cfRule>
  </conditionalFormatting>
  <conditionalFormatting sqref="I27:I46">
    <cfRule type="cellIs" dxfId="198" priority="11" operator="greaterThan">
      <formula>$I$47</formula>
    </cfRule>
  </conditionalFormatting>
  <conditionalFormatting sqref="K27:K46">
    <cfRule type="cellIs" dxfId="197" priority="9" operator="greaterThan">
      <formula>$K$47</formula>
    </cfRule>
  </conditionalFormatting>
  <conditionalFormatting sqref="L27:L46">
    <cfRule type="cellIs" dxfId="196" priority="8" operator="greaterThan">
      <formula>$L$47</formula>
    </cfRule>
  </conditionalFormatting>
  <conditionalFormatting sqref="M27:M46">
    <cfRule type="cellIs" dxfId="195" priority="7" operator="greaterThan">
      <formula>$M$47</formula>
    </cfRule>
  </conditionalFormatting>
  <conditionalFormatting sqref="P27:P46">
    <cfRule type="cellIs" dxfId="194" priority="6" operator="greaterThan">
      <formula>$P$47</formula>
    </cfRule>
  </conditionalFormatting>
  <conditionalFormatting sqref="R27:R46">
    <cfRule type="cellIs" dxfId="193" priority="5" operator="greaterThan">
      <formula>$R$47</formula>
    </cfRule>
  </conditionalFormatting>
  <conditionalFormatting sqref="S27:S46">
    <cfRule type="cellIs" dxfId="192" priority="4" operator="greaterThan">
      <formula>$S$47</formula>
    </cfRule>
  </conditionalFormatting>
  <conditionalFormatting sqref="T27:T46">
    <cfRule type="cellIs" dxfId="191" priority="3" operator="greaterThan">
      <formula>$T$47</formula>
    </cfRule>
  </conditionalFormatting>
  <conditionalFormatting sqref="U27:U46">
    <cfRule type="cellIs" dxfId="190" priority="2"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tabSelected="1" zoomScale="90" zoomScaleNormal="90" workbookViewId="0">
      <selection activeCell="S23" sqref="S23"/>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x14ac:dyDescent="0.2">
      <c r="A1" s="85" t="s">
        <v>43</v>
      </c>
      <c r="B1" s="85"/>
      <c r="C1" s="98" t="str">
        <f>'Dairy Partners'!C1:E1</f>
        <v>PAN-008568</v>
      </c>
      <c r="D1" s="98"/>
      <c r="E1" s="98"/>
      <c r="F1" s="85" t="s">
        <v>47</v>
      </c>
      <c r="G1" s="85"/>
      <c r="H1" s="99">
        <f>'Dairy Partners'!H1:J1</f>
        <v>50</v>
      </c>
      <c r="I1" s="99"/>
      <c r="J1" s="99"/>
      <c r="AB1" s="47"/>
      <c r="AC1" s="47"/>
      <c r="AD1" s="47"/>
      <c r="AE1" s="47" t="s">
        <v>91</v>
      </c>
      <c r="AF1" s="47" t="s">
        <v>92</v>
      </c>
    </row>
    <row r="2" spans="1:32" x14ac:dyDescent="0.2">
      <c r="A2" s="85" t="s">
        <v>106</v>
      </c>
      <c r="B2" s="85"/>
      <c r="C2" s="100" t="str">
        <f>'Dairy Partners'!C2:E2</f>
        <v>AB3891CX</v>
      </c>
      <c r="D2" s="98"/>
      <c r="E2" s="98"/>
      <c r="F2" s="85" t="s">
        <v>52</v>
      </c>
      <c r="G2" s="85"/>
      <c r="H2" s="88" t="s">
        <v>112</v>
      </c>
      <c r="I2" s="88"/>
      <c r="J2" s="88"/>
      <c r="AB2" s="46" t="s">
        <v>61</v>
      </c>
      <c r="AC2" s="46" t="s">
        <v>80</v>
      </c>
      <c r="AD2" s="47" t="s">
        <v>88</v>
      </c>
      <c r="AE2" s="47" t="s">
        <v>73</v>
      </c>
      <c r="AF2" s="82">
        <v>8.4</v>
      </c>
    </row>
    <row r="3" spans="1:32" x14ac:dyDescent="0.2">
      <c r="A3" s="96" t="s">
        <v>44</v>
      </c>
      <c r="B3" s="97"/>
      <c r="C3" s="99" t="str">
        <f>'Dairy Partners'!C3:E3</f>
        <v>Stepside Agri</v>
      </c>
      <c r="D3" s="99"/>
      <c r="E3" s="99"/>
      <c r="F3" s="85" t="s">
        <v>107</v>
      </c>
      <c r="G3" s="85"/>
      <c r="H3" s="88" t="s">
        <v>89</v>
      </c>
      <c r="I3" s="88"/>
      <c r="J3" s="88"/>
      <c r="AB3" s="46" t="s">
        <v>62</v>
      </c>
      <c r="AC3" s="46" t="s">
        <v>81</v>
      </c>
      <c r="AD3" s="47" t="s">
        <v>89</v>
      </c>
      <c r="AE3" s="47" t="s">
        <v>74</v>
      </c>
      <c r="AF3" s="82">
        <v>8.6</v>
      </c>
    </row>
    <row r="4" spans="1:32" x14ac:dyDescent="0.2">
      <c r="A4" s="85" t="s">
        <v>0</v>
      </c>
      <c r="B4" s="85"/>
      <c r="C4" s="99" t="str">
        <f>'Dairy Partners'!C4:E4</f>
        <v>Bryn Farm, Ferwig, Cardigan, SA43 1PL</v>
      </c>
      <c r="D4" s="99"/>
      <c r="E4" s="99"/>
      <c r="F4" s="87" t="s">
        <v>1</v>
      </c>
      <c r="G4" s="87"/>
      <c r="H4" s="88" t="s">
        <v>121</v>
      </c>
      <c r="I4" s="88"/>
      <c r="J4" s="88"/>
      <c r="AB4" s="46" t="s">
        <v>57</v>
      </c>
      <c r="AC4" s="47" t="s">
        <v>82</v>
      </c>
      <c r="AD4" s="47" t="s">
        <v>90</v>
      </c>
      <c r="AE4" s="47" t="s">
        <v>75</v>
      </c>
      <c r="AF4" s="82">
        <v>8.8000000000000007</v>
      </c>
    </row>
    <row r="5" spans="1:32" x14ac:dyDescent="0.2">
      <c r="A5" s="85" t="s">
        <v>51</v>
      </c>
      <c r="B5" s="85"/>
      <c r="C5" s="99" t="str">
        <f>'Dairy Partners'!C5:E5</f>
        <v xml:space="preserve">Ethan Banfield </v>
      </c>
      <c r="D5" s="99"/>
      <c r="E5" s="99"/>
      <c r="F5" s="85" t="s">
        <v>45</v>
      </c>
      <c r="G5" s="85"/>
      <c r="H5" s="88">
        <v>4.78</v>
      </c>
      <c r="I5" s="88"/>
      <c r="J5" s="88"/>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46"/>
      <c r="AD8" s="47"/>
      <c r="AE8" s="49" t="s">
        <v>76</v>
      </c>
      <c r="AF8" s="83">
        <v>1.4</v>
      </c>
    </row>
    <row r="9" spans="1:32"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46"/>
      <c r="AD9" s="47"/>
      <c r="AE9" s="47" t="s">
        <v>97</v>
      </c>
      <c r="AF9" s="82">
        <v>1.7</v>
      </c>
    </row>
    <row r="10" spans="1:32"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46"/>
      <c r="AD10" s="47"/>
      <c r="AE10" s="47" t="s">
        <v>98</v>
      </c>
      <c r="AF10" s="82">
        <v>2.1</v>
      </c>
    </row>
    <row r="11" spans="1:32" x14ac:dyDescent="0.2">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46"/>
      <c r="AC11" s="46"/>
      <c r="AD11" s="47"/>
      <c r="AE11" s="47" t="s">
        <v>77</v>
      </c>
      <c r="AF11" s="82">
        <v>5.9</v>
      </c>
    </row>
    <row r="12" spans="1:32"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46"/>
      <c r="AD12" s="47"/>
      <c r="AE12" s="17" t="s">
        <v>110</v>
      </c>
      <c r="AF12" s="80">
        <v>3.2</v>
      </c>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174.23054999999999</v>
      </c>
      <c r="D18" s="43">
        <f>$D28</f>
        <v>174.23054999999999</v>
      </c>
      <c r="E18" s="43">
        <f>$D29</f>
        <v>52.269165000000001</v>
      </c>
      <c r="F18" s="43">
        <f>$D30</f>
        <v>52.269165000000001</v>
      </c>
      <c r="G18" s="43">
        <f>$D31</f>
        <v>80.146052999999995</v>
      </c>
      <c r="H18" s="43">
        <f>$D32</f>
        <v>52.269165000000001</v>
      </c>
      <c r="I18" s="43">
        <f>$D33</f>
        <v>133.57675499999999</v>
      </c>
      <c r="J18" s="43">
        <f>$D34</f>
        <v>174.23054999999999</v>
      </c>
      <c r="K18" s="43">
        <f>$D35</f>
        <v>80.146052999999995</v>
      </c>
      <c r="L18" s="43">
        <f>$D36</f>
        <v>80.146052999999995</v>
      </c>
      <c r="M18" s="43">
        <f>$D37</f>
        <v>52.269165000000001</v>
      </c>
      <c r="N18" s="43">
        <f>$D38</f>
        <v>80.146052999999995</v>
      </c>
      <c r="O18" s="43">
        <f>$D39</f>
        <v>52.269165000000001</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94.330550000000002</v>
      </c>
      <c r="D19" s="43">
        <f t="shared" ref="D19:V19" si="1">D18-D17</f>
        <v>94.330550000000002</v>
      </c>
      <c r="E19" s="43">
        <f t="shared" si="1"/>
        <v>0.66916500000000667</v>
      </c>
      <c r="F19" s="43">
        <f t="shared" si="1"/>
        <v>0.66916500000000667</v>
      </c>
      <c r="G19" s="43">
        <f t="shared" si="1"/>
        <v>0.24605300000000341</v>
      </c>
      <c r="H19" s="43">
        <f t="shared" si="1"/>
        <v>0.66916500000000667</v>
      </c>
      <c r="I19" s="43">
        <f t="shared" si="1"/>
        <v>81.976754999999997</v>
      </c>
      <c r="J19" s="43">
        <f t="shared" si="1"/>
        <v>94.330550000000002</v>
      </c>
      <c r="K19" s="43">
        <f t="shared" si="1"/>
        <v>0.24605300000000341</v>
      </c>
      <c r="L19" s="43">
        <f t="shared" si="1"/>
        <v>0.24605300000000341</v>
      </c>
      <c r="M19" s="43">
        <f t="shared" si="1"/>
        <v>-27.63083499999999</v>
      </c>
      <c r="N19" s="43">
        <f t="shared" si="1"/>
        <v>0.24605300000000341</v>
      </c>
      <c r="O19" s="43">
        <f t="shared" si="1"/>
        <v>0.66916500000000667</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INCREASE</v>
      </c>
      <c r="D20" s="44" t="str">
        <f>IF($B28="","",IF(D$19&gt;=0,"INCREASE","DECREASE"))</f>
        <v>INCREASE</v>
      </c>
      <c r="E20" s="44" t="str">
        <f>IF($B29="","",IF(E$19&gt;=0,"INCREASE","DECREASE"))</f>
        <v>INCREASE</v>
      </c>
      <c r="F20" s="44" t="str">
        <f>IF($B30="","",IF(F$19&gt;=0,"INCREASE","DECREASE"))</f>
        <v>INCREASE</v>
      </c>
      <c r="G20" s="44" t="str">
        <f>IF($B31="","",IF(G$19&gt;=0,"INCREASE","DECREASE"))</f>
        <v>INCREASE</v>
      </c>
      <c r="H20" s="44" t="str">
        <f>IF($B32="","",IF(H$19&gt;=0,"INCREASE","DECREASE"))</f>
        <v>INCREASE</v>
      </c>
      <c r="I20" s="44" t="str">
        <f>IF($B33="","",IF(I$19&gt;=0,"INCREASE","DECREASE"))</f>
        <v>INCREASE</v>
      </c>
      <c r="J20" s="44" t="str">
        <f>IF($B34="","",IF(J$19&gt;=0,"INCREASE","DECREASE"))</f>
        <v>INCREASE</v>
      </c>
      <c r="K20" s="44" t="str">
        <f>IF($B35="","",IF(K$19&gt;=0,"INCREASE","DECREASE"))</f>
        <v>INCREASE</v>
      </c>
      <c r="L20" s="44" t="str">
        <f>IF($B36="","",IF(L$19&gt;=0,"INCREASE","DECREASE"))</f>
        <v>INCREASE</v>
      </c>
      <c r="M20" s="44" t="str">
        <f>IF($B37="","",IF(M$19&gt;=0,"INCREASE","DECREASE"))</f>
        <v>DECREASE</v>
      </c>
      <c r="N20" s="44" t="str">
        <f>IF($B38="","",IF(N$19&gt;=0,"INCREASE","DECREASE"))</f>
        <v>INCREASE</v>
      </c>
      <c r="O20" s="44" t="str">
        <f>IF($B39="","",IF(O$19&gt;=0,"INCREASE","DECREASE"))</f>
        <v>INCREASE</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25">
      <c r="A24" s="19"/>
      <c r="B24" s="41">
        <v>1.82</v>
      </c>
      <c r="C24" s="40">
        <v>0.05</v>
      </c>
      <c r="D24" s="40">
        <v>507</v>
      </c>
      <c r="E24" s="40">
        <v>842</v>
      </c>
      <c r="F24" s="40">
        <v>92.3</v>
      </c>
      <c r="G24" s="40">
        <v>0.2</v>
      </c>
      <c r="H24" s="40">
        <v>1.24</v>
      </c>
      <c r="I24" s="40">
        <v>0.5</v>
      </c>
      <c r="J24" s="40">
        <v>0.01</v>
      </c>
      <c r="K24" s="1">
        <v>0.05</v>
      </c>
      <c r="L24" s="40">
        <v>0.2</v>
      </c>
      <c r="M24" s="40">
        <v>0.30299999999999999</v>
      </c>
      <c r="N24" s="40"/>
      <c r="O24" s="40"/>
      <c r="P24" s="40">
        <v>588</v>
      </c>
      <c r="Q24" s="40">
        <v>130</v>
      </c>
      <c r="R24" s="40"/>
      <c r="S24" s="40"/>
      <c r="T24" s="40"/>
      <c r="U24" s="40"/>
      <c r="V24" s="40">
        <v>1331</v>
      </c>
      <c r="W24" s="40">
        <v>0.02</v>
      </c>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v>150</v>
      </c>
      <c r="C27" s="3">
        <f>IF(C$23="%w/w SAR",((C$24*10)*$B27),IF(C$23="%w/w DM",(((C$24*10)*($B$24/100))*$B27),IF(C$23="kg/t SAR",(C$24*$B27),IF(C$23="kg/t DM",((C$24*($B$24/100))*$B27),IF(C$23="mg/kg SAR",((C$24*0.001)*$B27),IF(C$23="mg/kg DM",(((C$24*0.001)*($B$24/100))*$B27),0))))))</f>
        <v>75</v>
      </c>
      <c r="D27" s="3">
        <f>(IF(D$23="%w/w SAR",((D$24*10)*$B27),IF(D$23="%w/w DM",(((D$24*10)*($B$24/100))*$B27),IF(D$23="kg/t SAR",(D$24*$B27),IF(D$23="kg/t DM",((D$24*($B$24/100))*$B27),IF(D$23="mg/kg SAR",((D$24*0.001)*$B27),IF(D$23="mg/kg DM",(((D$24*0.001)*($B$24/100))*$B27),"0")))))))*2.291</f>
        <v>174.23054999999999</v>
      </c>
      <c r="E27" s="3">
        <f>(IF(E$23="%w/w SAR",((E$24*10)*$B27),IF(E$23="%w/w DM",(((E$24*10)*($B$24/100))*$B27),IF(E$23="kg/t SAR",(E$24*$B27),IF(E$23="kg/t DM",((E$24*($B$24/100))*$B27),IF(E$23="mg/kg SAR",((E$24*0.001)*$B27),IF(E$23="mg/kg DM",(((E$24*0.001)*($B$24/100))*$B27),"0")))))))*1.205</f>
        <v>152.19150000000002</v>
      </c>
      <c r="F27" s="3">
        <f>(IF(F$23="%w/w SAR",((F$24*10)*$B27),IF(F$23="%w/w DM",(((F$24*10)*($B$24/100))*$B27),IF(F$23="kg/t SAR",(F$24*$B27),IF(F$23="kg/t DM",((F$24*($B$24/100))*$B27),IF(F$23="mg/kg SAR",((F$24*0.001)*$B27),IF(F$23="mg/kg DM",(((F$24*0.001)*($B$24/100))*$B27),"0")))))))*1.658</f>
        <v>22.955009999999998</v>
      </c>
      <c r="G27" s="3">
        <f t="shared" ref="G27:P42" si="2">IF(G$23="%w/w SAR",((G$24*10)*$B27),IF(G$23="%w/w DM",(((G$24*10)*($B$24/100))*$B27),IF(G$23="kg/t SAR",(G$24*$B27),IF(G$23="kg/t DM",((G$24*($B$24/100))*$B27),IF(G$23="mg/kg SAR",((G$24*0.001)*$B27),IF(G$23="mg/kg DM",(((G$24*0.001)*($B$24/100))*$B27),0))))))</f>
        <v>3.0000000000000002E-2</v>
      </c>
      <c r="H27" s="3">
        <f t="shared" si="2"/>
        <v>0.186</v>
      </c>
      <c r="I27" s="3">
        <f t="shared" si="2"/>
        <v>7.4999999999999997E-2</v>
      </c>
      <c r="J27" s="3">
        <f t="shared" si="2"/>
        <v>1.5E-3</v>
      </c>
      <c r="K27" s="3">
        <f t="shared" si="2"/>
        <v>7.5000000000000006E-3</v>
      </c>
      <c r="L27" s="3">
        <f t="shared" si="2"/>
        <v>3.0000000000000002E-2</v>
      </c>
      <c r="M27" s="3">
        <f t="shared" si="2"/>
        <v>4.5449999999999997E-2</v>
      </c>
      <c r="N27" s="3">
        <f t="shared" si="2"/>
        <v>0</v>
      </c>
      <c r="O27" s="3">
        <f t="shared" si="2"/>
        <v>0</v>
      </c>
      <c r="P27" s="3">
        <f t="shared" si="2"/>
        <v>88.199999999999989</v>
      </c>
      <c r="Q27" s="3">
        <f>(IF(Q$23="%w/w SAR",((Q$24*10)*$B27),IF(Q$23="%w/w DM",(((Q$24*10)*($B$24/100))*$B27),IF(Q$23="kg/t SAR",(Q$24*$B27),IF(Q$23="kg/t DM",((Q$24*($B$24/100))*$B27),IF(Q$23="mg/kg SAR",((Q$24*0.001)*$B27),IF(Q$23="mg/kg DM",(((Q$24*0.001)*($B$24/100))*$B27),0)))))))*2.5</f>
        <v>48.75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3">
        <f>D8</f>
        <v>3</v>
      </c>
      <c r="B28" s="39">
        <v>150</v>
      </c>
      <c r="C28" s="3">
        <f t="shared" ref="C28:C46" si="3">IF(C$23="%w/w SAR",((C$24*10)*$B28),IF(C$23="%w/w DM",(((C$24*10)*($B$24/100))*$B28),IF(C$23="kg/t SAR",(C$24*$B28),IF(C$23="kg/t DM",((C$24*($B$24/100))*$B28),IF(C$23="mg/kg SAR",((C$24*0.001)*$B28),IF(C$23="mg/kg DM",(((C$24*0.001)*($B$24/100))*$B28),0))))))</f>
        <v>75</v>
      </c>
      <c r="D28" s="3">
        <f t="shared" ref="D28:D46" si="4">(IF(D$23="%w/w SAR",((D$24*10)*$B28),IF(D$23="%w/w DM",(((D$24*10)*($B$24/100))*$B28),IF(D$23="kg/t SAR",(D$24*$B28),IF(D$23="kg/t DM",((D$24*($B$24/100))*$B28),IF(D$23="mg/kg SAR",((D$24*0.001)*$B28),IF(D$23="mg/kg DM",(((D$24*0.001)*($B$24/100))*$B28),"0")))))))*2.291</f>
        <v>174.23054999999999</v>
      </c>
      <c r="E28" s="3">
        <f t="shared" ref="E28:E46" si="5">(IF(E$23="%w/w SAR",((E$24*10)*$B28),IF(E$23="%w/w DM",(((E$24*10)*($B$24/100))*$B28),IF(E$23="kg/t SAR",(E$24*$B28),IF(E$23="kg/t DM",((E$24*($B$24/100))*$B28),IF(E$23="mg/kg SAR",((E$24*0.001)*$B28),IF(E$23="mg/kg DM",(((E$24*0.001)*($B$24/100))*$B28),"0")))))))*1.205</f>
        <v>152.19150000000002</v>
      </c>
      <c r="F28" s="3">
        <f t="shared" ref="F28:F46" si="6">(IF(F$23="%w/w SAR",((F$24*10)*$B28),IF(F$23="%w/w DM",(((F$24*10)*($B$24/100))*$B28),IF(F$23="kg/t SAR",(F$24*$B28),IF(F$23="kg/t DM",((F$24*($B$24/100))*$B28),IF(F$23="mg/kg SAR",((F$24*0.001)*$B28),IF(F$23="mg/kg DM",(((F$24*0.001)*($B$24/100))*$B28),"0")))))))*1.658</f>
        <v>22.955009999999998</v>
      </c>
      <c r="G28" s="3">
        <f t="shared" si="2"/>
        <v>3.0000000000000002E-2</v>
      </c>
      <c r="H28" s="3">
        <f t="shared" si="2"/>
        <v>0.186</v>
      </c>
      <c r="I28" s="3">
        <f t="shared" si="2"/>
        <v>7.4999999999999997E-2</v>
      </c>
      <c r="J28" s="3">
        <f t="shared" si="2"/>
        <v>1.5E-3</v>
      </c>
      <c r="K28" s="3">
        <f t="shared" si="2"/>
        <v>7.5000000000000006E-3</v>
      </c>
      <c r="L28" s="3">
        <f t="shared" si="2"/>
        <v>3.0000000000000002E-2</v>
      </c>
      <c r="M28" s="3">
        <f t="shared" si="2"/>
        <v>4.5449999999999997E-2</v>
      </c>
      <c r="N28" s="3">
        <f t="shared" si="2"/>
        <v>0</v>
      </c>
      <c r="O28" s="3">
        <f t="shared" si="2"/>
        <v>0</v>
      </c>
      <c r="P28" s="3">
        <f t="shared" si="2"/>
        <v>88.199999999999989</v>
      </c>
      <c r="Q28" s="3">
        <f t="shared" ref="Q28:Q46" si="7">(IF(Q$23="%w/w SAR",((Q$24*10)*$B28),IF(Q$23="%w/w DM",(((Q$24*10)*($B$24/100))*$B28),IF(Q$23="kg/t SAR",(Q$24*$B28),IF(Q$23="kg/t DM",((Q$24*($B$24/100))*$B28),IF(Q$23="mg/kg SAR",((Q$24*0.001)*$B28),IF(Q$23="mg/kg DM",(((Q$24*0.001)*($B$24/100))*$B28),0)))))))*2.5</f>
        <v>48.75</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25">
      <c r="A29" s="33">
        <f>E8</f>
        <v>4</v>
      </c>
      <c r="B29" s="39">
        <v>45</v>
      </c>
      <c r="C29" s="3">
        <f t="shared" si="3"/>
        <v>22.5</v>
      </c>
      <c r="D29" s="3">
        <f t="shared" si="4"/>
        <v>52.269165000000001</v>
      </c>
      <c r="E29" s="3">
        <f t="shared" si="5"/>
        <v>45.657450000000004</v>
      </c>
      <c r="F29" s="3">
        <f t="shared" si="6"/>
        <v>6.8865029999999985</v>
      </c>
      <c r="G29" s="3">
        <f t="shared" si="2"/>
        <v>9.0000000000000011E-3</v>
      </c>
      <c r="H29" s="3">
        <f t="shared" si="2"/>
        <v>5.5800000000000002E-2</v>
      </c>
      <c r="I29" s="3">
        <f t="shared" si="2"/>
        <v>2.2499999999999999E-2</v>
      </c>
      <c r="J29" s="3">
        <f t="shared" si="2"/>
        <v>4.5000000000000004E-4</v>
      </c>
      <c r="K29" s="3">
        <f t="shared" si="2"/>
        <v>2.2500000000000003E-3</v>
      </c>
      <c r="L29" s="3">
        <f t="shared" si="2"/>
        <v>9.0000000000000011E-3</v>
      </c>
      <c r="M29" s="3">
        <f t="shared" si="2"/>
        <v>1.3635E-2</v>
      </c>
      <c r="N29" s="3">
        <f t="shared" si="2"/>
        <v>0</v>
      </c>
      <c r="O29" s="3">
        <f t="shared" si="2"/>
        <v>0</v>
      </c>
      <c r="P29" s="3">
        <f t="shared" si="2"/>
        <v>26.459999999999997</v>
      </c>
      <c r="Q29" s="3">
        <f t="shared" si="7"/>
        <v>14.625000000000002</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25">
      <c r="A30" s="33">
        <f>F8</f>
        <v>5</v>
      </c>
      <c r="B30" s="39">
        <v>45</v>
      </c>
      <c r="C30" s="3">
        <f t="shared" si="3"/>
        <v>22.5</v>
      </c>
      <c r="D30" s="3">
        <f t="shared" si="4"/>
        <v>52.269165000000001</v>
      </c>
      <c r="E30" s="3">
        <f t="shared" si="5"/>
        <v>45.657450000000004</v>
      </c>
      <c r="F30" s="3">
        <f t="shared" si="6"/>
        <v>6.8865029999999985</v>
      </c>
      <c r="G30" s="3">
        <f t="shared" si="2"/>
        <v>9.0000000000000011E-3</v>
      </c>
      <c r="H30" s="3">
        <f t="shared" si="2"/>
        <v>5.5800000000000002E-2</v>
      </c>
      <c r="I30" s="3">
        <f t="shared" si="2"/>
        <v>2.2499999999999999E-2</v>
      </c>
      <c r="J30" s="3">
        <f t="shared" si="2"/>
        <v>4.5000000000000004E-4</v>
      </c>
      <c r="K30" s="3">
        <f t="shared" si="2"/>
        <v>2.2500000000000003E-3</v>
      </c>
      <c r="L30" s="3">
        <f t="shared" si="2"/>
        <v>9.0000000000000011E-3</v>
      </c>
      <c r="M30" s="3">
        <f t="shared" si="2"/>
        <v>1.3635E-2</v>
      </c>
      <c r="N30" s="3">
        <f t="shared" si="2"/>
        <v>0</v>
      </c>
      <c r="O30" s="3">
        <f t="shared" si="2"/>
        <v>0</v>
      </c>
      <c r="P30" s="3">
        <f t="shared" si="2"/>
        <v>26.459999999999997</v>
      </c>
      <c r="Q30" s="3">
        <f t="shared" si="7"/>
        <v>14.625000000000002</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25">
      <c r="A31" s="33">
        <f>G8</f>
        <v>6</v>
      </c>
      <c r="B31" s="39">
        <v>69</v>
      </c>
      <c r="C31" s="3">
        <f t="shared" si="3"/>
        <v>34.5</v>
      </c>
      <c r="D31" s="3">
        <f t="shared" si="4"/>
        <v>80.146052999999995</v>
      </c>
      <c r="E31" s="3">
        <f t="shared" si="5"/>
        <v>70.00809000000001</v>
      </c>
      <c r="F31" s="3">
        <f t="shared" si="6"/>
        <v>10.559304599999999</v>
      </c>
      <c r="G31" s="3">
        <f t="shared" si="2"/>
        <v>1.3800000000000002E-2</v>
      </c>
      <c r="H31" s="3">
        <f t="shared" si="2"/>
        <v>8.5559999999999997E-2</v>
      </c>
      <c r="I31" s="3">
        <f t="shared" si="2"/>
        <v>3.4500000000000003E-2</v>
      </c>
      <c r="J31" s="3">
        <f t="shared" si="2"/>
        <v>6.9000000000000008E-4</v>
      </c>
      <c r="K31" s="3">
        <f t="shared" si="2"/>
        <v>3.4500000000000004E-3</v>
      </c>
      <c r="L31" s="3">
        <f t="shared" si="2"/>
        <v>1.3800000000000002E-2</v>
      </c>
      <c r="M31" s="3">
        <f t="shared" si="2"/>
        <v>2.0906999999999999E-2</v>
      </c>
      <c r="N31" s="3">
        <f t="shared" si="2"/>
        <v>0</v>
      </c>
      <c r="O31" s="3">
        <f t="shared" si="2"/>
        <v>0</v>
      </c>
      <c r="P31" s="3">
        <f t="shared" si="2"/>
        <v>40.571999999999996</v>
      </c>
      <c r="Q31" s="3">
        <f t="shared" si="7"/>
        <v>22.425000000000001</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25">
      <c r="A32" s="33">
        <f>H8</f>
        <v>7</v>
      </c>
      <c r="B32" s="39">
        <v>45</v>
      </c>
      <c r="C32" s="3">
        <f t="shared" si="3"/>
        <v>22.5</v>
      </c>
      <c r="D32" s="3">
        <f t="shared" si="4"/>
        <v>52.269165000000001</v>
      </c>
      <c r="E32" s="3">
        <f t="shared" si="5"/>
        <v>45.657450000000004</v>
      </c>
      <c r="F32" s="3">
        <f t="shared" si="6"/>
        <v>6.8865029999999985</v>
      </c>
      <c r="G32" s="3">
        <f t="shared" si="2"/>
        <v>9.0000000000000011E-3</v>
      </c>
      <c r="H32" s="3">
        <f t="shared" si="2"/>
        <v>5.5800000000000002E-2</v>
      </c>
      <c r="I32" s="3">
        <f t="shared" si="2"/>
        <v>2.2499999999999999E-2</v>
      </c>
      <c r="J32" s="3">
        <f t="shared" si="2"/>
        <v>4.5000000000000004E-4</v>
      </c>
      <c r="K32" s="3">
        <f t="shared" si="2"/>
        <v>2.2500000000000003E-3</v>
      </c>
      <c r="L32" s="3">
        <f t="shared" si="2"/>
        <v>9.0000000000000011E-3</v>
      </c>
      <c r="M32" s="3">
        <f t="shared" si="2"/>
        <v>1.3635E-2</v>
      </c>
      <c r="N32" s="3">
        <f t="shared" si="2"/>
        <v>0</v>
      </c>
      <c r="O32" s="3">
        <f t="shared" si="2"/>
        <v>0</v>
      </c>
      <c r="P32" s="3">
        <f t="shared" si="2"/>
        <v>26.459999999999997</v>
      </c>
      <c r="Q32" s="3">
        <f t="shared" si="7"/>
        <v>14.625000000000002</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25">
      <c r="A33" s="33">
        <f>I8</f>
        <v>8</v>
      </c>
      <c r="B33" s="39">
        <v>115</v>
      </c>
      <c r="C33" s="3">
        <f t="shared" si="3"/>
        <v>57.5</v>
      </c>
      <c r="D33" s="3">
        <f t="shared" si="4"/>
        <v>133.57675499999999</v>
      </c>
      <c r="E33" s="3">
        <f t="shared" si="5"/>
        <v>116.68015000000001</v>
      </c>
      <c r="F33" s="3">
        <f t="shared" si="6"/>
        <v>17.598841</v>
      </c>
      <c r="G33" s="3">
        <f t="shared" si="2"/>
        <v>2.3E-2</v>
      </c>
      <c r="H33" s="3">
        <f t="shared" si="2"/>
        <v>0.1426</v>
      </c>
      <c r="I33" s="3">
        <f t="shared" si="2"/>
        <v>5.7500000000000002E-2</v>
      </c>
      <c r="J33" s="3">
        <f t="shared" si="2"/>
        <v>1.1500000000000002E-3</v>
      </c>
      <c r="K33" s="3">
        <f t="shared" si="2"/>
        <v>5.7499999999999999E-3</v>
      </c>
      <c r="L33" s="3">
        <f t="shared" si="2"/>
        <v>2.3E-2</v>
      </c>
      <c r="M33" s="3">
        <f t="shared" si="2"/>
        <v>3.4845000000000001E-2</v>
      </c>
      <c r="N33" s="3">
        <f t="shared" si="2"/>
        <v>0</v>
      </c>
      <c r="O33" s="3">
        <f t="shared" si="2"/>
        <v>0</v>
      </c>
      <c r="P33" s="3">
        <f t="shared" si="2"/>
        <v>67.61999999999999</v>
      </c>
      <c r="Q33" s="3">
        <f t="shared" si="7"/>
        <v>37.375</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25">
      <c r="A34" s="33">
        <f>J8</f>
        <v>9</v>
      </c>
      <c r="B34" s="39">
        <v>150</v>
      </c>
      <c r="C34" s="3">
        <f t="shared" si="3"/>
        <v>75</v>
      </c>
      <c r="D34" s="3">
        <f t="shared" si="4"/>
        <v>174.23054999999999</v>
      </c>
      <c r="E34" s="3">
        <f t="shared" si="5"/>
        <v>152.19150000000002</v>
      </c>
      <c r="F34" s="3">
        <f t="shared" si="6"/>
        <v>22.955009999999998</v>
      </c>
      <c r="G34" s="3">
        <f t="shared" si="2"/>
        <v>3.0000000000000002E-2</v>
      </c>
      <c r="H34" s="3">
        <f t="shared" si="2"/>
        <v>0.186</v>
      </c>
      <c r="I34" s="3">
        <f t="shared" si="2"/>
        <v>7.4999999999999997E-2</v>
      </c>
      <c r="J34" s="3">
        <f t="shared" si="2"/>
        <v>1.5E-3</v>
      </c>
      <c r="K34" s="3">
        <f t="shared" si="2"/>
        <v>7.5000000000000006E-3</v>
      </c>
      <c r="L34" s="3">
        <f t="shared" si="2"/>
        <v>3.0000000000000002E-2</v>
      </c>
      <c r="M34" s="3">
        <f t="shared" si="2"/>
        <v>4.5449999999999997E-2</v>
      </c>
      <c r="N34" s="3">
        <f t="shared" si="2"/>
        <v>0</v>
      </c>
      <c r="O34" s="3">
        <f t="shared" si="2"/>
        <v>0</v>
      </c>
      <c r="P34" s="3">
        <f t="shared" si="2"/>
        <v>88.199999999999989</v>
      </c>
      <c r="Q34" s="3">
        <f t="shared" si="7"/>
        <v>48.75</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25">
      <c r="A35" s="33">
        <f>K8</f>
        <v>10</v>
      </c>
      <c r="B35" s="39">
        <v>69</v>
      </c>
      <c r="C35" s="3">
        <f t="shared" si="3"/>
        <v>34.5</v>
      </c>
      <c r="D35" s="3">
        <f t="shared" si="4"/>
        <v>80.146052999999995</v>
      </c>
      <c r="E35" s="3">
        <f t="shared" si="5"/>
        <v>70.00809000000001</v>
      </c>
      <c r="F35" s="3">
        <f t="shared" si="6"/>
        <v>10.559304599999999</v>
      </c>
      <c r="G35" s="3">
        <f t="shared" si="2"/>
        <v>1.3800000000000002E-2</v>
      </c>
      <c r="H35" s="3">
        <f t="shared" si="2"/>
        <v>8.5559999999999997E-2</v>
      </c>
      <c r="I35" s="3">
        <f t="shared" si="2"/>
        <v>3.4500000000000003E-2</v>
      </c>
      <c r="J35" s="3">
        <f t="shared" si="2"/>
        <v>6.9000000000000008E-4</v>
      </c>
      <c r="K35" s="3">
        <f t="shared" si="2"/>
        <v>3.4500000000000004E-3</v>
      </c>
      <c r="L35" s="3">
        <f t="shared" si="2"/>
        <v>1.3800000000000002E-2</v>
      </c>
      <c r="M35" s="3">
        <f t="shared" si="2"/>
        <v>2.0906999999999999E-2</v>
      </c>
      <c r="N35" s="3">
        <f t="shared" si="2"/>
        <v>0</v>
      </c>
      <c r="O35" s="3">
        <f t="shared" si="2"/>
        <v>0</v>
      </c>
      <c r="P35" s="3">
        <f t="shared" si="2"/>
        <v>40.571999999999996</v>
      </c>
      <c r="Q35" s="3">
        <f t="shared" si="7"/>
        <v>22.425000000000001</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25">
      <c r="A36" s="33">
        <f>L8</f>
        <v>11</v>
      </c>
      <c r="B36" s="39">
        <v>69</v>
      </c>
      <c r="C36" s="3">
        <f t="shared" si="3"/>
        <v>34.5</v>
      </c>
      <c r="D36" s="3">
        <f t="shared" si="4"/>
        <v>80.146052999999995</v>
      </c>
      <c r="E36" s="3">
        <f t="shared" si="5"/>
        <v>70.00809000000001</v>
      </c>
      <c r="F36" s="3">
        <f t="shared" si="6"/>
        <v>10.559304599999999</v>
      </c>
      <c r="G36" s="3">
        <f t="shared" si="2"/>
        <v>1.3800000000000002E-2</v>
      </c>
      <c r="H36" s="3">
        <f t="shared" si="2"/>
        <v>8.5559999999999997E-2</v>
      </c>
      <c r="I36" s="3">
        <f t="shared" si="2"/>
        <v>3.4500000000000003E-2</v>
      </c>
      <c r="J36" s="3">
        <f t="shared" si="2"/>
        <v>6.9000000000000008E-4</v>
      </c>
      <c r="K36" s="3">
        <f t="shared" si="2"/>
        <v>3.4500000000000004E-3</v>
      </c>
      <c r="L36" s="3">
        <f t="shared" si="2"/>
        <v>1.3800000000000002E-2</v>
      </c>
      <c r="M36" s="3">
        <f t="shared" si="2"/>
        <v>2.0906999999999999E-2</v>
      </c>
      <c r="N36" s="3">
        <f t="shared" si="2"/>
        <v>0</v>
      </c>
      <c r="O36" s="3">
        <f t="shared" si="2"/>
        <v>0</v>
      </c>
      <c r="P36" s="3">
        <f t="shared" si="2"/>
        <v>40.571999999999996</v>
      </c>
      <c r="Q36" s="3">
        <f t="shared" si="7"/>
        <v>22.425000000000001</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25">
      <c r="A37" s="33">
        <f>M8</f>
        <v>12</v>
      </c>
      <c r="B37" s="39">
        <v>45</v>
      </c>
      <c r="C37" s="3">
        <f t="shared" si="3"/>
        <v>22.5</v>
      </c>
      <c r="D37" s="3">
        <f t="shared" si="4"/>
        <v>52.269165000000001</v>
      </c>
      <c r="E37" s="3">
        <f t="shared" si="5"/>
        <v>45.657450000000004</v>
      </c>
      <c r="F37" s="3">
        <f t="shared" si="6"/>
        <v>6.8865029999999985</v>
      </c>
      <c r="G37" s="3">
        <f t="shared" si="2"/>
        <v>9.0000000000000011E-3</v>
      </c>
      <c r="H37" s="3">
        <f t="shared" si="2"/>
        <v>5.5800000000000002E-2</v>
      </c>
      <c r="I37" s="3">
        <f t="shared" si="2"/>
        <v>2.2499999999999999E-2</v>
      </c>
      <c r="J37" s="3">
        <f t="shared" si="2"/>
        <v>4.5000000000000004E-4</v>
      </c>
      <c r="K37" s="3">
        <f t="shared" si="2"/>
        <v>2.2500000000000003E-3</v>
      </c>
      <c r="L37" s="3">
        <f t="shared" si="2"/>
        <v>9.0000000000000011E-3</v>
      </c>
      <c r="M37" s="3">
        <f t="shared" si="2"/>
        <v>1.3635E-2</v>
      </c>
      <c r="N37" s="3">
        <f t="shared" si="2"/>
        <v>0</v>
      </c>
      <c r="O37" s="3">
        <f t="shared" si="2"/>
        <v>0</v>
      </c>
      <c r="P37" s="3">
        <f t="shared" si="2"/>
        <v>26.459999999999997</v>
      </c>
      <c r="Q37" s="3">
        <f t="shared" si="7"/>
        <v>14.625000000000002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25">
      <c r="A38" s="33">
        <f>N8</f>
        <v>13</v>
      </c>
      <c r="B38" s="39">
        <v>69</v>
      </c>
      <c r="C38" s="3">
        <f t="shared" si="3"/>
        <v>34.5</v>
      </c>
      <c r="D38" s="3">
        <f t="shared" si="4"/>
        <v>80.146052999999995</v>
      </c>
      <c r="E38" s="3">
        <f t="shared" si="5"/>
        <v>70.00809000000001</v>
      </c>
      <c r="F38" s="3">
        <f t="shared" si="6"/>
        <v>10.559304599999999</v>
      </c>
      <c r="G38" s="3">
        <f t="shared" si="2"/>
        <v>1.3800000000000002E-2</v>
      </c>
      <c r="H38" s="3">
        <f t="shared" si="2"/>
        <v>8.5559999999999997E-2</v>
      </c>
      <c r="I38" s="3">
        <f t="shared" si="2"/>
        <v>3.4500000000000003E-2</v>
      </c>
      <c r="J38" s="3">
        <f t="shared" si="2"/>
        <v>6.9000000000000008E-4</v>
      </c>
      <c r="K38" s="3">
        <f t="shared" si="2"/>
        <v>3.4500000000000004E-3</v>
      </c>
      <c r="L38" s="3">
        <f t="shared" si="2"/>
        <v>1.3800000000000002E-2</v>
      </c>
      <c r="M38" s="3">
        <f t="shared" si="2"/>
        <v>2.0906999999999999E-2</v>
      </c>
      <c r="N38" s="3">
        <f t="shared" si="2"/>
        <v>0</v>
      </c>
      <c r="O38" s="3">
        <f t="shared" si="2"/>
        <v>0</v>
      </c>
      <c r="P38" s="3">
        <f t="shared" si="2"/>
        <v>40.571999999999996</v>
      </c>
      <c r="Q38" s="3">
        <f t="shared" si="7"/>
        <v>22.425000000000001</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25">
      <c r="A39" s="33">
        <f>O8</f>
        <v>14</v>
      </c>
      <c r="B39" s="39">
        <v>45</v>
      </c>
      <c r="C39" s="3">
        <f t="shared" si="3"/>
        <v>22.5</v>
      </c>
      <c r="D39" s="3">
        <f t="shared" si="4"/>
        <v>52.269165000000001</v>
      </c>
      <c r="E39" s="3">
        <f t="shared" si="5"/>
        <v>45.657450000000004</v>
      </c>
      <c r="F39" s="3">
        <f t="shared" si="6"/>
        <v>6.8865029999999985</v>
      </c>
      <c r="G39" s="3">
        <f t="shared" si="2"/>
        <v>9.0000000000000011E-3</v>
      </c>
      <c r="H39" s="3">
        <f t="shared" si="2"/>
        <v>5.5800000000000002E-2</v>
      </c>
      <c r="I39" s="3">
        <f t="shared" si="2"/>
        <v>2.2499999999999999E-2</v>
      </c>
      <c r="J39" s="3">
        <f t="shared" si="2"/>
        <v>4.5000000000000004E-4</v>
      </c>
      <c r="K39" s="3">
        <f t="shared" si="2"/>
        <v>2.2500000000000003E-3</v>
      </c>
      <c r="L39" s="3">
        <f t="shared" si="2"/>
        <v>9.0000000000000011E-3</v>
      </c>
      <c r="M39" s="3">
        <f t="shared" si="2"/>
        <v>1.3635E-2</v>
      </c>
      <c r="N39" s="3">
        <f t="shared" si="2"/>
        <v>0</v>
      </c>
      <c r="O39" s="3">
        <f t="shared" si="2"/>
        <v>0</v>
      </c>
      <c r="P39" s="3">
        <f t="shared" si="2"/>
        <v>26.459999999999997</v>
      </c>
      <c r="Q39" s="3">
        <f t="shared" si="7"/>
        <v>14.625000000000002</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88" priority="20" operator="equal">
      <formula>"DECREASE"</formula>
    </cfRule>
    <cfRule type="cellIs" dxfId="187" priority="21" operator="equal">
      <formula>"INCREASE"</formula>
    </cfRule>
  </conditionalFormatting>
  <conditionalFormatting sqref="B27:B46">
    <cfRule type="cellIs" dxfId="186" priority="19" operator="greaterThan">
      <formula>$B$47</formula>
    </cfRule>
  </conditionalFormatting>
  <conditionalFormatting sqref="C27:C46">
    <cfRule type="cellIs" dxfId="185" priority="18" operator="greaterThan">
      <formula>$C$47</formula>
    </cfRule>
  </conditionalFormatting>
  <conditionalFormatting sqref="C18:V18">
    <cfRule type="cellIs" dxfId="184" priority="17" operator="equal">
      <formula>0</formula>
    </cfRule>
  </conditionalFormatting>
  <conditionalFormatting sqref="C17:V17">
    <cfRule type="cellIs" dxfId="183" priority="16" operator="equal">
      <formula>0</formula>
    </cfRule>
  </conditionalFormatting>
  <conditionalFormatting sqref="C19:V19">
    <cfRule type="cellIs" dxfId="182" priority="15" operator="equal">
      <formula>0</formula>
    </cfRule>
  </conditionalFormatting>
  <conditionalFormatting sqref="V27:W46">
    <cfRule type="cellIs" dxfId="181" priority="13" operator="greaterThanOrEqual">
      <formula>"OK"</formula>
    </cfRule>
    <cfRule type="cellIs" dxfId="180" priority="14" operator="equal">
      <formula>"NOT OK"</formula>
    </cfRule>
  </conditionalFormatting>
  <conditionalFormatting sqref="G27:G46">
    <cfRule type="cellIs" dxfId="179" priority="12" operator="greaterThan">
      <formula>$G$47</formula>
    </cfRule>
  </conditionalFormatting>
  <conditionalFormatting sqref="H27:H46">
    <cfRule type="cellIs" dxfId="178" priority="11" operator="greaterThan">
      <formula>$H$47</formula>
    </cfRule>
  </conditionalFormatting>
  <conditionalFormatting sqref="I27:I46">
    <cfRule type="cellIs" dxfId="177" priority="10" operator="greaterThan">
      <formula>$I$47</formula>
    </cfRule>
  </conditionalFormatting>
  <conditionalFormatting sqref="K27:K46">
    <cfRule type="cellIs" dxfId="176" priority="9" operator="greaterThan">
      <formula>$K$47</formula>
    </cfRule>
  </conditionalFormatting>
  <conditionalFormatting sqref="L27:L46">
    <cfRule type="cellIs" dxfId="175" priority="8" operator="greaterThan">
      <formula>$L$47</formula>
    </cfRule>
  </conditionalFormatting>
  <conditionalFormatting sqref="M27:M46">
    <cfRule type="cellIs" dxfId="174" priority="7" operator="greaterThan">
      <formula>$M$47</formula>
    </cfRule>
  </conditionalFormatting>
  <conditionalFormatting sqref="P27:P46">
    <cfRule type="cellIs" dxfId="173" priority="6" operator="greaterThan">
      <formula>$P$47</formula>
    </cfRule>
  </conditionalFormatting>
  <conditionalFormatting sqref="R27:R46">
    <cfRule type="cellIs" dxfId="172" priority="5" operator="greaterThan">
      <formula>$R$47</formula>
    </cfRule>
  </conditionalFormatting>
  <conditionalFormatting sqref="S27:S46">
    <cfRule type="cellIs" dxfId="171" priority="4" operator="greaterThan">
      <formula>$S$47</formula>
    </cfRule>
  </conditionalFormatting>
  <conditionalFormatting sqref="T27:T46">
    <cfRule type="cellIs" dxfId="170" priority="3" operator="greaterThan">
      <formula>$T$47</formula>
    </cfRule>
  </conditionalFormatting>
  <conditionalFormatting sqref="U27:U46">
    <cfRule type="cellIs" dxfId="169" priority="2"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67" priority="20" operator="equal">
      <formula>"DECREASE"</formula>
    </cfRule>
    <cfRule type="cellIs" dxfId="166" priority="21" operator="equal">
      <formula>"INCREASE"</formula>
    </cfRule>
  </conditionalFormatting>
  <conditionalFormatting sqref="B27:B46">
    <cfRule type="cellIs" dxfId="165" priority="19" operator="greaterThan">
      <formula>$B$47</formula>
    </cfRule>
  </conditionalFormatting>
  <conditionalFormatting sqref="C27:C46">
    <cfRule type="cellIs" dxfId="164" priority="18" operator="greaterThan">
      <formula>$C$47</formula>
    </cfRule>
  </conditionalFormatting>
  <conditionalFormatting sqref="C18:V18">
    <cfRule type="cellIs" dxfId="163" priority="17" operator="equal">
      <formula>0</formula>
    </cfRule>
  </conditionalFormatting>
  <conditionalFormatting sqref="C17:V17">
    <cfRule type="cellIs" dxfId="162" priority="16" operator="equal">
      <formula>0</formula>
    </cfRule>
  </conditionalFormatting>
  <conditionalFormatting sqref="C19:V19">
    <cfRule type="cellIs" dxfId="161" priority="15" operator="equal">
      <formula>0</formula>
    </cfRule>
  </conditionalFormatting>
  <conditionalFormatting sqref="V27:W46">
    <cfRule type="cellIs" dxfId="160" priority="13" operator="greaterThanOrEqual">
      <formula>"OK"</formula>
    </cfRule>
    <cfRule type="cellIs" dxfId="159" priority="14" operator="equal">
      <formula>"NOT OK"</formula>
    </cfRule>
  </conditionalFormatting>
  <conditionalFormatting sqref="G27:G46">
    <cfRule type="cellIs" dxfId="158" priority="12" operator="greaterThan">
      <formula>$G$47</formula>
    </cfRule>
  </conditionalFormatting>
  <conditionalFormatting sqref="H27:H46">
    <cfRule type="cellIs" dxfId="157" priority="11" operator="greaterThan">
      <formula>$H$47</formula>
    </cfRule>
  </conditionalFormatting>
  <conditionalFormatting sqref="I27:I46">
    <cfRule type="cellIs" dxfId="156" priority="10" operator="greaterThan">
      <formula>$I$47</formula>
    </cfRule>
  </conditionalFormatting>
  <conditionalFormatting sqref="K27:K46">
    <cfRule type="cellIs" dxfId="155" priority="9" operator="greaterThan">
      <formula>$K$47</formula>
    </cfRule>
  </conditionalFormatting>
  <conditionalFormatting sqref="L27:L46">
    <cfRule type="cellIs" dxfId="154" priority="8" operator="greaterThan">
      <formula>$L$47</formula>
    </cfRule>
  </conditionalFormatting>
  <conditionalFormatting sqref="M27:M46">
    <cfRule type="cellIs" dxfId="153" priority="7" operator="greaterThan">
      <formula>$M$47</formula>
    </cfRule>
  </conditionalFormatting>
  <conditionalFormatting sqref="P27:P46">
    <cfRule type="cellIs" dxfId="152" priority="6" operator="greaterThan">
      <formula>$P$47</formula>
    </cfRule>
  </conditionalFormatting>
  <conditionalFormatting sqref="R27:R46">
    <cfRule type="cellIs" dxfId="151" priority="5" operator="greaterThan">
      <formula>$R$47</formula>
    </cfRule>
  </conditionalFormatting>
  <conditionalFormatting sqref="S27:S46">
    <cfRule type="cellIs" dxfId="150" priority="4" operator="greaterThan">
      <formula>$S$47</formula>
    </cfRule>
  </conditionalFormatting>
  <conditionalFormatting sqref="T27:T46">
    <cfRule type="cellIs" dxfId="149" priority="3" operator="greaterThan">
      <formula>$T$47</formula>
    </cfRule>
  </conditionalFormatting>
  <conditionalFormatting sqref="U27:U46">
    <cfRule type="cellIs" dxfId="148" priority="2"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16384:16384"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25">
      <c r="C21" s="14"/>
      <c r="D21" s="18"/>
      <c r="E21" s="18"/>
      <c r="F21" s="18"/>
    </row>
    <row r="22" spans="1:32 16384:16384"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c r="XFD23" s="37"/>
    </row>
    <row r="24" spans="1:32 16384:16384"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16384:16384"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16384:16384"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16384:16384"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16384:16384"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46" priority="20" operator="equal">
      <formula>"DECREASE"</formula>
    </cfRule>
    <cfRule type="cellIs" dxfId="145" priority="21" operator="equal">
      <formula>"INCREASE"</formula>
    </cfRule>
  </conditionalFormatting>
  <conditionalFormatting sqref="B27:B46">
    <cfRule type="cellIs" dxfId="144" priority="19" operator="greaterThan">
      <formula>$B$47</formula>
    </cfRule>
  </conditionalFormatting>
  <conditionalFormatting sqref="C27:C46">
    <cfRule type="cellIs" dxfId="143" priority="18" operator="greaterThan">
      <formula>$C$47</formula>
    </cfRule>
  </conditionalFormatting>
  <conditionalFormatting sqref="C18:V18">
    <cfRule type="cellIs" dxfId="142" priority="17" operator="equal">
      <formula>0</formula>
    </cfRule>
  </conditionalFormatting>
  <conditionalFormatting sqref="C17:V17">
    <cfRule type="cellIs" dxfId="141" priority="16" operator="equal">
      <formula>0</formula>
    </cfRule>
  </conditionalFormatting>
  <conditionalFormatting sqref="C19:V19">
    <cfRule type="cellIs" dxfId="140" priority="15" operator="equal">
      <formula>0</formula>
    </cfRule>
  </conditionalFormatting>
  <conditionalFormatting sqref="V27:W46">
    <cfRule type="cellIs" dxfId="139" priority="13" operator="greaterThanOrEqual">
      <formula>"OK"</formula>
    </cfRule>
    <cfRule type="cellIs" dxfId="138" priority="14" operator="equal">
      <formula>"NOT OK"</formula>
    </cfRule>
  </conditionalFormatting>
  <conditionalFormatting sqref="G27:G46">
    <cfRule type="cellIs" dxfId="137" priority="12" operator="greaterThan">
      <formula>$G$47</formula>
    </cfRule>
  </conditionalFormatting>
  <conditionalFormatting sqref="H27:H46">
    <cfRule type="cellIs" dxfId="136" priority="11" operator="greaterThan">
      <formula>$H$47</formula>
    </cfRule>
  </conditionalFormatting>
  <conditionalFormatting sqref="I27:I46">
    <cfRule type="cellIs" dxfId="135" priority="10" operator="greaterThan">
      <formula>$I$47</formula>
    </cfRule>
  </conditionalFormatting>
  <conditionalFormatting sqref="K27:K46">
    <cfRule type="cellIs" dxfId="134" priority="9" operator="greaterThan">
      <formula>$K$47</formula>
    </cfRule>
  </conditionalFormatting>
  <conditionalFormatting sqref="L27:L46">
    <cfRule type="cellIs" dxfId="133" priority="8" operator="greaterThan">
      <formula>$L$47</formula>
    </cfRule>
  </conditionalFormatting>
  <conditionalFormatting sqref="M27:M46">
    <cfRule type="cellIs" dxfId="132" priority="7" operator="greaterThan">
      <formula>$M$47</formula>
    </cfRule>
  </conditionalFormatting>
  <conditionalFormatting sqref="P27:P46">
    <cfRule type="cellIs" dxfId="131" priority="6" operator="greaterThan">
      <formula>$P$47</formula>
    </cfRule>
  </conditionalFormatting>
  <conditionalFormatting sqref="R27:R46">
    <cfRule type="cellIs" dxfId="130" priority="5" operator="greaterThan">
      <formula>$R$47</formula>
    </cfRule>
  </conditionalFormatting>
  <conditionalFormatting sqref="S27:S46">
    <cfRule type="cellIs" dxfId="129" priority="4" operator="greaterThan">
      <formula>$S$47</formula>
    </cfRule>
  </conditionalFormatting>
  <conditionalFormatting sqref="T27:T46">
    <cfRule type="cellIs" dxfId="128" priority="3" operator="greaterThan">
      <formula>$T$47</formula>
    </cfRule>
  </conditionalFormatting>
  <conditionalFormatting sqref="U27:U46">
    <cfRule type="cellIs" dxfId="127" priority="2"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25" priority="20" operator="equal">
      <formula>"DECREASE"</formula>
    </cfRule>
    <cfRule type="cellIs" dxfId="124" priority="21" operator="equal">
      <formula>"INCREASE"</formula>
    </cfRule>
  </conditionalFormatting>
  <conditionalFormatting sqref="B27:B46">
    <cfRule type="cellIs" dxfId="123" priority="19" operator="greaterThan">
      <formula>$B$47</formula>
    </cfRule>
  </conditionalFormatting>
  <conditionalFormatting sqref="C27:C46">
    <cfRule type="cellIs" dxfId="122" priority="18" operator="greaterThan">
      <formula>$C$47</formula>
    </cfRule>
  </conditionalFormatting>
  <conditionalFormatting sqref="C18:V18">
    <cfRule type="cellIs" dxfId="121" priority="17" operator="equal">
      <formula>0</formula>
    </cfRule>
  </conditionalFormatting>
  <conditionalFormatting sqref="C17:V17">
    <cfRule type="cellIs" dxfId="120" priority="16" operator="equal">
      <formula>0</formula>
    </cfRule>
  </conditionalFormatting>
  <conditionalFormatting sqref="C19:V19">
    <cfRule type="cellIs" dxfId="119" priority="15" operator="equal">
      <formula>0</formula>
    </cfRule>
  </conditionalFormatting>
  <conditionalFormatting sqref="V27:W46">
    <cfRule type="cellIs" dxfId="118" priority="13" operator="greaterThanOrEqual">
      <formula>"OK"</formula>
    </cfRule>
    <cfRule type="cellIs" dxfId="117" priority="14" operator="equal">
      <formula>"NOT OK"</formula>
    </cfRule>
  </conditionalFormatting>
  <conditionalFormatting sqref="G27:G46">
    <cfRule type="cellIs" dxfId="116" priority="12" operator="greaterThan">
      <formula>$G$47</formula>
    </cfRule>
  </conditionalFormatting>
  <conditionalFormatting sqref="H27:H46">
    <cfRule type="cellIs" dxfId="115" priority="11" operator="greaterThan">
      <formula>$H$47</formula>
    </cfRule>
  </conditionalFormatting>
  <conditionalFormatting sqref="I27:I46">
    <cfRule type="cellIs" dxfId="114" priority="10" operator="greaterThan">
      <formula>$I$47</formula>
    </cfRule>
  </conditionalFormatting>
  <conditionalFormatting sqref="K27:K46">
    <cfRule type="cellIs" dxfId="113" priority="9" operator="greaterThan">
      <formula>$K$47</formula>
    </cfRule>
  </conditionalFormatting>
  <conditionalFormatting sqref="L27:L46">
    <cfRule type="cellIs" dxfId="112" priority="8" operator="greaterThan">
      <formula>$L$47</formula>
    </cfRule>
  </conditionalFormatting>
  <conditionalFormatting sqref="M27:M46">
    <cfRule type="cellIs" dxfId="111" priority="7" operator="greaterThan">
      <formula>$M$47</formula>
    </cfRule>
  </conditionalFormatting>
  <conditionalFormatting sqref="P27:P46">
    <cfRule type="cellIs" dxfId="110" priority="6" operator="greaterThan">
      <formula>$P$47</formula>
    </cfRule>
  </conditionalFormatting>
  <conditionalFormatting sqref="R27:R46">
    <cfRule type="cellIs" dxfId="109" priority="5" operator="greaterThan">
      <formula>$R$47</formula>
    </cfRule>
  </conditionalFormatting>
  <conditionalFormatting sqref="S27:S46">
    <cfRule type="cellIs" dxfId="108" priority="4" operator="greaterThan">
      <formula>$S$47</formula>
    </cfRule>
  </conditionalFormatting>
  <conditionalFormatting sqref="T27:T46">
    <cfRule type="cellIs" dxfId="107" priority="3" operator="greaterThan">
      <formula>$T$47</formula>
    </cfRule>
  </conditionalFormatting>
  <conditionalFormatting sqref="U27:U46">
    <cfRule type="cellIs" dxfId="106" priority="2"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104" priority="20" operator="equal">
      <formula>"DECREASE"</formula>
    </cfRule>
    <cfRule type="cellIs" dxfId="103" priority="21" operator="equal">
      <formula>"INCREASE"</formula>
    </cfRule>
  </conditionalFormatting>
  <conditionalFormatting sqref="B27:B46">
    <cfRule type="cellIs" dxfId="102" priority="19" operator="greaterThan">
      <formula>$B$47</formula>
    </cfRule>
  </conditionalFormatting>
  <conditionalFormatting sqref="C27:C46">
    <cfRule type="cellIs" dxfId="101" priority="18" operator="greaterThan">
      <formula>$C$47</formula>
    </cfRule>
  </conditionalFormatting>
  <conditionalFormatting sqref="C18:V18">
    <cfRule type="cellIs" dxfId="100" priority="17" operator="equal">
      <formula>0</formula>
    </cfRule>
  </conditionalFormatting>
  <conditionalFormatting sqref="C17:V17">
    <cfRule type="cellIs" dxfId="99" priority="16" operator="equal">
      <formula>0</formula>
    </cfRule>
  </conditionalFormatting>
  <conditionalFormatting sqref="C19:V19">
    <cfRule type="cellIs" dxfId="98" priority="15" operator="equal">
      <formula>0</formula>
    </cfRule>
  </conditionalFormatting>
  <conditionalFormatting sqref="V27:W46">
    <cfRule type="cellIs" dxfId="97" priority="13" operator="greaterThanOrEqual">
      <formula>"OK"</formula>
    </cfRule>
    <cfRule type="cellIs" dxfId="96" priority="14" operator="equal">
      <formula>"NOT OK"</formula>
    </cfRule>
  </conditionalFormatting>
  <conditionalFormatting sqref="G27:G46">
    <cfRule type="cellIs" dxfId="95" priority="12" operator="greaterThan">
      <formula>$G$47</formula>
    </cfRule>
  </conditionalFormatting>
  <conditionalFormatting sqref="H27:H46">
    <cfRule type="cellIs" dxfId="94" priority="11" operator="greaterThan">
      <formula>$H$47</formula>
    </cfRule>
  </conditionalFormatting>
  <conditionalFormatting sqref="I27:I46">
    <cfRule type="cellIs" dxfId="93" priority="10"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85" t="s">
        <v>43</v>
      </c>
      <c r="B1" s="85"/>
      <c r="C1" s="98" t="str">
        <f>'Dairy Partners'!C1:E1</f>
        <v>PAN-008568</v>
      </c>
      <c r="D1" s="98"/>
      <c r="E1" s="98"/>
      <c r="F1" s="85" t="s">
        <v>47</v>
      </c>
      <c r="G1" s="85"/>
      <c r="H1" s="99">
        <f>'Dairy Partners'!H1:J1</f>
        <v>50</v>
      </c>
      <c r="I1" s="99"/>
      <c r="J1" s="99"/>
      <c r="AB1" s="45"/>
      <c r="AC1" s="45"/>
      <c r="AD1" s="45"/>
      <c r="AE1" s="45" t="s">
        <v>91</v>
      </c>
      <c r="AF1" s="45" t="s">
        <v>92</v>
      </c>
    </row>
    <row r="2" spans="1:32" ht="14.25" x14ac:dyDescent="0.2">
      <c r="A2" s="85" t="s">
        <v>106</v>
      </c>
      <c r="B2" s="85"/>
      <c r="C2" s="100" t="str">
        <f>'Dairy Partners'!C2:E2</f>
        <v>AB3891CX</v>
      </c>
      <c r="D2" s="98"/>
      <c r="E2" s="98"/>
      <c r="F2" s="85" t="s">
        <v>52</v>
      </c>
      <c r="G2" s="85"/>
      <c r="H2" s="88"/>
      <c r="I2" s="88"/>
      <c r="J2" s="88"/>
      <c r="AB2" s="46" t="s">
        <v>61</v>
      </c>
      <c r="AC2" s="46" t="s">
        <v>80</v>
      </c>
      <c r="AD2" s="45" t="s">
        <v>88</v>
      </c>
      <c r="AE2" s="45" t="s">
        <v>73</v>
      </c>
      <c r="AF2" s="45">
        <v>8.4</v>
      </c>
    </row>
    <row r="3" spans="1:32" ht="14.25" x14ac:dyDescent="0.2">
      <c r="A3" s="96" t="s">
        <v>44</v>
      </c>
      <c r="B3" s="97"/>
      <c r="C3" s="99" t="str">
        <f>'Dairy Partners'!C3:E3</f>
        <v>Stepside Agri</v>
      </c>
      <c r="D3" s="99"/>
      <c r="E3" s="99"/>
      <c r="F3" s="85" t="s">
        <v>107</v>
      </c>
      <c r="G3" s="85"/>
      <c r="H3" s="88"/>
      <c r="I3" s="88"/>
      <c r="J3" s="88"/>
      <c r="AB3" s="46" t="s">
        <v>62</v>
      </c>
      <c r="AC3" s="46" t="s">
        <v>81</v>
      </c>
      <c r="AD3" s="45" t="s">
        <v>89</v>
      </c>
      <c r="AE3" s="45" t="s">
        <v>74</v>
      </c>
      <c r="AF3" s="45">
        <v>8.6</v>
      </c>
    </row>
    <row r="4" spans="1:32" ht="14.25" x14ac:dyDescent="0.2">
      <c r="A4" s="85" t="s">
        <v>0</v>
      </c>
      <c r="B4" s="85"/>
      <c r="C4" s="99" t="str">
        <f>'Dairy Partners'!C4:E4</f>
        <v>Bryn Farm, Ferwig, Cardigan, SA43 1PL</v>
      </c>
      <c r="D4" s="99"/>
      <c r="E4" s="99"/>
      <c r="F4" s="87" t="s">
        <v>1</v>
      </c>
      <c r="G4" s="87"/>
      <c r="H4" s="88"/>
      <c r="I4" s="88"/>
      <c r="J4" s="88"/>
      <c r="AB4" s="46" t="s">
        <v>57</v>
      </c>
      <c r="AC4" s="47" t="s">
        <v>82</v>
      </c>
      <c r="AD4" s="45" t="s">
        <v>90</v>
      </c>
      <c r="AE4" s="45" t="s">
        <v>75</v>
      </c>
      <c r="AF4" s="45">
        <v>8.8000000000000007</v>
      </c>
    </row>
    <row r="5" spans="1:32" ht="14.25" x14ac:dyDescent="0.2">
      <c r="A5" s="85" t="s">
        <v>51</v>
      </c>
      <c r="B5" s="85"/>
      <c r="C5" s="99" t="str">
        <f>'Dairy Partners'!C5:E5</f>
        <v xml:space="preserve">Ethan Banfield </v>
      </c>
      <c r="D5" s="99"/>
      <c r="E5" s="99"/>
      <c r="F5" s="85" t="s">
        <v>45</v>
      </c>
      <c r="G5" s="85"/>
      <c r="H5" s="88"/>
      <c r="I5" s="88"/>
      <c r="J5" s="88"/>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86" t="s">
        <v>68</v>
      </c>
      <c r="B7" s="86"/>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85" t="s">
        <v>2</v>
      </c>
      <c r="B8" s="85"/>
      <c r="C8" s="56">
        <f>'Dairy Partners'!C8</f>
        <v>2</v>
      </c>
      <c r="D8" s="56">
        <f>'Dairy Partners'!D8</f>
        <v>3</v>
      </c>
      <c r="E8" s="56">
        <f>'Dairy Partners'!E8</f>
        <v>4</v>
      </c>
      <c r="F8" s="56">
        <f>'Dairy Partners'!F8</f>
        <v>5</v>
      </c>
      <c r="G8" s="56">
        <f>'Dairy Partners'!G8</f>
        <v>6</v>
      </c>
      <c r="H8" s="56">
        <f>'Dairy Partners'!H8</f>
        <v>7</v>
      </c>
      <c r="I8" s="56">
        <f>'Dairy Partners'!I8</f>
        <v>8</v>
      </c>
      <c r="J8" s="56">
        <f>'Dairy Partners'!J8</f>
        <v>9</v>
      </c>
      <c r="K8" s="56">
        <f>'Dairy Partners'!K8</f>
        <v>10</v>
      </c>
      <c r="L8" s="56">
        <f>'Dairy Partners'!L8</f>
        <v>11</v>
      </c>
      <c r="M8" s="56">
        <f>'Dairy Partners'!M8</f>
        <v>12</v>
      </c>
      <c r="N8" s="56">
        <f>'Dairy Partners'!N8</f>
        <v>13</v>
      </c>
      <c r="O8" s="56">
        <f>'Dairy Partners'!O8</f>
        <v>14</v>
      </c>
      <c r="P8" s="56">
        <f>'Dairy Partners'!P8</f>
        <v>0</v>
      </c>
      <c r="Q8" s="56">
        <f>'Dairy Partners'!Q8</f>
        <v>0</v>
      </c>
      <c r="R8" s="56">
        <f>'Dairy Partners'!R8</f>
        <v>0</v>
      </c>
      <c r="S8" s="56">
        <f>'Dairy Partners'!S8</f>
        <v>0</v>
      </c>
      <c r="T8" s="56">
        <f>'Dairy Partners'!T8</f>
        <v>0</v>
      </c>
      <c r="U8" s="56">
        <f>'Dairy Partners'!U8</f>
        <v>0</v>
      </c>
      <c r="V8" s="56">
        <f>'Dairy Partners'!V8</f>
        <v>0</v>
      </c>
      <c r="AB8" s="52"/>
      <c r="AC8" s="51"/>
      <c r="AD8" s="45"/>
      <c r="AE8" s="45" t="s">
        <v>98</v>
      </c>
      <c r="AF8" s="45">
        <v>2.1</v>
      </c>
    </row>
    <row r="9" spans="1:32" ht="14.25" x14ac:dyDescent="0.2">
      <c r="A9" s="85" t="s">
        <v>3</v>
      </c>
      <c r="B9" s="85"/>
      <c r="C9" s="56" t="str">
        <f>'Dairy Partners'!C9</f>
        <v xml:space="preserve">moderate </v>
      </c>
      <c r="D9" s="56" t="str">
        <f>'Dairy Partners'!D9</f>
        <v>moderate</v>
      </c>
      <c r="E9" s="56">
        <f>'Dairy Partners'!E9</f>
        <v>0</v>
      </c>
      <c r="F9" s="56">
        <f>'Dairy Partners'!F9</f>
        <v>0</v>
      </c>
      <c r="G9" s="56" t="str">
        <f>'Dairy Partners'!G9</f>
        <v>low</v>
      </c>
      <c r="H9" s="56">
        <f>'Dairy Partners'!H9</f>
        <v>0</v>
      </c>
      <c r="I9" s="56">
        <f>'Dairy Partners'!I9</f>
        <v>1</v>
      </c>
      <c r="J9" s="56" t="str">
        <f>'Dairy Partners'!J9</f>
        <v>moderate</v>
      </c>
      <c r="K9" s="56" t="str">
        <f>'Dairy Partners'!K9</f>
        <v>moderate</v>
      </c>
      <c r="L9" s="56" t="str">
        <f>'Dairy Partners'!L9</f>
        <v>moderate</v>
      </c>
      <c r="M9" s="56" t="str">
        <f>'Dairy Partners'!M9</f>
        <v>moderate</v>
      </c>
      <c r="N9" s="56" t="str">
        <f>'Dairy Partners'!N9</f>
        <v>moderate</v>
      </c>
      <c r="O9" s="56">
        <f>'Dairy Partners'!O9</f>
        <v>1</v>
      </c>
      <c r="P9" s="56">
        <f>'Dairy Partners'!P9</f>
        <v>0</v>
      </c>
      <c r="Q9" s="56">
        <f>'Dairy Partners'!Q9</f>
        <v>0</v>
      </c>
      <c r="R9" s="56">
        <f>'Dairy Partners'!R9</f>
        <v>0</v>
      </c>
      <c r="S9" s="56">
        <f>'Dairy Partners'!S9</f>
        <v>0</v>
      </c>
      <c r="T9" s="56">
        <f>'Dairy Partners'!T9</f>
        <v>0</v>
      </c>
      <c r="U9" s="56">
        <f>'Dairy Partners'!U9</f>
        <v>0</v>
      </c>
      <c r="V9" s="56">
        <f>'Dairy Partners'!V9</f>
        <v>0</v>
      </c>
      <c r="AB9" s="46"/>
      <c r="AC9" s="51"/>
      <c r="AD9" s="45"/>
      <c r="AE9" s="45" t="s">
        <v>77</v>
      </c>
      <c r="AF9" s="45">
        <v>5.9</v>
      </c>
    </row>
    <row r="10" spans="1:32" ht="14.25" x14ac:dyDescent="0.2">
      <c r="A10" s="85" t="s">
        <v>4</v>
      </c>
      <c r="B10" s="85"/>
      <c r="C10" s="56">
        <f>'Dairy Partners'!C10</f>
        <v>6.5</v>
      </c>
      <c r="D10" s="56">
        <f>'Dairy Partners'!D10</f>
        <v>6.2</v>
      </c>
      <c r="E10" s="56">
        <f>'Dairy Partners'!E10</f>
        <v>5.9</v>
      </c>
      <c r="F10" s="56">
        <f>'Dairy Partners'!F10</f>
        <v>6.2</v>
      </c>
      <c r="G10" s="56">
        <f>'Dairy Partners'!G10</f>
        <v>6.3</v>
      </c>
      <c r="H10" s="56">
        <f>'Dairy Partners'!H10</f>
        <v>6.4</v>
      </c>
      <c r="I10" s="56">
        <f>'Dairy Partners'!I10</f>
        <v>5.8</v>
      </c>
      <c r="J10" s="56">
        <f>'Dairy Partners'!J10</f>
        <v>6</v>
      </c>
      <c r="K10" s="56">
        <f>'Dairy Partners'!K10</f>
        <v>6.3</v>
      </c>
      <c r="L10" s="56">
        <f>'Dairy Partners'!L10</f>
        <v>6.5</v>
      </c>
      <c r="M10" s="56">
        <f>'Dairy Partners'!M10</f>
        <v>6.1</v>
      </c>
      <c r="N10" s="56">
        <f>'Dairy Partners'!N10</f>
        <v>6.1</v>
      </c>
      <c r="O10" s="56">
        <f>'Dairy Partners'!O10</f>
        <v>6.3</v>
      </c>
      <c r="P10" s="56">
        <f>'Dairy Partners'!P10</f>
        <v>0</v>
      </c>
      <c r="Q10" s="56">
        <f>'Dairy Partners'!Q10</f>
        <v>0</v>
      </c>
      <c r="R10" s="56">
        <f>'Dairy Partners'!R10</f>
        <v>0</v>
      </c>
      <c r="S10" s="56">
        <f>'Dairy Partners'!S10</f>
        <v>0</v>
      </c>
      <c r="T10" s="56">
        <f>'Dairy Partners'!T10</f>
        <v>0</v>
      </c>
      <c r="U10" s="56">
        <f>'Dairy Partners'!U10</f>
        <v>0</v>
      </c>
      <c r="V10" s="56">
        <f>'Dairy Partners'!V10</f>
        <v>0</v>
      </c>
      <c r="AB10" s="46"/>
      <c r="AC10" s="51"/>
      <c r="AD10" s="45"/>
      <c r="AE10" s="45" t="s">
        <v>78</v>
      </c>
      <c r="AF10" s="45">
        <v>1.4</v>
      </c>
    </row>
    <row r="11" spans="1:32" x14ac:dyDescent="0.25">
      <c r="A11" s="85" t="s">
        <v>5</v>
      </c>
      <c r="B11" s="85"/>
      <c r="C11" s="56">
        <f>'Dairy Partners'!C11</f>
        <v>0</v>
      </c>
      <c r="D11" s="56">
        <f>'Dairy Partners'!D11</f>
        <v>1</v>
      </c>
      <c r="E11" s="56">
        <f>'Dairy Partners'!E11</f>
        <v>3</v>
      </c>
      <c r="F11" s="56">
        <f>'Dairy Partners'!F11</f>
        <v>2</v>
      </c>
      <c r="G11" s="56">
        <f>'Dairy Partners'!G11</f>
        <v>3</v>
      </c>
      <c r="H11" s="56">
        <f>'Dairy Partners'!H11</f>
        <v>4</v>
      </c>
      <c r="I11" s="56">
        <f>'Dairy Partners'!I11</f>
        <v>1</v>
      </c>
      <c r="J11" s="56">
        <f>'Dairy Partners'!J11</f>
        <v>0</v>
      </c>
      <c r="K11" s="56">
        <f>'Dairy Partners'!K11</f>
        <v>3</v>
      </c>
      <c r="L11" s="56">
        <f>'Dairy Partners'!L11</f>
        <v>2</v>
      </c>
      <c r="M11" s="56">
        <f>'Dairy Partners'!M11</f>
        <v>2</v>
      </c>
      <c r="N11" s="56">
        <f>'Dairy Partners'!N11</f>
        <v>2</v>
      </c>
      <c r="O11" s="56">
        <f>'Dairy Partners'!O11</f>
        <v>4</v>
      </c>
      <c r="P11" s="56">
        <f>'Dairy Partners'!P11</f>
        <v>0</v>
      </c>
      <c r="Q11" s="56">
        <f>'Dairy Partners'!Q11</f>
        <v>0</v>
      </c>
      <c r="R11" s="56">
        <f>'Dairy Partners'!R11</f>
        <v>0</v>
      </c>
      <c r="S11" s="56">
        <f>'Dairy Partners'!S11</f>
        <v>0</v>
      </c>
      <c r="T11" s="56">
        <f>'Dairy Partners'!T11</f>
        <v>0</v>
      </c>
      <c r="U11" s="56">
        <f>'Dairy Partners'!U11</f>
        <v>0</v>
      </c>
      <c r="V11" s="56">
        <f>'Dairy Partners'!V11</f>
        <v>0</v>
      </c>
      <c r="AB11" s="12"/>
      <c r="AC11" s="12"/>
      <c r="AD11" s="12"/>
      <c r="AE11" s="12"/>
      <c r="AF11" s="12"/>
    </row>
    <row r="12" spans="1:32" ht="14.25" x14ac:dyDescent="0.2">
      <c r="A12" s="85" t="s">
        <v>6</v>
      </c>
      <c r="B12" s="85"/>
      <c r="C12" s="56">
        <f>'Dairy Partners'!C12</f>
        <v>0</v>
      </c>
      <c r="D12" s="56">
        <f>'Dairy Partners'!D12</f>
        <v>0</v>
      </c>
      <c r="E12" s="56">
        <f>'Dairy Partners'!E12</f>
        <v>1</v>
      </c>
      <c r="F12" s="56">
        <f>'Dairy Partners'!F12</f>
        <v>0</v>
      </c>
      <c r="G12" s="56">
        <f>'Dairy Partners'!G12</f>
        <v>2</v>
      </c>
      <c r="H12" s="56">
        <f>'Dairy Partners'!H12</f>
        <v>2</v>
      </c>
      <c r="I12" s="56">
        <f>'Dairy Partners'!I12</f>
        <v>1</v>
      </c>
      <c r="J12" s="56">
        <f>'Dairy Partners'!J12</f>
        <v>1</v>
      </c>
      <c r="K12" s="56">
        <f>'Dairy Partners'!K12</f>
        <v>2</v>
      </c>
      <c r="L12" s="56">
        <f>'Dairy Partners'!L12</f>
        <v>2</v>
      </c>
      <c r="M12" s="56">
        <f>'Dairy Partners'!M12</f>
        <v>2</v>
      </c>
      <c r="N12" s="56">
        <f>'Dairy Partners'!N12</f>
        <v>1</v>
      </c>
      <c r="O12" s="56">
        <f>'Dairy Partners'!O12</f>
        <v>1</v>
      </c>
      <c r="P12" s="56">
        <f>'Dairy Partners'!P12</f>
        <v>0</v>
      </c>
      <c r="Q12" s="56">
        <f>'Dairy Partners'!Q12</f>
        <v>0</v>
      </c>
      <c r="R12" s="56">
        <f>'Dairy Partners'!R12</f>
        <v>0</v>
      </c>
      <c r="S12" s="56">
        <f>'Dairy Partners'!S12</f>
        <v>0</v>
      </c>
      <c r="T12" s="56">
        <f>'Dairy Partners'!T12</f>
        <v>0</v>
      </c>
      <c r="U12" s="56">
        <f>'Dairy Partners'!U12</f>
        <v>0</v>
      </c>
      <c r="V12" s="56">
        <f>'Dairy Partners'!V12</f>
        <v>0</v>
      </c>
      <c r="AB12" s="46"/>
      <c r="AC12" s="51"/>
      <c r="AD12" s="45"/>
      <c r="AE12" s="45"/>
      <c r="AF12" s="45"/>
    </row>
    <row r="13" spans="1:32" ht="14.25" x14ac:dyDescent="0.2">
      <c r="A13" s="85" t="s">
        <v>7</v>
      </c>
      <c r="B13" s="85"/>
      <c r="C13" s="56">
        <f>'Dairy Partners'!C13</f>
        <v>2</v>
      </c>
      <c r="D13" s="56">
        <f>'Dairy Partners'!D13</f>
        <v>1</v>
      </c>
      <c r="E13" s="56">
        <f>'Dairy Partners'!E13</f>
        <v>0</v>
      </c>
      <c r="F13" s="56">
        <f>'Dairy Partners'!F13</f>
        <v>1</v>
      </c>
      <c r="G13" s="56">
        <f>'Dairy Partners'!G13</f>
        <v>0</v>
      </c>
      <c r="H13" s="56">
        <f>'Dairy Partners'!H13</f>
        <v>1</v>
      </c>
      <c r="I13" s="56">
        <f>'Dairy Partners'!I13</f>
        <v>2</v>
      </c>
      <c r="J13" s="56">
        <f>'Dairy Partners'!J13</f>
        <v>2</v>
      </c>
      <c r="K13" s="56">
        <f>'Dairy Partners'!K13</f>
        <v>2</v>
      </c>
      <c r="L13" s="56">
        <f>'Dairy Partners'!L13</f>
        <v>2</v>
      </c>
      <c r="M13" s="56">
        <f>'Dairy Partners'!M13</f>
        <v>1</v>
      </c>
      <c r="N13" s="56">
        <f>'Dairy Partners'!N13</f>
        <v>1</v>
      </c>
      <c r="O13" s="56">
        <f>'Dairy Partners'!O13</f>
        <v>1</v>
      </c>
      <c r="P13" s="56">
        <f>'Dairy Partners'!P13</f>
        <v>0</v>
      </c>
      <c r="Q13" s="56">
        <f>'Dairy Partners'!Q13</f>
        <v>0</v>
      </c>
      <c r="R13" s="56">
        <f>'Dairy Partners'!R13</f>
        <v>0</v>
      </c>
      <c r="S13" s="56">
        <f>'Dairy Partners'!S13</f>
        <v>0</v>
      </c>
      <c r="T13" s="56">
        <f>'Dairy Partners'!T13</f>
        <v>0</v>
      </c>
      <c r="U13" s="56">
        <f>'Dairy Partners'!U13</f>
        <v>0</v>
      </c>
      <c r="V13" s="56">
        <f>'Dairy Partners'!V13</f>
        <v>0</v>
      </c>
      <c r="AB13" s="46"/>
      <c r="AC13" s="51"/>
      <c r="AD13" s="45"/>
      <c r="AE13" s="45"/>
      <c r="AF13" s="45"/>
    </row>
    <row r="14" spans="1:32" x14ac:dyDescent="0.25">
      <c r="A14" s="95" t="s">
        <v>8</v>
      </c>
      <c r="B14" s="95"/>
      <c r="C14" s="57" t="str">
        <f>'Dairy Partners'!C14</f>
        <v>Grass Silage (25% DM)</v>
      </c>
      <c r="D14" s="57" t="str">
        <f>'Dairy Partners'!D14</f>
        <v>Grass Silage (25% DM)</v>
      </c>
      <c r="E14" s="57" t="str">
        <f>'Dairy Partners'!E14</f>
        <v>Spring wheat/barley</v>
      </c>
      <c r="F14" s="57" t="str">
        <f>'Dairy Partners'!F14</f>
        <v>Spring wheat/barley</v>
      </c>
      <c r="G14" s="57" t="str">
        <f>'Dairy Partners'!G14</f>
        <v>Grass Silage (25% DM)</v>
      </c>
      <c r="H14" s="57" t="str">
        <f>'Dairy Partners'!H14</f>
        <v>Spring wheat/barley</v>
      </c>
      <c r="I14" s="57" t="str">
        <f>'Dairy Partners'!I14</f>
        <v>Spring wheat/barley</v>
      </c>
      <c r="J14" s="57" t="str">
        <f>'Dairy Partners'!J14</f>
        <v>Grass Silage (25% DM)</v>
      </c>
      <c r="K14" s="57" t="str">
        <f>'Dairy Partners'!K14</f>
        <v>Grass Silage (25% DM)</v>
      </c>
      <c r="L14" s="57" t="str">
        <f>'Dairy Partners'!L14</f>
        <v>Grass Silage (25% DM)</v>
      </c>
      <c r="M14" s="57" t="str">
        <f>'Dairy Partners'!M14</f>
        <v>Grass Silage (25% DM)</v>
      </c>
      <c r="N14" s="57" t="str">
        <f>'Dairy Partners'!N14</f>
        <v>Grass Silage (25% DM)</v>
      </c>
      <c r="O14" s="57" t="str">
        <f>'Dairy Partners'!O14</f>
        <v>Spring wheat/barley</v>
      </c>
      <c r="P14" s="57">
        <f>'Dairy Partners'!P14</f>
        <v>0</v>
      </c>
      <c r="Q14" s="57">
        <f>'Dairy Partners'!Q14</f>
        <v>0</v>
      </c>
      <c r="R14" s="57">
        <f>'Dairy Partners'!R14</f>
        <v>0</v>
      </c>
      <c r="S14" s="57">
        <f>'Dairy Partners'!S14</f>
        <v>0</v>
      </c>
      <c r="T14" s="57">
        <f>'Dairy Partners'!T14</f>
        <v>0</v>
      </c>
      <c r="U14" s="57">
        <f>'Dairy Partners'!U14</f>
        <v>0</v>
      </c>
      <c r="V14" s="57">
        <f>'Dairy Partners'!V14</f>
        <v>0</v>
      </c>
    </row>
    <row r="15" spans="1:32" x14ac:dyDescent="0.25">
      <c r="A15" s="87" t="s">
        <v>9</v>
      </c>
      <c r="B15" s="87"/>
      <c r="C15" s="56">
        <f>'Dairy Partners'!C15</f>
        <v>47</v>
      </c>
      <c r="D15" s="56">
        <f>'Dairy Partners'!D15</f>
        <v>47</v>
      </c>
      <c r="E15" s="56">
        <f>'Dairy Partners'!E15</f>
        <v>6</v>
      </c>
      <c r="F15" s="56">
        <f>'Dairy Partners'!F15</f>
        <v>6</v>
      </c>
      <c r="G15" s="56">
        <f>'Dairy Partners'!G15</f>
        <v>47</v>
      </c>
      <c r="H15" s="56">
        <f>'Dairy Partners'!H15</f>
        <v>6</v>
      </c>
      <c r="I15" s="56">
        <f>'Dairy Partners'!I15</f>
        <v>6</v>
      </c>
      <c r="J15" s="56">
        <f>'Dairy Partners'!J15</f>
        <v>47</v>
      </c>
      <c r="K15" s="56">
        <f>'Dairy Partners'!K15</f>
        <v>47</v>
      </c>
      <c r="L15" s="56">
        <f>'Dairy Partners'!L15</f>
        <v>47</v>
      </c>
      <c r="M15" s="56">
        <f>'Dairy Partners'!M15</f>
        <v>47</v>
      </c>
      <c r="N15" s="56">
        <f>'Dairy Partners'!N15</f>
        <v>47</v>
      </c>
      <c r="O15" s="56">
        <f>'Dairy Partners'!O15</f>
        <v>6</v>
      </c>
      <c r="P15" s="56">
        <f>'Dairy Partners'!P15</f>
        <v>0</v>
      </c>
      <c r="Q15" s="56">
        <f>'Dairy Partners'!Q15</f>
        <v>0</v>
      </c>
      <c r="R15" s="56">
        <f>'Dairy Partners'!R15</f>
        <v>0</v>
      </c>
      <c r="S15" s="56">
        <f>'Dairy Partners'!S15</f>
        <v>0</v>
      </c>
      <c r="T15" s="56">
        <f>'Dairy Partners'!T15</f>
        <v>0</v>
      </c>
      <c r="U15" s="56">
        <f>'Dairy Partners'!U15</f>
        <v>0</v>
      </c>
      <c r="V15" s="56">
        <f>'Dairy Partners'!V15</f>
        <v>0</v>
      </c>
    </row>
    <row r="16" spans="1:32" x14ac:dyDescent="0.25">
      <c r="A16" s="95" t="s">
        <v>46</v>
      </c>
      <c r="B16" s="95"/>
      <c r="C16" s="57" t="str">
        <f>'Dairy Partners'!C16</f>
        <v>Medium/Clay</v>
      </c>
      <c r="D16" s="57" t="str">
        <f>'Dairy Partners'!D16</f>
        <v>Medium/Clay</v>
      </c>
      <c r="E16" s="57" t="str">
        <f>'Dairy Partners'!E16</f>
        <v>Sandy</v>
      </c>
      <c r="F16" s="57" t="str">
        <f>'Dairy Partners'!F16</f>
        <v>Sandy</v>
      </c>
      <c r="G16" s="57" t="str">
        <f>'Dairy Partners'!G16</f>
        <v>Sandy</v>
      </c>
      <c r="H16" s="57" t="str">
        <f>'Dairy Partners'!H16</f>
        <v>Sandy</v>
      </c>
      <c r="I16" s="57" t="str">
        <f>'Dairy Partners'!I16</f>
        <v>Sandy</v>
      </c>
      <c r="J16" s="57" t="str">
        <f>'Dairy Partners'!J16</f>
        <v>Medium/Clay</v>
      </c>
      <c r="K16" s="57" t="str">
        <f>'Dairy Partners'!K16</f>
        <v>Medium/Clay</v>
      </c>
      <c r="L16" s="57" t="str">
        <f>'Dairy Partners'!L16</f>
        <v>Medium/Clay</v>
      </c>
      <c r="M16" s="57" t="str">
        <f>'Dairy Partners'!M16</f>
        <v>Medium/Clay</v>
      </c>
      <c r="N16" s="57" t="str">
        <f>'Dairy Partners'!N16</f>
        <v>Medium/Clay</v>
      </c>
      <c r="O16" s="57" t="str">
        <f>'Dairy Partners'!O16</f>
        <v>Medium/Clay</v>
      </c>
      <c r="P16" s="57">
        <f>'Dairy Partners'!P16</f>
        <v>0</v>
      </c>
      <c r="Q16" s="57">
        <f>'Dairy Partners'!Q16</f>
        <v>0</v>
      </c>
      <c r="R16" s="57">
        <f>'Dairy Partners'!R16</f>
        <v>0</v>
      </c>
      <c r="S16" s="57">
        <f>'Dairy Partners'!S16</f>
        <v>0</v>
      </c>
      <c r="T16" s="57">
        <f>'Dairy Partners'!T16</f>
        <v>0</v>
      </c>
      <c r="U16" s="57">
        <f>'Dairy Partners'!U16</f>
        <v>0</v>
      </c>
      <c r="V16" s="57">
        <f>'Dairy Partners'!V16</f>
        <v>0</v>
      </c>
    </row>
    <row r="17" spans="1:32" s="31" customFormat="1" x14ac:dyDescent="0.25">
      <c r="A17" s="86" t="s">
        <v>79</v>
      </c>
      <c r="B17" s="86"/>
      <c r="C17" s="42">
        <f>IF(C$14="Winter wheat/barley",8.4,IF(C$14="Spring wheat/barley",8.6,IF(C$14="Winter/spring oats",8.8, IF(C$14="Oilseed Rape",15.1,IF(C$14="Grass fresh (15%-20% DM)",1.4,IF(C$14="Grass Silage (25% DM)",1.7,IF(C$14="Grass Silage (30%)",2.1,IF(C$14="Hay (86% DM)",5.9,IF(C$14="Maize",1.4,IF(C$14="Fodder beet",0.7,IF(C$14="Haylege (45% DM)",3.2,"0")))))))))))*C15</f>
        <v>79.899999999999991</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2">
        <f t="shared" si="0"/>
        <v>51.599999999999994</v>
      </c>
      <c r="F17" s="42">
        <f t="shared" si="0"/>
        <v>51.599999999999994</v>
      </c>
      <c r="G17" s="42">
        <f t="shared" si="0"/>
        <v>79.899999999999991</v>
      </c>
      <c r="H17" s="42">
        <f t="shared" si="0"/>
        <v>51.599999999999994</v>
      </c>
      <c r="I17" s="42">
        <f t="shared" si="0"/>
        <v>51.599999999999994</v>
      </c>
      <c r="J17" s="42">
        <f t="shared" si="0"/>
        <v>79.899999999999991</v>
      </c>
      <c r="K17" s="42">
        <f t="shared" si="0"/>
        <v>79.899999999999991</v>
      </c>
      <c r="L17" s="42">
        <f t="shared" si="0"/>
        <v>79.899999999999991</v>
      </c>
      <c r="M17" s="42">
        <f t="shared" si="0"/>
        <v>79.899999999999991</v>
      </c>
      <c r="N17" s="42">
        <f t="shared" si="0"/>
        <v>79.899999999999991</v>
      </c>
      <c r="O17" s="42">
        <f t="shared" si="0"/>
        <v>51.599999999999994</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86" t="s">
        <v>23</v>
      </c>
      <c r="B18" s="86"/>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86" t="s">
        <v>86</v>
      </c>
      <c r="B19" s="86"/>
      <c r="C19" s="43">
        <f>C18-C17</f>
        <v>-79.899999999999991</v>
      </c>
      <c r="D19" s="43">
        <f t="shared" ref="D19:V19" si="1">D18-D17</f>
        <v>-79.899999999999991</v>
      </c>
      <c r="E19" s="43">
        <f t="shared" si="1"/>
        <v>-51.599999999999994</v>
      </c>
      <c r="F19" s="43">
        <f t="shared" si="1"/>
        <v>-51.599999999999994</v>
      </c>
      <c r="G19" s="43">
        <f t="shared" si="1"/>
        <v>-79.899999999999991</v>
      </c>
      <c r="H19" s="43">
        <f t="shared" si="1"/>
        <v>-51.599999999999994</v>
      </c>
      <c r="I19" s="43">
        <f t="shared" si="1"/>
        <v>-51.599999999999994</v>
      </c>
      <c r="J19" s="43">
        <f t="shared" si="1"/>
        <v>-79.899999999999991</v>
      </c>
      <c r="K19" s="43">
        <f t="shared" si="1"/>
        <v>-79.899999999999991</v>
      </c>
      <c r="L19" s="43">
        <f t="shared" si="1"/>
        <v>-79.899999999999991</v>
      </c>
      <c r="M19" s="43">
        <f t="shared" si="1"/>
        <v>-79.899999999999991</v>
      </c>
      <c r="N19" s="43">
        <f t="shared" si="1"/>
        <v>-79.899999999999991</v>
      </c>
      <c r="O19" s="43">
        <f t="shared" si="1"/>
        <v>-51.599999999999994</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86" t="s">
        <v>87</v>
      </c>
      <c r="B20" s="86"/>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9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94"/>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3</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4</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5</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8</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9</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10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11</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12</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13</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14</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link="1"/>
  <mergeCells count="35">
    <mergeCell ref="C5:E5"/>
    <mergeCell ref="H5:J5"/>
    <mergeCell ref="A18:B18"/>
    <mergeCell ref="A19:B19"/>
    <mergeCell ref="A20:B20"/>
    <mergeCell ref="A12:B12"/>
    <mergeCell ref="A7:B7"/>
    <mergeCell ref="A8:B8"/>
    <mergeCell ref="A9:B9"/>
    <mergeCell ref="A10:B10"/>
    <mergeCell ref="A11:B11"/>
    <mergeCell ref="A5:B5"/>
    <mergeCell ref="F5:G5"/>
    <mergeCell ref="A25:A26"/>
    <mergeCell ref="A13:B13"/>
    <mergeCell ref="A14:B14"/>
    <mergeCell ref="A15:B15"/>
    <mergeCell ref="A16:B16"/>
    <mergeCell ref="A17:B17"/>
    <mergeCell ref="A3:B3"/>
    <mergeCell ref="C3:E3"/>
    <mergeCell ref="F3:G3"/>
    <mergeCell ref="H3:J3"/>
    <mergeCell ref="A4:B4"/>
    <mergeCell ref="C4:E4"/>
    <mergeCell ref="F4:G4"/>
    <mergeCell ref="H4:J4"/>
    <mergeCell ref="A1:B1"/>
    <mergeCell ref="C1:E1"/>
    <mergeCell ref="F1:G1"/>
    <mergeCell ref="H1:J1"/>
    <mergeCell ref="A2:B2"/>
    <mergeCell ref="C2:E2"/>
    <mergeCell ref="F2:G2"/>
    <mergeCell ref="H2:J2"/>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5" x14ac:dyDescent="0.25"/>
  <cols>
    <col min="14" max="14" width="9.7109375" bestFit="1" customWidth="1"/>
    <col min="20" max="20" width="10" bestFit="1" customWidth="1"/>
  </cols>
  <sheetData>
    <row r="1" spans="1:21" x14ac:dyDescent="0.25">
      <c r="A1" s="75" t="s">
        <v>105</v>
      </c>
    </row>
    <row r="2" spans="1:21" ht="39" x14ac:dyDescent="0.2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25" x14ac:dyDescent="0.2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25">
      <c r="A4" s="60">
        <v>1</v>
      </c>
      <c r="B4" s="68">
        <f>'Dairy Partners'!B27</f>
        <v>150</v>
      </c>
      <c r="C4" s="68">
        <f>'Dairy Partners'!C27</f>
        <v>15</v>
      </c>
      <c r="D4" s="68">
        <f>'Dairy Partners'!D27</f>
        <v>3.6083250000000002</v>
      </c>
      <c r="E4" s="68">
        <f>'Dairy Partners'!E27</f>
        <v>14.06235</v>
      </c>
      <c r="F4" s="68">
        <f>'Dairy Partners'!F27</f>
        <v>2.4870000000000001</v>
      </c>
      <c r="G4" s="68">
        <f>'Dairy Partners'!G27</f>
        <v>3.0000000000000002E-2</v>
      </c>
      <c r="H4" s="68">
        <f>'Dairy Partners'!H27</f>
        <v>7.4999999999999997E-2</v>
      </c>
      <c r="I4" s="68">
        <f>'Dairy Partners'!I27</f>
        <v>7.4999999999999997E-2</v>
      </c>
      <c r="J4" s="68">
        <f>'Dairy Partners'!J27</f>
        <v>1.5E-3</v>
      </c>
      <c r="K4" s="68">
        <f>'Dairy Partners'!K27</f>
        <v>7.5000000000000006E-3</v>
      </c>
      <c r="L4" s="68">
        <f>'Dairy Partners'!L27</f>
        <v>3.0000000000000002E-2</v>
      </c>
      <c r="M4" s="68">
        <f>'Dairy Partners'!M27</f>
        <v>3.0000000000000002E-2</v>
      </c>
      <c r="N4" s="68">
        <f>'Dairy Partners'!N27</f>
        <v>0</v>
      </c>
      <c r="O4" s="68">
        <f>'Dairy Partners'!O27</f>
        <v>0</v>
      </c>
      <c r="P4" s="68">
        <f>'Dairy Partners'!P27</f>
        <v>127.5</v>
      </c>
      <c r="Q4" s="68">
        <f>'Dairy Partners'!Q27</f>
        <v>13.275000000000002</v>
      </c>
      <c r="R4" s="68">
        <f>'Dairy Partners'!R27</f>
        <v>0</v>
      </c>
      <c r="S4" s="68">
        <f>'Dairy Partners'!S27</f>
        <v>0</v>
      </c>
      <c r="T4" s="68">
        <f>'Dairy Partners'!T27</f>
        <v>0</v>
      </c>
      <c r="U4" s="68">
        <f>'Dairy Partners'!U27</f>
        <v>0</v>
      </c>
    </row>
    <row r="5" spans="1:21" x14ac:dyDescent="0.25">
      <c r="A5" s="60">
        <v>2</v>
      </c>
      <c r="B5" s="68">
        <f>Volac!B27</f>
        <v>150</v>
      </c>
      <c r="C5" s="68">
        <f>Volac!C27</f>
        <v>75</v>
      </c>
      <c r="D5" s="68">
        <f>Volac!D27</f>
        <v>174.23054999999999</v>
      </c>
      <c r="E5" s="68">
        <f>Volac!E27</f>
        <v>152.19150000000002</v>
      </c>
      <c r="F5" s="68">
        <f>Volac!F27</f>
        <v>22.955009999999998</v>
      </c>
      <c r="G5" s="68">
        <f>Volac!G27</f>
        <v>3.0000000000000002E-2</v>
      </c>
      <c r="H5" s="68">
        <f>Volac!H27</f>
        <v>0.186</v>
      </c>
      <c r="I5" s="68">
        <f>Volac!I27</f>
        <v>7.4999999999999997E-2</v>
      </c>
      <c r="J5" s="68">
        <f>Volac!J27</f>
        <v>1.5E-3</v>
      </c>
      <c r="K5" s="68">
        <f>Volac!K27</f>
        <v>7.5000000000000006E-3</v>
      </c>
      <c r="L5" s="68">
        <f>Volac!L27</f>
        <v>3.0000000000000002E-2</v>
      </c>
      <c r="M5" s="68">
        <f>Volac!M27</f>
        <v>4.5449999999999997E-2</v>
      </c>
      <c r="N5" s="68">
        <f>Volac!N27</f>
        <v>0</v>
      </c>
      <c r="O5" s="68">
        <f>Volac!O27</f>
        <v>0</v>
      </c>
      <c r="P5" s="68">
        <f>Volac!P27</f>
        <v>88.199999999999989</v>
      </c>
      <c r="Q5" s="68">
        <f>Volac!Q27</f>
        <v>48.75</v>
      </c>
      <c r="R5" s="68">
        <f>Volac!R27</f>
        <v>0</v>
      </c>
      <c r="S5" s="68">
        <f>Volac!S27</f>
        <v>0</v>
      </c>
      <c r="T5" s="68">
        <f>Volac!T27</f>
        <v>0</v>
      </c>
      <c r="U5" s="68">
        <f>Volac!U27</f>
        <v>0</v>
      </c>
    </row>
    <row r="6" spans="1:21" x14ac:dyDescent="0.25">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2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2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2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2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2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2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75" x14ac:dyDescent="0.25">
      <c r="A14" s="64" t="s">
        <v>101</v>
      </c>
      <c r="B14" s="73">
        <f>SUM(B4:B13)</f>
        <v>300</v>
      </c>
      <c r="C14" s="73">
        <f t="shared" ref="C14:U14" si="0">SUM(C4:C13)</f>
        <v>90</v>
      </c>
      <c r="D14" s="73">
        <f t="shared" si="0"/>
        <v>177.838875</v>
      </c>
      <c r="E14" s="73">
        <f t="shared" si="0"/>
        <v>166.25385000000003</v>
      </c>
      <c r="F14" s="73">
        <f t="shared" si="0"/>
        <v>25.442009999999996</v>
      </c>
      <c r="G14" s="73">
        <f t="shared" si="0"/>
        <v>6.0000000000000005E-2</v>
      </c>
      <c r="H14" s="73">
        <f t="shared" si="0"/>
        <v>0.26100000000000001</v>
      </c>
      <c r="I14" s="73">
        <f t="shared" si="0"/>
        <v>0.15</v>
      </c>
      <c r="J14" s="73">
        <f t="shared" si="0"/>
        <v>3.0000000000000001E-3</v>
      </c>
      <c r="K14" s="73">
        <f t="shared" si="0"/>
        <v>1.5000000000000001E-2</v>
      </c>
      <c r="L14" s="73">
        <f t="shared" si="0"/>
        <v>6.0000000000000005E-2</v>
      </c>
      <c r="M14" s="73">
        <f t="shared" si="0"/>
        <v>7.5450000000000003E-2</v>
      </c>
      <c r="N14" s="73">
        <f t="shared" si="0"/>
        <v>0</v>
      </c>
      <c r="O14" s="73">
        <f t="shared" si="0"/>
        <v>0</v>
      </c>
      <c r="P14" s="73">
        <f t="shared" si="0"/>
        <v>215.7</v>
      </c>
      <c r="Q14" s="73">
        <f t="shared" si="0"/>
        <v>62.025000000000006</v>
      </c>
      <c r="R14" s="73">
        <f t="shared" si="0"/>
        <v>0</v>
      </c>
      <c r="S14" s="73">
        <f t="shared" si="0"/>
        <v>0</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5" x14ac:dyDescent="0.25"/>
  <cols>
    <col min="14" max="14" width="9.7109375" bestFit="1" customWidth="1"/>
    <col min="20" max="20" width="10" bestFit="1" customWidth="1"/>
  </cols>
  <sheetData>
    <row r="1" spans="1:21" x14ac:dyDescent="0.25">
      <c r="A1" t="s">
        <v>102</v>
      </c>
    </row>
    <row r="2" spans="1:21" ht="39" x14ac:dyDescent="0.25">
      <c r="A2" s="101" t="s">
        <v>100</v>
      </c>
      <c r="B2" s="67" t="str">
        <f>'Dairy Partners'!B25</f>
        <v>Application Rate</v>
      </c>
      <c r="C2" s="67" t="str">
        <f>'Dairy Partners'!C25</f>
        <v>Nitrogen Addition</v>
      </c>
      <c r="D2" s="67" t="str">
        <f>'Dairy Partners'!D25</f>
        <v>Phosphate Addition</v>
      </c>
      <c r="E2" s="67" t="str">
        <f>'Dairy Partners'!E25</f>
        <v>Potash  Addition</v>
      </c>
      <c r="F2" s="67" t="str">
        <f>'Dairy Partners'!F25</f>
        <v>Mg Oxide Addition</v>
      </c>
      <c r="G2" s="67" t="str">
        <f>'Dairy Partners'!G25</f>
        <v>Copper Addition</v>
      </c>
      <c r="H2" s="67" t="str">
        <f>'Dairy Partners'!H25</f>
        <v>Zinc Addition</v>
      </c>
      <c r="I2" s="67" t="str">
        <f>'Dairy Partners'!I25</f>
        <v>Lead Addition</v>
      </c>
      <c r="J2" s="67" t="str">
        <f>'Dairy Partners'!J25</f>
        <v>Cadmium Addition</v>
      </c>
      <c r="K2" s="67" t="str">
        <f>'Dairy Partners'!K25</f>
        <v>Mercury Addition</v>
      </c>
      <c r="L2" s="67" t="str">
        <f>'Dairy Partners'!L25</f>
        <v>Nickel Addition</v>
      </c>
      <c r="M2" s="67" t="str">
        <f>'Dairy Partners'!M25</f>
        <v>Chromium Addition</v>
      </c>
      <c r="N2" s="67" t="str">
        <f>'Dairy Partners'!N25</f>
        <v>Aluminium Addition</v>
      </c>
      <c r="O2" s="67" t="str">
        <f>'Dairy Partners'!O25</f>
        <v>Iron Addition</v>
      </c>
      <c r="P2" s="67" t="str">
        <f>'Dairy Partners'!P25</f>
        <v xml:space="preserve">Sodium Addition                 </v>
      </c>
      <c r="Q2" s="67" t="str">
        <f>'Dairy Partners'!Q25</f>
        <v>SO3  Addition                             kg/ha</v>
      </c>
      <c r="R2" s="67" t="str">
        <f>'Dairy Partners'!R25</f>
        <v xml:space="preserve">Selenium Addition </v>
      </c>
      <c r="S2" s="67" t="str">
        <f>'Dairy Partners'!S25</f>
        <v xml:space="preserve">Arsenic  Addition  </v>
      </c>
      <c r="T2" s="67" t="str">
        <f>'Dairy Partners'!T25</f>
        <v xml:space="preserve">Molybdenum Addition  </v>
      </c>
      <c r="U2" s="67" t="str">
        <f>'Dairy Partners'!U25</f>
        <v xml:space="preserve">Fluoride Addition </v>
      </c>
    </row>
    <row r="3" spans="1:21" ht="26.25" x14ac:dyDescent="0.25">
      <c r="A3" s="101"/>
      <c r="B3" s="67" t="str">
        <f>'Dairy Partners'!B26</f>
        <v>tonnes/ha</v>
      </c>
      <c r="C3" s="67" t="str">
        <f>'Dairy Partners'!C26</f>
        <v>kg/ha</v>
      </c>
      <c r="D3" s="67" t="str">
        <f>'Dairy Partners'!D26</f>
        <v>P2O5 
kg/ha</v>
      </c>
      <c r="E3" s="67" t="str">
        <f>'Dairy Partners'!E26</f>
        <v>K2O 
kg/ha</v>
      </c>
      <c r="F3" s="67" t="str">
        <f>'Dairy Partners'!F26</f>
        <v>MgO 
kg/ha</v>
      </c>
      <c r="G3" s="67" t="str">
        <f>'Dairy Partners'!G26</f>
        <v>kg/ha</v>
      </c>
      <c r="H3" s="67" t="str">
        <f>'Dairy Partners'!H26</f>
        <v>kg/ha</v>
      </c>
      <c r="I3" s="67" t="str">
        <f>'Dairy Partners'!I26</f>
        <v>kg/ha</v>
      </c>
      <c r="J3" s="67" t="str">
        <f>'Dairy Partners'!J26</f>
        <v>kg/ha</v>
      </c>
      <c r="K3" s="67" t="str">
        <f>'Dairy Partners'!K26</f>
        <v>kg/ha</v>
      </c>
      <c r="L3" s="67" t="str">
        <f>'Dairy Partners'!L26</f>
        <v>kg/ha</v>
      </c>
      <c r="M3" s="67" t="str">
        <f>'Dairy Partners'!M26</f>
        <v>kg/ha</v>
      </c>
      <c r="N3" s="67" t="str">
        <f>'Dairy Partners'!N26</f>
        <v>kg/ha</v>
      </c>
      <c r="O3" s="67" t="str">
        <f>'Dairy Partners'!O26</f>
        <v>kg/ha</v>
      </c>
      <c r="P3" s="67" t="str">
        <f>'Dairy Partners'!P26</f>
        <v>kg/ha</v>
      </c>
      <c r="Q3" s="67" t="str">
        <f>'Dairy Partners'!Q26</f>
        <v>kg/ha</v>
      </c>
      <c r="R3" s="67" t="str">
        <f>'Dairy Partners'!R26</f>
        <v>kg/ha</v>
      </c>
      <c r="S3" s="67" t="str">
        <f>'Dairy Partners'!S26</f>
        <v>kg/ha</v>
      </c>
      <c r="T3" s="67" t="str">
        <f>'Dairy Partners'!T26</f>
        <v>kg/ha</v>
      </c>
      <c r="U3" s="67" t="str">
        <f>'Dairy Partners'!U26</f>
        <v>kg/ha</v>
      </c>
    </row>
    <row r="4" spans="1:21" x14ac:dyDescent="0.25">
      <c r="A4" s="60">
        <v>1</v>
      </c>
      <c r="B4" s="68">
        <f>'Dairy Partners'!B27</f>
        <v>150</v>
      </c>
      <c r="C4" s="68">
        <f>'Dairy Partners'!C27</f>
        <v>15</v>
      </c>
      <c r="D4" s="68">
        <f>'Dairy Partners'!D27</f>
        <v>3.6083250000000002</v>
      </c>
      <c r="E4" s="68">
        <f>'Dairy Partners'!E27</f>
        <v>14.06235</v>
      </c>
      <c r="F4" s="68">
        <f>'Dairy Partners'!F27</f>
        <v>2.4870000000000001</v>
      </c>
      <c r="G4" s="68">
        <f>'Dairy Partners'!G27</f>
        <v>3.0000000000000002E-2</v>
      </c>
      <c r="H4" s="68">
        <f>'Dairy Partners'!H27</f>
        <v>7.4999999999999997E-2</v>
      </c>
      <c r="I4" s="68">
        <f>'Dairy Partners'!I27</f>
        <v>7.4999999999999997E-2</v>
      </c>
      <c r="J4" s="68">
        <f>'Dairy Partners'!J27</f>
        <v>1.5E-3</v>
      </c>
      <c r="K4" s="68">
        <f>'Dairy Partners'!K27</f>
        <v>7.5000000000000006E-3</v>
      </c>
      <c r="L4" s="68">
        <f>'Dairy Partners'!L27</f>
        <v>3.0000000000000002E-2</v>
      </c>
      <c r="M4" s="68">
        <f>'Dairy Partners'!M27</f>
        <v>3.0000000000000002E-2</v>
      </c>
      <c r="N4" s="68">
        <f>'Dairy Partners'!N27</f>
        <v>0</v>
      </c>
      <c r="O4" s="68">
        <f>'Dairy Partners'!O27</f>
        <v>0</v>
      </c>
      <c r="P4" s="68">
        <f>'Dairy Partners'!P27</f>
        <v>127.5</v>
      </c>
      <c r="Q4" s="68">
        <f>'Dairy Partners'!Q27</f>
        <v>13.275000000000002</v>
      </c>
      <c r="R4" s="68">
        <f>'Dairy Partners'!R27</f>
        <v>0</v>
      </c>
      <c r="S4" s="68">
        <f>'Dairy Partners'!S27</f>
        <v>0</v>
      </c>
      <c r="T4" s="68">
        <f>'Dairy Partners'!T27</f>
        <v>0</v>
      </c>
      <c r="U4" s="68">
        <f>'Dairy Partners'!U27</f>
        <v>0</v>
      </c>
    </row>
    <row r="5" spans="1:21" x14ac:dyDescent="0.25">
      <c r="A5" s="60">
        <v>2</v>
      </c>
      <c r="B5" s="68">
        <f>Volac!B27</f>
        <v>150</v>
      </c>
      <c r="C5" s="68">
        <f>Volac!C27</f>
        <v>75</v>
      </c>
      <c r="D5" s="68">
        <f>Volac!D27</f>
        <v>174.23054999999999</v>
      </c>
      <c r="E5" s="68">
        <f>Volac!E27</f>
        <v>152.19150000000002</v>
      </c>
      <c r="F5" s="68">
        <f>Volac!F27</f>
        <v>22.955009999999998</v>
      </c>
      <c r="G5" s="68">
        <f>Volac!G27</f>
        <v>3.0000000000000002E-2</v>
      </c>
      <c r="H5" s="68">
        <f>Volac!H27</f>
        <v>0.186</v>
      </c>
      <c r="I5" s="68">
        <f>Volac!I27</f>
        <v>7.4999999999999997E-2</v>
      </c>
      <c r="J5" s="68">
        <f>Volac!J27</f>
        <v>1.5E-3</v>
      </c>
      <c r="K5" s="68">
        <f>Volac!K27</f>
        <v>7.5000000000000006E-3</v>
      </c>
      <c r="L5" s="68">
        <f>Volac!L27</f>
        <v>3.0000000000000002E-2</v>
      </c>
      <c r="M5" s="68">
        <f>Volac!M27</f>
        <v>4.5449999999999997E-2</v>
      </c>
      <c r="N5" s="68">
        <f>Volac!N27</f>
        <v>0</v>
      </c>
      <c r="O5" s="68">
        <f>Volac!O27</f>
        <v>0</v>
      </c>
      <c r="P5" s="68">
        <f>Volac!P27</f>
        <v>88.199999999999989</v>
      </c>
      <c r="Q5" s="68">
        <f>Volac!Q27</f>
        <v>48.75</v>
      </c>
      <c r="R5" s="68">
        <f>Volac!R27</f>
        <v>0</v>
      </c>
      <c r="S5" s="68">
        <f>Volac!S27</f>
        <v>0</v>
      </c>
      <c r="T5" s="68">
        <f>Volac!T27</f>
        <v>0</v>
      </c>
      <c r="U5" s="68">
        <f>Volac!U27</f>
        <v>0</v>
      </c>
    </row>
    <row r="6" spans="1:21" x14ac:dyDescent="0.25">
      <c r="A6" s="60">
        <v>3</v>
      </c>
      <c r="B6" s="68">
        <f>'Waste 3'!B27</f>
        <v>0</v>
      </c>
      <c r="C6" s="68">
        <f>'Waste 3'!C27</f>
        <v>0</v>
      </c>
      <c r="D6" s="68">
        <f>'Waste 3'!D27</f>
        <v>0</v>
      </c>
      <c r="E6" s="68">
        <f>'Waste 3'!E27</f>
        <v>0</v>
      </c>
      <c r="F6" s="68">
        <f>'Waste 3'!F27</f>
        <v>0</v>
      </c>
      <c r="G6" s="68">
        <f>'Waste 3'!G27</f>
        <v>0</v>
      </c>
      <c r="H6" s="68">
        <f>'Waste 3'!H27</f>
        <v>0</v>
      </c>
      <c r="I6" s="68">
        <f>'Waste 3'!I27</f>
        <v>0</v>
      </c>
      <c r="J6" s="68">
        <f>'Waste 3'!J27</f>
        <v>0</v>
      </c>
      <c r="K6" s="68">
        <f>'Waste 3'!K27</f>
        <v>0</v>
      </c>
      <c r="L6" s="68">
        <f>'Waste 3'!L27</f>
        <v>0</v>
      </c>
      <c r="M6" s="68">
        <f>'Waste 3'!M27</f>
        <v>0</v>
      </c>
      <c r="N6" s="68">
        <f>'Waste 3'!N27</f>
        <v>0</v>
      </c>
      <c r="O6" s="68">
        <f>'Waste 3'!O27</f>
        <v>0</v>
      </c>
      <c r="P6" s="68">
        <f>'Waste 3'!P27</f>
        <v>0</v>
      </c>
      <c r="Q6" s="68">
        <f>'Waste 3'!Q27</f>
        <v>0</v>
      </c>
      <c r="R6" s="68">
        <f>'Waste 3'!R27</f>
        <v>0</v>
      </c>
      <c r="S6" s="68">
        <f>'Waste 3'!S27</f>
        <v>0</v>
      </c>
      <c r="T6" s="68">
        <f>'Waste 3'!T27</f>
        <v>0</v>
      </c>
      <c r="U6" s="68">
        <f>'Waste 3'!U27</f>
        <v>0</v>
      </c>
    </row>
    <row r="7" spans="1:21" x14ac:dyDescent="0.25">
      <c r="A7" s="60">
        <v>4</v>
      </c>
      <c r="B7" s="68">
        <f>'Waste 4'!B27</f>
        <v>0</v>
      </c>
      <c r="C7" s="68">
        <f>'Waste 4'!C27</f>
        <v>0</v>
      </c>
      <c r="D7" s="68">
        <f>'Waste 4'!D27</f>
        <v>0</v>
      </c>
      <c r="E7" s="68">
        <f>'Waste 4'!E27</f>
        <v>0</v>
      </c>
      <c r="F7" s="68">
        <f>'Waste 4'!F27</f>
        <v>0</v>
      </c>
      <c r="G7" s="68">
        <f>'Waste 4'!G27</f>
        <v>0</v>
      </c>
      <c r="H7" s="68">
        <f>'Waste 4'!H27</f>
        <v>0</v>
      </c>
      <c r="I7" s="68">
        <f>'Waste 4'!I27</f>
        <v>0</v>
      </c>
      <c r="J7" s="68">
        <f>'Waste 4'!J27</f>
        <v>0</v>
      </c>
      <c r="K7" s="68">
        <f>'Waste 4'!K27</f>
        <v>0</v>
      </c>
      <c r="L7" s="68">
        <f>'Waste 4'!L27</f>
        <v>0</v>
      </c>
      <c r="M7" s="68">
        <f>'Waste 4'!M27</f>
        <v>0</v>
      </c>
      <c r="N7" s="68">
        <f>'Waste 4'!N27</f>
        <v>0</v>
      </c>
      <c r="O7" s="68">
        <f>'Waste 4'!O27</f>
        <v>0</v>
      </c>
      <c r="P7" s="68">
        <f>'Waste 4'!P27</f>
        <v>0</v>
      </c>
      <c r="Q7" s="68">
        <f>'Waste 4'!Q27</f>
        <v>0</v>
      </c>
      <c r="R7" s="68">
        <f>'Waste 4'!R27</f>
        <v>0</v>
      </c>
      <c r="S7" s="68">
        <f>'Waste 4'!S27</f>
        <v>0</v>
      </c>
      <c r="T7" s="68">
        <f>'Waste 4'!T27</f>
        <v>0</v>
      </c>
      <c r="U7" s="68">
        <f>'Waste 4'!U27</f>
        <v>0</v>
      </c>
    </row>
    <row r="8" spans="1:21" x14ac:dyDescent="0.25">
      <c r="A8" s="60">
        <v>5</v>
      </c>
      <c r="B8" s="68">
        <f>'Waste 5'!B27</f>
        <v>0</v>
      </c>
      <c r="C8" s="68">
        <f>'Waste 5'!C27</f>
        <v>0</v>
      </c>
      <c r="D8" s="68">
        <f>'Waste 5'!D27</f>
        <v>0</v>
      </c>
      <c r="E8" s="68">
        <f>'Waste 5'!E27</f>
        <v>0</v>
      </c>
      <c r="F8" s="68">
        <f>'Waste 5'!F27</f>
        <v>0</v>
      </c>
      <c r="G8" s="68">
        <f>'Waste 5'!G27</f>
        <v>0</v>
      </c>
      <c r="H8" s="68">
        <f>'Waste 5'!H27</f>
        <v>0</v>
      </c>
      <c r="I8" s="68">
        <f>'Waste 5'!I27</f>
        <v>0</v>
      </c>
      <c r="J8" s="68">
        <f>'Waste 5'!J27</f>
        <v>0</v>
      </c>
      <c r="K8" s="68">
        <f>'Waste 5'!K27</f>
        <v>0</v>
      </c>
      <c r="L8" s="68">
        <f>'Waste 5'!L27</f>
        <v>0</v>
      </c>
      <c r="M8" s="68">
        <f>'Waste 5'!M27</f>
        <v>0</v>
      </c>
      <c r="N8" s="68">
        <f>'Waste 5'!N27</f>
        <v>0</v>
      </c>
      <c r="O8" s="68">
        <f>'Waste 5'!O27</f>
        <v>0</v>
      </c>
      <c r="P8" s="68">
        <f>'Waste 5'!P27</f>
        <v>0</v>
      </c>
      <c r="Q8" s="68">
        <f>'Waste 5'!Q27</f>
        <v>0</v>
      </c>
      <c r="R8" s="68">
        <f>'Waste 5'!R27</f>
        <v>0</v>
      </c>
      <c r="S8" s="68">
        <f>'Waste 5'!S27</f>
        <v>0</v>
      </c>
      <c r="T8" s="68">
        <f>'Waste 5'!T27</f>
        <v>0</v>
      </c>
      <c r="U8" s="68">
        <f>'Waste 5'!U27</f>
        <v>0</v>
      </c>
    </row>
    <row r="9" spans="1:21" x14ac:dyDescent="0.25">
      <c r="A9" s="60">
        <v>6</v>
      </c>
      <c r="B9" s="68">
        <f>'Waste 6'!B27</f>
        <v>0</v>
      </c>
      <c r="C9" s="68">
        <f>'Waste 6'!C27</f>
        <v>0</v>
      </c>
      <c r="D9" s="68">
        <f>'Waste 6'!D27</f>
        <v>0</v>
      </c>
      <c r="E9" s="68">
        <f>'Waste 6'!E27</f>
        <v>0</v>
      </c>
      <c r="F9" s="68">
        <f>'Waste 6'!F27</f>
        <v>0</v>
      </c>
      <c r="G9" s="68">
        <f>'Waste 6'!G27</f>
        <v>0</v>
      </c>
      <c r="H9" s="68">
        <f>'Waste 6'!H27</f>
        <v>0</v>
      </c>
      <c r="I9" s="68">
        <f>'Waste 6'!I27</f>
        <v>0</v>
      </c>
      <c r="J9" s="68">
        <f>'Waste 6'!J27</f>
        <v>0</v>
      </c>
      <c r="K9" s="68">
        <f>'Waste 6'!K27</f>
        <v>0</v>
      </c>
      <c r="L9" s="68">
        <f>'Waste 6'!L27</f>
        <v>0</v>
      </c>
      <c r="M9" s="68">
        <f>'Waste 6'!M27</f>
        <v>0</v>
      </c>
      <c r="N9" s="68">
        <f>'Waste 6'!N27</f>
        <v>0</v>
      </c>
      <c r="O9" s="68">
        <f>'Waste 6'!O27</f>
        <v>0</v>
      </c>
      <c r="P9" s="68">
        <f>'Waste 6'!P27</f>
        <v>0</v>
      </c>
      <c r="Q9" s="68">
        <f>'Waste 6'!Q27</f>
        <v>0</v>
      </c>
      <c r="R9" s="68">
        <f>'Waste 6'!R27</f>
        <v>0</v>
      </c>
      <c r="S9" s="68">
        <f>'Waste 6'!S27</f>
        <v>0</v>
      </c>
      <c r="T9" s="68">
        <f>'Waste 6'!T27</f>
        <v>0</v>
      </c>
      <c r="U9" s="68">
        <f>'Waste 6'!U27</f>
        <v>0</v>
      </c>
    </row>
    <row r="10" spans="1:21" x14ac:dyDescent="0.25">
      <c r="A10" s="60">
        <v>7</v>
      </c>
      <c r="B10" s="68">
        <f>'Waste 7'!B27</f>
        <v>0</v>
      </c>
      <c r="C10" s="68">
        <f>'Waste 7'!C27</f>
        <v>0</v>
      </c>
      <c r="D10" s="68">
        <f>'Waste 7'!D27</f>
        <v>0</v>
      </c>
      <c r="E10" s="68">
        <f>'Waste 7'!E27</f>
        <v>0</v>
      </c>
      <c r="F10" s="68">
        <f>'Waste 7'!F27</f>
        <v>0</v>
      </c>
      <c r="G10" s="68">
        <f>'Waste 7'!G27</f>
        <v>0</v>
      </c>
      <c r="H10" s="68">
        <f>'Waste 7'!H27</f>
        <v>0</v>
      </c>
      <c r="I10" s="68">
        <f>'Waste 7'!I27</f>
        <v>0</v>
      </c>
      <c r="J10" s="68">
        <f>'Waste 7'!J27</f>
        <v>0</v>
      </c>
      <c r="K10" s="68">
        <f>'Waste 7'!K27</f>
        <v>0</v>
      </c>
      <c r="L10" s="68">
        <f>'Waste 7'!L27</f>
        <v>0</v>
      </c>
      <c r="M10" s="68">
        <f>'Waste 7'!M27</f>
        <v>0</v>
      </c>
      <c r="N10" s="68">
        <f>'Waste 7'!N27</f>
        <v>0</v>
      </c>
      <c r="O10" s="68">
        <f>'Waste 7'!O27</f>
        <v>0</v>
      </c>
      <c r="P10" s="68">
        <f>'Waste 7'!P27</f>
        <v>0</v>
      </c>
      <c r="Q10" s="68">
        <f>'Waste 7'!Q27</f>
        <v>0</v>
      </c>
      <c r="R10" s="68">
        <f>'Waste 7'!R27</f>
        <v>0</v>
      </c>
      <c r="S10" s="68">
        <f>'Waste 7'!S27</f>
        <v>0</v>
      </c>
      <c r="T10" s="68">
        <f>'Waste 7'!T27</f>
        <v>0</v>
      </c>
      <c r="U10" s="68">
        <f>'Waste 7'!U27</f>
        <v>0</v>
      </c>
    </row>
    <row r="11" spans="1:21" x14ac:dyDescent="0.25">
      <c r="A11" s="60">
        <v>8</v>
      </c>
      <c r="B11" s="68">
        <f>'Waste 8'!B27</f>
        <v>0</v>
      </c>
      <c r="C11" s="68">
        <f>'Waste 8'!C27</f>
        <v>0</v>
      </c>
      <c r="D11" s="68">
        <f>'Waste 8'!D27</f>
        <v>0</v>
      </c>
      <c r="E11" s="68">
        <f>'Waste 8'!E27</f>
        <v>0</v>
      </c>
      <c r="F11" s="68">
        <f>'Waste 8'!F27</f>
        <v>0</v>
      </c>
      <c r="G11" s="68">
        <f>'Waste 8'!G27</f>
        <v>0</v>
      </c>
      <c r="H11" s="68">
        <f>'Waste 8'!H27</f>
        <v>0</v>
      </c>
      <c r="I11" s="68">
        <f>'Waste 8'!I27</f>
        <v>0</v>
      </c>
      <c r="J11" s="68">
        <f>'Waste 8'!J27</f>
        <v>0</v>
      </c>
      <c r="K11" s="68">
        <f>'Waste 8'!K27</f>
        <v>0</v>
      </c>
      <c r="L11" s="68">
        <f>'Waste 8'!L27</f>
        <v>0</v>
      </c>
      <c r="M11" s="68">
        <f>'Waste 8'!M27</f>
        <v>0</v>
      </c>
      <c r="N11" s="68">
        <f>'Waste 8'!N27</f>
        <v>0</v>
      </c>
      <c r="O11" s="68">
        <f>'Waste 8'!O27</f>
        <v>0</v>
      </c>
      <c r="P11" s="68">
        <f>'Waste 8'!P27</f>
        <v>0</v>
      </c>
      <c r="Q11" s="68">
        <f>'Waste 8'!Q27</f>
        <v>0</v>
      </c>
      <c r="R11" s="68">
        <f>'Waste 8'!R27</f>
        <v>0</v>
      </c>
      <c r="S11" s="68">
        <f>'Waste 8'!S27</f>
        <v>0</v>
      </c>
      <c r="T11" s="68">
        <f>'Waste 8'!T27</f>
        <v>0</v>
      </c>
      <c r="U11" s="68">
        <f>'Waste 8'!U27</f>
        <v>0</v>
      </c>
    </row>
    <row r="12" spans="1:21" x14ac:dyDescent="0.25">
      <c r="A12" s="60">
        <v>9</v>
      </c>
      <c r="B12" s="68">
        <f>'Waste 9'!B27</f>
        <v>0</v>
      </c>
      <c r="C12" s="68">
        <f>'Waste 9'!C27</f>
        <v>0</v>
      </c>
      <c r="D12" s="68">
        <f>'Waste 9'!D27</f>
        <v>0</v>
      </c>
      <c r="E12" s="68">
        <f>'Waste 9'!E27</f>
        <v>0</v>
      </c>
      <c r="F12" s="68">
        <f>'Waste 9'!F27</f>
        <v>0</v>
      </c>
      <c r="G12" s="68">
        <f>'Waste 9'!G27</f>
        <v>0</v>
      </c>
      <c r="H12" s="68">
        <f>'Waste 9'!H27</f>
        <v>0</v>
      </c>
      <c r="I12" s="68">
        <f>'Waste 9'!I27</f>
        <v>0</v>
      </c>
      <c r="J12" s="68">
        <f>'Waste 9'!J27</f>
        <v>0</v>
      </c>
      <c r="K12" s="68">
        <f>'Waste 9'!K27</f>
        <v>0</v>
      </c>
      <c r="L12" s="68">
        <f>'Waste 9'!L27</f>
        <v>0</v>
      </c>
      <c r="M12" s="68">
        <f>'Waste 9'!M27</f>
        <v>0</v>
      </c>
      <c r="N12" s="68">
        <f>'Waste 9'!N27</f>
        <v>0</v>
      </c>
      <c r="O12" s="68">
        <f>'Waste 9'!O27</f>
        <v>0</v>
      </c>
      <c r="P12" s="68">
        <f>'Waste 9'!P27</f>
        <v>0</v>
      </c>
      <c r="Q12" s="68">
        <f>'Waste 9'!Q27</f>
        <v>0</v>
      </c>
      <c r="R12" s="68">
        <f>'Waste 9'!R27</f>
        <v>0</v>
      </c>
      <c r="S12" s="68">
        <f>'Waste 9'!S27</f>
        <v>0</v>
      </c>
      <c r="T12" s="68">
        <f>'Waste 9'!T27</f>
        <v>0</v>
      </c>
      <c r="U12" s="68">
        <f>'Waste 9'!U27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25">
      <c r="A14" s="61"/>
      <c r="B14" s="65"/>
      <c r="C14" s="65"/>
      <c r="D14" s="65"/>
      <c r="E14" s="65"/>
      <c r="F14" s="65"/>
      <c r="G14" s="65"/>
      <c r="H14" s="65"/>
      <c r="I14" s="65"/>
      <c r="J14" s="65"/>
      <c r="K14" s="65"/>
      <c r="L14" s="65"/>
      <c r="M14" s="65"/>
      <c r="N14" s="65"/>
      <c r="O14" s="65"/>
      <c r="P14" s="65"/>
      <c r="Q14" s="65"/>
      <c r="R14" s="65"/>
      <c r="S14" s="65"/>
      <c r="T14" s="65"/>
      <c r="U14" s="65"/>
    </row>
    <row r="15" spans="1:21" x14ac:dyDescent="0.25">
      <c r="A15" s="66" t="s">
        <v>103</v>
      </c>
      <c r="B15" s="65"/>
      <c r="C15" s="65"/>
      <c r="D15" s="65"/>
      <c r="E15" s="65"/>
      <c r="F15" s="65"/>
      <c r="G15" s="65"/>
      <c r="H15" s="65"/>
      <c r="I15" s="65"/>
      <c r="J15" s="65"/>
      <c r="K15" s="65"/>
      <c r="L15" s="65"/>
      <c r="M15" s="65"/>
      <c r="N15" s="65"/>
      <c r="O15" s="65"/>
      <c r="P15" s="65"/>
      <c r="Q15" s="65"/>
      <c r="R15" s="65"/>
      <c r="S15" s="65"/>
      <c r="T15" s="65"/>
      <c r="U15" s="65"/>
    </row>
    <row r="16" spans="1:21" ht="39" x14ac:dyDescent="0.2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25">
      <c r="A17" s="60">
        <v>1</v>
      </c>
      <c r="B17" s="76"/>
      <c r="C17" s="77">
        <f t="shared" ref="C17:C26" si="1">B17</f>
        <v>0</v>
      </c>
      <c r="D17" s="77">
        <f t="shared" ref="D17:U26" si="2">C17</f>
        <v>0</v>
      </c>
      <c r="E17" s="77">
        <f t="shared" si="2"/>
        <v>0</v>
      </c>
      <c r="F17" s="77">
        <f t="shared" si="2"/>
        <v>0</v>
      </c>
      <c r="G17" s="77">
        <f t="shared" si="2"/>
        <v>0</v>
      </c>
      <c r="H17" s="77">
        <f t="shared" si="2"/>
        <v>0</v>
      </c>
      <c r="I17" s="77">
        <f t="shared" si="2"/>
        <v>0</v>
      </c>
      <c r="J17" s="77">
        <f t="shared" si="2"/>
        <v>0</v>
      </c>
      <c r="K17" s="77">
        <f t="shared" si="2"/>
        <v>0</v>
      </c>
      <c r="L17" s="77">
        <f t="shared" si="2"/>
        <v>0</v>
      </c>
      <c r="M17" s="77">
        <f t="shared" si="2"/>
        <v>0</v>
      </c>
      <c r="N17" s="77">
        <f t="shared" si="2"/>
        <v>0</v>
      </c>
      <c r="O17" s="77">
        <f t="shared" si="2"/>
        <v>0</v>
      </c>
      <c r="P17" s="77">
        <f t="shared" si="2"/>
        <v>0</v>
      </c>
      <c r="Q17" s="77">
        <f t="shared" si="2"/>
        <v>0</v>
      </c>
      <c r="R17" s="77">
        <f t="shared" si="2"/>
        <v>0</v>
      </c>
      <c r="S17" s="77">
        <f t="shared" si="2"/>
        <v>0</v>
      </c>
      <c r="T17" s="77">
        <f t="shared" si="2"/>
        <v>0</v>
      </c>
      <c r="U17" s="77">
        <f t="shared" si="2"/>
        <v>0</v>
      </c>
    </row>
    <row r="18" spans="1:21" x14ac:dyDescent="0.25">
      <c r="A18" s="60">
        <v>2</v>
      </c>
      <c r="B18" s="76"/>
      <c r="C18" s="77">
        <f t="shared" si="1"/>
        <v>0</v>
      </c>
      <c r="D18" s="77">
        <f t="shared" ref="D18:R18" si="3">C18</f>
        <v>0</v>
      </c>
      <c r="E18" s="77">
        <f t="shared" si="3"/>
        <v>0</v>
      </c>
      <c r="F18" s="77">
        <f t="shared" si="3"/>
        <v>0</v>
      </c>
      <c r="G18" s="77">
        <f t="shared" si="3"/>
        <v>0</v>
      </c>
      <c r="H18" s="77">
        <f t="shared" si="3"/>
        <v>0</v>
      </c>
      <c r="I18" s="77">
        <f t="shared" si="3"/>
        <v>0</v>
      </c>
      <c r="J18" s="77">
        <f t="shared" si="3"/>
        <v>0</v>
      </c>
      <c r="K18" s="77">
        <f t="shared" si="3"/>
        <v>0</v>
      </c>
      <c r="L18" s="77">
        <f t="shared" si="3"/>
        <v>0</v>
      </c>
      <c r="M18" s="77">
        <f t="shared" si="3"/>
        <v>0</v>
      </c>
      <c r="N18" s="77">
        <f t="shared" si="3"/>
        <v>0</v>
      </c>
      <c r="O18" s="77">
        <f t="shared" si="3"/>
        <v>0</v>
      </c>
      <c r="P18" s="77">
        <f t="shared" si="3"/>
        <v>0</v>
      </c>
      <c r="Q18" s="77">
        <f t="shared" si="3"/>
        <v>0</v>
      </c>
      <c r="R18" s="77">
        <f t="shared" si="3"/>
        <v>0</v>
      </c>
      <c r="S18" s="77">
        <f t="shared" si="2"/>
        <v>0</v>
      </c>
      <c r="T18" s="77">
        <f t="shared" si="2"/>
        <v>0</v>
      </c>
      <c r="U18" s="77">
        <f t="shared" si="2"/>
        <v>0</v>
      </c>
    </row>
    <row r="19" spans="1:21" x14ac:dyDescent="0.25">
      <c r="A19" s="60">
        <v>3</v>
      </c>
      <c r="B19" s="76"/>
      <c r="C19" s="77">
        <f t="shared" si="1"/>
        <v>0</v>
      </c>
      <c r="D19" s="77">
        <f t="shared" si="2"/>
        <v>0</v>
      </c>
      <c r="E19" s="77">
        <f t="shared" si="2"/>
        <v>0</v>
      </c>
      <c r="F19" s="77">
        <f t="shared" si="2"/>
        <v>0</v>
      </c>
      <c r="G19" s="77">
        <f t="shared" si="2"/>
        <v>0</v>
      </c>
      <c r="H19" s="77">
        <f t="shared" si="2"/>
        <v>0</v>
      </c>
      <c r="I19" s="77">
        <f t="shared" si="2"/>
        <v>0</v>
      </c>
      <c r="J19" s="77">
        <f t="shared" si="2"/>
        <v>0</v>
      </c>
      <c r="K19" s="77">
        <f t="shared" si="2"/>
        <v>0</v>
      </c>
      <c r="L19" s="77">
        <f t="shared" si="2"/>
        <v>0</v>
      </c>
      <c r="M19" s="77">
        <f t="shared" si="2"/>
        <v>0</v>
      </c>
      <c r="N19" s="77">
        <f t="shared" si="2"/>
        <v>0</v>
      </c>
      <c r="O19" s="77">
        <f t="shared" si="2"/>
        <v>0</v>
      </c>
      <c r="P19" s="77">
        <f t="shared" si="2"/>
        <v>0</v>
      </c>
      <c r="Q19" s="77">
        <f t="shared" si="2"/>
        <v>0</v>
      </c>
      <c r="R19" s="77">
        <f t="shared" si="2"/>
        <v>0</v>
      </c>
      <c r="S19" s="77">
        <f t="shared" si="2"/>
        <v>0</v>
      </c>
      <c r="T19" s="77">
        <f t="shared" si="2"/>
        <v>0</v>
      </c>
      <c r="U19" s="77">
        <f t="shared" si="2"/>
        <v>0</v>
      </c>
    </row>
    <row r="20" spans="1:21" x14ac:dyDescent="0.25">
      <c r="A20" s="60">
        <v>4</v>
      </c>
      <c r="B20" s="76"/>
      <c r="C20" s="77">
        <f t="shared" si="1"/>
        <v>0</v>
      </c>
      <c r="D20" s="77">
        <f t="shared" si="2"/>
        <v>0</v>
      </c>
      <c r="E20" s="77">
        <f t="shared" si="2"/>
        <v>0</v>
      </c>
      <c r="F20" s="77">
        <f t="shared" si="2"/>
        <v>0</v>
      </c>
      <c r="G20" s="77">
        <f t="shared" si="2"/>
        <v>0</v>
      </c>
      <c r="H20" s="77">
        <f t="shared" si="2"/>
        <v>0</v>
      </c>
      <c r="I20" s="77">
        <f t="shared" si="2"/>
        <v>0</v>
      </c>
      <c r="J20" s="77">
        <f t="shared" si="2"/>
        <v>0</v>
      </c>
      <c r="K20" s="77">
        <f t="shared" si="2"/>
        <v>0</v>
      </c>
      <c r="L20" s="77">
        <f t="shared" si="2"/>
        <v>0</v>
      </c>
      <c r="M20" s="77">
        <f t="shared" si="2"/>
        <v>0</v>
      </c>
      <c r="N20" s="77">
        <f t="shared" si="2"/>
        <v>0</v>
      </c>
      <c r="O20" s="77">
        <f t="shared" si="2"/>
        <v>0</v>
      </c>
      <c r="P20" s="77">
        <f t="shared" si="2"/>
        <v>0</v>
      </c>
      <c r="Q20" s="77">
        <f t="shared" si="2"/>
        <v>0</v>
      </c>
      <c r="R20" s="77">
        <f t="shared" si="2"/>
        <v>0</v>
      </c>
      <c r="S20" s="77">
        <f t="shared" si="2"/>
        <v>0</v>
      </c>
      <c r="T20" s="77">
        <f t="shared" si="2"/>
        <v>0</v>
      </c>
      <c r="U20" s="77">
        <f t="shared" si="2"/>
        <v>0</v>
      </c>
    </row>
    <row r="21" spans="1:21" x14ac:dyDescent="0.25">
      <c r="A21" s="60">
        <v>5</v>
      </c>
      <c r="B21" s="76"/>
      <c r="C21" s="77">
        <f t="shared" si="1"/>
        <v>0</v>
      </c>
      <c r="D21" s="77">
        <f t="shared" si="2"/>
        <v>0</v>
      </c>
      <c r="E21" s="77">
        <f t="shared" si="2"/>
        <v>0</v>
      </c>
      <c r="F21" s="77">
        <f t="shared" si="2"/>
        <v>0</v>
      </c>
      <c r="G21" s="77">
        <f t="shared" si="2"/>
        <v>0</v>
      </c>
      <c r="H21" s="77">
        <f t="shared" si="2"/>
        <v>0</v>
      </c>
      <c r="I21" s="77">
        <f t="shared" si="2"/>
        <v>0</v>
      </c>
      <c r="J21" s="77">
        <f t="shared" si="2"/>
        <v>0</v>
      </c>
      <c r="K21" s="77">
        <f t="shared" si="2"/>
        <v>0</v>
      </c>
      <c r="L21" s="77">
        <f t="shared" si="2"/>
        <v>0</v>
      </c>
      <c r="M21" s="77">
        <f t="shared" si="2"/>
        <v>0</v>
      </c>
      <c r="N21" s="77">
        <f t="shared" si="2"/>
        <v>0</v>
      </c>
      <c r="O21" s="77">
        <f t="shared" si="2"/>
        <v>0</v>
      </c>
      <c r="P21" s="77">
        <f t="shared" si="2"/>
        <v>0</v>
      </c>
      <c r="Q21" s="77">
        <f t="shared" si="2"/>
        <v>0</v>
      </c>
      <c r="R21" s="77">
        <f t="shared" si="2"/>
        <v>0</v>
      </c>
      <c r="S21" s="77">
        <f t="shared" si="2"/>
        <v>0</v>
      </c>
      <c r="T21" s="77">
        <f t="shared" si="2"/>
        <v>0</v>
      </c>
      <c r="U21" s="77">
        <f t="shared" si="2"/>
        <v>0</v>
      </c>
    </row>
    <row r="22" spans="1:21" x14ac:dyDescent="0.25">
      <c r="A22" s="60">
        <v>6</v>
      </c>
      <c r="B22" s="76"/>
      <c r="C22" s="77">
        <f t="shared" si="1"/>
        <v>0</v>
      </c>
      <c r="D22" s="77">
        <f t="shared" si="2"/>
        <v>0</v>
      </c>
      <c r="E22" s="77">
        <f t="shared" si="2"/>
        <v>0</v>
      </c>
      <c r="F22" s="77">
        <f t="shared" si="2"/>
        <v>0</v>
      </c>
      <c r="G22" s="77">
        <f t="shared" si="2"/>
        <v>0</v>
      </c>
      <c r="H22" s="77">
        <f t="shared" si="2"/>
        <v>0</v>
      </c>
      <c r="I22" s="77">
        <f t="shared" si="2"/>
        <v>0</v>
      </c>
      <c r="J22" s="77">
        <f t="shared" si="2"/>
        <v>0</v>
      </c>
      <c r="K22" s="77">
        <f t="shared" si="2"/>
        <v>0</v>
      </c>
      <c r="L22" s="77">
        <f t="shared" si="2"/>
        <v>0</v>
      </c>
      <c r="M22" s="77">
        <f t="shared" si="2"/>
        <v>0</v>
      </c>
      <c r="N22" s="77">
        <f t="shared" si="2"/>
        <v>0</v>
      </c>
      <c r="O22" s="77">
        <f t="shared" si="2"/>
        <v>0</v>
      </c>
      <c r="P22" s="77">
        <f t="shared" si="2"/>
        <v>0</v>
      </c>
      <c r="Q22" s="77">
        <f t="shared" si="2"/>
        <v>0</v>
      </c>
      <c r="R22" s="77">
        <f t="shared" si="2"/>
        <v>0</v>
      </c>
      <c r="S22" s="77">
        <f t="shared" si="2"/>
        <v>0</v>
      </c>
      <c r="T22" s="77">
        <f t="shared" si="2"/>
        <v>0</v>
      </c>
      <c r="U22" s="77">
        <f t="shared" si="2"/>
        <v>0</v>
      </c>
    </row>
    <row r="23" spans="1:21" x14ac:dyDescent="0.25">
      <c r="A23" s="60">
        <v>7</v>
      </c>
      <c r="B23" s="76"/>
      <c r="C23" s="77">
        <f t="shared" si="1"/>
        <v>0</v>
      </c>
      <c r="D23" s="77">
        <f t="shared" si="2"/>
        <v>0</v>
      </c>
      <c r="E23" s="77">
        <f t="shared" si="2"/>
        <v>0</v>
      </c>
      <c r="F23" s="77">
        <f t="shared" si="2"/>
        <v>0</v>
      </c>
      <c r="G23" s="77">
        <f t="shared" si="2"/>
        <v>0</v>
      </c>
      <c r="H23" s="77">
        <f t="shared" si="2"/>
        <v>0</v>
      </c>
      <c r="I23" s="77">
        <f t="shared" si="2"/>
        <v>0</v>
      </c>
      <c r="J23" s="77">
        <f t="shared" si="2"/>
        <v>0</v>
      </c>
      <c r="K23" s="77">
        <f t="shared" si="2"/>
        <v>0</v>
      </c>
      <c r="L23" s="77">
        <f t="shared" si="2"/>
        <v>0</v>
      </c>
      <c r="M23" s="77">
        <f t="shared" si="2"/>
        <v>0</v>
      </c>
      <c r="N23" s="77">
        <f t="shared" si="2"/>
        <v>0</v>
      </c>
      <c r="O23" s="77">
        <f t="shared" si="2"/>
        <v>0</v>
      </c>
      <c r="P23" s="77">
        <f t="shared" si="2"/>
        <v>0</v>
      </c>
      <c r="Q23" s="77">
        <f t="shared" si="2"/>
        <v>0</v>
      </c>
      <c r="R23" s="77">
        <f t="shared" si="2"/>
        <v>0</v>
      </c>
      <c r="S23" s="77">
        <f t="shared" si="2"/>
        <v>0</v>
      </c>
      <c r="T23" s="77">
        <f t="shared" si="2"/>
        <v>0</v>
      </c>
      <c r="U23" s="77">
        <f t="shared" si="2"/>
        <v>0</v>
      </c>
    </row>
    <row r="24" spans="1:21" x14ac:dyDescent="0.25">
      <c r="A24" s="60">
        <v>8</v>
      </c>
      <c r="B24" s="76"/>
      <c r="C24" s="77">
        <f t="shared" si="1"/>
        <v>0</v>
      </c>
      <c r="D24" s="77">
        <f t="shared" si="2"/>
        <v>0</v>
      </c>
      <c r="E24" s="77">
        <f t="shared" si="2"/>
        <v>0</v>
      </c>
      <c r="F24" s="77">
        <f t="shared" si="2"/>
        <v>0</v>
      </c>
      <c r="G24" s="77">
        <f t="shared" si="2"/>
        <v>0</v>
      </c>
      <c r="H24" s="77">
        <f t="shared" si="2"/>
        <v>0</v>
      </c>
      <c r="I24" s="77">
        <f t="shared" si="2"/>
        <v>0</v>
      </c>
      <c r="J24" s="77">
        <f t="shared" si="2"/>
        <v>0</v>
      </c>
      <c r="K24" s="77">
        <f t="shared" si="2"/>
        <v>0</v>
      </c>
      <c r="L24" s="77">
        <f t="shared" si="2"/>
        <v>0</v>
      </c>
      <c r="M24" s="77">
        <f t="shared" si="2"/>
        <v>0</v>
      </c>
      <c r="N24" s="77">
        <f t="shared" si="2"/>
        <v>0</v>
      </c>
      <c r="O24" s="77">
        <f t="shared" si="2"/>
        <v>0</v>
      </c>
      <c r="P24" s="77">
        <f t="shared" si="2"/>
        <v>0</v>
      </c>
      <c r="Q24" s="77">
        <f t="shared" si="2"/>
        <v>0</v>
      </c>
      <c r="R24" s="77">
        <f t="shared" si="2"/>
        <v>0</v>
      </c>
      <c r="S24" s="77">
        <f t="shared" si="2"/>
        <v>0</v>
      </c>
      <c r="T24" s="77">
        <f t="shared" si="2"/>
        <v>0</v>
      </c>
      <c r="U24" s="77">
        <f t="shared" si="2"/>
        <v>0</v>
      </c>
    </row>
    <row r="25" spans="1:21" x14ac:dyDescent="0.25">
      <c r="A25" s="60">
        <v>9</v>
      </c>
      <c r="B25" s="76"/>
      <c r="C25" s="77">
        <f t="shared" si="1"/>
        <v>0</v>
      </c>
      <c r="D25" s="77">
        <f t="shared" si="2"/>
        <v>0</v>
      </c>
      <c r="E25" s="77">
        <f t="shared" si="2"/>
        <v>0</v>
      </c>
      <c r="F25" s="77">
        <f t="shared" si="2"/>
        <v>0</v>
      </c>
      <c r="G25" s="77">
        <f t="shared" si="2"/>
        <v>0</v>
      </c>
      <c r="H25" s="77">
        <f t="shared" si="2"/>
        <v>0</v>
      </c>
      <c r="I25" s="77">
        <f t="shared" si="2"/>
        <v>0</v>
      </c>
      <c r="J25" s="77">
        <f t="shared" si="2"/>
        <v>0</v>
      </c>
      <c r="K25" s="77">
        <f t="shared" si="2"/>
        <v>0</v>
      </c>
      <c r="L25" s="77">
        <f t="shared" si="2"/>
        <v>0</v>
      </c>
      <c r="M25" s="77">
        <f t="shared" si="2"/>
        <v>0</v>
      </c>
      <c r="N25" s="77">
        <f t="shared" si="2"/>
        <v>0</v>
      </c>
      <c r="O25" s="77">
        <f t="shared" si="2"/>
        <v>0</v>
      </c>
      <c r="P25" s="77">
        <f t="shared" si="2"/>
        <v>0</v>
      </c>
      <c r="Q25" s="77">
        <f t="shared" si="2"/>
        <v>0</v>
      </c>
      <c r="R25" s="77">
        <f t="shared" si="2"/>
        <v>0</v>
      </c>
      <c r="S25" s="77">
        <f t="shared" si="2"/>
        <v>0</v>
      </c>
      <c r="T25" s="77">
        <f t="shared" si="2"/>
        <v>0</v>
      </c>
      <c r="U25" s="77">
        <f t="shared" si="2"/>
        <v>0</v>
      </c>
    </row>
    <row r="26" spans="1:21" x14ac:dyDescent="0.25">
      <c r="A26" s="60">
        <v>10</v>
      </c>
      <c r="B26" s="76"/>
      <c r="C26" s="77">
        <f t="shared" si="1"/>
        <v>0</v>
      </c>
      <c r="D26" s="77">
        <f t="shared" si="2"/>
        <v>0</v>
      </c>
      <c r="E26" s="77">
        <f t="shared" si="2"/>
        <v>0</v>
      </c>
      <c r="F26" s="77">
        <f t="shared" si="2"/>
        <v>0</v>
      </c>
      <c r="G26" s="77">
        <f t="shared" si="2"/>
        <v>0</v>
      </c>
      <c r="H26" s="77">
        <f t="shared" si="2"/>
        <v>0</v>
      </c>
      <c r="I26" s="77">
        <f t="shared" si="2"/>
        <v>0</v>
      </c>
      <c r="J26" s="77">
        <f t="shared" si="2"/>
        <v>0</v>
      </c>
      <c r="K26" s="77">
        <f t="shared" si="2"/>
        <v>0</v>
      </c>
      <c r="L26" s="77">
        <f t="shared" si="2"/>
        <v>0</v>
      </c>
      <c r="M26" s="77">
        <f t="shared" si="2"/>
        <v>0</v>
      </c>
      <c r="N26" s="77">
        <f t="shared" si="2"/>
        <v>0</v>
      </c>
      <c r="O26" s="77">
        <f t="shared" si="2"/>
        <v>0</v>
      </c>
      <c r="P26" s="77">
        <f t="shared" si="2"/>
        <v>0</v>
      </c>
      <c r="Q26" s="77">
        <f t="shared" si="2"/>
        <v>0</v>
      </c>
      <c r="R26" s="77">
        <f t="shared" si="2"/>
        <v>0</v>
      </c>
      <c r="S26" s="77">
        <f t="shared" si="2"/>
        <v>0</v>
      </c>
      <c r="T26" s="77">
        <f t="shared" si="2"/>
        <v>0</v>
      </c>
      <c r="U26" s="77">
        <f t="shared" si="2"/>
        <v>0</v>
      </c>
    </row>
    <row r="27" spans="1:21" x14ac:dyDescent="0.25">
      <c r="A27" s="61"/>
      <c r="B27" s="65"/>
      <c r="C27" s="65"/>
      <c r="D27" s="65"/>
      <c r="E27" s="65"/>
      <c r="F27" s="65"/>
      <c r="G27" s="65"/>
      <c r="H27" s="65"/>
      <c r="I27" s="65"/>
      <c r="J27" s="65"/>
      <c r="K27" s="65"/>
      <c r="L27" s="65"/>
      <c r="M27" s="65"/>
      <c r="N27" s="65"/>
      <c r="O27" s="65"/>
      <c r="P27" s="65"/>
      <c r="Q27" s="65"/>
      <c r="R27" s="65"/>
      <c r="S27" s="65"/>
      <c r="T27" s="65"/>
      <c r="U27" s="65"/>
    </row>
    <row r="28" spans="1:21" x14ac:dyDescent="0.25">
      <c r="A28" s="59" t="s">
        <v>104</v>
      </c>
      <c r="B28" s="59"/>
      <c r="C28" s="59"/>
      <c r="D28" s="59"/>
      <c r="E28" s="59"/>
      <c r="F28" s="59"/>
      <c r="G28" s="59"/>
      <c r="H28" s="59"/>
      <c r="I28" s="59"/>
      <c r="J28" s="59"/>
      <c r="K28" s="59"/>
      <c r="L28" s="59"/>
      <c r="M28" s="59"/>
    </row>
    <row r="29" spans="1:21" ht="39" x14ac:dyDescent="0.25">
      <c r="A29" s="101" t="s">
        <v>100</v>
      </c>
      <c r="B29" s="70" t="str">
        <f>B2</f>
        <v>Application Rate</v>
      </c>
      <c r="C29" s="67" t="str">
        <f t="shared" ref="C29:U29" si="4">C2</f>
        <v>Nitrogen Addition</v>
      </c>
      <c r="D29" s="67" t="str">
        <f t="shared" si="4"/>
        <v>Phosphate Addition</v>
      </c>
      <c r="E29" s="67" t="str">
        <f t="shared" si="4"/>
        <v>Potash  Addition</v>
      </c>
      <c r="F29" s="67" t="str">
        <f t="shared" si="4"/>
        <v>Mg Oxide Addition</v>
      </c>
      <c r="G29" s="67" t="str">
        <f t="shared" si="4"/>
        <v>Copper Addition</v>
      </c>
      <c r="H29" s="67" t="str">
        <f t="shared" si="4"/>
        <v>Zinc Addition</v>
      </c>
      <c r="I29" s="67" t="str">
        <f t="shared" si="4"/>
        <v>Lead Addition</v>
      </c>
      <c r="J29" s="67" t="str">
        <f t="shared" si="4"/>
        <v>Cadmium Addition</v>
      </c>
      <c r="K29" s="67" t="str">
        <f t="shared" si="4"/>
        <v>Mercury Addition</v>
      </c>
      <c r="L29" s="67" t="str">
        <f t="shared" si="4"/>
        <v>Nickel Addition</v>
      </c>
      <c r="M29" s="67" t="str">
        <f t="shared" si="4"/>
        <v>Chromium Addition</v>
      </c>
      <c r="N29" s="67" t="str">
        <f t="shared" si="4"/>
        <v>Aluminium Addition</v>
      </c>
      <c r="O29" s="67" t="str">
        <f t="shared" si="4"/>
        <v>Iron Addition</v>
      </c>
      <c r="P29" s="67" t="str">
        <f t="shared" si="4"/>
        <v xml:space="preserve">Sodium Addition                 </v>
      </c>
      <c r="Q29" s="67" t="str">
        <f t="shared" si="4"/>
        <v>SO3  Addition                             kg/ha</v>
      </c>
      <c r="R29" s="67" t="str">
        <f t="shared" si="4"/>
        <v xml:space="preserve">Selenium Addition </v>
      </c>
      <c r="S29" s="67" t="str">
        <f t="shared" si="4"/>
        <v xml:space="preserve">Arsenic  Addition  </v>
      </c>
      <c r="T29" s="67" t="str">
        <f t="shared" si="4"/>
        <v xml:space="preserve">Molybdenum Addition  </v>
      </c>
      <c r="U29" s="67" t="str">
        <f t="shared" si="4"/>
        <v xml:space="preserve">Fluoride Addition </v>
      </c>
    </row>
    <row r="30" spans="1:21" ht="26.25" x14ac:dyDescent="0.25">
      <c r="A30" s="101"/>
      <c r="B30" s="70" t="str">
        <f>B3</f>
        <v>tonnes/ha</v>
      </c>
      <c r="C30" s="67" t="str">
        <f t="shared" ref="C30:U30" si="5">C3</f>
        <v>kg/ha</v>
      </c>
      <c r="D30" s="67" t="str">
        <f t="shared" si="5"/>
        <v>P2O5 
kg/ha</v>
      </c>
      <c r="E30" s="67" t="str">
        <f t="shared" si="5"/>
        <v>K2O 
kg/ha</v>
      </c>
      <c r="F30" s="67" t="str">
        <f t="shared" si="5"/>
        <v>MgO 
kg/ha</v>
      </c>
      <c r="G30" s="67" t="str">
        <f t="shared" si="5"/>
        <v>kg/ha</v>
      </c>
      <c r="H30" s="67" t="str">
        <f t="shared" si="5"/>
        <v>kg/ha</v>
      </c>
      <c r="I30" s="67" t="str">
        <f t="shared" si="5"/>
        <v>kg/ha</v>
      </c>
      <c r="J30" s="67" t="str">
        <f t="shared" si="5"/>
        <v>kg/ha</v>
      </c>
      <c r="K30" s="67" t="str">
        <f t="shared" si="5"/>
        <v>kg/ha</v>
      </c>
      <c r="L30" s="67" t="str">
        <f t="shared" si="5"/>
        <v>kg/ha</v>
      </c>
      <c r="M30" s="67" t="str">
        <f t="shared" si="5"/>
        <v>kg/ha</v>
      </c>
      <c r="N30" s="67" t="str">
        <f t="shared" si="5"/>
        <v>kg/ha</v>
      </c>
      <c r="O30" s="67" t="str">
        <f t="shared" si="5"/>
        <v>kg/ha</v>
      </c>
      <c r="P30" s="67" t="str">
        <f t="shared" si="5"/>
        <v>kg/ha</v>
      </c>
      <c r="Q30" s="67" t="str">
        <f t="shared" si="5"/>
        <v>kg/ha</v>
      </c>
      <c r="R30" s="67" t="str">
        <f t="shared" si="5"/>
        <v>kg/ha</v>
      </c>
      <c r="S30" s="67" t="str">
        <f t="shared" si="5"/>
        <v>kg/ha</v>
      </c>
      <c r="T30" s="67" t="str">
        <f t="shared" si="5"/>
        <v>kg/ha</v>
      </c>
      <c r="U30" s="67" t="str">
        <f t="shared" si="5"/>
        <v>kg/ha</v>
      </c>
    </row>
    <row r="31" spans="1:21" x14ac:dyDescent="0.25">
      <c r="A31" s="62">
        <v>1</v>
      </c>
      <c r="B31" s="71"/>
      <c r="C31" s="62">
        <f t="shared" ref="C31:C40" si="6">C4*C17</f>
        <v>0</v>
      </c>
      <c r="D31" s="62">
        <f t="shared" ref="D31:U40" si="7">D4*D17</f>
        <v>0</v>
      </c>
      <c r="E31" s="62">
        <f t="shared" si="7"/>
        <v>0</v>
      </c>
      <c r="F31" s="62">
        <f t="shared" si="7"/>
        <v>0</v>
      </c>
      <c r="G31" s="62">
        <f t="shared" si="7"/>
        <v>0</v>
      </c>
      <c r="H31" s="62">
        <f t="shared" si="7"/>
        <v>0</v>
      </c>
      <c r="I31" s="62">
        <f t="shared" si="7"/>
        <v>0</v>
      </c>
      <c r="J31" s="62">
        <f t="shared" si="7"/>
        <v>0</v>
      </c>
      <c r="K31" s="62">
        <f t="shared" si="7"/>
        <v>0</v>
      </c>
      <c r="L31" s="62">
        <f t="shared" si="7"/>
        <v>0</v>
      </c>
      <c r="M31" s="62">
        <f t="shared" si="7"/>
        <v>0</v>
      </c>
      <c r="N31" s="62">
        <f t="shared" si="7"/>
        <v>0</v>
      </c>
      <c r="O31" s="62">
        <f t="shared" si="7"/>
        <v>0</v>
      </c>
      <c r="P31" s="62">
        <f t="shared" si="7"/>
        <v>0</v>
      </c>
      <c r="Q31" s="62">
        <f t="shared" si="7"/>
        <v>0</v>
      </c>
      <c r="R31" s="62">
        <f t="shared" si="7"/>
        <v>0</v>
      </c>
      <c r="S31" s="62">
        <f t="shared" si="7"/>
        <v>0</v>
      </c>
      <c r="T31" s="62">
        <f t="shared" si="7"/>
        <v>0</v>
      </c>
      <c r="U31" s="62">
        <f t="shared" si="7"/>
        <v>0</v>
      </c>
    </row>
    <row r="32" spans="1:21" x14ac:dyDescent="0.25">
      <c r="A32" s="62">
        <v>2</v>
      </c>
      <c r="B32" s="71"/>
      <c r="C32" s="62">
        <f t="shared" si="6"/>
        <v>0</v>
      </c>
      <c r="D32" s="62">
        <f t="shared" ref="D32:R32" si="8">D5*D18</f>
        <v>0</v>
      </c>
      <c r="E32" s="62">
        <f t="shared" si="8"/>
        <v>0</v>
      </c>
      <c r="F32" s="62">
        <f t="shared" si="8"/>
        <v>0</v>
      </c>
      <c r="G32" s="62">
        <f t="shared" si="8"/>
        <v>0</v>
      </c>
      <c r="H32" s="62">
        <f t="shared" si="8"/>
        <v>0</v>
      </c>
      <c r="I32" s="62">
        <f t="shared" si="8"/>
        <v>0</v>
      </c>
      <c r="J32" s="62">
        <f t="shared" si="8"/>
        <v>0</v>
      </c>
      <c r="K32" s="62">
        <f t="shared" si="8"/>
        <v>0</v>
      </c>
      <c r="L32" s="62">
        <f t="shared" si="8"/>
        <v>0</v>
      </c>
      <c r="M32" s="62">
        <f t="shared" si="8"/>
        <v>0</v>
      </c>
      <c r="N32" s="62">
        <f t="shared" si="8"/>
        <v>0</v>
      </c>
      <c r="O32" s="62">
        <f t="shared" si="8"/>
        <v>0</v>
      </c>
      <c r="P32" s="62">
        <f t="shared" si="8"/>
        <v>0</v>
      </c>
      <c r="Q32" s="62">
        <f t="shared" si="8"/>
        <v>0</v>
      </c>
      <c r="R32" s="62">
        <f t="shared" si="8"/>
        <v>0</v>
      </c>
      <c r="S32" s="62">
        <f t="shared" si="7"/>
        <v>0</v>
      </c>
      <c r="T32" s="62">
        <f t="shared" si="7"/>
        <v>0</v>
      </c>
      <c r="U32" s="62">
        <f t="shared" si="7"/>
        <v>0</v>
      </c>
    </row>
    <row r="33" spans="1:21" x14ac:dyDescent="0.25">
      <c r="A33" s="62">
        <v>3</v>
      </c>
      <c r="B33" s="71"/>
      <c r="C33" s="62">
        <f t="shared" si="6"/>
        <v>0</v>
      </c>
      <c r="D33" s="62">
        <f t="shared" si="7"/>
        <v>0</v>
      </c>
      <c r="E33" s="62">
        <f t="shared" si="7"/>
        <v>0</v>
      </c>
      <c r="F33" s="62">
        <f t="shared" si="7"/>
        <v>0</v>
      </c>
      <c r="G33" s="62">
        <f t="shared" si="7"/>
        <v>0</v>
      </c>
      <c r="H33" s="62">
        <f t="shared" si="7"/>
        <v>0</v>
      </c>
      <c r="I33" s="62">
        <f t="shared" si="7"/>
        <v>0</v>
      </c>
      <c r="J33" s="62">
        <f t="shared" si="7"/>
        <v>0</v>
      </c>
      <c r="K33" s="62">
        <f t="shared" si="7"/>
        <v>0</v>
      </c>
      <c r="L33" s="62">
        <f t="shared" si="7"/>
        <v>0</v>
      </c>
      <c r="M33" s="62">
        <f t="shared" si="7"/>
        <v>0</v>
      </c>
      <c r="N33" s="62">
        <f t="shared" si="7"/>
        <v>0</v>
      </c>
      <c r="O33" s="62">
        <f t="shared" si="7"/>
        <v>0</v>
      </c>
      <c r="P33" s="62">
        <f t="shared" si="7"/>
        <v>0</v>
      </c>
      <c r="Q33" s="62">
        <f t="shared" si="7"/>
        <v>0</v>
      </c>
      <c r="R33" s="62">
        <f t="shared" si="7"/>
        <v>0</v>
      </c>
      <c r="S33" s="62">
        <f t="shared" si="7"/>
        <v>0</v>
      </c>
      <c r="T33" s="62">
        <f t="shared" si="7"/>
        <v>0</v>
      </c>
      <c r="U33" s="62">
        <f t="shared" si="7"/>
        <v>0</v>
      </c>
    </row>
    <row r="34" spans="1:21" x14ac:dyDescent="0.25">
      <c r="A34" s="62">
        <v>4</v>
      </c>
      <c r="B34" s="71"/>
      <c r="C34" s="62">
        <f t="shared" si="6"/>
        <v>0</v>
      </c>
      <c r="D34" s="62">
        <f t="shared" si="7"/>
        <v>0</v>
      </c>
      <c r="E34" s="62">
        <f t="shared" si="7"/>
        <v>0</v>
      </c>
      <c r="F34" s="62">
        <f t="shared" si="7"/>
        <v>0</v>
      </c>
      <c r="G34" s="62">
        <f t="shared" si="7"/>
        <v>0</v>
      </c>
      <c r="H34" s="62">
        <f t="shared" si="7"/>
        <v>0</v>
      </c>
      <c r="I34" s="62">
        <f t="shared" si="7"/>
        <v>0</v>
      </c>
      <c r="J34" s="62">
        <f t="shared" si="7"/>
        <v>0</v>
      </c>
      <c r="K34" s="62">
        <f t="shared" si="7"/>
        <v>0</v>
      </c>
      <c r="L34" s="62">
        <f t="shared" si="7"/>
        <v>0</v>
      </c>
      <c r="M34" s="62">
        <f t="shared" si="7"/>
        <v>0</v>
      </c>
      <c r="N34" s="62">
        <f t="shared" si="7"/>
        <v>0</v>
      </c>
      <c r="O34" s="62">
        <f t="shared" si="7"/>
        <v>0</v>
      </c>
      <c r="P34" s="62">
        <f t="shared" si="7"/>
        <v>0</v>
      </c>
      <c r="Q34" s="62">
        <f t="shared" si="7"/>
        <v>0</v>
      </c>
      <c r="R34" s="62">
        <f t="shared" si="7"/>
        <v>0</v>
      </c>
      <c r="S34" s="62">
        <f t="shared" si="7"/>
        <v>0</v>
      </c>
      <c r="T34" s="62">
        <f t="shared" si="7"/>
        <v>0</v>
      </c>
      <c r="U34" s="62">
        <f t="shared" si="7"/>
        <v>0</v>
      </c>
    </row>
    <row r="35" spans="1:21" x14ac:dyDescent="0.25">
      <c r="A35" s="62">
        <v>5</v>
      </c>
      <c r="B35" s="71"/>
      <c r="C35" s="62">
        <f t="shared" si="6"/>
        <v>0</v>
      </c>
      <c r="D35" s="62">
        <f t="shared" si="7"/>
        <v>0</v>
      </c>
      <c r="E35" s="62">
        <f t="shared" si="7"/>
        <v>0</v>
      </c>
      <c r="F35" s="62">
        <f t="shared" si="7"/>
        <v>0</v>
      </c>
      <c r="G35" s="62">
        <f t="shared" si="7"/>
        <v>0</v>
      </c>
      <c r="H35" s="62">
        <f t="shared" si="7"/>
        <v>0</v>
      </c>
      <c r="I35" s="62">
        <f t="shared" si="7"/>
        <v>0</v>
      </c>
      <c r="J35" s="62">
        <f t="shared" si="7"/>
        <v>0</v>
      </c>
      <c r="K35" s="62">
        <f t="shared" si="7"/>
        <v>0</v>
      </c>
      <c r="L35" s="62">
        <f t="shared" si="7"/>
        <v>0</v>
      </c>
      <c r="M35" s="62">
        <f t="shared" si="7"/>
        <v>0</v>
      </c>
      <c r="N35" s="62">
        <f t="shared" si="7"/>
        <v>0</v>
      </c>
      <c r="O35" s="62">
        <f t="shared" si="7"/>
        <v>0</v>
      </c>
      <c r="P35" s="62">
        <f t="shared" si="7"/>
        <v>0</v>
      </c>
      <c r="Q35" s="62">
        <f t="shared" si="7"/>
        <v>0</v>
      </c>
      <c r="R35" s="62">
        <f t="shared" si="7"/>
        <v>0</v>
      </c>
      <c r="S35" s="62">
        <f t="shared" si="7"/>
        <v>0</v>
      </c>
      <c r="T35" s="62">
        <f t="shared" si="7"/>
        <v>0</v>
      </c>
      <c r="U35" s="62">
        <f t="shared" si="7"/>
        <v>0</v>
      </c>
    </row>
    <row r="36" spans="1:21" x14ac:dyDescent="0.25">
      <c r="A36" s="62">
        <v>6</v>
      </c>
      <c r="B36" s="71"/>
      <c r="C36" s="62">
        <f t="shared" si="6"/>
        <v>0</v>
      </c>
      <c r="D36" s="62">
        <f t="shared" si="7"/>
        <v>0</v>
      </c>
      <c r="E36" s="62">
        <f t="shared" si="7"/>
        <v>0</v>
      </c>
      <c r="F36" s="62">
        <f t="shared" si="7"/>
        <v>0</v>
      </c>
      <c r="G36" s="62">
        <f t="shared" si="7"/>
        <v>0</v>
      </c>
      <c r="H36" s="62">
        <f t="shared" si="7"/>
        <v>0</v>
      </c>
      <c r="I36" s="62">
        <f t="shared" si="7"/>
        <v>0</v>
      </c>
      <c r="J36" s="62">
        <f t="shared" si="7"/>
        <v>0</v>
      </c>
      <c r="K36" s="62">
        <f t="shared" si="7"/>
        <v>0</v>
      </c>
      <c r="L36" s="62">
        <f t="shared" si="7"/>
        <v>0</v>
      </c>
      <c r="M36" s="62">
        <f t="shared" si="7"/>
        <v>0</v>
      </c>
      <c r="N36" s="62">
        <f t="shared" si="7"/>
        <v>0</v>
      </c>
      <c r="O36" s="62">
        <f t="shared" si="7"/>
        <v>0</v>
      </c>
      <c r="P36" s="62">
        <f t="shared" si="7"/>
        <v>0</v>
      </c>
      <c r="Q36" s="62">
        <f t="shared" si="7"/>
        <v>0</v>
      </c>
      <c r="R36" s="62">
        <f t="shared" si="7"/>
        <v>0</v>
      </c>
      <c r="S36" s="62">
        <f t="shared" si="7"/>
        <v>0</v>
      </c>
      <c r="T36" s="62">
        <f t="shared" si="7"/>
        <v>0</v>
      </c>
      <c r="U36" s="62">
        <f t="shared" si="7"/>
        <v>0</v>
      </c>
    </row>
    <row r="37" spans="1:21" x14ac:dyDescent="0.25">
      <c r="A37" s="62">
        <v>7</v>
      </c>
      <c r="B37" s="71"/>
      <c r="C37" s="62">
        <f t="shared" si="6"/>
        <v>0</v>
      </c>
      <c r="D37" s="62">
        <f t="shared" si="7"/>
        <v>0</v>
      </c>
      <c r="E37" s="62">
        <f t="shared" si="7"/>
        <v>0</v>
      </c>
      <c r="F37" s="62">
        <f t="shared" si="7"/>
        <v>0</v>
      </c>
      <c r="G37" s="62">
        <f t="shared" si="7"/>
        <v>0</v>
      </c>
      <c r="H37" s="62">
        <f t="shared" si="7"/>
        <v>0</v>
      </c>
      <c r="I37" s="62">
        <f t="shared" si="7"/>
        <v>0</v>
      </c>
      <c r="J37" s="62">
        <f t="shared" si="7"/>
        <v>0</v>
      </c>
      <c r="K37" s="62">
        <f t="shared" si="7"/>
        <v>0</v>
      </c>
      <c r="L37" s="62">
        <f t="shared" si="7"/>
        <v>0</v>
      </c>
      <c r="M37" s="62">
        <f t="shared" si="7"/>
        <v>0</v>
      </c>
      <c r="N37" s="62">
        <f t="shared" si="7"/>
        <v>0</v>
      </c>
      <c r="O37" s="62">
        <f t="shared" si="7"/>
        <v>0</v>
      </c>
      <c r="P37" s="62">
        <f t="shared" si="7"/>
        <v>0</v>
      </c>
      <c r="Q37" s="62">
        <f t="shared" si="7"/>
        <v>0</v>
      </c>
      <c r="R37" s="62">
        <f t="shared" si="7"/>
        <v>0</v>
      </c>
      <c r="S37" s="62">
        <f t="shared" si="7"/>
        <v>0</v>
      </c>
      <c r="T37" s="62">
        <f t="shared" si="7"/>
        <v>0</v>
      </c>
      <c r="U37" s="62">
        <f t="shared" si="7"/>
        <v>0</v>
      </c>
    </row>
    <row r="38" spans="1:21" x14ac:dyDescent="0.25">
      <c r="A38" s="62">
        <v>8</v>
      </c>
      <c r="B38" s="71"/>
      <c r="C38" s="62">
        <f t="shared" si="6"/>
        <v>0</v>
      </c>
      <c r="D38" s="62">
        <f t="shared" si="7"/>
        <v>0</v>
      </c>
      <c r="E38" s="62">
        <f t="shared" si="7"/>
        <v>0</v>
      </c>
      <c r="F38" s="62">
        <f t="shared" si="7"/>
        <v>0</v>
      </c>
      <c r="G38" s="62">
        <f t="shared" si="7"/>
        <v>0</v>
      </c>
      <c r="H38" s="62">
        <f t="shared" si="7"/>
        <v>0</v>
      </c>
      <c r="I38" s="62">
        <f t="shared" si="7"/>
        <v>0</v>
      </c>
      <c r="J38" s="62">
        <f t="shared" si="7"/>
        <v>0</v>
      </c>
      <c r="K38" s="62">
        <f t="shared" si="7"/>
        <v>0</v>
      </c>
      <c r="L38" s="62">
        <f t="shared" si="7"/>
        <v>0</v>
      </c>
      <c r="M38" s="62">
        <f t="shared" si="7"/>
        <v>0</v>
      </c>
      <c r="N38" s="62">
        <f t="shared" si="7"/>
        <v>0</v>
      </c>
      <c r="O38" s="62">
        <f t="shared" si="7"/>
        <v>0</v>
      </c>
      <c r="P38" s="62">
        <f t="shared" si="7"/>
        <v>0</v>
      </c>
      <c r="Q38" s="62">
        <f t="shared" si="7"/>
        <v>0</v>
      </c>
      <c r="R38" s="62">
        <f t="shared" si="7"/>
        <v>0</v>
      </c>
      <c r="S38" s="62">
        <f t="shared" si="7"/>
        <v>0</v>
      </c>
      <c r="T38" s="62">
        <f t="shared" si="7"/>
        <v>0</v>
      </c>
      <c r="U38" s="62">
        <f t="shared" si="7"/>
        <v>0</v>
      </c>
    </row>
    <row r="39" spans="1:21" x14ac:dyDescent="0.25">
      <c r="A39" s="62">
        <v>9</v>
      </c>
      <c r="B39" s="71"/>
      <c r="C39" s="62">
        <f t="shared" si="6"/>
        <v>0</v>
      </c>
      <c r="D39" s="62">
        <f t="shared" si="7"/>
        <v>0</v>
      </c>
      <c r="E39" s="62">
        <f t="shared" si="7"/>
        <v>0</v>
      </c>
      <c r="F39" s="62">
        <f t="shared" si="7"/>
        <v>0</v>
      </c>
      <c r="G39" s="62">
        <f t="shared" si="7"/>
        <v>0</v>
      </c>
      <c r="H39" s="62">
        <f t="shared" si="7"/>
        <v>0</v>
      </c>
      <c r="I39" s="62">
        <f t="shared" si="7"/>
        <v>0</v>
      </c>
      <c r="J39" s="62">
        <f t="shared" si="7"/>
        <v>0</v>
      </c>
      <c r="K39" s="62">
        <f t="shared" si="7"/>
        <v>0</v>
      </c>
      <c r="L39" s="62">
        <f t="shared" si="7"/>
        <v>0</v>
      </c>
      <c r="M39" s="62">
        <f t="shared" si="7"/>
        <v>0</v>
      </c>
      <c r="N39" s="62">
        <f t="shared" si="7"/>
        <v>0</v>
      </c>
      <c r="O39" s="62">
        <f t="shared" si="7"/>
        <v>0</v>
      </c>
      <c r="P39" s="62">
        <f t="shared" si="7"/>
        <v>0</v>
      </c>
      <c r="Q39" s="62">
        <f t="shared" si="7"/>
        <v>0</v>
      </c>
      <c r="R39" s="62">
        <f t="shared" si="7"/>
        <v>0</v>
      </c>
      <c r="S39" s="62">
        <f t="shared" si="7"/>
        <v>0</v>
      </c>
      <c r="T39" s="62">
        <f t="shared" si="7"/>
        <v>0</v>
      </c>
      <c r="U39" s="62">
        <f t="shared" si="7"/>
        <v>0</v>
      </c>
    </row>
    <row r="40" spans="1:21" x14ac:dyDescent="0.25">
      <c r="A40" s="62">
        <v>10</v>
      </c>
      <c r="B40" s="71"/>
      <c r="C40" s="62">
        <f t="shared" si="6"/>
        <v>0</v>
      </c>
      <c r="D40" s="62">
        <f t="shared" si="7"/>
        <v>0</v>
      </c>
      <c r="E40" s="62">
        <f t="shared" si="7"/>
        <v>0</v>
      </c>
      <c r="F40" s="62">
        <f t="shared" si="7"/>
        <v>0</v>
      </c>
      <c r="G40" s="62">
        <f t="shared" si="7"/>
        <v>0</v>
      </c>
      <c r="H40" s="62">
        <f t="shared" si="7"/>
        <v>0</v>
      </c>
      <c r="I40" s="62">
        <f t="shared" si="7"/>
        <v>0</v>
      </c>
      <c r="J40" s="62">
        <f t="shared" si="7"/>
        <v>0</v>
      </c>
      <c r="K40" s="62">
        <f t="shared" si="7"/>
        <v>0</v>
      </c>
      <c r="L40" s="62">
        <f t="shared" si="7"/>
        <v>0</v>
      </c>
      <c r="M40" s="62">
        <f t="shared" si="7"/>
        <v>0</v>
      </c>
      <c r="N40" s="62">
        <f t="shared" si="7"/>
        <v>0</v>
      </c>
      <c r="O40" s="62">
        <f t="shared" si="7"/>
        <v>0</v>
      </c>
      <c r="P40" s="62">
        <f t="shared" si="7"/>
        <v>0</v>
      </c>
      <c r="Q40" s="62">
        <f t="shared" si="7"/>
        <v>0</v>
      </c>
      <c r="R40" s="62">
        <f t="shared" si="7"/>
        <v>0</v>
      </c>
      <c r="S40" s="62">
        <f t="shared" si="7"/>
        <v>0</v>
      </c>
      <c r="T40" s="62">
        <f t="shared" si="7"/>
        <v>0</v>
      </c>
      <c r="U40" s="62">
        <f t="shared" si="7"/>
        <v>0</v>
      </c>
    </row>
    <row r="41" spans="1:21" ht="15.75" x14ac:dyDescent="0.25">
      <c r="A41" s="102" t="s">
        <v>101</v>
      </c>
      <c r="B41" s="102"/>
      <c r="C41" s="63">
        <f>SUM(C31:C40)</f>
        <v>0</v>
      </c>
      <c r="D41" s="63">
        <f t="shared" ref="D41:U41" si="9">SUM(D31:D40)</f>
        <v>0</v>
      </c>
      <c r="E41" s="63">
        <f t="shared" si="9"/>
        <v>0</v>
      </c>
      <c r="F41" s="63">
        <f t="shared" si="9"/>
        <v>0</v>
      </c>
      <c r="G41" s="63">
        <f t="shared" si="9"/>
        <v>0</v>
      </c>
      <c r="H41" s="63">
        <f t="shared" si="9"/>
        <v>0</v>
      </c>
      <c r="I41" s="63">
        <f t="shared" si="9"/>
        <v>0</v>
      </c>
      <c r="J41" s="63">
        <f t="shared" si="9"/>
        <v>0</v>
      </c>
      <c r="K41" s="63">
        <f t="shared" si="9"/>
        <v>0</v>
      </c>
      <c r="L41" s="63">
        <f t="shared" si="9"/>
        <v>0</v>
      </c>
      <c r="M41" s="63">
        <f t="shared" si="9"/>
        <v>0</v>
      </c>
      <c r="N41" s="63">
        <f t="shared" si="9"/>
        <v>0</v>
      </c>
      <c r="O41" s="63">
        <f t="shared" si="9"/>
        <v>0</v>
      </c>
      <c r="P41" s="63">
        <f t="shared" si="9"/>
        <v>0</v>
      </c>
      <c r="Q41" s="63">
        <f t="shared" si="9"/>
        <v>0</v>
      </c>
      <c r="R41" s="63">
        <f t="shared" si="9"/>
        <v>0</v>
      </c>
      <c r="S41" s="63">
        <f t="shared" si="9"/>
        <v>0</v>
      </c>
      <c r="T41" s="63">
        <f t="shared" si="9"/>
        <v>0</v>
      </c>
      <c r="U41" s="63">
        <f t="shared" si="9"/>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380" ma:contentTypeDescription="Permitting &amp; Compliance Excel Document" ma:contentTypeScope="" ma:versionID="320c11a7f7d11dedd126ee591be2b49f">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5f8d00a017595c4a85e95449b688f983"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2020-01-17T00:00:00+00:00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E6B74D81-657B-4A93-A0B7-1C36DE13254B}"/>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371600CD-50AB-4E3D-B767-E11FDA62C2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Dairy Partners</vt:lpstr>
      <vt:lpstr>Volac</vt:lpstr>
      <vt:lpstr>Waste 3</vt:lpstr>
      <vt:lpstr>Waste 4</vt:lpstr>
      <vt:lpstr>Waste 5</vt:lpstr>
      <vt:lpstr>Waste 6</vt:lpstr>
      <vt:lpstr>Waste 7</vt:lpstr>
      <vt:lpstr>Waste 8</vt:lpstr>
      <vt:lpstr>Waste 9</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Ethan Banfield</dc:creator>
  <cp:lastModifiedBy>Ethan.Banfield</cp:lastModifiedBy>
  <dcterms:created xsi:type="dcterms:W3CDTF">2016-09-26T10:07:59Z</dcterms:created>
  <dcterms:modified xsi:type="dcterms:W3CDTF">2020-01-10T14:23:14Z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306221b1-aca4-4a97-8489-33a827770e43</vt:lpwstr>
  </property>
  <property fmtid="{D5CDD505-2E9C-101B-9397-08002B2CF9AE}" pid="4" name="_dlc_DocId">
    <vt:lpwstr>REGU-195-37635</vt:lpwstr>
  </property>
  <property fmtid="{D5CDD505-2E9C-101B-9397-08002B2CF9AE}" pid="5" name="_dlc_DocIdUrl">
    <vt:lpwstr>https://cyfoethnaturiolcymru.sharepoint.com/teams/Regulatory/Permitting/_layouts/15/DocIdRedir.aspx?ID=REGU-195-37635, REGU-195-37635</vt:lpwstr>
  </property>
</Properties>
</file>