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Permitting/Mobile Plant/EPR-BB3205KS/"/>
    </mc:Choice>
  </mc:AlternateContent>
  <xr:revisionPtr revIDLastSave="0" documentId="10_ncr:100000_{25065936-3082-4405-A0B2-42E038905E3B}" xr6:coauthVersionLast="31" xr6:coauthVersionMax="31" xr10:uidLastSave="{00000000-0000-0000-0000-000000000000}"/>
  <bookViews>
    <workbookView xWindow="0" yWindow="0" windowWidth="23040" windowHeight="9154" tabRatio="870" xr2:uid="{00000000-000D-0000-FFFF-FFFF00000000}"/>
  </bookViews>
  <sheets>
    <sheet name="Sun Valley" sheetId="1" r:id="rId1"/>
    <sheet name="Freemans" sheetId="2" r:id="rId2"/>
    <sheet name="Unilever" sheetId="11" r:id="rId3"/>
    <sheet name="Penderyn (Welsh whisky)" sheetId="12" r:id="rId4"/>
    <sheet name="Tulip" sheetId="13" r:id="rId5"/>
    <sheet name="Foyle" sheetId="14" r:id="rId6"/>
    <sheet name="Wye Valley Brewery" sheetId="15" r:id="rId7"/>
    <sheet name="Hay Frams" sheetId="16" r:id="rId8"/>
    <sheet name="Grosmont Lagoon" sheetId="17" r:id="rId9"/>
    <sheet name="Chase" sheetId="18" r:id="rId10"/>
    <sheet name="Additions- add" sheetId="20" r:id="rId11"/>
    <sheet name="Additions- ratios" sheetId="19" r:id="rId12"/>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T29" i="19"/>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E29" i="19" l="1"/>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G18" i="18" s="1"/>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S20" i="18"/>
  <c r="R20" i="18"/>
  <c r="Q20" i="18"/>
  <c r="P20" i="18"/>
  <c r="O20" i="18"/>
  <c r="N20" i="18"/>
  <c r="S18" i="18"/>
  <c r="K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U17" i="18" s="1"/>
  <c r="T14" i="18"/>
  <c r="T17" i="18" s="1"/>
  <c r="S14" i="18"/>
  <c r="S17" i="18" s="1"/>
  <c r="R14" i="18"/>
  <c r="R17" i="18" s="1"/>
  <c r="Q14" i="18"/>
  <c r="P14" i="18"/>
  <c r="P17" i="18" s="1"/>
  <c r="O14" i="18"/>
  <c r="O17" i="18" s="1"/>
  <c r="N14" i="18"/>
  <c r="N17" i="18" s="1"/>
  <c r="M14" i="18"/>
  <c r="M17" i="18" s="1"/>
  <c r="L14" i="18"/>
  <c r="K14" i="18"/>
  <c r="J14" i="18"/>
  <c r="J17" i="18" s="1"/>
  <c r="I14" i="18"/>
  <c r="H14" i="18"/>
  <c r="H17" i="18" s="1"/>
  <c r="G14" i="18"/>
  <c r="G17" i="18" s="1"/>
  <c r="F14" i="18"/>
  <c r="F17" i="18" s="1"/>
  <c r="E14" i="18"/>
  <c r="D14" i="18"/>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V18" i="17" s="1"/>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T18" i="17" s="1"/>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P18" i="17" s="1"/>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L18" i="17" s="1"/>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H18" i="17" s="1"/>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E18" i="17" s="1"/>
  <c r="C29" i="17"/>
  <c r="W28" i="17"/>
  <c r="V28" i="17"/>
  <c r="U28" i="17"/>
  <c r="T28" i="17"/>
  <c r="S28" i="17"/>
  <c r="R28" i="17"/>
  <c r="Q28" i="17"/>
  <c r="P28" i="17"/>
  <c r="O28" i="17"/>
  <c r="N28" i="17"/>
  <c r="M28" i="17"/>
  <c r="L28" i="17"/>
  <c r="K28" i="17"/>
  <c r="J28" i="17"/>
  <c r="I28" i="17"/>
  <c r="H28" i="17"/>
  <c r="G28" i="17"/>
  <c r="F28" i="17"/>
  <c r="E28" i="17"/>
  <c r="D28" i="17"/>
  <c r="C28" i="17"/>
  <c r="W27" i="17"/>
  <c r="V27" i="17"/>
  <c r="U27" i="17"/>
  <c r="T27" i="17"/>
  <c r="S27" i="17"/>
  <c r="R27" i="17"/>
  <c r="Q27" i="17"/>
  <c r="P27" i="17"/>
  <c r="O27" i="17"/>
  <c r="N27" i="17"/>
  <c r="M27" i="17"/>
  <c r="L27" i="17"/>
  <c r="K27" i="17"/>
  <c r="J27" i="17"/>
  <c r="I27" i="17"/>
  <c r="H27" i="17"/>
  <c r="G27" i="17"/>
  <c r="F27" i="17"/>
  <c r="E27" i="17"/>
  <c r="D27" i="17"/>
  <c r="C18" i="17" s="1"/>
  <c r="C27" i="17"/>
  <c r="V20" i="17"/>
  <c r="U20" i="17"/>
  <c r="T20" i="17"/>
  <c r="S20" i="17"/>
  <c r="R20" i="17"/>
  <c r="Q20" i="17"/>
  <c r="P20" i="17"/>
  <c r="O20" i="17"/>
  <c r="N20" i="17"/>
  <c r="Q18" i="17"/>
  <c r="D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U17" i="17" s="1"/>
  <c r="T14" i="17"/>
  <c r="S14" i="17"/>
  <c r="S17" i="17" s="1"/>
  <c r="R14" i="17"/>
  <c r="R17" i="17" s="1"/>
  <c r="Q14" i="17"/>
  <c r="Q17" i="17" s="1"/>
  <c r="P14" i="17"/>
  <c r="P17" i="17" s="1"/>
  <c r="O14" i="17"/>
  <c r="O17" i="17" s="1"/>
  <c r="N14" i="17"/>
  <c r="N17" i="17" s="1"/>
  <c r="M14" i="17"/>
  <c r="M17" i="17" s="1"/>
  <c r="L14" i="17"/>
  <c r="K14" i="17"/>
  <c r="K17" i="17" s="1"/>
  <c r="J14" i="17"/>
  <c r="I14" i="17"/>
  <c r="I17" i="17" s="1"/>
  <c r="H14" i="17"/>
  <c r="H17" i="17" s="1"/>
  <c r="G14" i="17"/>
  <c r="F14" i="17"/>
  <c r="E14" i="17"/>
  <c r="E17" i="17" s="1"/>
  <c r="D14" i="17"/>
  <c r="C14" i="17"/>
  <c r="C17" i="17" s="1"/>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V18" i="16" s="1"/>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L18" i="16" s="1"/>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J18" i="16" s="1"/>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P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U17" i="16" s="1"/>
  <c r="T14" i="16"/>
  <c r="T17" i="16" s="1"/>
  <c r="S14" i="16"/>
  <c r="R14" i="16"/>
  <c r="R17" i="16" s="1"/>
  <c r="Q14" i="16"/>
  <c r="P14" i="16"/>
  <c r="P17" i="16" s="1"/>
  <c r="O14" i="16"/>
  <c r="O17" i="16" s="1"/>
  <c r="N14" i="16"/>
  <c r="M14" i="16"/>
  <c r="M17" i="16" s="1"/>
  <c r="L14" i="16"/>
  <c r="L17" i="16" s="1"/>
  <c r="K14" i="16"/>
  <c r="J14" i="16"/>
  <c r="J17" i="16" s="1"/>
  <c r="I14" i="16"/>
  <c r="H14" i="16"/>
  <c r="G14" i="16"/>
  <c r="G17" i="16" s="1"/>
  <c r="F14" i="16"/>
  <c r="E14" i="16"/>
  <c r="D14" i="16"/>
  <c r="D17" i="16" s="1"/>
  <c r="C14" i="16"/>
  <c r="C17" i="16" s="1"/>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V18" i="15" s="1"/>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C31" i="15"/>
  <c r="W30" i="15"/>
  <c r="V30" i="15"/>
  <c r="U30" i="15"/>
  <c r="T30" i="15"/>
  <c r="S30" i="15"/>
  <c r="R30" i="15"/>
  <c r="Q30" i="15"/>
  <c r="P30" i="15"/>
  <c r="O30" i="15"/>
  <c r="N30" i="15"/>
  <c r="M30" i="15"/>
  <c r="L30" i="15"/>
  <c r="K30" i="15"/>
  <c r="J30" i="15"/>
  <c r="I30" i="15"/>
  <c r="H30" i="15"/>
  <c r="G30" i="15"/>
  <c r="F30" i="15"/>
  <c r="E30" i="15"/>
  <c r="D30" i="15"/>
  <c r="F18" i="15" s="1"/>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18" i="15" s="1"/>
  <c r="C27" i="15"/>
  <c r="V20" i="15"/>
  <c r="U20" i="15"/>
  <c r="T20" i="15"/>
  <c r="S20" i="15"/>
  <c r="R20" i="15"/>
  <c r="Q20" i="15"/>
  <c r="P20" i="15"/>
  <c r="O20" i="15"/>
  <c r="N20" i="15"/>
  <c r="O18" i="15"/>
  <c r="G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S14" i="15"/>
  <c r="S17" i="15" s="1"/>
  <c r="R14" i="15"/>
  <c r="Q14" i="15"/>
  <c r="P14" i="15"/>
  <c r="P17" i="15" s="1"/>
  <c r="O14" i="15"/>
  <c r="N14" i="15"/>
  <c r="N17" i="15" s="1"/>
  <c r="M14" i="15"/>
  <c r="M17" i="15" s="1"/>
  <c r="L14" i="15"/>
  <c r="K14" i="15"/>
  <c r="K17" i="15" s="1"/>
  <c r="J14" i="15"/>
  <c r="J17" i="15" s="1"/>
  <c r="I14" i="15"/>
  <c r="H14" i="15"/>
  <c r="H17" i="15" s="1"/>
  <c r="G14" i="15"/>
  <c r="F14" i="15"/>
  <c r="F17" i="15" s="1"/>
  <c r="E14" i="15"/>
  <c r="E17" i="15" s="1"/>
  <c r="D14" i="15"/>
  <c r="C14" i="15"/>
  <c r="C17" i="15" s="1"/>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K18" i="14" s="1"/>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E18"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U17" i="14" s="1"/>
  <c r="T14" i="14"/>
  <c r="T17" i="14" s="1"/>
  <c r="S14" i="14"/>
  <c r="R14" i="14"/>
  <c r="Q14" i="14"/>
  <c r="P14" i="14"/>
  <c r="P17" i="14" s="1"/>
  <c r="O14" i="14"/>
  <c r="N14" i="14"/>
  <c r="N17" i="14" s="1"/>
  <c r="M14" i="14"/>
  <c r="M17" i="14" s="1"/>
  <c r="L14" i="14"/>
  <c r="L17" i="14" s="1"/>
  <c r="K14" i="14"/>
  <c r="J14" i="14"/>
  <c r="I14" i="14"/>
  <c r="H14" i="14"/>
  <c r="H17" i="14" s="1"/>
  <c r="G14" i="14"/>
  <c r="F14" i="14"/>
  <c r="F17" i="14" s="1"/>
  <c r="E14" i="14"/>
  <c r="E17" i="14" s="1"/>
  <c r="D14" i="14"/>
  <c r="D17" i="14" s="1"/>
  <c r="C14" i="14"/>
  <c r="C17" i="14" s="1"/>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T18" i="13" s="1"/>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N18" i="13" s="1"/>
  <c r="C38" i="13"/>
  <c r="W37" i="13"/>
  <c r="V37" i="13"/>
  <c r="U37" i="13"/>
  <c r="T37" i="13"/>
  <c r="S37" i="13"/>
  <c r="R37" i="13"/>
  <c r="Q37" i="13"/>
  <c r="P37" i="13"/>
  <c r="O37" i="13"/>
  <c r="N37" i="13"/>
  <c r="M37" i="13"/>
  <c r="L37" i="13"/>
  <c r="K37" i="13"/>
  <c r="J37" i="13"/>
  <c r="I37" i="13"/>
  <c r="H37" i="13"/>
  <c r="G37" i="13"/>
  <c r="F37" i="13"/>
  <c r="E37" i="13"/>
  <c r="D37" i="13"/>
  <c r="M18" i="13" s="1"/>
  <c r="C37" i="13"/>
  <c r="W36" i="13"/>
  <c r="V36" i="13"/>
  <c r="U36" i="13"/>
  <c r="T36" i="13"/>
  <c r="S36" i="13"/>
  <c r="R36" i="13"/>
  <c r="Q36" i="13"/>
  <c r="P36" i="13"/>
  <c r="O36" i="13"/>
  <c r="N36" i="13"/>
  <c r="M36" i="13"/>
  <c r="L36" i="13"/>
  <c r="K36" i="13"/>
  <c r="J36" i="13"/>
  <c r="I36" i="13"/>
  <c r="H36" i="13"/>
  <c r="G36" i="13"/>
  <c r="F36" i="13"/>
  <c r="E36" i="13"/>
  <c r="D36" i="13"/>
  <c r="L18" i="13" s="1"/>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H18" i="13" s="1"/>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P18" i="13"/>
  <c r="D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U17" i="13" s="1"/>
  <c r="T14" i="13"/>
  <c r="T17" i="13" s="1"/>
  <c r="S14" i="13"/>
  <c r="S17" i="13" s="1"/>
  <c r="R14" i="13"/>
  <c r="Q14" i="13"/>
  <c r="P14" i="13"/>
  <c r="P17" i="13" s="1"/>
  <c r="O14" i="13"/>
  <c r="N14" i="13"/>
  <c r="N17" i="13" s="1"/>
  <c r="M14" i="13"/>
  <c r="M17" i="13" s="1"/>
  <c r="L14" i="13"/>
  <c r="L17" i="13" s="1"/>
  <c r="K14" i="13"/>
  <c r="J14" i="13"/>
  <c r="I14" i="13"/>
  <c r="H14" i="13"/>
  <c r="G14" i="13"/>
  <c r="F14" i="13"/>
  <c r="E14" i="13"/>
  <c r="E17" i="13" s="1"/>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U18" i="12" s="1"/>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T14" i="12"/>
  <c r="T17" i="12" s="1"/>
  <c r="S14" i="12"/>
  <c r="R14" i="12"/>
  <c r="R17" i="12" s="1"/>
  <c r="Q14" i="12"/>
  <c r="Q17" i="12" s="1"/>
  <c r="P14" i="12"/>
  <c r="P17" i="12" s="1"/>
  <c r="O14" i="12"/>
  <c r="O17" i="12" s="1"/>
  <c r="N14" i="12"/>
  <c r="M14" i="12"/>
  <c r="L14" i="12"/>
  <c r="K14" i="12"/>
  <c r="J14" i="12"/>
  <c r="J17" i="12" s="1"/>
  <c r="I14" i="12"/>
  <c r="I17" i="12" s="1"/>
  <c r="H14" i="12"/>
  <c r="H17" i="12" s="1"/>
  <c r="G14" i="12"/>
  <c r="G17" i="12" s="1"/>
  <c r="F14" i="12"/>
  <c r="E14" i="12"/>
  <c r="D14" i="12"/>
  <c r="C14" i="12"/>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U18" i="11" s="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S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U17" i="11" s="1"/>
  <c r="T14" i="11"/>
  <c r="T17" i="11" s="1"/>
  <c r="S14" i="11"/>
  <c r="R14" i="11"/>
  <c r="Q14" i="11"/>
  <c r="Q17" i="11" s="1"/>
  <c r="P14" i="11"/>
  <c r="O14" i="11"/>
  <c r="O17" i="11" s="1"/>
  <c r="N14" i="11"/>
  <c r="N17" i="11" s="1"/>
  <c r="M14" i="11"/>
  <c r="M17" i="11" s="1"/>
  <c r="L14" i="11"/>
  <c r="L17" i="11" s="1"/>
  <c r="K14" i="11"/>
  <c r="J14" i="11"/>
  <c r="I14" i="11"/>
  <c r="H14" i="11"/>
  <c r="G14" i="11"/>
  <c r="G17" i="11" s="1"/>
  <c r="F14" i="11"/>
  <c r="F17" i="11" s="1"/>
  <c r="E14" i="11"/>
  <c r="E17" i="11" s="1"/>
  <c r="D14" i="11"/>
  <c r="D17" i="11" s="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D17" i="2" s="1"/>
  <c r="E14" i="2"/>
  <c r="F14" i="2"/>
  <c r="G14" i="2"/>
  <c r="H14" i="2"/>
  <c r="H17" i="2" s="1"/>
  <c r="I14" i="2"/>
  <c r="J14" i="2"/>
  <c r="K14" i="2"/>
  <c r="K17" i="2" s="1"/>
  <c r="L14" i="2"/>
  <c r="L17" i="2" s="1"/>
  <c r="M14" i="2"/>
  <c r="N14" i="2"/>
  <c r="O14" i="2"/>
  <c r="P14" i="2"/>
  <c r="P17" i="2" s="1"/>
  <c r="Q14" i="2"/>
  <c r="R14" i="2"/>
  <c r="S14" i="2"/>
  <c r="S17" i="2" s="1"/>
  <c r="T14" i="2"/>
  <c r="T17" i="2" s="1"/>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K17" i="13" l="1"/>
  <c r="K17" i="18"/>
  <c r="K19" i="18" s="1"/>
  <c r="K20" i="18" s="1"/>
  <c r="L17" i="12"/>
  <c r="L17" i="18"/>
  <c r="K17" i="14"/>
  <c r="K19" i="14" s="1"/>
  <c r="K20" i="14" s="1"/>
  <c r="J17" i="17"/>
  <c r="J19" i="17" s="1"/>
  <c r="J20" i="17" s="1"/>
  <c r="I17" i="11"/>
  <c r="H17" i="16"/>
  <c r="H19" i="16" s="1"/>
  <c r="H20" i="16" s="1"/>
  <c r="H17" i="13"/>
  <c r="H19" i="13" s="1"/>
  <c r="H20" i="13" s="1"/>
  <c r="G17" i="17"/>
  <c r="F17" i="17"/>
  <c r="F19" i="17" s="1"/>
  <c r="F20" i="17" s="1"/>
  <c r="F17" i="13"/>
  <c r="F19" i="13" s="1"/>
  <c r="F20" i="13" s="1"/>
  <c r="E17" i="18"/>
  <c r="D17" i="12"/>
  <c r="D17" i="18"/>
  <c r="D19" i="18" s="1"/>
  <c r="D20" i="18" s="1"/>
  <c r="D17" i="13"/>
  <c r="C17" i="13"/>
  <c r="C17" i="18"/>
  <c r="O17" i="2"/>
  <c r="G17" i="2"/>
  <c r="G19" i="2" s="1"/>
  <c r="G20" i="2" s="1"/>
  <c r="H17" i="11"/>
  <c r="H19" i="11" s="1"/>
  <c r="H20" i="11" s="1"/>
  <c r="P17" i="11"/>
  <c r="C17" i="12"/>
  <c r="K17" i="12"/>
  <c r="K19" i="12" s="1"/>
  <c r="K20" i="12" s="1"/>
  <c r="S17" i="12"/>
  <c r="G17" i="13"/>
  <c r="G19" i="13" s="1"/>
  <c r="G20" i="13" s="1"/>
  <c r="O17" i="13"/>
  <c r="G17" i="14"/>
  <c r="G19" i="14" s="1"/>
  <c r="G20" i="14" s="1"/>
  <c r="O17" i="14"/>
  <c r="D17" i="15"/>
  <c r="L17" i="15"/>
  <c r="T17" i="15"/>
  <c r="F17" i="16"/>
  <c r="N17" i="16"/>
  <c r="N19" i="16" s="1"/>
  <c r="N17" i="2"/>
  <c r="F17" i="2"/>
  <c r="F19" i="2" s="1"/>
  <c r="F20" i="2" s="1"/>
  <c r="J17" i="11"/>
  <c r="J19" i="11" s="1"/>
  <c r="J20" i="11" s="1"/>
  <c r="R17" i="11"/>
  <c r="E17" i="12"/>
  <c r="M17" i="12"/>
  <c r="M19" i="12" s="1"/>
  <c r="M20" i="12" s="1"/>
  <c r="U17" i="12"/>
  <c r="I17" i="13"/>
  <c r="I19" i="13" s="1"/>
  <c r="I20" i="13" s="1"/>
  <c r="Q17" i="13"/>
  <c r="I17" i="14"/>
  <c r="I19" i="14" s="1"/>
  <c r="I20" i="14" s="1"/>
  <c r="Q17" i="14"/>
  <c r="C17" i="11"/>
  <c r="K17" i="11"/>
  <c r="K19" i="11" s="1"/>
  <c r="K20" i="11" s="1"/>
  <c r="S17" i="11"/>
  <c r="F17" i="12"/>
  <c r="F19" i="12" s="1"/>
  <c r="F20" i="12" s="1"/>
  <c r="N17" i="12"/>
  <c r="N19" i="12" s="1"/>
  <c r="J17" i="13"/>
  <c r="R17" i="13"/>
  <c r="J17" i="14"/>
  <c r="J19" i="14" s="1"/>
  <c r="J20" i="14" s="1"/>
  <c r="R17" i="14"/>
  <c r="G17" i="15"/>
  <c r="O17" i="15"/>
  <c r="I17" i="16"/>
  <c r="I19" i="16" s="1"/>
  <c r="I20" i="16" s="1"/>
  <c r="Q17" i="16"/>
  <c r="Q19" i="16" s="1"/>
  <c r="D17" i="17"/>
  <c r="D19" i="17" s="1"/>
  <c r="D20" i="17" s="1"/>
  <c r="L17" i="17"/>
  <c r="T17" i="17"/>
  <c r="I17" i="18"/>
  <c r="Q17" i="18"/>
  <c r="R17" i="2"/>
  <c r="J17" i="2"/>
  <c r="I17" i="15"/>
  <c r="I19" i="15" s="1"/>
  <c r="I20" i="15" s="1"/>
  <c r="Q17" i="15"/>
  <c r="K17" i="16"/>
  <c r="K19" i="16" s="1"/>
  <c r="K20" i="16" s="1"/>
  <c r="S17" i="16"/>
  <c r="E17" i="16"/>
  <c r="E19" i="16" s="1"/>
  <c r="E20" i="16" s="1"/>
  <c r="S17" i="14"/>
  <c r="S19" i="14" s="1"/>
  <c r="U17" i="2"/>
  <c r="Q17" i="2"/>
  <c r="Q19" i="2" s="1"/>
  <c r="Q20" i="2" s="1"/>
  <c r="M17" i="2"/>
  <c r="M19" i="2" s="1"/>
  <c r="M20" i="2" s="1"/>
  <c r="I17" i="2"/>
  <c r="E17" i="2"/>
  <c r="R17" i="15"/>
  <c r="R19" i="15" s="1"/>
  <c r="V17" i="14"/>
  <c r="V17" i="16"/>
  <c r="V17" i="17"/>
  <c r="V19" i="17" s="1"/>
  <c r="V17" i="18"/>
  <c r="V19" i="18" s="1"/>
  <c r="V17" i="12"/>
  <c r="V17" i="2"/>
  <c r="V17" i="11"/>
  <c r="V19" i="11" s="1"/>
  <c r="V17" i="13"/>
  <c r="V19" i="13" s="1"/>
  <c r="V17" i="15"/>
  <c r="C17" i="2"/>
  <c r="H19" i="12"/>
  <c r="H20" i="12" s="1"/>
  <c r="H19" i="2"/>
  <c r="H20" i="2" s="1"/>
  <c r="T19" i="12"/>
  <c r="L19" i="12"/>
  <c r="L20" i="12" s="1"/>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E19" i="11"/>
  <c r="E20" i="11" s="1"/>
  <c r="M19" i="11"/>
  <c r="M20" i="11" s="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C19" i="14"/>
  <c r="C20" i="14" s="1"/>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I6" i="20"/>
  <c r="I6" i="19"/>
  <c r="I33" i="19" s="1"/>
  <c r="Q6" i="20"/>
  <c r="Q6" i="19"/>
  <c r="Q33" i="19" s="1"/>
  <c r="U6" i="20"/>
  <c r="U6" i="19"/>
  <c r="U33" i="19" s="1"/>
  <c r="H7" i="20"/>
  <c r="H7" i="19"/>
  <c r="H34" i="19" s="1"/>
  <c r="T7" i="19"/>
  <c r="T34" i="19" s="1"/>
  <c r="T7" i="20"/>
  <c r="C18" i="13"/>
  <c r="C19" i="13" s="1"/>
  <c r="C20" i="13" s="1"/>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C19" i="16" s="1"/>
  <c r="C20" i="16"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R19" i="2"/>
  <c r="R20" i="2" s="1"/>
  <c r="J19" i="2"/>
  <c r="J20" i="2" s="1"/>
  <c r="L19" i="2"/>
  <c r="L20" i="2" s="1"/>
  <c r="D19" i="2"/>
  <c r="D20" i="2" s="1"/>
  <c r="V19" i="12"/>
  <c r="E19" i="13"/>
  <c r="E20" i="13" s="1"/>
  <c r="J19" i="13"/>
  <c r="J20" i="13" s="1"/>
  <c r="U19" i="13"/>
  <c r="K19" i="15"/>
  <c r="K20" i="15" s="1"/>
  <c r="G19" i="18"/>
  <c r="G20" i="18" s="1"/>
  <c r="O19" i="18"/>
  <c r="J19" i="18"/>
  <c r="J20" i="18" s="1"/>
  <c r="R19" i="18"/>
  <c r="S19" i="2"/>
  <c r="S20" i="2" s="1"/>
  <c r="K19" i="2"/>
  <c r="K20" i="2" s="1"/>
  <c r="U19" i="2"/>
  <c r="U20" i="2" s="1"/>
  <c r="I19" i="2"/>
  <c r="I20" i="2" s="1"/>
  <c r="E19" i="2"/>
  <c r="E20" i="2" s="1"/>
  <c r="G19" i="12"/>
  <c r="G20" i="12" s="1"/>
  <c r="D19" i="13"/>
  <c r="D20" i="13" s="1"/>
  <c r="N19" i="13"/>
  <c r="T19" i="13"/>
  <c r="F19" i="14"/>
  <c r="F20" i="14" s="1"/>
  <c r="T19" i="2"/>
  <c r="T20" i="2" s="1"/>
  <c r="P19" i="15"/>
  <c r="Q19" i="15"/>
  <c r="D19" i="15"/>
  <c r="D20" i="15" s="1"/>
  <c r="H19" i="18"/>
  <c r="H20" i="18" s="1"/>
  <c r="P19" i="18"/>
  <c r="V19" i="14"/>
  <c r="G19" i="11"/>
  <c r="G20" i="11" s="1"/>
  <c r="O19" i="11"/>
  <c r="R19" i="11"/>
  <c r="N19" i="14"/>
  <c r="L19" i="15"/>
  <c r="L20" i="15" s="1"/>
  <c r="M19" i="16"/>
  <c r="M20" i="16" s="1"/>
  <c r="R19" i="16"/>
  <c r="I19" i="17"/>
  <c r="I20" i="17" s="1"/>
  <c r="M19" i="17"/>
  <c r="M20" i="17" s="1"/>
  <c r="Q19" i="17"/>
  <c r="U19" i="17"/>
  <c r="L19" i="18"/>
  <c r="L20" i="18" s="1"/>
  <c r="T19" i="18"/>
  <c r="I19" i="18"/>
  <c r="I20" i="18" s="1"/>
  <c r="Q19" i="18"/>
  <c r="C19" i="18"/>
  <c r="C20" i="18" s="1"/>
  <c r="S19" i="18"/>
  <c r="F19" i="18"/>
  <c r="F20" i="18" s="1"/>
  <c r="N19" i="18"/>
  <c r="E19" i="18"/>
  <c r="E20" i="18" s="1"/>
  <c r="M19" i="18"/>
  <c r="M20" i="18" s="1"/>
  <c r="U19" i="18"/>
  <c r="J19" i="15"/>
  <c r="J20" i="15" s="1"/>
  <c r="F19" i="15"/>
  <c r="F20" i="15" s="1"/>
  <c r="V19" i="15"/>
  <c r="H19" i="14"/>
  <c r="H20" i="14" s="1"/>
  <c r="P19" i="14"/>
  <c r="E19" i="15"/>
  <c r="E20" i="15" s="1"/>
  <c r="O19" i="15"/>
  <c r="U19" i="15"/>
  <c r="F19" i="16"/>
  <c r="F20" i="16" s="1"/>
  <c r="L19" i="16"/>
  <c r="L20" i="16" s="1"/>
  <c r="V19" i="16"/>
  <c r="G19" i="16"/>
  <c r="G20" i="16" s="1"/>
  <c r="O19" i="16"/>
  <c r="C19" i="17"/>
  <c r="C20" i="17" s="1"/>
  <c r="H19" i="17"/>
  <c r="H20" i="17" s="1"/>
  <c r="L19" i="17"/>
  <c r="L20" i="17" s="1"/>
  <c r="P19" i="17"/>
  <c r="T19" i="17"/>
  <c r="M19" i="14"/>
  <c r="M20" i="14" s="1"/>
  <c r="D19" i="14"/>
  <c r="D20" i="14" s="1"/>
  <c r="L19" i="14"/>
  <c r="L20" i="14" s="1"/>
  <c r="T19" i="14"/>
  <c r="G19" i="15"/>
  <c r="G20" i="15" s="1"/>
  <c r="M19" i="15"/>
  <c r="M20" i="15" s="1"/>
  <c r="T19" i="15"/>
  <c r="D19" i="16"/>
  <c r="D20" i="16" s="1"/>
  <c r="T19" i="16"/>
  <c r="S19" i="16"/>
  <c r="E19" i="17"/>
  <c r="E20" i="17" s="1"/>
  <c r="N19" i="17"/>
  <c r="R19" i="17"/>
  <c r="E19" i="14"/>
  <c r="E20" i="14" s="1"/>
  <c r="U19" i="14"/>
  <c r="Q19" i="14"/>
  <c r="R19" i="14"/>
  <c r="C19" i="15"/>
  <c r="C20" i="15" s="1"/>
  <c r="S19" i="15"/>
  <c r="H19" i="15"/>
  <c r="H20" i="15" s="1"/>
  <c r="J19" i="16"/>
  <c r="J20" i="16" s="1"/>
  <c r="P19" i="16"/>
  <c r="U19" i="16"/>
  <c r="G19" i="17"/>
  <c r="G20" i="17" s="1"/>
  <c r="K19" i="17"/>
  <c r="K20" i="17" s="1"/>
  <c r="O19" i="17"/>
  <c r="S19" i="17"/>
  <c r="S19" i="13"/>
  <c r="P19" i="13"/>
  <c r="D19" i="12"/>
  <c r="D20" i="12" s="1"/>
  <c r="I19" i="12"/>
  <c r="I20" i="12" s="1"/>
  <c r="S19" i="12"/>
  <c r="L19" i="13"/>
  <c r="L20" i="13" s="1"/>
  <c r="Q19" i="13"/>
  <c r="K19" i="13"/>
  <c r="K20" i="13" s="1"/>
  <c r="Q19" i="12"/>
  <c r="R19" i="12"/>
  <c r="E19" i="12"/>
  <c r="E20" i="12" s="1"/>
  <c r="J19" i="12"/>
  <c r="J20" i="12" s="1"/>
  <c r="P19" i="12"/>
  <c r="U19" i="12"/>
  <c r="M19" i="13"/>
  <c r="M20" i="13" s="1"/>
  <c r="R19" i="13"/>
  <c r="O19" i="13"/>
  <c r="P19" i="11"/>
  <c r="S19" i="11"/>
  <c r="D19" i="11"/>
  <c r="D20" i="11" s="1"/>
  <c r="F19" i="11"/>
  <c r="F20" i="11" s="1"/>
  <c r="L19" i="11"/>
  <c r="L20" i="11" s="1"/>
  <c r="N19" i="11"/>
  <c r="T19" i="11"/>
  <c r="I19" i="11"/>
  <c r="I20" i="11" s="1"/>
  <c r="Q19" i="1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2" l="1"/>
  <c r="C20" i="12" s="1"/>
  <c r="C19" i="11"/>
  <c r="C20" i="11" s="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<sst xmlns="http://schemas.openxmlformats.org/spreadsheetml/2006/main" count="1491" uniqueCount="132">
  <si>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</si>
  <si>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</si>
  <si>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</si>
  <si>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</si>
  <si>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</si>
  <si>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</si>
  <si>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</si>
  <si>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</si>
  <si>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</si>
  <si>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</si>
  <si>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</si>
  <si>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</si>
  <si>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</si>
  <si>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</si>
  <si>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</si>
  <si>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</si>
  <si>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</si>
  <si>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</si>
  <si>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</si>
  <si>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</si>
  <si>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</si>
  <si>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</si>
  <si>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</si>
  <si>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</si>
  <si>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</si>
  <si>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</si>
  <si>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</si>
  <si>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</si>
  <si>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</si>
  <si>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</si>
  <si>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</si>
  <si>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</si>
  <si>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</si>
  <si>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</si>
  <si>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</si>
  <si>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</si>
  <si>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</si>
  <si>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</si>
  <si>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</si>
  <si>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</si>
  <si>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</si>
  <si>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</si>
  <si>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</si>
  <si>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</si>
  <si>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</si>
  <si>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</si>
  <si>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</si>
  <si>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</si>
  <si>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</si>
  <si>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</si>
  <si>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</si>
  <si>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</si>
  <si>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</si>
  <si>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</si>
  <si>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</si>
  <si>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</si>
  <si>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</si>
  <si>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</si>
  <si>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</si>
  <si>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</si>
  <si>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</si>
  <si>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</si>
  <si>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</si>
  <si>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</si>
  <si>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</si>
  <si>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</si>
  <si>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</si>
  <si>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</si>
  <si>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</si>
  <si>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</si>
  <si>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</si>
  <si>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</si>
  <si>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</si>
  <si>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</si>
  <si>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</si>
  <si>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</si>
  <si>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</si>
  <si>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</si>
  <si>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</si>
  <si>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</si>
  <si>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</si>
  <si>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</si>
  <si>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</si>
  <si>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</si>
  <si>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</si>
  <si>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</si>
  <si>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</si>
  <si>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</si>
  <si>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</si>
  <si>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</si>
  <si>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</si>
  <si>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</si>
  <si>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</si>
  <si>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</si>
  <si>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</si>
  <si>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</si>
  <si>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</si>
  <si>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</si>
  <si>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</si>
  <si>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</si>
  <si>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</si>
  <si>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</si>
  <si>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</si>
  <si>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</si>
  <si>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</si>
  <si>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</si>
  <si>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</si>
  <si>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</si>
  <si>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</si>
  <si>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</si>
  <si>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</si>
  <si>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PAN-004575</t>
  </si>
  <si>
    <t>BB3205KS</t>
  </si>
  <si>
    <t>Whites Recycling Ltd</t>
  </si>
  <si>
    <t>Little Llan-Llywydd Farm, Cross Ash, Abergavenny</t>
  </si>
  <si>
    <t>Rohini Sawant</t>
  </si>
  <si>
    <t>M</t>
  </si>
  <si>
    <t>02 02 04</t>
  </si>
  <si>
    <t>02 03 05</t>
  </si>
  <si>
    <t>02 07 02</t>
  </si>
  <si>
    <t>02 02 01</t>
  </si>
  <si>
    <t>Chicken Wash Water</t>
  </si>
  <si>
    <t>02 07 05</t>
  </si>
  <si>
    <t>19 02 03</t>
  </si>
  <si>
    <t>02 07 01</t>
  </si>
  <si>
    <t>Distillery Waste</t>
  </si>
  <si>
    <t>Mixed Waste</t>
  </si>
  <si>
    <t>Brewery Processing Waste</t>
  </si>
  <si>
    <t>DAF Sludge</t>
  </si>
  <si>
    <t>Gut Content</t>
  </si>
  <si>
    <t>Noddle Production</t>
  </si>
  <si>
    <t>Treated Sludge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</si>
</sst>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85" zoomScaleNormal="85" workbookViewId="0">
      <selection activeCell="K4" sqref="K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28" width="10.69140625" style="17" bestFit="1" customWidth="1"/>
    <col min="29" max="29" width="12.3828125" style="17" bestFit="1" customWidth="1"/>
    <col min="30" max="30" width="7.3046875" style="17" bestFit="1" customWidth="1"/>
    <col min="31" max="31" width="25.53515625" style="17" bestFit="1" customWidth="1"/>
    <col min="32" max="32" width="11.3828125" style="17" bestFit="1" customWidth="1"/>
    <col min="33" max="16384" width="13.15234375" style="12"/>
  </cols>
  <sheetData>
    <row r="1" spans="1:32" x14ac:dyDescent="0.3">
      <c r="A1" s="85" t="s">
        <v>43</v>
      </c>
      <c r="B1" s="85"/>
      <c r="C1" s="88" t="s">
        <v>111</v>
      </c>
      <c r="D1" s="88"/>
      <c r="E1" s="88"/>
      <c r="F1" s="85" t="s">
        <v>47</v>
      </c>
      <c r="G1" s="85"/>
      <c r="H1" s="88">
        <v>49.68</v>
      </c>
      <c r="I1" s="88"/>
      <c r="J1" s="88"/>
      <c r="AB1" s="47"/>
      <c r="AC1" s="47"/>
      <c r="AD1" s="47"/>
      <c r="AE1" s="47" t="s">
        <v>91</v>
      </c>
      <c r="AF1" s="47" t="s">
        <v>92</v>
      </c>
    </row>
    <row r="2" spans="1:32" x14ac:dyDescent="0.3">
      <c r="A2" s="85" t="s">
        <v>106</v>
      </c>
      <c r="B2" s="85"/>
      <c r="C2" s="89" t="s">
        <v>112</v>
      </c>
      <c r="D2" s="88"/>
      <c r="E2" s="88"/>
      <c r="F2" s="85" t="s">
        <v>52</v>
      </c>
      <c r="G2" s="85"/>
      <c r="H2" s="88" t="s">
        <v>117</v>
      </c>
      <c r="I2" s="88"/>
      <c r="J2" s="88"/>
      <c r="AB2" s="46" t="s">
        <v>61</v>
      </c>
      <c r="AC2" s="46" t="s">
        <v>80</v>
      </c>
      <c r="AD2" s="47" t="s">
        <v>88</v>
      </c>
      <c r="AE2" s="47" t="s">
        <v>73</v>
      </c>
      <c r="AF2" s="82">
        <v>8.4</v>
      </c>
    </row>
    <row r="3" spans="1:32" x14ac:dyDescent="0.3">
      <c r="A3" s="96" t="s">
        <v>44</v>
      </c>
      <c r="B3" s="97"/>
      <c r="C3" s="89" t="s">
        <v>113</v>
      </c>
      <c r="D3" s="88"/>
      <c r="E3" s="88"/>
      <c r="F3" s="85" t="s">
        <v>107</v>
      </c>
      <c r="G3" s="85"/>
      <c r="H3" s="88" t="s">
        <v>89</v>
      </c>
      <c r="I3" s="88"/>
      <c r="J3" s="88"/>
      <c r="AB3" s="46" t="s">
        <v>62</v>
      </c>
      <c r="AC3" s="46" t="s">
        <v>81</v>
      </c>
      <c r="AD3" s="47" t="s">
        <v>89</v>
      </c>
      <c r="AE3" s="47" t="s">
        <v>74</v>
      </c>
      <c r="AF3" s="82">
        <v>8.6</v>
      </c>
    </row>
    <row r="4" spans="1:32" x14ac:dyDescent="0.3">
      <c r="A4" s="85" t="s">
        <v>0</v>
      </c>
      <c r="B4" s="85"/>
      <c r="C4" s="90" t="s">
        <v>114</v>
      </c>
      <c r="D4" s="91"/>
      <c r="E4" s="92"/>
      <c r="F4" s="87" t="s">
        <v>1</v>
      </c>
      <c r="G4" s="87"/>
      <c r="H4" s="88" t="s">
        <v>131</v>
      </c>
      <c r="I4" s="88"/>
      <c r="J4" s="88"/>
      <c r="AB4" s="46" t="s">
        <v>57</v>
      </c>
      <c r="AC4" s="47" t="s">
        <v>82</v>
      </c>
      <c r="AD4" s="47" t="s">
        <v>90</v>
      </c>
      <c r="AE4" s="47" t="s">
        <v>75</v>
      </c>
      <c r="AF4" s="82">
        <v>8.8000000000000007</v>
      </c>
    </row>
    <row r="5" spans="1:32" x14ac:dyDescent="0.3">
      <c r="A5" s="85" t="s">
        <v>51</v>
      </c>
      <c r="B5" s="85"/>
      <c r="C5" s="90" t="s">
        <v>115</v>
      </c>
      <c r="D5" s="91"/>
      <c r="E5" s="92"/>
      <c r="F5" s="85" t="s">
        <v>45</v>
      </c>
      <c r="G5" s="85"/>
      <c r="H5" s="88">
        <v>5.55</v>
      </c>
      <c r="I5" s="88"/>
      <c r="J5" s="88"/>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5" t="s">
        <v>2</v>
      </c>
      <c r="B8" s="85"/>
      <c r="C8" s="39">
        <v>1</v>
      </c>
      <c r="D8" s="39">
        <v>2</v>
      </c>
      <c r="E8" s="39">
        <v>3</v>
      </c>
      <c r="F8" s="39">
        <v>5</v>
      </c>
      <c r="G8" s="39">
        <v>6</v>
      </c>
      <c r="H8" s="39">
        <v>7</v>
      </c>
      <c r="I8" s="39">
        <v>8</v>
      </c>
      <c r="J8" s="39">
        <v>9</v>
      </c>
      <c r="K8" s="39">
        <v>10</v>
      </c>
      <c r="L8" s="39">
        <v>11</v>
      </c>
      <c r="M8" s="39">
        <v>12</v>
      </c>
      <c r="N8" s="39"/>
      <c r="O8" s="39"/>
      <c r="P8" s="39"/>
      <c r="Q8" s="39"/>
      <c r="R8" s="39"/>
      <c r="S8" s="39"/>
      <c r="T8" s="39"/>
      <c r="U8" s="39"/>
      <c r="V8" s="39"/>
      <c r="AB8" s="52"/>
      <c r="AC8" s="46"/>
      <c r="AD8" s="47"/>
      <c r="AE8" s="49" t="s">
        <v>76</v>
      </c>
      <c r="AF8" s="83">
        <v>1.4</v>
      </c>
    </row>
    <row r="9" spans="1:32" x14ac:dyDescent="0.3">
      <c r="A9" s="85" t="s">
        <v>3</v>
      </c>
      <c r="B9" s="85"/>
      <c r="C9" s="39" t="s">
        <v>116</v>
      </c>
      <c r="D9" s="39" t="s">
        <v>116</v>
      </c>
      <c r="E9" s="39" t="s">
        <v>116</v>
      </c>
      <c r="F9" s="39" t="s">
        <v>116</v>
      </c>
      <c r="G9" s="39">
        <v>1</v>
      </c>
      <c r="H9" s="39" t="s">
        <v>116</v>
      </c>
      <c r="I9" s="39" t="s">
        <v>116</v>
      </c>
      <c r="J9" s="39" t="s">
        <v>116</v>
      </c>
      <c r="K9" s="39">
        <v>1</v>
      </c>
      <c r="L9" s="39" t="s">
        <v>116</v>
      </c>
      <c r="M9" s="39" t="s">
        <v>116</v>
      </c>
      <c r="N9" s="39"/>
      <c r="O9" s="39"/>
      <c r="P9" s="39"/>
      <c r="Q9" s="39"/>
      <c r="R9" s="39"/>
      <c r="S9" s="39"/>
      <c r="T9" s="39"/>
      <c r="U9" s="39"/>
      <c r="V9" s="39"/>
      <c r="AB9" s="46"/>
      <c r="AC9" s="46"/>
      <c r="AD9" s="47"/>
      <c r="AE9" s="47" t="s">
        <v>97</v>
      </c>
      <c r="AF9" s="82">
        <v>1.7</v>
      </c>
    </row>
    <row r="10" spans="1:32" x14ac:dyDescent="0.3">
      <c r="A10" s="85" t="s">
        <v>4</v>
      </c>
      <c r="B10" s="85"/>
      <c r="C10" s="39">
        <v>5.46</v>
      </c>
      <c r="D10" s="39">
        <v>5.36</v>
      </c>
      <c r="E10" s="39">
        <v>5.18</v>
      </c>
      <c r="F10" s="39">
        <v>5.54</v>
      </c>
      <c r="G10" s="39">
        <v>5.51</v>
      </c>
      <c r="H10" s="39">
        <v>5.54</v>
      </c>
      <c r="I10" s="39">
        <v>5.63</v>
      </c>
      <c r="J10" s="39">
        <v>5.61</v>
      </c>
      <c r="K10" s="39">
        <v>5.58</v>
      </c>
      <c r="L10" s="39">
        <v>5.65</v>
      </c>
      <c r="M10" s="39">
        <v>5.66</v>
      </c>
      <c r="N10" s="39"/>
      <c r="O10" s="39"/>
      <c r="P10" s="39"/>
      <c r="Q10" s="39"/>
      <c r="R10" s="39"/>
      <c r="S10" s="39"/>
      <c r="T10" s="39"/>
      <c r="U10" s="39"/>
      <c r="V10" s="39"/>
      <c r="AB10" s="46"/>
      <c r="AC10" s="46"/>
      <c r="AD10" s="47"/>
      <c r="AE10" s="47" t="s">
        <v>98</v>
      </c>
      <c r="AF10" s="82">
        <v>2.1</v>
      </c>
    </row>
    <row r="11" spans="1:32" x14ac:dyDescent="0.3">
      <c r="A11" s="85" t="s">
        <v>5</v>
      </c>
      <c r="B11" s="85"/>
      <c r="C11" s="39">
        <v>0</v>
      </c>
      <c r="D11" s="39">
        <v>0</v>
      </c>
      <c r="E11" s="39">
        <v>0</v>
      </c>
      <c r="F11" s="39">
        <v>0</v>
      </c>
      <c r="G11" s="39">
        <v>0</v>
      </c>
      <c r="H11" s="39">
        <v>0</v>
      </c>
      <c r="I11" s="39">
        <v>0</v>
      </c>
      <c r="J11" s="39">
        <v>0</v>
      </c>
      <c r="K11" s="39">
        <v>0</v>
      </c>
      <c r="L11" s="39">
        <v>0</v>
      </c>
      <c r="M11" s="39">
        <v>0</v>
      </c>
      <c r="N11" s="39"/>
      <c r="O11" s="39"/>
      <c r="P11" s="39"/>
      <c r="Q11" s="39"/>
      <c r="R11" s="39"/>
      <c r="S11" s="39"/>
      <c r="T11" s="39"/>
      <c r="U11" s="39"/>
      <c r="V11" s="39"/>
      <c r="AB11" s="46"/>
      <c r="AC11" s="46"/>
      <c r="AD11" s="47"/>
      <c r="AE11" s="47" t="s">
        <v>77</v>
      </c>
      <c r="AF11" s="82">
        <v>5.9</v>
      </c>
    </row>
    <row r="12" spans="1:32" x14ac:dyDescent="0.3">
      <c r="A12" s="85" t="s">
        <v>6</v>
      </c>
      <c r="B12" s="85"/>
      <c r="C12" s="39">
        <v>0</v>
      </c>
      <c r="D12" s="39">
        <v>0</v>
      </c>
      <c r="E12" s="39">
        <v>0</v>
      </c>
      <c r="F12" s="39">
        <v>0</v>
      </c>
      <c r="G12" s="39">
        <v>0</v>
      </c>
      <c r="H12" s="39">
        <v>0</v>
      </c>
      <c r="I12" s="39">
        <v>0</v>
      </c>
      <c r="J12" s="39">
        <v>0</v>
      </c>
      <c r="K12" s="39">
        <v>0</v>
      </c>
      <c r="L12" s="39">
        <v>0</v>
      </c>
      <c r="M12" s="39">
        <v>0</v>
      </c>
      <c r="N12" s="39"/>
      <c r="O12" s="39"/>
      <c r="P12" s="39"/>
      <c r="Q12" s="39"/>
      <c r="R12" s="39"/>
      <c r="S12" s="39"/>
      <c r="T12" s="39"/>
      <c r="U12" s="39"/>
      <c r="V12" s="39"/>
      <c r="AB12" s="46"/>
      <c r="AC12" s="46"/>
      <c r="AD12" s="47"/>
      <c r="AE12" s="17" t="s">
        <v>110</v>
      </c>
      <c r="AF12" s="80">
        <v>3.2</v>
      </c>
    </row>
    <row r="13" spans="1:32" x14ac:dyDescent="0.3">
      <c r="A13" s="85" t="s">
        <v>7</v>
      </c>
      <c r="B13" s="85"/>
      <c r="C13" s="39">
        <v>2</v>
      </c>
      <c r="D13" s="39">
        <v>2</v>
      </c>
      <c r="E13" s="39">
        <v>2</v>
      </c>
      <c r="F13" s="39">
        <v>2</v>
      </c>
      <c r="G13" s="39">
        <v>2</v>
      </c>
      <c r="H13" s="39">
        <v>2</v>
      </c>
      <c r="I13" s="39">
        <v>2</v>
      </c>
      <c r="J13" s="39">
        <v>2</v>
      </c>
      <c r="K13" s="39">
        <v>2</v>
      </c>
      <c r="L13" s="39">
        <v>2</v>
      </c>
      <c r="M13" s="39">
        <v>2</v>
      </c>
      <c r="N13" s="39"/>
      <c r="O13" s="39"/>
      <c r="P13" s="39"/>
      <c r="Q13" s="39"/>
      <c r="R13" s="39"/>
      <c r="S13" s="39"/>
      <c r="T13" s="39"/>
      <c r="U13" s="39"/>
      <c r="V13" s="39"/>
      <c r="AB13" s="46"/>
      <c r="AC13" s="46"/>
      <c r="AD13" s="47"/>
      <c r="AE13" s="47"/>
      <c r="AF13" s="47"/>
    </row>
    <row r="14" spans="1:32" x14ac:dyDescent="0.4">
      <c r="A14" s="95" t="s">
        <v>8</v>
      </c>
      <c r="B14" s="95"/>
      <c r="C14" s="84" t="s">
        <v>97</v>
      </c>
      <c r="D14" s="84" t="s">
        <v>97</v>
      </c>
      <c r="E14" s="84" t="s">
        <v>97</v>
      </c>
      <c r="F14" s="84" t="s">
        <v>97</v>
      </c>
      <c r="G14" s="84" t="s">
        <v>97</v>
      </c>
      <c r="H14" s="84" t="s">
        <v>78</v>
      </c>
      <c r="I14" s="84" t="s">
        <v>97</v>
      </c>
      <c r="J14" s="84" t="s">
        <v>97</v>
      </c>
      <c r="K14" s="84" t="s">
        <v>74</v>
      </c>
      <c r="L14" s="84" t="s">
        <v>97</v>
      </c>
      <c r="M14" s="84" t="s">
        <v>97</v>
      </c>
      <c r="N14" s="84"/>
      <c r="O14" s="84"/>
      <c r="P14" s="84"/>
      <c r="Q14" s="84"/>
      <c r="R14" s="84"/>
      <c r="S14" s="84"/>
      <c r="T14" s="84"/>
      <c r="U14" s="84"/>
      <c r="V14" s="84"/>
    </row>
    <row r="15" spans="1:32" x14ac:dyDescent="0.4">
      <c r="A15" s="87" t="s">
        <v>9</v>
      </c>
      <c r="B15" s="87"/>
      <c r="C15" s="39">
        <v>40</v>
      </c>
      <c r="D15" s="39">
        <v>40</v>
      </c>
      <c r="E15" s="39">
        <v>40</v>
      </c>
      <c r="F15" s="39">
        <v>40</v>
      </c>
      <c r="G15" s="39">
        <v>40</v>
      </c>
      <c r="H15" s="39">
        <v>40</v>
      </c>
      <c r="I15" s="39">
        <v>40</v>
      </c>
      <c r="J15" s="39">
        <v>40</v>
      </c>
      <c r="K15" s="39">
        <v>6</v>
      </c>
      <c r="L15" s="39">
        <v>40</v>
      </c>
      <c r="M15" s="39">
        <v>40</v>
      </c>
      <c r="N15" s="39"/>
      <c r="O15" s="39"/>
      <c r="P15" s="39"/>
      <c r="Q15" s="39"/>
      <c r="R15" s="39"/>
      <c r="S15" s="39"/>
      <c r="T15" s="39"/>
      <c r="U15" s="39"/>
      <c r="V15" s="39"/>
    </row>
    <row r="16" spans="1:32" x14ac:dyDescent="0.4">
      <c r="A16" s="95" t="s">
        <v>46</v>
      </c>
      <c r="B16" s="95"/>
      <c r="C16" s="84" t="s">
        <v>82</v>
      </c>
      <c r="D16" s="84" t="s">
        <v>82</v>
      </c>
      <c r="E16" s="84" t="s">
        <v>82</v>
      </c>
      <c r="F16" s="84" t="s">
        <v>82</v>
      </c>
      <c r="G16" s="84" t="s">
        <v>82</v>
      </c>
      <c r="H16" s="84" t="s">
        <v>82</v>
      </c>
      <c r="I16" s="84" t="s">
        <v>82</v>
      </c>
      <c r="J16" s="84" t="s">
        <v>82</v>
      </c>
      <c r="K16" s="84" t="s">
        <v>82</v>
      </c>
      <c r="L16" s="84" t="s">
        <v>82</v>
      </c>
      <c r="M16" s="84" t="s">
        <v>82</v>
      </c>
      <c r="N16" s="84"/>
      <c r="O16" s="84"/>
      <c r="P16" s="84"/>
      <c r="Q16" s="84"/>
      <c r="R16" s="84"/>
      <c r="S16" s="84"/>
      <c r="T16" s="84"/>
      <c r="U16" s="84"/>
      <c r="V16" s="84"/>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68</v>
      </c>
      <c r="E17" s="42">
        <f t="shared" si="0"/>
        <v>68</v>
      </c>
      <c r="F17" s="42">
        <f t="shared" si="0"/>
        <v>68</v>
      </c>
      <c r="G17" s="42">
        <f t="shared" si="0"/>
        <v>68</v>
      </c>
      <c r="H17" s="42">
        <f t="shared" si="0"/>
        <v>56</v>
      </c>
      <c r="I17" s="42">
        <f t="shared" si="0"/>
        <v>68</v>
      </c>
      <c r="J17" s="42">
        <f t="shared" si="0"/>
        <v>68</v>
      </c>
      <c r="K17" s="42">
        <f t="shared" si="0"/>
        <v>51.599999999999994</v>
      </c>
      <c r="L17" s="42">
        <f t="shared" si="0"/>
        <v>68</v>
      </c>
      <c r="M17" s="42">
        <f t="shared" si="0"/>
        <v>68</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126.00500000000001</v>
      </c>
      <c r="D18" s="43">
        <f>$D28</f>
        <v>56.702250000000006</v>
      </c>
      <c r="E18" s="43">
        <f>$D29</f>
        <v>56.702250000000006</v>
      </c>
      <c r="F18" s="43">
        <f>$D30</f>
        <v>56.702250000000006</v>
      </c>
      <c r="G18" s="43">
        <f>$D31</f>
        <v>56.702250000000006</v>
      </c>
      <c r="H18" s="43">
        <f>$D32</f>
        <v>56.702250000000006</v>
      </c>
      <c r="I18" s="43">
        <f>$D33</f>
        <v>56.702250000000006</v>
      </c>
      <c r="J18" s="43">
        <f>$D34</f>
        <v>56.702250000000006</v>
      </c>
      <c r="K18" s="43">
        <f>$D35</f>
        <v>56.702250000000006</v>
      </c>
      <c r="L18" s="43">
        <f>$D36</f>
        <v>56.702250000000006</v>
      </c>
      <c r="M18" s="43">
        <f>$D37</f>
        <v>56.702250000000006</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58.00500000000001</v>
      </c>
      <c r="D19" s="43">
        <f t="shared" ref="D19:V19" si="1">D18-D17</f>
        <v>-11.297749999999994</v>
      </c>
      <c r="E19" s="43">
        <f t="shared" si="1"/>
        <v>-11.297749999999994</v>
      </c>
      <c r="F19" s="43">
        <f t="shared" si="1"/>
        <v>-11.297749999999994</v>
      </c>
      <c r="G19" s="43">
        <f t="shared" si="1"/>
        <v>-11.297749999999994</v>
      </c>
      <c r="H19" s="43">
        <f t="shared" si="1"/>
        <v>0.70225000000000648</v>
      </c>
      <c r="I19" s="43">
        <f t="shared" si="1"/>
        <v>-11.297749999999994</v>
      </c>
      <c r="J19" s="43">
        <f t="shared" si="1"/>
        <v>-11.297749999999994</v>
      </c>
      <c r="K19" s="43">
        <f t="shared" si="1"/>
        <v>5.1022500000000122</v>
      </c>
      <c r="L19" s="43">
        <f t="shared" si="1"/>
        <v>-11.297749999999994</v>
      </c>
      <c r="M19" s="43">
        <f t="shared" si="1"/>
        <v>-11.297749999999994</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INCREASE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INCREASE</v>
      </c>
      <c r="I20" s="44" t="str">
        <f>IF($B33="","",IF(I$19&gt;=0,"INCREASE","DECREASE"))</f>
        <v>DECREASE</v>
      </c>
      <c r="J20" s="44" t="str">
        <f>IF($B34="","",IF(J$19&gt;=0,"INCREASE","DECREASE"))</f>
        <v>DECREASE</v>
      </c>
      <c r="K20" s="44" t="str">
        <f>IF($B35="","",IF(K$19&gt;=0,"INCREASE","DECREASE"))</f>
        <v>INCREASE</v>
      </c>
      <c r="L20" s="44" t="str">
        <f>IF($B36="","",IF(L$19&gt;=0,"INCREASE","DECREASE"))</f>
        <v>DECREASE</v>
      </c>
      <c r="M20" s="44" t="str">
        <f>IF($B37="","",IF(M$19&gt;=0,"INCREASE","DECREASE"))</f>
        <v>DECREASE</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59</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79"/>
      <c r="C24" s="39">
        <v>1500</v>
      </c>
      <c r="D24" s="39">
        <v>550</v>
      </c>
      <c r="E24" s="39">
        <v>280</v>
      </c>
      <c r="F24" s="39">
        <v>37</v>
      </c>
      <c r="G24" s="39">
        <v>1.3</v>
      </c>
      <c r="H24" s="39">
        <v>3.9</v>
      </c>
      <c r="I24" s="39">
        <v>1</v>
      </c>
      <c r="J24" s="39">
        <v>0.1</v>
      </c>
      <c r="K24" s="78">
        <v>0</v>
      </c>
      <c r="L24" s="39">
        <v>0.86</v>
      </c>
      <c r="M24" s="39">
        <v>1</v>
      </c>
      <c r="N24" s="39">
        <v>0</v>
      </c>
      <c r="O24" s="39">
        <v>0</v>
      </c>
      <c r="P24" s="39">
        <v>620</v>
      </c>
      <c r="Q24" s="39">
        <v>270</v>
      </c>
      <c r="R24" s="39">
        <v>0.05</v>
      </c>
      <c r="S24" s="39">
        <v>0.05</v>
      </c>
      <c r="T24" s="39">
        <v>0.5</v>
      </c>
      <c r="U24" s="39">
        <v>1</v>
      </c>
      <c r="V24" s="39">
        <v>4430</v>
      </c>
      <c r="W24" s="39">
        <v>1E-3</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1</v>
      </c>
      <c r="B27" s="39">
        <v>100</v>
      </c>
      <c r="C27" s="3">
        <f>IF(C$23="%w/w SAR",((C$24*10)*$B27),IF(C$23="%w/w DM",(((C$24*10)*($B$24/100))*$B27),IF(C$23="kg/t SAR",(C$24*$B27),IF(C$23="kg/t DM",((C$24*($B$24/100))*$B27),IF(C$23="mg/kg SAR",((C$24*0.001)*$B27),IF(C$23="mg/kg DM",(((C$24*0.001)*($B$24/100))*$B27),0))))))</f>
        <v>150</v>
      </c>
      <c r="D27" s="3">
        <f>(IF(D$23="%w/w SAR",((D$24*10)*$B27),IF(D$23="%w/w DM",(((D$24*10)*($B$24/100))*$B27),IF(D$23="kg/t SAR",(D$24*$B27),IF(D$23="kg/t DM",((D$24*($B$24/100))*$B27),IF(D$23="mg/kg SAR",((D$24*0.001)*$B27),IF(D$23="mg/kg DM",(((D$24*0.001)*($B$24/100))*$B27),"0")))))))*2.291</f>
        <v>126.00500000000001</v>
      </c>
      <c r="E27" s="3">
        <f>(IF(E$23="%w/w SAR",((E$24*10)*$B27),IF(E$23="%w/w DM",(((E$24*10)*($B$24/100))*$B27),IF(E$23="kg/t SAR",(E$24*$B27),IF(E$23="kg/t DM",((E$24*($B$24/100))*$B27),IF(E$23="mg/kg SAR",((E$24*0.001)*$B27),IF(E$23="mg/kg DM",(((E$24*0.001)*($B$24/100))*$B27),"0")))))))*1.205</f>
        <v>33.740000000000009</v>
      </c>
      <c r="F27" s="3">
        <f>(IF(F$23="%w/w SAR",((F$24*10)*$B27),IF(F$23="%w/w DM",(((F$24*10)*($B$24/100))*$B27),IF(F$23="kg/t SAR",(F$24*$B27),IF(F$23="kg/t DM",((F$24*($B$24/100))*$B27),IF(F$23="mg/kg SAR",((F$24*0.001)*$B27),IF(F$23="mg/kg DM",(((F$24*0.001)*($B$24/100))*$B27),"0")))))))*1.658</f>
        <v>6.1345999999999989</v>
      </c>
      <c r="G27" s="3">
        <f t="shared" ref="G27:P27" si="2">IF(G$23="%w/w SAR",((G$24*10)*$B27),IF(G$23="%w/w DM",(((G$24*10)*($B$24/100))*$B27),IF(G$23="kg/t SAR",(G$24*$B27),IF(G$23="kg/t DM",((G$24*($B$24/100))*$B27),IF(G$23="mg/kg SAR",((G$24*0.001)*$B27),IF(G$23="mg/kg DM",(((G$24*0.001)*($B$24/100))*$B27),0))))))</f>
        <v>0.13</v>
      </c>
      <c r="H27" s="3">
        <f t="shared" si="2"/>
        <v>0.38999999999999996</v>
      </c>
      <c r="I27" s="3">
        <f t="shared" si="2"/>
        <v>0.1</v>
      </c>
      <c r="J27" s="3">
        <f t="shared" si="2"/>
        <v>0.01</v>
      </c>
      <c r="K27" s="3">
        <f t="shared" si="2"/>
        <v>0</v>
      </c>
      <c r="L27" s="3">
        <f t="shared" si="2"/>
        <v>8.5999999999999993E-2</v>
      </c>
      <c r="M27" s="3">
        <f t="shared" si="2"/>
        <v>0.1</v>
      </c>
      <c r="N27" s="3">
        <f t="shared" si="2"/>
        <v>0</v>
      </c>
      <c r="O27" s="3">
        <f t="shared" si="2"/>
        <v>0</v>
      </c>
      <c r="P27" s="3">
        <f t="shared" si="2"/>
        <v>62</v>
      </c>
      <c r="Q27" s="3">
        <f>(IF(Q$23="%w/w SAR",((Q$24*10)*$B27),IF(Q$23="%w/w DM",(((Q$24*10)*($B$24/100))*$B27),IF(Q$23="kg/t SAR",(Q$24*$B27),IF(Q$23="kg/t DM",((Q$24*($B$24/100))*$B27),IF(Q$23="mg/kg SAR",((Q$24*0.001)*$B27),IF(Q$23="mg/kg DM",(((Q$24*0.001)*($B$24/100))*$B27),0)))))))*2.5</f>
        <v>67.5</v>
      </c>
      <c r="R27" s="3">
        <f>IF(R$23="%w/w SAR",((R$24*10)*$B27),IF(R$23="%w/w DM",(((R$24*10)*($B$24/100))*$B27),IF(R$23="kg/t SAR",(R$24*$B27),IF(R$23="kg/t DM",((R$24*($B$24/100))*$B27),IF(R$23="mg/kg SAR",((R$24*0.001)*$B27),IF(R$23="mg/kg DM",(((R$24*0.001)*($B$24/100))*$B27),0))))))</f>
        <v>5.0000000000000001E-3</v>
      </c>
      <c r="S27" s="3">
        <f>IF(S$23="%w/w SAR",((S$24*10)*$B27),IF(S$23="%w/w DM",(((S$24*10)*($B$24/100))*$B27),IF(S$23="kg/t SAR",(S$24*$B27),IF(S$23="kg/t DM",((S$24*($B$24/100))*$B27),IF(S$23="mg/kg SAR",((S$24*0.001)*$B27),IF(S$23="mg/kg DM",(((S$24*0.001)*($B$24/100))*$B27),0))))))</f>
        <v>5.0000000000000001E-3</v>
      </c>
      <c r="T27" s="3">
        <f>IF(T$23="%w/w SAR",((T$24*10)*$B27),IF(T$23="%w/w DM",(((T$24*10)*($B$24/100))*$B27),IF(T$23="kg/t SAR",(T$24*$B27),IF(T$23="kg/t DM",((T$24*($B$24/100))*$B27),IF(T$23="mg/kg SAR",((T$24*0.001)*$B27),IF(T$23="mg/kg DM",(((T$24*0.001)*($B$24/100))*$B27),0))))))</f>
        <v>0.05</v>
      </c>
      <c r="U27" s="3">
        <f>IF(U$23="%w/w SAR",((U$24*10)*$B27),IF(U$23="%w/w DM",(((U$24*10)*($B$24/100))*$B27),IF(U$23="kg/t SAR",(U$24*$B27),IF(U$23="kg/t DM",((U$24*($B$24/100))*$B27),IF(U$23="mg/kg SAR",((U$24*0.001)*$B27),IF(U$23="mg/kg DM",(((U$24*0.001)*($B$24/100))*$B27),0))))))</f>
        <v>0.1</v>
      </c>
      <c r="V27" s="3" t="str">
        <f>IF($V$24="",0,IF($V$24&gt;5000,"NOT OK","OK"))</f>
        <v>OK</v>
      </c>
      <c r="W27" s="3" t="str">
        <f>IF($W$24="",0,IF($W$24&gt;4,"Not OK","OK"))</f>
        <v>OK</v>
      </c>
      <c r="AB27" s="16"/>
      <c r="AC27" s="16"/>
      <c r="AD27" s="16"/>
      <c r="AE27" s="16"/>
      <c r="AF27" s="16"/>
    </row>
    <row r="28" spans="1:32" s="20" customFormat="1" x14ac:dyDescent="0.4">
      <c r="A28" s="33">
        <f>D8</f>
        <v>2</v>
      </c>
      <c r="B28" s="39">
        <v>45</v>
      </c>
      <c r="C28" s="3">
        <f t="shared" ref="C28:C46" si="3">IF(C$23="%w/w SAR",((C$24*10)*$B28),IF(C$23="%w/w DM",(((C$24*10)*($B$24/100))*$B28),IF(C$23="kg/t SAR",(C$24*$B28),IF(C$23="kg/t DM",((C$24*($B$24/100))*$B28),IF(C$23="mg/kg SAR",((C$24*0.001)*$B28),IF(C$23="mg/kg DM",(((C$24*0.001)*($B$24/100))*$B28),0))))))</f>
        <v>67.5</v>
      </c>
      <c r="D28" s="3">
        <f t="shared" ref="D28:D46" si="4">(IF(D$23="%w/w SAR",((D$24*10)*$B28),IF(D$23="%w/w DM",(((D$24*10)*($B$24/100))*$B28),IF(D$23="kg/t SAR",(D$24*$B28),IF(D$23="kg/t DM",((D$24*($B$24/100))*$B28),IF(D$23="mg/kg SAR",((D$24*0.001)*$B28),IF(D$23="mg/kg DM",(((D$24*0.001)*($B$24/100))*$B28),"0")))))))*2.291</f>
        <v>56.702250000000006</v>
      </c>
      <c r="E28" s="3">
        <f t="shared" ref="E28:E46" si="5">(IF(E$23="%w/w SAR",((E$24*10)*$B28),IF(E$23="%w/w DM",(((E$24*10)*($B$24/100))*$B28),IF(E$23="kg/t SAR",(E$24*$B28),IF(E$23="kg/t DM",((E$24*($B$24/100))*$B28),IF(E$23="mg/kg SAR",((E$24*0.001)*$B28),IF(E$23="mg/kg DM",(((E$24*0.001)*($B$24/100))*$B28),"0")))))))*1.205</f>
        <v>15.183000000000003</v>
      </c>
      <c r="F28" s="3">
        <f t="shared" ref="F28:F46" si="6">(IF(F$23="%w/w SAR",((F$24*10)*$B28),IF(F$23="%w/w DM",(((F$24*10)*($B$24/100))*$B28),IF(F$23="kg/t SAR",(F$24*$B28),IF(F$23="kg/t DM",((F$24*($B$24/100))*$B28),IF(F$23="mg/kg SAR",((F$24*0.001)*$B28),IF(F$23="mg/kg DM",(((F$24*0.001)*($B$24/100))*$B28),"0")))))))*1.658</f>
        <v>2.7605699999999995</v>
      </c>
      <c r="G28" s="3">
        <f t="shared" ref="G28:P46" si="7">IF(G$23="%w/w SAR",((G$24*10)*$B28),IF(G$23="%w/w DM",(((G$24*10)*($B$24/100))*$B28),IF(G$23="kg/t SAR",(G$24*$B28),IF(G$23="kg/t DM",((G$24*($B$24/100))*$B28),IF(G$23="mg/kg SAR",((G$24*0.001)*$B28),IF(G$23="mg/kg DM",(((G$24*0.001)*($B$24/100))*$B28),0))))))</f>
        <v>5.850000000000001E-2</v>
      </c>
      <c r="H28" s="3">
        <f t="shared" si="7"/>
        <v>0.17549999999999999</v>
      </c>
      <c r="I28" s="3">
        <f t="shared" si="7"/>
        <v>4.4999999999999998E-2</v>
      </c>
      <c r="J28" s="3">
        <f t="shared" si="7"/>
        <v>4.5000000000000005E-3</v>
      </c>
      <c r="K28" s="3">
        <f t="shared" si="7"/>
        <v>0</v>
      </c>
      <c r="L28" s="3">
        <f t="shared" si="7"/>
        <v>3.8699999999999998E-2</v>
      </c>
      <c r="M28" s="3">
        <f t="shared" si="7"/>
        <v>4.4999999999999998E-2</v>
      </c>
      <c r="N28" s="3">
        <f t="shared" si="7"/>
        <v>0</v>
      </c>
      <c r="O28" s="3">
        <f t="shared" si="7"/>
        <v>0</v>
      </c>
      <c r="P28" s="3">
        <f t="shared" si="7"/>
        <v>27.9</v>
      </c>
      <c r="Q28" s="3">
        <f t="shared" ref="Q28:Q46" si="8">(IF(Q$23="%w/w SAR",((Q$24*10)*$B28),IF(Q$23="%w/w DM",(((Q$24*10)*($B$24/100))*$B28),IF(Q$23="kg/t SAR",(Q$24*$B28),IF(Q$23="kg/t DM",((Q$24*($B$24/100))*$B28),IF(Q$23="mg/kg SAR",((Q$24*0.001)*$B28),IF(Q$23="mg/kg DM",(((Q$24*0.001)*($B$24/100))*$B28),0)))))))*2.5</f>
        <v>30.375</v>
      </c>
      <c r="R28" s="3">
        <f t="shared" ref="R28:U46" si="9">IF(R$23="%w/w SAR",((R$24*10)*$B28),IF(R$23="%w/w DM",(((R$24*10)*($B$24/100))*$B28),IF(R$23="kg/t SAR",(R$24*$B28),IF(R$23="kg/t DM",((R$24*($B$24/100))*$B28),IF(R$23="mg/kg SAR",((R$24*0.001)*$B28),IF(R$23="mg/kg DM",(((R$24*0.001)*($B$24/100))*$B28),0))))))</f>
        <v>2.2500000000000003E-3</v>
      </c>
      <c r="S28" s="3">
        <f t="shared" si="9"/>
        <v>2.2500000000000003E-3</v>
      </c>
      <c r="T28" s="3">
        <f t="shared" si="9"/>
        <v>2.2499999999999999E-2</v>
      </c>
      <c r="U28" s="3">
        <f t="shared" si="9"/>
        <v>4.4999999999999998E-2</v>
      </c>
      <c r="V28" s="3" t="str">
        <f t="shared" ref="V28:V46" si="10">IF($V$24="",0,IF($V$24&gt;5000,"NOT OK","OK"))</f>
        <v>OK</v>
      </c>
      <c r="W28" s="3" t="str">
        <f t="shared" ref="W28:W46" si="11">IF($W$24="",0,IF($W$24&gt;4,"Not OK","OK"))</f>
        <v>OK</v>
      </c>
      <c r="AB28" s="16"/>
      <c r="AC28" s="16"/>
      <c r="AD28" s="16"/>
      <c r="AE28" s="16"/>
      <c r="AF28" s="16"/>
    </row>
    <row r="29" spans="1:32" s="20" customFormat="1" x14ac:dyDescent="0.4">
      <c r="A29" s="33">
        <f>E8</f>
        <v>3</v>
      </c>
      <c r="B29" s="39">
        <v>45</v>
      </c>
      <c r="C29" s="3">
        <f t="shared" si="3"/>
        <v>67.5</v>
      </c>
      <c r="D29" s="3">
        <f t="shared" si="4"/>
        <v>56.702250000000006</v>
      </c>
      <c r="E29" s="3">
        <f t="shared" si="5"/>
        <v>15.183000000000003</v>
      </c>
      <c r="F29" s="3">
        <f t="shared" si="6"/>
        <v>2.7605699999999995</v>
      </c>
      <c r="G29" s="3">
        <f t="shared" si="7"/>
        <v>5.850000000000001E-2</v>
      </c>
      <c r="H29" s="3">
        <f t="shared" si="7"/>
        <v>0.17549999999999999</v>
      </c>
      <c r="I29" s="3">
        <f t="shared" si="7"/>
        <v>4.4999999999999998E-2</v>
      </c>
      <c r="J29" s="3">
        <f t="shared" si="7"/>
        <v>4.5000000000000005E-3</v>
      </c>
      <c r="K29" s="3">
        <f t="shared" si="7"/>
        <v>0</v>
      </c>
      <c r="L29" s="3">
        <f t="shared" si="7"/>
        <v>3.8699999999999998E-2</v>
      </c>
      <c r="M29" s="3">
        <f t="shared" si="7"/>
        <v>4.4999999999999998E-2</v>
      </c>
      <c r="N29" s="3">
        <f t="shared" si="7"/>
        <v>0</v>
      </c>
      <c r="O29" s="3">
        <f t="shared" si="7"/>
        <v>0</v>
      </c>
      <c r="P29" s="3">
        <f t="shared" si="7"/>
        <v>27.9</v>
      </c>
      <c r="Q29" s="3">
        <f t="shared" si="8"/>
        <v>30.375</v>
      </c>
      <c r="R29" s="3">
        <f t="shared" si="9"/>
        <v>2.2500000000000003E-3</v>
      </c>
      <c r="S29" s="3">
        <f t="shared" si="9"/>
        <v>2.2500000000000003E-3</v>
      </c>
      <c r="T29" s="3">
        <f t="shared" si="9"/>
        <v>2.2499999999999999E-2</v>
      </c>
      <c r="U29" s="3">
        <f t="shared" si="9"/>
        <v>4.4999999999999998E-2</v>
      </c>
      <c r="V29" s="3" t="str">
        <f t="shared" si="10"/>
        <v>OK</v>
      </c>
      <c r="W29" s="3" t="str">
        <f t="shared" si="11"/>
        <v>OK</v>
      </c>
      <c r="AB29" s="16"/>
      <c r="AC29" s="16"/>
      <c r="AD29" s="16"/>
      <c r="AE29" s="16"/>
      <c r="AF29" s="16"/>
    </row>
    <row r="30" spans="1:32" s="20" customFormat="1" x14ac:dyDescent="0.4">
      <c r="A30" s="33">
        <f>F8</f>
        <v>5</v>
      </c>
      <c r="B30" s="39">
        <v>45</v>
      </c>
      <c r="C30" s="3">
        <f t="shared" si="3"/>
        <v>67.5</v>
      </c>
      <c r="D30" s="3">
        <f t="shared" si="4"/>
        <v>56.702250000000006</v>
      </c>
      <c r="E30" s="3">
        <f t="shared" si="5"/>
        <v>15.183000000000003</v>
      </c>
      <c r="F30" s="3">
        <f t="shared" si="6"/>
        <v>2.7605699999999995</v>
      </c>
      <c r="G30" s="3">
        <f t="shared" si="7"/>
        <v>5.850000000000001E-2</v>
      </c>
      <c r="H30" s="3">
        <f t="shared" si="7"/>
        <v>0.17549999999999999</v>
      </c>
      <c r="I30" s="3">
        <f t="shared" si="7"/>
        <v>4.4999999999999998E-2</v>
      </c>
      <c r="J30" s="3">
        <f t="shared" si="7"/>
        <v>4.5000000000000005E-3</v>
      </c>
      <c r="K30" s="3">
        <f t="shared" si="7"/>
        <v>0</v>
      </c>
      <c r="L30" s="3">
        <f t="shared" si="7"/>
        <v>3.8699999999999998E-2</v>
      </c>
      <c r="M30" s="3">
        <f t="shared" si="7"/>
        <v>4.4999999999999998E-2</v>
      </c>
      <c r="N30" s="3">
        <f t="shared" si="7"/>
        <v>0</v>
      </c>
      <c r="O30" s="3">
        <f t="shared" si="7"/>
        <v>0</v>
      </c>
      <c r="P30" s="3">
        <f t="shared" si="7"/>
        <v>27.9</v>
      </c>
      <c r="Q30" s="3">
        <f t="shared" si="8"/>
        <v>30.375</v>
      </c>
      <c r="R30" s="3">
        <f t="shared" si="9"/>
        <v>2.2500000000000003E-3</v>
      </c>
      <c r="S30" s="3">
        <f t="shared" si="9"/>
        <v>2.2500000000000003E-3</v>
      </c>
      <c r="T30" s="3">
        <f t="shared" si="9"/>
        <v>2.2499999999999999E-2</v>
      </c>
      <c r="U30" s="3">
        <f t="shared" si="9"/>
        <v>4.4999999999999998E-2</v>
      </c>
      <c r="V30" s="3" t="str">
        <f t="shared" si="10"/>
        <v>OK</v>
      </c>
      <c r="W30" s="3" t="str">
        <f t="shared" si="11"/>
        <v>OK</v>
      </c>
      <c r="AB30" s="16"/>
      <c r="AC30" s="16"/>
      <c r="AD30" s="16"/>
      <c r="AE30" s="16"/>
      <c r="AF30" s="16"/>
    </row>
    <row r="31" spans="1:32" s="20" customFormat="1" x14ac:dyDescent="0.4">
      <c r="A31" s="33">
        <f>G8</f>
        <v>6</v>
      </c>
      <c r="B31" s="39">
        <v>45</v>
      </c>
      <c r="C31" s="3">
        <f t="shared" si="3"/>
        <v>67.5</v>
      </c>
      <c r="D31" s="3">
        <f t="shared" si="4"/>
        <v>56.702250000000006</v>
      </c>
      <c r="E31" s="3">
        <f t="shared" si="5"/>
        <v>15.183000000000003</v>
      </c>
      <c r="F31" s="3">
        <f t="shared" si="6"/>
        <v>2.7605699999999995</v>
      </c>
      <c r="G31" s="3">
        <f t="shared" si="7"/>
        <v>5.850000000000001E-2</v>
      </c>
      <c r="H31" s="3">
        <f t="shared" si="7"/>
        <v>0.17549999999999999</v>
      </c>
      <c r="I31" s="3">
        <f t="shared" si="7"/>
        <v>4.4999999999999998E-2</v>
      </c>
      <c r="J31" s="3">
        <f t="shared" si="7"/>
        <v>4.5000000000000005E-3</v>
      </c>
      <c r="K31" s="3">
        <f t="shared" si="7"/>
        <v>0</v>
      </c>
      <c r="L31" s="3">
        <f t="shared" si="7"/>
        <v>3.8699999999999998E-2</v>
      </c>
      <c r="M31" s="3">
        <f t="shared" si="7"/>
        <v>4.4999999999999998E-2</v>
      </c>
      <c r="N31" s="3">
        <f t="shared" si="7"/>
        <v>0</v>
      </c>
      <c r="O31" s="3">
        <f t="shared" si="7"/>
        <v>0</v>
      </c>
      <c r="P31" s="3">
        <f t="shared" si="7"/>
        <v>27.9</v>
      </c>
      <c r="Q31" s="3">
        <f t="shared" si="8"/>
        <v>30.375</v>
      </c>
      <c r="R31" s="3">
        <f t="shared" si="9"/>
        <v>2.2500000000000003E-3</v>
      </c>
      <c r="S31" s="3">
        <f t="shared" si="9"/>
        <v>2.2500000000000003E-3</v>
      </c>
      <c r="T31" s="3">
        <f t="shared" si="9"/>
        <v>2.2499999999999999E-2</v>
      </c>
      <c r="U31" s="3">
        <f t="shared" si="9"/>
        <v>4.4999999999999998E-2</v>
      </c>
      <c r="V31" s="3" t="str">
        <f t="shared" si="10"/>
        <v>OK</v>
      </c>
      <c r="W31" s="3" t="str">
        <f t="shared" si="11"/>
        <v>OK</v>
      </c>
      <c r="AB31" s="16"/>
      <c r="AC31" s="16"/>
      <c r="AD31" s="16"/>
      <c r="AE31" s="16"/>
      <c r="AF31" s="16"/>
    </row>
    <row r="32" spans="1:32" s="20" customFormat="1" x14ac:dyDescent="0.4">
      <c r="A32" s="33">
        <f>H8</f>
        <v>7</v>
      </c>
      <c r="B32" s="39">
        <v>45</v>
      </c>
      <c r="C32" s="3">
        <f t="shared" si="3"/>
        <v>67.5</v>
      </c>
      <c r="D32" s="3">
        <f t="shared" si="4"/>
        <v>56.702250000000006</v>
      </c>
      <c r="E32" s="3">
        <f t="shared" si="5"/>
        <v>15.183000000000003</v>
      </c>
      <c r="F32" s="3">
        <f t="shared" si="6"/>
        <v>2.7605699999999995</v>
      </c>
      <c r="G32" s="3">
        <f t="shared" si="7"/>
        <v>5.850000000000001E-2</v>
      </c>
      <c r="H32" s="3">
        <f t="shared" si="7"/>
        <v>0.17549999999999999</v>
      </c>
      <c r="I32" s="3">
        <f t="shared" si="7"/>
        <v>4.4999999999999998E-2</v>
      </c>
      <c r="J32" s="3">
        <f t="shared" si="7"/>
        <v>4.5000000000000005E-3</v>
      </c>
      <c r="K32" s="3">
        <f t="shared" si="7"/>
        <v>0</v>
      </c>
      <c r="L32" s="3">
        <f t="shared" si="7"/>
        <v>3.8699999999999998E-2</v>
      </c>
      <c r="M32" s="3">
        <f t="shared" si="7"/>
        <v>4.4999999999999998E-2</v>
      </c>
      <c r="N32" s="3">
        <f t="shared" si="7"/>
        <v>0</v>
      </c>
      <c r="O32" s="3">
        <f t="shared" si="7"/>
        <v>0</v>
      </c>
      <c r="P32" s="3">
        <f t="shared" si="7"/>
        <v>27.9</v>
      </c>
      <c r="Q32" s="3">
        <f t="shared" si="8"/>
        <v>30.375</v>
      </c>
      <c r="R32" s="3">
        <f t="shared" si="9"/>
        <v>2.2500000000000003E-3</v>
      </c>
      <c r="S32" s="3">
        <f t="shared" si="9"/>
        <v>2.2500000000000003E-3</v>
      </c>
      <c r="T32" s="3">
        <f t="shared" si="9"/>
        <v>2.2499999999999999E-2</v>
      </c>
      <c r="U32" s="3">
        <f t="shared" si="9"/>
        <v>4.4999999999999998E-2</v>
      </c>
      <c r="V32" s="3" t="str">
        <f t="shared" si="10"/>
        <v>OK</v>
      </c>
      <c r="W32" s="3" t="str">
        <f t="shared" si="11"/>
        <v>OK</v>
      </c>
      <c r="AB32" s="16"/>
      <c r="AC32" s="16"/>
      <c r="AD32" s="16"/>
      <c r="AE32" s="16"/>
      <c r="AF32" s="16"/>
    </row>
    <row r="33" spans="1:32" s="20" customFormat="1" x14ac:dyDescent="0.4">
      <c r="A33" s="33">
        <f>I8</f>
        <v>8</v>
      </c>
      <c r="B33" s="39">
        <v>45</v>
      </c>
      <c r="C33" s="3">
        <f t="shared" si="3"/>
        <v>67.5</v>
      </c>
      <c r="D33" s="3">
        <f t="shared" si="4"/>
        <v>56.702250000000006</v>
      </c>
      <c r="E33" s="3">
        <f t="shared" si="5"/>
        <v>15.183000000000003</v>
      </c>
      <c r="F33" s="3">
        <f t="shared" si="6"/>
        <v>2.7605699999999995</v>
      </c>
      <c r="G33" s="3">
        <f t="shared" si="7"/>
        <v>5.850000000000001E-2</v>
      </c>
      <c r="H33" s="3">
        <f t="shared" si="7"/>
        <v>0.17549999999999999</v>
      </c>
      <c r="I33" s="3">
        <f t="shared" si="7"/>
        <v>4.4999999999999998E-2</v>
      </c>
      <c r="J33" s="3">
        <f t="shared" si="7"/>
        <v>4.5000000000000005E-3</v>
      </c>
      <c r="K33" s="3">
        <f t="shared" si="7"/>
        <v>0</v>
      </c>
      <c r="L33" s="3">
        <f t="shared" si="7"/>
        <v>3.8699999999999998E-2</v>
      </c>
      <c r="M33" s="3">
        <f t="shared" si="7"/>
        <v>4.4999999999999998E-2</v>
      </c>
      <c r="N33" s="3">
        <f t="shared" si="7"/>
        <v>0</v>
      </c>
      <c r="O33" s="3">
        <f t="shared" si="7"/>
        <v>0</v>
      </c>
      <c r="P33" s="3">
        <f t="shared" si="7"/>
        <v>27.9</v>
      </c>
      <c r="Q33" s="3">
        <f t="shared" si="8"/>
        <v>30.375</v>
      </c>
      <c r="R33" s="3">
        <f t="shared" si="9"/>
        <v>2.2500000000000003E-3</v>
      </c>
      <c r="S33" s="3">
        <f t="shared" si="9"/>
        <v>2.2500000000000003E-3</v>
      </c>
      <c r="T33" s="3">
        <f t="shared" si="9"/>
        <v>2.2499999999999999E-2</v>
      </c>
      <c r="U33" s="3">
        <f t="shared" si="9"/>
        <v>4.4999999999999998E-2</v>
      </c>
      <c r="V33" s="3" t="str">
        <f t="shared" si="10"/>
        <v>OK</v>
      </c>
      <c r="W33" s="3" t="str">
        <f t="shared" si="11"/>
        <v>OK</v>
      </c>
      <c r="AB33" s="16"/>
      <c r="AC33" s="16"/>
      <c r="AD33" s="16"/>
      <c r="AE33" s="16"/>
      <c r="AF33" s="16"/>
    </row>
    <row r="34" spans="1:32" s="20" customFormat="1" x14ac:dyDescent="0.4">
      <c r="A34" s="33">
        <f>J8</f>
        <v>9</v>
      </c>
      <c r="B34" s="39">
        <v>45</v>
      </c>
      <c r="C34" s="3">
        <f t="shared" si="3"/>
        <v>67.5</v>
      </c>
      <c r="D34" s="3">
        <f t="shared" si="4"/>
        <v>56.702250000000006</v>
      </c>
      <c r="E34" s="3">
        <f t="shared" si="5"/>
        <v>15.183000000000003</v>
      </c>
      <c r="F34" s="3">
        <f t="shared" si="6"/>
        <v>2.7605699999999995</v>
      </c>
      <c r="G34" s="3">
        <f t="shared" si="7"/>
        <v>5.850000000000001E-2</v>
      </c>
      <c r="H34" s="3">
        <f t="shared" si="7"/>
        <v>0.17549999999999999</v>
      </c>
      <c r="I34" s="3">
        <f t="shared" si="7"/>
        <v>4.4999999999999998E-2</v>
      </c>
      <c r="J34" s="3">
        <f t="shared" si="7"/>
        <v>4.5000000000000005E-3</v>
      </c>
      <c r="K34" s="3">
        <f t="shared" si="7"/>
        <v>0</v>
      </c>
      <c r="L34" s="3">
        <f t="shared" si="7"/>
        <v>3.8699999999999998E-2</v>
      </c>
      <c r="M34" s="3">
        <f t="shared" si="7"/>
        <v>4.4999999999999998E-2</v>
      </c>
      <c r="N34" s="3">
        <f t="shared" si="7"/>
        <v>0</v>
      </c>
      <c r="O34" s="3">
        <f t="shared" si="7"/>
        <v>0</v>
      </c>
      <c r="P34" s="3">
        <f t="shared" si="7"/>
        <v>27.9</v>
      </c>
      <c r="Q34" s="3">
        <f t="shared" si="8"/>
        <v>30.375</v>
      </c>
      <c r="R34" s="3">
        <f t="shared" si="9"/>
        <v>2.2500000000000003E-3</v>
      </c>
      <c r="S34" s="3">
        <f t="shared" si="9"/>
        <v>2.2500000000000003E-3</v>
      </c>
      <c r="T34" s="3">
        <f t="shared" si="9"/>
        <v>2.2499999999999999E-2</v>
      </c>
      <c r="U34" s="3">
        <f t="shared" si="9"/>
        <v>4.4999999999999998E-2</v>
      </c>
      <c r="V34" s="3" t="str">
        <f t="shared" si="10"/>
        <v>OK</v>
      </c>
      <c r="W34" s="3" t="str">
        <f t="shared" si="11"/>
        <v>OK</v>
      </c>
      <c r="AB34" s="16"/>
      <c r="AC34" s="16"/>
      <c r="AD34" s="16"/>
      <c r="AE34" s="16"/>
      <c r="AF34" s="16"/>
    </row>
    <row r="35" spans="1:32" s="20" customFormat="1" x14ac:dyDescent="0.4">
      <c r="A35" s="33">
        <f>K8</f>
        <v>10</v>
      </c>
      <c r="B35" s="39">
        <v>45</v>
      </c>
      <c r="C35" s="3">
        <f t="shared" si="3"/>
        <v>67.5</v>
      </c>
      <c r="D35" s="3">
        <f t="shared" si="4"/>
        <v>56.702250000000006</v>
      </c>
      <c r="E35" s="3">
        <f t="shared" si="5"/>
        <v>15.183000000000003</v>
      </c>
      <c r="F35" s="3">
        <f t="shared" si="6"/>
        <v>2.7605699999999995</v>
      </c>
      <c r="G35" s="3">
        <f t="shared" si="7"/>
        <v>5.850000000000001E-2</v>
      </c>
      <c r="H35" s="3">
        <f t="shared" si="7"/>
        <v>0.17549999999999999</v>
      </c>
      <c r="I35" s="3">
        <f t="shared" si="7"/>
        <v>4.4999999999999998E-2</v>
      </c>
      <c r="J35" s="3">
        <f t="shared" si="7"/>
        <v>4.5000000000000005E-3</v>
      </c>
      <c r="K35" s="3">
        <f t="shared" si="7"/>
        <v>0</v>
      </c>
      <c r="L35" s="3">
        <f t="shared" si="7"/>
        <v>3.8699999999999998E-2</v>
      </c>
      <c r="M35" s="3">
        <f t="shared" si="7"/>
        <v>4.4999999999999998E-2</v>
      </c>
      <c r="N35" s="3">
        <f t="shared" si="7"/>
        <v>0</v>
      </c>
      <c r="O35" s="3">
        <f t="shared" si="7"/>
        <v>0</v>
      </c>
      <c r="P35" s="3">
        <f t="shared" si="7"/>
        <v>27.9</v>
      </c>
      <c r="Q35" s="3">
        <f t="shared" si="8"/>
        <v>30.375</v>
      </c>
      <c r="R35" s="3">
        <f t="shared" si="9"/>
        <v>2.2500000000000003E-3</v>
      </c>
      <c r="S35" s="3">
        <f t="shared" si="9"/>
        <v>2.2500000000000003E-3</v>
      </c>
      <c r="T35" s="3">
        <f t="shared" si="9"/>
        <v>2.2499999999999999E-2</v>
      </c>
      <c r="U35" s="3">
        <f t="shared" si="9"/>
        <v>4.4999999999999998E-2</v>
      </c>
      <c r="V35" s="3" t="str">
        <f t="shared" si="10"/>
        <v>OK</v>
      </c>
      <c r="W35" s="3" t="str">
        <f t="shared" si="11"/>
        <v>OK</v>
      </c>
      <c r="AB35" s="16"/>
      <c r="AC35" s="16"/>
      <c r="AD35" s="16"/>
      <c r="AE35" s="16"/>
      <c r="AF35" s="16"/>
    </row>
    <row r="36" spans="1:32" s="20" customFormat="1" x14ac:dyDescent="0.4">
      <c r="A36" s="33">
        <f>L8</f>
        <v>11</v>
      </c>
      <c r="B36" s="39">
        <v>45</v>
      </c>
      <c r="C36" s="3">
        <f t="shared" si="3"/>
        <v>67.5</v>
      </c>
      <c r="D36" s="3">
        <f t="shared" si="4"/>
        <v>56.702250000000006</v>
      </c>
      <c r="E36" s="3">
        <f t="shared" si="5"/>
        <v>15.183000000000003</v>
      </c>
      <c r="F36" s="3">
        <f t="shared" si="6"/>
        <v>2.7605699999999995</v>
      </c>
      <c r="G36" s="3">
        <f t="shared" si="7"/>
        <v>5.850000000000001E-2</v>
      </c>
      <c r="H36" s="3">
        <f t="shared" si="7"/>
        <v>0.17549999999999999</v>
      </c>
      <c r="I36" s="3">
        <f t="shared" si="7"/>
        <v>4.4999999999999998E-2</v>
      </c>
      <c r="J36" s="3">
        <f t="shared" si="7"/>
        <v>4.5000000000000005E-3</v>
      </c>
      <c r="K36" s="3">
        <f t="shared" si="7"/>
        <v>0</v>
      </c>
      <c r="L36" s="3">
        <f t="shared" si="7"/>
        <v>3.8699999999999998E-2</v>
      </c>
      <c r="M36" s="3">
        <f t="shared" si="7"/>
        <v>4.4999999999999998E-2</v>
      </c>
      <c r="N36" s="3">
        <f t="shared" si="7"/>
        <v>0</v>
      </c>
      <c r="O36" s="3">
        <f t="shared" si="7"/>
        <v>0</v>
      </c>
      <c r="P36" s="3">
        <f t="shared" si="7"/>
        <v>27.9</v>
      </c>
      <c r="Q36" s="3">
        <f t="shared" si="8"/>
        <v>30.375</v>
      </c>
      <c r="R36" s="3">
        <f t="shared" si="9"/>
        <v>2.2500000000000003E-3</v>
      </c>
      <c r="S36" s="3">
        <f t="shared" si="9"/>
        <v>2.2500000000000003E-3</v>
      </c>
      <c r="T36" s="3">
        <f t="shared" si="9"/>
        <v>2.2499999999999999E-2</v>
      </c>
      <c r="U36" s="3">
        <f t="shared" si="9"/>
        <v>4.4999999999999998E-2</v>
      </c>
      <c r="V36" s="3" t="str">
        <f t="shared" si="10"/>
        <v>OK</v>
      </c>
      <c r="W36" s="3" t="str">
        <f t="shared" si="11"/>
        <v>OK</v>
      </c>
      <c r="AB36" s="16"/>
      <c r="AC36" s="16"/>
      <c r="AD36" s="16"/>
      <c r="AE36" s="16"/>
      <c r="AF36" s="16"/>
    </row>
    <row r="37" spans="1:32" s="20" customFormat="1" x14ac:dyDescent="0.4">
      <c r="A37" s="33">
        <f>M8</f>
        <v>12</v>
      </c>
      <c r="B37" s="39">
        <v>45</v>
      </c>
      <c r="C37" s="3">
        <f t="shared" si="3"/>
        <v>67.5</v>
      </c>
      <c r="D37" s="3">
        <f t="shared" si="4"/>
        <v>56.702250000000006</v>
      </c>
      <c r="E37" s="3">
        <f t="shared" si="5"/>
        <v>15.183000000000003</v>
      </c>
      <c r="F37" s="3">
        <f t="shared" si="6"/>
        <v>2.7605699999999995</v>
      </c>
      <c r="G37" s="3">
        <f t="shared" si="7"/>
        <v>5.850000000000001E-2</v>
      </c>
      <c r="H37" s="3">
        <f t="shared" si="7"/>
        <v>0.17549999999999999</v>
      </c>
      <c r="I37" s="3">
        <f t="shared" si="7"/>
        <v>4.4999999999999998E-2</v>
      </c>
      <c r="J37" s="3">
        <f t="shared" si="7"/>
        <v>4.5000000000000005E-3</v>
      </c>
      <c r="K37" s="3">
        <f t="shared" si="7"/>
        <v>0</v>
      </c>
      <c r="L37" s="3">
        <f t="shared" si="7"/>
        <v>3.8699999999999998E-2</v>
      </c>
      <c r="M37" s="3">
        <f t="shared" si="7"/>
        <v>4.4999999999999998E-2</v>
      </c>
      <c r="N37" s="3">
        <f t="shared" si="7"/>
        <v>0</v>
      </c>
      <c r="O37" s="3">
        <f t="shared" si="7"/>
        <v>0</v>
      </c>
      <c r="P37" s="3">
        <f t="shared" si="7"/>
        <v>27.9</v>
      </c>
      <c r="Q37" s="3">
        <f t="shared" si="8"/>
        <v>30.375</v>
      </c>
      <c r="R37" s="3">
        <f t="shared" si="9"/>
        <v>2.2500000000000003E-3</v>
      </c>
      <c r="S37" s="3">
        <f t="shared" si="9"/>
        <v>2.2500000000000003E-3</v>
      </c>
      <c r="T37" s="3">
        <f t="shared" si="9"/>
        <v>2.2499999999999999E-2</v>
      </c>
      <c r="U37" s="3">
        <f t="shared" si="9"/>
        <v>4.4999999999999998E-2</v>
      </c>
      <c r="V37" s="3" t="str">
        <f t="shared" si="10"/>
        <v>OK</v>
      </c>
      <c r="W37" s="3" t="str">
        <f t="shared" si="11"/>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t="str">
        <f t="shared" si="10"/>
        <v>OK</v>
      </c>
      <c r="W38" s="3" t="str">
        <f t="shared" si="11"/>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t="str">
        <f t="shared" si="10"/>
        <v>OK</v>
      </c>
      <c r="W39" s="3" t="str">
        <f t="shared" si="11"/>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t="str">
        <f t="shared" si="10"/>
        <v>OK</v>
      </c>
      <c r="W40" s="3" t="str">
        <f t="shared" si="11"/>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t="str">
        <f t="shared" si="10"/>
        <v>OK</v>
      </c>
      <c r="W41" s="3" t="str">
        <f t="shared" si="11"/>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t="str">
        <f t="shared" si="10"/>
        <v>OK</v>
      </c>
      <c r="W42" s="3" t="str">
        <f t="shared" si="11"/>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t="str">
        <f t="shared" si="10"/>
        <v>OK</v>
      </c>
      <c r="W43" s="3" t="str">
        <f t="shared" si="11"/>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t="str">
        <f t="shared" si="10"/>
        <v>OK</v>
      </c>
      <c r="W44" s="3" t="str">
        <f t="shared" si="11"/>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t="str">
        <f t="shared" si="10"/>
        <v>OK</v>
      </c>
      <c r="W45" s="3" t="str">
        <f t="shared" si="11"/>
        <v>OK</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OK</v>
      </c>
      <c r="W46" s="4" t="str">
        <f t="shared" si="11"/>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opLeftCell="D1" zoomScaleNormal="100" workbookViewId="0">
      <selection activeCell="H4" sqref="H4:J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x14ac:dyDescent="0.3">
      <c r="A1" s="85" t="s">
        <v>43</v>
      </c>
      <c r="B1" s="85"/>
      <c r="C1" s="98" t="str">
        <f>'Sun Valley'!C1:E1</f>
        <v>PAN-004575</v>
      </c>
      <c r="D1" s="98"/>
      <c r="E1" s="98"/>
      <c r="F1" s="85" t="s">
        <v>47</v>
      </c>
      <c r="G1" s="85"/>
      <c r="H1" s="99">
        <f>'Sun Valley'!H1:J1</f>
        <v>49.68</v>
      </c>
      <c r="I1" s="99"/>
      <c r="J1" s="99"/>
      <c r="AB1" s="47"/>
      <c r="AC1" s="47"/>
      <c r="AD1" s="47"/>
      <c r="AE1" s="47" t="s">
        <v>91</v>
      </c>
      <c r="AF1" s="47" t="s">
        <v>92</v>
      </c>
    </row>
    <row r="2" spans="1:32" x14ac:dyDescent="0.3">
      <c r="A2" s="85" t="s">
        <v>106</v>
      </c>
      <c r="B2" s="85"/>
      <c r="C2" s="100" t="str">
        <f>'Sun Valley'!C2:E2</f>
        <v>BB3205KS</v>
      </c>
      <c r="D2" s="98"/>
      <c r="E2" s="98"/>
      <c r="F2" s="85" t="s">
        <v>52</v>
      </c>
      <c r="G2" s="85"/>
      <c r="H2" s="88" t="s">
        <v>117</v>
      </c>
      <c r="I2" s="88"/>
      <c r="J2" s="88"/>
      <c r="AB2" s="46" t="s">
        <v>61</v>
      </c>
      <c r="AC2" s="46" t="s">
        <v>80</v>
      </c>
      <c r="AD2" s="47" t="s">
        <v>88</v>
      </c>
      <c r="AE2" s="47" t="s">
        <v>73</v>
      </c>
      <c r="AF2" s="82">
        <v>8.4</v>
      </c>
    </row>
    <row r="3" spans="1:32" x14ac:dyDescent="0.3">
      <c r="A3" s="96" t="s">
        <v>44</v>
      </c>
      <c r="B3" s="97"/>
      <c r="C3" s="99" t="str">
        <f>'Sun Valley'!C3:E3</f>
        <v>Whites Recycling Ltd</v>
      </c>
      <c r="D3" s="99"/>
      <c r="E3" s="99"/>
      <c r="F3" s="85" t="s">
        <v>107</v>
      </c>
      <c r="G3" s="85"/>
      <c r="H3" s="88" t="s">
        <v>89</v>
      </c>
      <c r="I3" s="88"/>
      <c r="J3" s="88"/>
      <c r="AB3" s="46" t="s">
        <v>62</v>
      </c>
      <c r="AC3" s="46" t="s">
        <v>81</v>
      </c>
      <c r="AD3" s="47" t="s">
        <v>89</v>
      </c>
      <c r="AE3" s="47" t="s">
        <v>74</v>
      </c>
      <c r="AF3" s="82">
        <v>8.6</v>
      </c>
    </row>
    <row r="4" spans="1:32" x14ac:dyDescent="0.3">
      <c r="A4" s="85" t="s">
        <v>0</v>
      </c>
      <c r="B4" s="85"/>
      <c r="C4" s="99" t="str">
        <f>'Sun Valley'!C4:E4</f>
        <v>Little Llan-Llywydd Farm, Cross Ash, Abergavenny</v>
      </c>
      <c r="D4" s="99"/>
      <c r="E4" s="99"/>
      <c r="F4" s="87" t="s">
        <v>1</v>
      </c>
      <c r="G4" s="87"/>
      <c r="H4" s="88" t="s">
        <v>128</v>
      </c>
      <c r="I4" s="88"/>
      <c r="J4" s="88"/>
      <c r="AB4" s="46" t="s">
        <v>57</v>
      </c>
      <c r="AC4" s="47" t="s">
        <v>82</v>
      </c>
      <c r="AD4" s="47" t="s">
        <v>90</v>
      </c>
      <c r="AE4" s="47" t="s">
        <v>75</v>
      </c>
      <c r="AF4" s="82">
        <v>8.8000000000000007</v>
      </c>
    </row>
    <row r="5" spans="1:32" x14ac:dyDescent="0.3">
      <c r="A5" s="85" t="s">
        <v>51</v>
      </c>
      <c r="B5" s="85"/>
      <c r="C5" s="99" t="str">
        <f>'Sun Valley'!C5:E5</f>
        <v>Rohini Sawant</v>
      </c>
      <c r="D5" s="99"/>
      <c r="E5" s="99"/>
      <c r="F5" s="85" t="s">
        <v>45</v>
      </c>
      <c r="G5" s="85"/>
      <c r="H5" s="88">
        <v>5.71</v>
      </c>
      <c r="I5" s="88"/>
      <c r="J5" s="88"/>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5" t="s">
        <v>2</v>
      </c>
      <c r="B8" s="85"/>
      <c r="C8" s="56">
        <f>'Sun Valley'!C8</f>
        <v>1</v>
      </c>
      <c r="D8" s="56">
        <f>'Sun Valley'!D8</f>
        <v>2</v>
      </c>
      <c r="E8" s="56">
        <f>'Sun Valley'!E8</f>
        <v>3</v>
      </c>
      <c r="F8" s="56">
        <f>'Sun Valley'!F8</f>
        <v>5</v>
      </c>
      <c r="G8" s="56">
        <f>'Sun Valley'!G8</f>
        <v>6</v>
      </c>
      <c r="H8" s="56">
        <f>'Sun Valley'!H8</f>
        <v>7</v>
      </c>
      <c r="I8" s="56">
        <f>'Sun Valley'!I8</f>
        <v>8</v>
      </c>
      <c r="J8" s="56">
        <f>'Sun Valley'!J8</f>
        <v>9</v>
      </c>
      <c r="K8" s="56">
        <f>'Sun Valley'!K8</f>
        <v>10</v>
      </c>
      <c r="L8" s="56">
        <f>'Sun Valley'!L8</f>
        <v>11</v>
      </c>
      <c r="M8" s="56">
        <f>'Sun Valley'!M8</f>
        <v>12</v>
      </c>
      <c r="N8" s="56">
        <f>'Sun Valley'!N8</f>
        <v>0</v>
      </c>
      <c r="O8" s="56">
        <f>'Sun Valley'!O8</f>
        <v>0</v>
      </c>
      <c r="P8" s="56">
        <f>'Sun Valley'!P8</f>
        <v>0</v>
      </c>
      <c r="Q8" s="56">
        <f>'Sun Valley'!Q8</f>
        <v>0</v>
      </c>
      <c r="R8" s="56">
        <f>'Sun Valley'!R8</f>
        <v>0</v>
      </c>
      <c r="S8" s="56">
        <f>'Sun Valley'!S8</f>
        <v>0</v>
      </c>
      <c r="T8" s="56">
        <f>'Sun Valley'!T8</f>
        <v>0</v>
      </c>
      <c r="U8" s="56">
        <f>'Sun Valley'!U8</f>
        <v>0</v>
      </c>
      <c r="V8" s="56">
        <f>'Sun Valley'!V8</f>
        <v>0</v>
      </c>
      <c r="AB8" s="52"/>
      <c r="AC8" s="46"/>
      <c r="AD8" s="47"/>
      <c r="AE8" s="49" t="s">
        <v>76</v>
      </c>
      <c r="AF8" s="83">
        <v>1.4</v>
      </c>
    </row>
    <row r="9" spans="1:32" x14ac:dyDescent="0.3">
      <c r="A9" s="85" t="s">
        <v>3</v>
      </c>
      <c r="B9" s="85"/>
      <c r="C9" s="56" t="str">
        <f>'Sun Valley'!C9</f>
        <v>M</v>
      </c>
      <c r="D9" s="56" t="str">
        <f>'Sun Valley'!D9</f>
        <v>M</v>
      </c>
      <c r="E9" s="56" t="str">
        <f>'Sun Valley'!E9</f>
        <v>M</v>
      </c>
      <c r="F9" s="56" t="str">
        <f>'Sun Valley'!F9</f>
        <v>M</v>
      </c>
      <c r="G9" s="56">
        <f>'Sun Valley'!G9</f>
        <v>1</v>
      </c>
      <c r="H9" s="56" t="str">
        <f>'Sun Valley'!H9</f>
        <v>M</v>
      </c>
      <c r="I9" s="56" t="str">
        <f>'Sun Valley'!I9</f>
        <v>M</v>
      </c>
      <c r="J9" s="56" t="str">
        <f>'Sun Valley'!J9</f>
        <v>M</v>
      </c>
      <c r="K9" s="56">
        <f>'Sun Valley'!K9</f>
        <v>1</v>
      </c>
      <c r="L9" s="56" t="str">
        <f>'Sun Valley'!L9</f>
        <v>M</v>
      </c>
      <c r="M9" s="56" t="str">
        <f>'Sun Valley'!M9</f>
        <v>M</v>
      </c>
      <c r="N9" s="56">
        <f>'Sun Valley'!N9</f>
        <v>0</v>
      </c>
      <c r="O9" s="56">
        <f>'Sun Valley'!O9</f>
        <v>0</v>
      </c>
      <c r="P9" s="56">
        <f>'Sun Valley'!P9</f>
        <v>0</v>
      </c>
      <c r="Q9" s="56">
        <f>'Sun Valley'!Q9</f>
        <v>0</v>
      </c>
      <c r="R9" s="56">
        <f>'Sun Valley'!R9</f>
        <v>0</v>
      </c>
      <c r="S9" s="56">
        <f>'Sun Valley'!S9</f>
        <v>0</v>
      </c>
      <c r="T9" s="56">
        <f>'Sun Valley'!T9</f>
        <v>0</v>
      </c>
      <c r="U9" s="56">
        <f>'Sun Valley'!U9</f>
        <v>0</v>
      </c>
      <c r="V9" s="56">
        <f>'Sun Valley'!V9</f>
        <v>0</v>
      </c>
      <c r="AB9" s="46"/>
      <c r="AC9" s="46"/>
      <c r="AD9" s="47"/>
      <c r="AE9" s="47" t="s">
        <v>97</v>
      </c>
      <c r="AF9" s="82">
        <v>1.7</v>
      </c>
    </row>
    <row r="10" spans="1:32" x14ac:dyDescent="0.3">
      <c r="A10" s="85" t="s">
        <v>4</v>
      </c>
      <c r="B10" s="85"/>
      <c r="C10" s="56">
        <f>'Sun Valley'!C10</f>
        <v>5.46</v>
      </c>
      <c r="D10" s="56">
        <f>'Sun Valley'!D10</f>
        <v>5.36</v>
      </c>
      <c r="E10" s="56">
        <f>'Sun Valley'!E10</f>
        <v>5.18</v>
      </c>
      <c r="F10" s="56">
        <f>'Sun Valley'!F10</f>
        <v>5.54</v>
      </c>
      <c r="G10" s="56">
        <f>'Sun Valley'!G10</f>
        <v>5.51</v>
      </c>
      <c r="H10" s="56">
        <f>'Sun Valley'!H10</f>
        <v>5.54</v>
      </c>
      <c r="I10" s="56">
        <f>'Sun Valley'!I10</f>
        <v>5.63</v>
      </c>
      <c r="J10" s="56">
        <f>'Sun Valley'!J10</f>
        <v>5.61</v>
      </c>
      <c r="K10" s="56">
        <f>'Sun Valley'!K10</f>
        <v>5.58</v>
      </c>
      <c r="L10" s="56">
        <f>'Sun Valley'!L10</f>
        <v>5.65</v>
      </c>
      <c r="M10" s="56">
        <f>'Sun Valley'!M10</f>
        <v>5.66</v>
      </c>
      <c r="N10" s="56">
        <f>'Sun Valley'!N10</f>
        <v>0</v>
      </c>
      <c r="O10" s="56">
        <f>'Sun Valley'!O10</f>
        <v>0</v>
      </c>
      <c r="P10" s="56">
        <f>'Sun Valley'!P10</f>
        <v>0</v>
      </c>
      <c r="Q10" s="56">
        <f>'Sun Valley'!Q10</f>
        <v>0</v>
      </c>
      <c r="R10" s="56">
        <f>'Sun Valley'!R10</f>
        <v>0</v>
      </c>
      <c r="S10" s="56">
        <f>'Sun Valley'!S10</f>
        <v>0</v>
      </c>
      <c r="T10" s="56">
        <f>'Sun Valley'!T10</f>
        <v>0</v>
      </c>
      <c r="U10" s="56">
        <f>'Sun Valley'!U10</f>
        <v>0</v>
      </c>
      <c r="V10" s="56">
        <f>'Sun Valley'!V10</f>
        <v>0</v>
      </c>
      <c r="AB10" s="46"/>
      <c r="AC10" s="46"/>
      <c r="AD10" s="47"/>
      <c r="AE10" s="47" t="s">
        <v>98</v>
      </c>
      <c r="AF10" s="82">
        <v>2.1</v>
      </c>
    </row>
    <row r="11" spans="1:32" x14ac:dyDescent="0.3">
      <c r="A11" s="85" t="s">
        <v>5</v>
      </c>
      <c r="B11" s="85"/>
      <c r="C11" s="56">
        <f>'Sun Valley'!C11</f>
        <v>0</v>
      </c>
      <c r="D11" s="56">
        <f>'Sun Valley'!D11</f>
        <v>0</v>
      </c>
      <c r="E11" s="56">
        <f>'Sun Valley'!E11</f>
        <v>0</v>
      </c>
      <c r="F11" s="56">
        <f>'Sun Valley'!F11</f>
        <v>0</v>
      </c>
      <c r="G11" s="56">
        <f>'Sun Valley'!G11</f>
        <v>0</v>
      </c>
      <c r="H11" s="56">
        <f>'Sun Valley'!H11</f>
        <v>0</v>
      </c>
      <c r="I11" s="56">
        <f>'Sun Valley'!I11</f>
        <v>0</v>
      </c>
      <c r="J11" s="56">
        <f>'Sun Valley'!J11</f>
        <v>0</v>
      </c>
      <c r="K11" s="56">
        <f>'Sun Valley'!K11</f>
        <v>0</v>
      </c>
      <c r="L11" s="56">
        <f>'Sun Valley'!L11</f>
        <v>0</v>
      </c>
      <c r="M11" s="56">
        <f>'Sun Valley'!M11</f>
        <v>0</v>
      </c>
      <c r="N11" s="56">
        <f>'Sun Valley'!N11</f>
        <v>0</v>
      </c>
      <c r="O11" s="56">
        <f>'Sun Valley'!O11</f>
        <v>0</v>
      </c>
      <c r="P11" s="56">
        <f>'Sun Valley'!P11</f>
        <v>0</v>
      </c>
      <c r="Q11" s="56">
        <f>'Sun Valley'!Q11</f>
        <v>0</v>
      </c>
      <c r="R11" s="56">
        <f>'Sun Valley'!R11</f>
        <v>0</v>
      </c>
      <c r="S11" s="56">
        <f>'Sun Valley'!S11</f>
        <v>0</v>
      </c>
      <c r="T11" s="56">
        <f>'Sun Valley'!T11</f>
        <v>0</v>
      </c>
      <c r="U11" s="56">
        <f>'Sun Valley'!U11</f>
        <v>0</v>
      </c>
      <c r="V11" s="56">
        <f>'Sun Valley'!V11</f>
        <v>0</v>
      </c>
      <c r="AB11" s="46"/>
      <c r="AC11" s="46"/>
      <c r="AD11" s="47"/>
      <c r="AE11" s="47" t="s">
        <v>77</v>
      </c>
      <c r="AF11" s="82">
        <v>5.9</v>
      </c>
    </row>
    <row r="12" spans="1:32" x14ac:dyDescent="0.3">
      <c r="A12" s="85" t="s">
        <v>6</v>
      </c>
      <c r="B12" s="85"/>
      <c r="C12" s="56">
        <f>'Sun Valley'!C12</f>
        <v>0</v>
      </c>
      <c r="D12" s="56">
        <f>'Sun Valley'!D12</f>
        <v>0</v>
      </c>
      <c r="E12" s="56">
        <f>'Sun Valley'!E12</f>
        <v>0</v>
      </c>
      <c r="F12" s="56">
        <f>'Sun Valley'!F12</f>
        <v>0</v>
      </c>
      <c r="G12" s="56">
        <f>'Sun Valley'!G12</f>
        <v>0</v>
      </c>
      <c r="H12" s="56">
        <f>'Sun Valley'!H12</f>
        <v>0</v>
      </c>
      <c r="I12" s="56">
        <f>'Sun Valley'!I12</f>
        <v>0</v>
      </c>
      <c r="J12" s="56">
        <f>'Sun Valley'!J12</f>
        <v>0</v>
      </c>
      <c r="K12" s="56">
        <f>'Sun Valley'!K12</f>
        <v>0</v>
      </c>
      <c r="L12" s="56">
        <f>'Sun Valley'!L12</f>
        <v>0</v>
      </c>
      <c r="M12" s="56">
        <f>'Sun Valley'!M12</f>
        <v>0</v>
      </c>
      <c r="N12" s="56">
        <f>'Sun Valley'!N12</f>
        <v>0</v>
      </c>
      <c r="O12" s="56">
        <f>'Sun Valley'!O12</f>
        <v>0</v>
      </c>
      <c r="P12" s="56">
        <f>'Sun Valley'!P12</f>
        <v>0</v>
      </c>
      <c r="Q12" s="56">
        <f>'Sun Valley'!Q12</f>
        <v>0</v>
      </c>
      <c r="R12" s="56">
        <f>'Sun Valley'!R12</f>
        <v>0</v>
      </c>
      <c r="S12" s="56">
        <f>'Sun Valley'!S12</f>
        <v>0</v>
      </c>
      <c r="T12" s="56">
        <f>'Sun Valley'!T12</f>
        <v>0</v>
      </c>
      <c r="U12" s="56">
        <f>'Sun Valley'!U12</f>
        <v>0</v>
      </c>
      <c r="V12" s="56">
        <f>'Sun Valley'!V12</f>
        <v>0</v>
      </c>
      <c r="AB12" s="46"/>
      <c r="AC12" s="46"/>
      <c r="AD12" s="47"/>
      <c r="AE12" s="17" t="s">
        <v>110</v>
      </c>
      <c r="AF12" s="80">
        <v>3.2</v>
      </c>
    </row>
    <row r="13" spans="1:32" ht="14.15" x14ac:dyDescent="0.35">
      <c r="A13" s="85" t="s">
        <v>7</v>
      </c>
      <c r="B13" s="85"/>
      <c r="C13" s="56">
        <f>'Sun Valley'!C13</f>
        <v>2</v>
      </c>
      <c r="D13" s="56">
        <f>'Sun Valley'!D13</f>
        <v>2</v>
      </c>
      <c r="E13" s="56">
        <f>'Sun Valley'!E13</f>
        <v>2</v>
      </c>
      <c r="F13" s="56">
        <f>'Sun Valley'!F13</f>
        <v>2</v>
      </c>
      <c r="G13" s="56">
        <f>'Sun Valley'!G13</f>
        <v>2</v>
      </c>
      <c r="H13" s="56">
        <f>'Sun Valley'!H13</f>
        <v>2</v>
      </c>
      <c r="I13" s="56">
        <f>'Sun Valley'!I13</f>
        <v>2</v>
      </c>
      <c r="J13" s="56">
        <f>'Sun Valley'!J13</f>
        <v>2</v>
      </c>
      <c r="K13" s="56">
        <f>'Sun Valley'!K13</f>
        <v>2</v>
      </c>
      <c r="L13" s="56">
        <f>'Sun Valley'!L13</f>
        <v>2</v>
      </c>
      <c r="M13" s="56">
        <f>'Sun Valley'!M13</f>
        <v>2</v>
      </c>
      <c r="N13" s="56">
        <f>'Sun Valley'!N13</f>
        <v>0</v>
      </c>
      <c r="O13" s="56">
        <f>'Sun Valley'!O13</f>
        <v>0</v>
      </c>
      <c r="P13" s="56">
        <f>'Sun Valley'!P13</f>
        <v>0</v>
      </c>
      <c r="Q13" s="56">
        <f>'Sun Valley'!Q13</f>
        <v>0</v>
      </c>
      <c r="R13" s="56">
        <f>'Sun Valley'!R13</f>
        <v>0</v>
      </c>
      <c r="S13" s="56">
        <f>'Sun Valley'!S13</f>
        <v>0</v>
      </c>
      <c r="T13" s="56">
        <f>'Sun Valley'!T13</f>
        <v>0</v>
      </c>
      <c r="U13" s="56">
        <f>'Sun Valley'!U13</f>
        <v>0</v>
      </c>
      <c r="V13" s="56">
        <f>'Sun Valley'!V13</f>
        <v>0</v>
      </c>
      <c r="AB13" s="46"/>
      <c r="AC13" s="51"/>
      <c r="AD13" s="45"/>
      <c r="AE13" s="45"/>
      <c r="AF13" s="45"/>
    </row>
    <row r="14" spans="1:32" x14ac:dyDescent="0.4">
      <c r="A14" s="95" t="s">
        <v>8</v>
      </c>
      <c r="B14" s="95"/>
      <c r="C14" s="57" t="str">
        <f>'Sun Valley'!C14</f>
        <v>Grass Silage (25% DM)</v>
      </c>
      <c r="D14" s="57" t="str">
        <f>'Sun Valley'!D14</f>
        <v>Grass Silage (25% DM)</v>
      </c>
      <c r="E14" s="57" t="str">
        <f>'Sun Valley'!E14</f>
        <v>Grass Silage (25% DM)</v>
      </c>
      <c r="F14" s="57" t="str">
        <f>'Sun Valley'!F14</f>
        <v>Grass Silage (25% DM)</v>
      </c>
      <c r="G14" s="57" t="str">
        <f>'Sun Valley'!G14</f>
        <v>Grass Silage (25% DM)</v>
      </c>
      <c r="H14" s="57" t="str">
        <f>'Sun Valley'!H14</f>
        <v>Maize</v>
      </c>
      <c r="I14" s="57" t="str">
        <f>'Sun Valley'!I14</f>
        <v>Grass Silage (25% DM)</v>
      </c>
      <c r="J14" s="57" t="str">
        <f>'Sun Valley'!J14</f>
        <v>Grass Silage (25% DM)</v>
      </c>
      <c r="K14" s="57" t="str">
        <f>'Sun Valley'!K14</f>
        <v>Spring wheat/barley</v>
      </c>
      <c r="L14" s="57" t="str">
        <f>'Sun Valley'!L14</f>
        <v>Grass Silage (25% DM)</v>
      </c>
      <c r="M14" s="57" t="str">
        <f>'Sun Valley'!M14</f>
        <v>Grass Silage (25% DM)</v>
      </c>
      <c r="N14" s="57">
        <f>'Sun Valley'!N14</f>
        <v>0</v>
      </c>
      <c r="O14" s="57">
        <f>'Sun Valley'!O14</f>
        <v>0</v>
      </c>
      <c r="P14" s="57">
        <f>'Sun Valley'!P14</f>
        <v>0</v>
      </c>
      <c r="Q14" s="57">
        <f>'Sun Valley'!Q14</f>
        <v>0</v>
      </c>
      <c r="R14" s="57">
        <f>'Sun Valley'!R14</f>
        <v>0</v>
      </c>
      <c r="S14" s="57">
        <f>'Sun Valley'!S14</f>
        <v>0</v>
      </c>
      <c r="T14" s="57">
        <f>'Sun Valley'!T14</f>
        <v>0</v>
      </c>
      <c r="U14" s="57">
        <f>'Sun Valley'!U14</f>
        <v>0</v>
      </c>
      <c r="V14" s="57">
        <f>'Sun Valley'!V14</f>
        <v>0</v>
      </c>
    </row>
    <row r="15" spans="1:32" x14ac:dyDescent="0.4">
      <c r="A15" s="87" t="s">
        <v>9</v>
      </c>
      <c r="B15" s="87"/>
      <c r="C15" s="56">
        <f>'Sun Valley'!C15</f>
        <v>40</v>
      </c>
      <c r="D15" s="56">
        <f>'Sun Valley'!D15</f>
        <v>40</v>
      </c>
      <c r="E15" s="56">
        <f>'Sun Valley'!E15</f>
        <v>40</v>
      </c>
      <c r="F15" s="56">
        <f>'Sun Valley'!F15</f>
        <v>40</v>
      </c>
      <c r="G15" s="56">
        <f>'Sun Valley'!G15</f>
        <v>40</v>
      </c>
      <c r="H15" s="56">
        <f>'Sun Valley'!H15</f>
        <v>40</v>
      </c>
      <c r="I15" s="56">
        <f>'Sun Valley'!I15</f>
        <v>40</v>
      </c>
      <c r="J15" s="56">
        <f>'Sun Valley'!J15</f>
        <v>40</v>
      </c>
      <c r="K15" s="56">
        <f>'Sun Valley'!K15</f>
        <v>6</v>
      </c>
      <c r="L15" s="56">
        <f>'Sun Valley'!L15</f>
        <v>40</v>
      </c>
      <c r="M15" s="56">
        <f>'Sun Valley'!M15</f>
        <v>40</v>
      </c>
      <c r="N15" s="56">
        <f>'Sun Valley'!N15</f>
        <v>0</v>
      </c>
      <c r="O15" s="56">
        <f>'Sun Valley'!O15</f>
        <v>0</v>
      </c>
      <c r="P15" s="56">
        <f>'Sun Valley'!P15</f>
        <v>0</v>
      </c>
      <c r="Q15" s="56">
        <f>'Sun Valley'!Q15</f>
        <v>0</v>
      </c>
      <c r="R15" s="56">
        <f>'Sun Valley'!R15</f>
        <v>0</v>
      </c>
      <c r="S15" s="56">
        <f>'Sun Valley'!S15</f>
        <v>0</v>
      </c>
      <c r="T15" s="56">
        <f>'Sun Valley'!T15</f>
        <v>0</v>
      </c>
      <c r="U15" s="56">
        <f>'Sun Valley'!U15</f>
        <v>0</v>
      </c>
      <c r="V15" s="56">
        <f>'Sun Valley'!V15</f>
        <v>0</v>
      </c>
    </row>
    <row r="16" spans="1:32" x14ac:dyDescent="0.4">
      <c r="A16" s="95" t="s">
        <v>46</v>
      </c>
      <c r="B16" s="95"/>
      <c r="C16" s="57" t="str">
        <f>'Sun Valley'!C16</f>
        <v>Medium/Clay</v>
      </c>
      <c r="D16" s="57" t="str">
        <f>'Sun Valley'!D16</f>
        <v>Medium/Clay</v>
      </c>
      <c r="E16" s="57" t="str">
        <f>'Sun Valley'!E16</f>
        <v>Medium/Clay</v>
      </c>
      <c r="F16" s="57" t="str">
        <f>'Sun Valley'!F16</f>
        <v>Medium/Clay</v>
      </c>
      <c r="G16" s="57" t="str">
        <f>'Sun Valley'!G16</f>
        <v>Medium/Clay</v>
      </c>
      <c r="H16" s="57" t="str">
        <f>'Sun Valley'!H16</f>
        <v>Medium/Clay</v>
      </c>
      <c r="I16" s="57" t="str">
        <f>'Sun Valley'!I16</f>
        <v>Medium/Clay</v>
      </c>
      <c r="J16" s="57" t="str">
        <f>'Sun Valley'!J16</f>
        <v>Medium/Clay</v>
      </c>
      <c r="K16" s="57" t="str">
        <f>'Sun Valley'!K16</f>
        <v>Medium/Clay</v>
      </c>
      <c r="L16" s="57" t="str">
        <f>'Sun Valley'!L16</f>
        <v>Medium/Clay</v>
      </c>
      <c r="M16" s="57" t="str">
        <f>'Sun Valley'!M16</f>
        <v>Medium/Clay</v>
      </c>
      <c r="N16" s="57">
        <f>'Sun Valley'!N16</f>
        <v>0</v>
      </c>
      <c r="O16" s="57">
        <f>'Sun Valley'!O16</f>
        <v>0</v>
      </c>
      <c r="P16" s="57">
        <f>'Sun Valley'!P16</f>
        <v>0</v>
      </c>
      <c r="Q16" s="57">
        <f>'Sun Valley'!Q16</f>
        <v>0</v>
      </c>
      <c r="R16" s="57">
        <f>'Sun Valley'!R16</f>
        <v>0</v>
      </c>
      <c r="S16" s="57">
        <f>'Sun Valley'!S16</f>
        <v>0</v>
      </c>
      <c r="T16" s="57">
        <f>'Sun Valley'!T16</f>
        <v>0</v>
      </c>
      <c r="U16" s="57">
        <f>'Sun Valley'!U16</f>
        <v>0</v>
      </c>
      <c r="V16" s="57">
        <f>'Sun Valley'!V16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68</v>
      </c>
      <c r="E17" s="42">
        <f t="shared" si="0"/>
        <v>68</v>
      </c>
      <c r="F17" s="42">
        <f t="shared" si="0"/>
        <v>68</v>
      </c>
      <c r="G17" s="42">
        <f t="shared" si="0"/>
        <v>68</v>
      </c>
      <c r="H17" s="42">
        <f t="shared" si="0"/>
        <v>56</v>
      </c>
      <c r="I17" s="42">
        <f t="shared" si="0"/>
        <v>68</v>
      </c>
      <c r="J17" s="42">
        <f t="shared" si="0"/>
        <v>68</v>
      </c>
      <c r="K17" s="42">
        <f t="shared" si="0"/>
        <v>51.599999999999994</v>
      </c>
      <c r="L17" s="42">
        <f t="shared" si="0"/>
        <v>68</v>
      </c>
      <c r="M17" s="42">
        <f t="shared" si="0"/>
        <v>68</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57.274999999999999</v>
      </c>
      <c r="D18" s="43">
        <f>$D28</f>
        <v>11.455</v>
      </c>
      <c r="E18" s="43">
        <f>$D29</f>
        <v>11.455</v>
      </c>
      <c r="F18" s="43">
        <f>$D30</f>
        <v>11.455</v>
      </c>
      <c r="G18" s="43">
        <f>$D31</f>
        <v>11.455</v>
      </c>
      <c r="H18" s="43">
        <f>$D32</f>
        <v>11.455</v>
      </c>
      <c r="I18" s="43">
        <f>$D33</f>
        <v>11.455</v>
      </c>
      <c r="J18" s="43">
        <f>$D34</f>
        <v>11.455</v>
      </c>
      <c r="K18" s="43">
        <f>$D35</f>
        <v>11.455</v>
      </c>
      <c r="L18" s="43">
        <f>$D36</f>
        <v>11.455</v>
      </c>
      <c r="M18" s="43">
        <f>$D37</f>
        <v>11.455</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-10.725000000000001</v>
      </c>
      <c r="D19" s="43">
        <f t="shared" ref="D19:V19" si="1">D18-D17</f>
        <v>-56.545000000000002</v>
      </c>
      <c r="E19" s="43">
        <f t="shared" si="1"/>
        <v>-56.545000000000002</v>
      </c>
      <c r="F19" s="43">
        <f t="shared" si="1"/>
        <v>-56.545000000000002</v>
      </c>
      <c r="G19" s="43">
        <f t="shared" si="1"/>
        <v>-56.545000000000002</v>
      </c>
      <c r="H19" s="43">
        <f t="shared" si="1"/>
        <v>-44.545000000000002</v>
      </c>
      <c r="I19" s="43">
        <f t="shared" si="1"/>
        <v>-56.545000000000002</v>
      </c>
      <c r="J19" s="43">
        <f t="shared" si="1"/>
        <v>-56.545000000000002</v>
      </c>
      <c r="K19" s="43">
        <f t="shared" si="1"/>
        <v>-40.144999999999996</v>
      </c>
      <c r="L19" s="43">
        <f t="shared" si="1"/>
        <v>-56.545000000000002</v>
      </c>
      <c r="M19" s="43">
        <f t="shared" si="1"/>
        <v>-56.545000000000002</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59</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c r="C24" s="40">
        <v>4100</v>
      </c>
      <c r="D24" s="40">
        <v>250</v>
      </c>
      <c r="E24" s="40">
        <v>180</v>
      </c>
      <c r="F24" s="40">
        <v>110</v>
      </c>
      <c r="G24" s="40">
        <v>0.56000000000000005</v>
      </c>
      <c r="H24" s="40">
        <v>2.2999999999999998</v>
      </c>
      <c r="I24" s="40">
        <v>1</v>
      </c>
      <c r="J24" s="40">
        <v>0.1</v>
      </c>
      <c r="K24" s="1">
        <v>0</v>
      </c>
      <c r="L24" s="40">
        <v>0.22</v>
      </c>
      <c r="M24" s="40">
        <v>1</v>
      </c>
      <c r="N24" s="40">
        <v>0</v>
      </c>
      <c r="O24" s="40">
        <v>0</v>
      </c>
      <c r="P24" s="40">
        <v>340</v>
      </c>
      <c r="Q24" s="40">
        <v>200</v>
      </c>
      <c r="R24" s="40">
        <v>0.05</v>
      </c>
      <c r="S24" s="40">
        <v>0.05</v>
      </c>
      <c r="T24" s="40">
        <v>0.5</v>
      </c>
      <c r="U24" s="40">
        <v>1</v>
      </c>
      <c r="V24" s="40">
        <v>6250</v>
      </c>
      <c r="W24" s="40">
        <v>1E-3</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1</v>
      </c>
      <c r="B27" s="39">
        <v>100</v>
      </c>
      <c r="C27" s="3">
        <f>IF(C$23="%w/w SAR",((C$24*10)*$B27),IF(C$23="%w/w DM",(((C$24*10)*($B$24/100))*$B27),IF(C$23="kg/t SAR",(C$24*$B27),IF(C$23="kg/t DM",((C$24*($B$24/100))*$B27),IF(C$23="mg/kg SAR",((C$24*0.001)*$B27),IF(C$23="mg/kg DM",(((C$24*0.001)*($B$24/100))*$B27),0))))))</f>
        <v>409.99999999999994</v>
      </c>
      <c r="D27" s="3">
        <f>(IF(D$23="%w/w SAR",((D$24*10)*$B27),IF(D$23="%w/w DM",(((D$24*10)*($B$24/100))*$B27),IF(D$23="kg/t SAR",(D$24*$B27),IF(D$23="kg/t DM",((D$24*($B$24/100))*$B27),IF(D$23="mg/kg SAR",((D$24*0.001)*$B27),IF(D$23="mg/kg DM",(((D$24*0.001)*($B$24/100))*$B27),"0")))))))*2.291</f>
        <v>57.274999999999999</v>
      </c>
      <c r="E27" s="3">
        <f>(IF(E$23="%w/w SAR",((E$24*10)*$B27),IF(E$23="%w/w DM",(((E$24*10)*($B$24/100))*$B27),IF(E$23="kg/t SAR",(E$24*$B27),IF(E$23="kg/t DM",((E$24*($B$24/100))*$B27),IF(E$23="mg/kg SAR",((E$24*0.001)*$B27),IF(E$23="mg/kg DM",(((E$24*0.001)*($B$24/100))*$B27),"0")))))))*1.205</f>
        <v>21.69</v>
      </c>
      <c r="F27" s="3">
        <f>(IF(F$23="%w/w SAR",((F$24*10)*$B27),IF(F$23="%w/w DM",(((F$24*10)*($B$24/100))*$B27),IF(F$23="kg/t SAR",(F$24*$B27),IF(F$23="kg/t DM",((F$24*($B$24/100))*$B27),IF(F$23="mg/kg SAR",((F$24*0.001)*$B27),IF(F$23="mg/kg DM",(((F$24*0.001)*($B$24/100))*$B27),"0")))))))*1.658</f>
        <v>18.238</v>
      </c>
      <c r="G27" s="3">
        <f t="shared" ref="G27:P42" si="2">IF(G$23="%w/w SAR",((G$24*10)*$B27),IF(G$23="%w/w DM",(((G$24*10)*($B$24/100))*$B27),IF(G$23="kg/t SAR",(G$24*$B27),IF(G$23="kg/t DM",((G$24*($B$24/100))*$B27),IF(G$23="mg/kg SAR",((G$24*0.001)*$B27),IF(G$23="mg/kg DM",(((G$24*0.001)*($B$24/100))*$B27),0))))))</f>
        <v>5.6000000000000008E-2</v>
      </c>
      <c r="H27" s="3">
        <f t="shared" si="2"/>
        <v>0.22999999999999998</v>
      </c>
      <c r="I27" s="3">
        <f t="shared" si="2"/>
        <v>0.1</v>
      </c>
      <c r="J27" s="3">
        <f t="shared" si="2"/>
        <v>0.01</v>
      </c>
      <c r="K27" s="3">
        <f t="shared" si="2"/>
        <v>0</v>
      </c>
      <c r="L27" s="3">
        <f t="shared" si="2"/>
        <v>2.2000000000000002E-2</v>
      </c>
      <c r="M27" s="3">
        <f t="shared" si="2"/>
        <v>0.1</v>
      </c>
      <c r="N27" s="3">
        <f t="shared" si="2"/>
        <v>0</v>
      </c>
      <c r="O27" s="3">
        <f t="shared" si="2"/>
        <v>0</v>
      </c>
      <c r="P27" s="3">
        <f t="shared" si="2"/>
        <v>34</v>
      </c>
      <c r="Q27" s="3">
        <f>(IF(Q$23="%w/w SAR",((Q$24*10)*$B27),IF(Q$23="%w/w DM",(((Q$24*10)*($B$24/100))*$B27),IF(Q$23="kg/t SAR",(Q$24*$B27),IF(Q$23="kg/t DM",((Q$24*($B$24/100))*$B27),IF(Q$23="mg/kg SAR",((Q$24*0.001)*$B27),IF(Q$23="mg/kg DM",(((Q$24*0.001)*($B$24/100))*$B27),0)))))))*2.5</f>
        <v>50</v>
      </c>
      <c r="R27" s="3">
        <f>IF(R$23="%w/w SAR",((R$24*10)*$B27),IF(R$23="%w/w DM",(((R$24*10)*($B$24/100))*$B27),IF(R$23="kg/t SAR",(R$24*$B27),IF(R$23="kg/t DM",((R$24*($B$24/100))*$B27),IF(R$23="mg/kg SAR",((R$24*0.001)*$B27),IF(R$23="mg/kg DM",(((R$24*0.001)*($B$24/100))*$B27),0))))))</f>
        <v>5.0000000000000001E-3</v>
      </c>
      <c r="S27" s="3">
        <f>IF(S$23="%w/w SAR",((S$24*10)*$B27),IF(S$23="%w/w DM",(((S$24*10)*($B$24/100))*$B27),IF(S$23="kg/t SAR",(S$24*$B27),IF(S$23="kg/t DM",((S$24*($B$24/100))*$B27),IF(S$23="mg/kg SAR",((S$24*0.001)*$B27),IF(S$23="mg/kg DM",(((S$24*0.001)*($B$24/100))*$B27),0))))))</f>
        <v>5.0000000000000001E-3</v>
      </c>
      <c r="T27" s="3">
        <f>IF(T$23="%w/w SAR",((T$24*10)*$B27),IF(T$23="%w/w DM",(((T$24*10)*($B$24/100))*$B27),IF(T$23="kg/t SAR",(T$24*$B27),IF(T$23="kg/t DM",((T$24*($B$24/100))*$B27),IF(T$23="mg/kg SAR",((T$24*0.001)*$B27),IF(T$23="mg/kg DM",(((T$24*0.001)*($B$24/100))*$B27),0))))))</f>
        <v>0.05</v>
      </c>
      <c r="U27" s="3">
        <f>IF(U$23="%w/w SAR",((U$24*10)*$B27),IF(U$23="%w/w DM",(((U$24*10)*($B$24/100))*$B27),IF(U$23="kg/t SAR",(U$24*$B27),IF(U$23="kg/t DM",((U$24*($B$24/100))*$B27),IF(U$23="mg/kg SAR",((U$24*0.001)*$B27),IF(U$23="mg/kg DM",(((U$24*0.001)*($B$24/100))*$B27),0))))))</f>
        <v>0.1</v>
      </c>
      <c r="V27" s="3" t="str">
        <f>IF($V$24="",0,IF($V$24&gt;5000,"NOT OK","OK"))</f>
        <v>NOT OK</v>
      </c>
      <c r="W27" s="3" t="str">
        <f>IF($W$24="",0,IF($W$24&gt;4,"Not OK","OK"))</f>
        <v>OK</v>
      </c>
      <c r="AB27" s="16"/>
      <c r="AC27" s="16"/>
      <c r="AD27" s="16"/>
      <c r="AE27" s="16"/>
      <c r="AF27" s="16"/>
    </row>
    <row r="28" spans="1:32" s="20" customFormat="1" x14ac:dyDescent="0.4">
      <c r="A28" s="33">
        <f>D8</f>
        <v>2</v>
      </c>
      <c r="B28" s="39">
        <v>20</v>
      </c>
      <c r="C28" s="3">
        <f t="shared" ref="C28:C46" si="3">IF(C$23="%w/w SAR",((C$24*10)*$B28),IF(C$23="%w/w DM",(((C$24*10)*($B$24/100))*$B28),IF(C$23="kg/t SAR",(C$24*$B28),IF(C$23="kg/t DM",((C$24*($B$24/100))*$B28),IF(C$23="mg/kg SAR",((C$24*0.001)*$B28),IF(C$23="mg/kg DM",(((C$24*0.001)*($B$24/100))*$B28),0))))))</f>
        <v>82</v>
      </c>
      <c r="D28" s="3">
        <f t="shared" ref="D28:D46" si="4">(IF(D$23="%w/w SAR",((D$24*10)*$B28),IF(D$23="%w/w DM",(((D$24*10)*($B$24/100))*$B28),IF(D$23="kg/t SAR",(D$24*$B28),IF(D$23="kg/t DM",((D$24*($B$24/100))*$B28),IF(D$23="mg/kg SAR",((D$24*0.001)*$B28),IF(D$23="mg/kg DM",(((D$24*0.001)*($B$24/100))*$B28),"0")))))))*2.291</f>
        <v>11.455</v>
      </c>
      <c r="E28" s="3">
        <f t="shared" ref="E28:E46" si="5">(IF(E$23="%w/w SAR",((E$24*10)*$B28),IF(E$23="%w/w DM",(((E$24*10)*($B$24/100))*$B28),IF(E$23="kg/t SAR",(E$24*$B28),IF(E$23="kg/t DM",((E$24*($B$24/100))*$B28),IF(E$23="mg/kg SAR",((E$24*0.001)*$B28),IF(E$23="mg/kg DM",(((E$24*0.001)*($B$24/100))*$B28),"0")))))))*1.205</f>
        <v>4.3380000000000001</v>
      </c>
      <c r="F28" s="3">
        <f t="shared" ref="F28:F46" si="6">(IF(F$23="%w/w SAR",((F$24*10)*$B28),IF(F$23="%w/w DM",(((F$24*10)*($B$24/100))*$B28),IF(F$23="kg/t SAR",(F$24*$B28),IF(F$23="kg/t DM",((F$24*($B$24/100))*$B28),IF(F$23="mg/kg SAR",((F$24*0.001)*$B28),IF(F$23="mg/kg DM",(((F$24*0.001)*($B$24/100))*$B28),"0")))))))*1.658</f>
        <v>3.6476000000000002</v>
      </c>
      <c r="G28" s="3">
        <f t="shared" si="2"/>
        <v>1.1200000000000002E-2</v>
      </c>
      <c r="H28" s="3">
        <f t="shared" si="2"/>
        <v>4.5999999999999999E-2</v>
      </c>
      <c r="I28" s="3">
        <f t="shared" si="2"/>
        <v>0.02</v>
      </c>
      <c r="J28" s="3">
        <f t="shared" si="2"/>
        <v>2E-3</v>
      </c>
      <c r="K28" s="3">
        <f t="shared" si="2"/>
        <v>0</v>
      </c>
      <c r="L28" s="3">
        <f t="shared" si="2"/>
        <v>4.4000000000000003E-3</v>
      </c>
      <c r="M28" s="3">
        <f t="shared" si="2"/>
        <v>0.02</v>
      </c>
      <c r="N28" s="3">
        <f t="shared" si="2"/>
        <v>0</v>
      </c>
      <c r="O28" s="3">
        <f t="shared" si="2"/>
        <v>0</v>
      </c>
      <c r="P28" s="3">
        <f t="shared" si="2"/>
        <v>6.8000000000000007</v>
      </c>
      <c r="Q28" s="3">
        <f t="shared" ref="Q28:Q46" si="7">(IF(Q$23="%w/w SAR",((Q$24*10)*$B28),IF(Q$23="%w/w DM",(((Q$24*10)*($B$24/100))*$B28),IF(Q$23="kg/t SAR",(Q$24*$B28),IF(Q$23="kg/t DM",((Q$24*($B$24/100))*$B28),IF(Q$23="mg/kg SAR",((Q$24*0.001)*$B28),IF(Q$23="mg/kg DM",(((Q$24*0.001)*($B$24/100))*$B28),0)))))))*2.5</f>
        <v>10</v>
      </c>
      <c r="R28" s="3">
        <f t="shared" ref="R28:U46" si="8">IF(R$23="%w/w SAR",((R$24*10)*$B28),IF(R$23="%w/w DM",(((R$24*10)*($B$24/100))*$B28),IF(R$23="kg/t SAR",(R$24*$B28),IF(R$23="kg/t DM",((R$24*($B$24/100))*$B28),IF(R$23="mg/kg SAR",((R$24*0.001)*$B28),IF(R$23="mg/kg DM",(((R$24*0.001)*($B$24/100))*$B28),0))))))</f>
        <v>1E-3</v>
      </c>
      <c r="S28" s="3">
        <f t="shared" si="8"/>
        <v>1E-3</v>
      </c>
      <c r="T28" s="3">
        <f t="shared" si="8"/>
        <v>0.01</v>
      </c>
      <c r="U28" s="3">
        <f t="shared" si="8"/>
        <v>0.02</v>
      </c>
      <c r="V28" s="3" t="str">
        <f t="shared" ref="V28:V46" si="9">IF($V$24="",0,IF($V$24&gt;5000,"NOT OK","OK"))</f>
        <v>NOT OK</v>
      </c>
      <c r="W28" s="3" t="str">
        <f t="shared" ref="W28:W46" si="10">IF($W$24="",0,IF($W$24&gt;4,"Not OK","OK"))</f>
        <v>OK</v>
      </c>
      <c r="AB28" s="16"/>
      <c r="AC28" s="16"/>
      <c r="AD28" s="16"/>
      <c r="AE28" s="16"/>
      <c r="AF28" s="16"/>
    </row>
    <row r="29" spans="1:32" s="20" customFormat="1" x14ac:dyDescent="0.4">
      <c r="A29" s="33">
        <f>E8</f>
        <v>3</v>
      </c>
      <c r="B29" s="39">
        <v>20</v>
      </c>
      <c r="C29" s="3">
        <f t="shared" si="3"/>
        <v>82</v>
      </c>
      <c r="D29" s="3">
        <f t="shared" si="4"/>
        <v>11.455</v>
      </c>
      <c r="E29" s="3">
        <f t="shared" si="5"/>
        <v>4.3380000000000001</v>
      </c>
      <c r="F29" s="3">
        <f t="shared" si="6"/>
        <v>3.6476000000000002</v>
      </c>
      <c r="G29" s="3">
        <f t="shared" si="2"/>
        <v>1.1200000000000002E-2</v>
      </c>
      <c r="H29" s="3">
        <f t="shared" si="2"/>
        <v>4.5999999999999999E-2</v>
      </c>
      <c r="I29" s="3">
        <f t="shared" si="2"/>
        <v>0.02</v>
      </c>
      <c r="J29" s="3">
        <f t="shared" si="2"/>
        <v>2E-3</v>
      </c>
      <c r="K29" s="3">
        <f t="shared" si="2"/>
        <v>0</v>
      </c>
      <c r="L29" s="3">
        <f t="shared" si="2"/>
        <v>4.4000000000000003E-3</v>
      </c>
      <c r="M29" s="3">
        <f t="shared" si="2"/>
        <v>0.02</v>
      </c>
      <c r="N29" s="3">
        <f t="shared" si="2"/>
        <v>0</v>
      </c>
      <c r="O29" s="3">
        <f t="shared" si="2"/>
        <v>0</v>
      </c>
      <c r="P29" s="3">
        <f t="shared" si="2"/>
        <v>6.8000000000000007</v>
      </c>
      <c r="Q29" s="3">
        <f t="shared" si="7"/>
        <v>10</v>
      </c>
      <c r="R29" s="3">
        <f t="shared" si="8"/>
        <v>1E-3</v>
      </c>
      <c r="S29" s="3">
        <f t="shared" si="8"/>
        <v>1E-3</v>
      </c>
      <c r="T29" s="3">
        <f t="shared" si="8"/>
        <v>0.01</v>
      </c>
      <c r="U29" s="3">
        <f t="shared" si="8"/>
        <v>0.02</v>
      </c>
      <c r="V29" s="3" t="str">
        <f t="shared" si="9"/>
        <v>NOT OK</v>
      </c>
      <c r="W29" s="3" t="str">
        <f t="shared" si="10"/>
        <v>OK</v>
      </c>
      <c r="AB29" s="16"/>
      <c r="AC29" s="16"/>
      <c r="AD29" s="16"/>
      <c r="AE29" s="16"/>
      <c r="AF29" s="16"/>
    </row>
    <row r="30" spans="1:32" s="20" customFormat="1" x14ac:dyDescent="0.4">
      <c r="A30" s="33">
        <f>F8</f>
        <v>5</v>
      </c>
      <c r="B30" s="39">
        <v>20</v>
      </c>
      <c r="C30" s="3">
        <f t="shared" si="3"/>
        <v>82</v>
      </c>
      <c r="D30" s="3">
        <f t="shared" si="4"/>
        <v>11.455</v>
      </c>
      <c r="E30" s="3">
        <f t="shared" si="5"/>
        <v>4.3380000000000001</v>
      </c>
      <c r="F30" s="3">
        <f t="shared" si="6"/>
        <v>3.6476000000000002</v>
      </c>
      <c r="G30" s="3">
        <f t="shared" si="2"/>
        <v>1.1200000000000002E-2</v>
      </c>
      <c r="H30" s="3">
        <f t="shared" si="2"/>
        <v>4.5999999999999999E-2</v>
      </c>
      <c r="I30" s="3">
        <f t="shared" si="2"/>
        <v>0.02</v>
      </c>
      <c r="J30" s="3">
        <f t="shared" si="2"/>
        <v>2E-3</v>
      </c>
      <c r="K30" s="3">
        <f t="shared" si="2"/>
        <v>0</v>
      </c>
      <c r="L30" s="3">
        <f t="shared" si="2"/>
        <v>4.4000000000000003E-3</v>
      </c>
      <c r="M30" s="3">
        <f t="shared" si="2"/>
        <v>0.02</v>
      </c>
      <c r="N30" s="3">
        <f t="shared" si="2"/>
        <v>0</v>
      </c>
      <c r="O30" s="3">
        <f t="shared" si="2"/>
        <v>0</v>
      </c>
      <c r="P30" s="3">
        <f t="shared" si="2"/>
        <v>6.8000000000000007</v>
      </c>
      <c r="Q30" s="3">
        <f t="shared" si="7"/>
        <v>10</v>
      </c>
      <c r="R30" s="3">
        <f t="shared" si="8"/>
        <v>1E-3</v>
      </c>
      <c r="S30" s="3">
        <f t="shared" si="8"/>
        <v>1E-3</v>
      </c>
      <c r="T30" s="3">
        <f t="shared" si="8"/>
        <v>0.01</v>
      </c>
      <c r="U30" s="3">
        <f t="shared" si="8"/>
        <v>0.02</v>
      </c>
      <c r="V30" s="3" t="str">
        <f t="shared" si="9"/>
        <v>NOT OK</v>
      </c>
      <c r="W30" s="3" t="str">
        <f t="shared" si="10"/>
        <v>OK</v>
      </c>
      <c r="AB30" s="16"/>
      <c r="AC30" s="16"/>
      <c r="AD30" s="16"/>
      <c r="AE30" s="16"/>
      <c r="AF30" s="16"/>
    </row>
    <row r="31" spans="1:32" s="20" customFormat="1" x14ac:dyDescent="0.4">
      <c r="A31" s="33">
        <f>G8</f>
        <v>6</v>
      </c>
      <c r="B31" s="39">
        <v>20</v>
      </c>
      <c r="C31" s="3">
        <f t="shared" si="3"/>
        <v>82</v>
      </c>
      <c r="D31" s="3">
        <f t="shared" si="4"/>
        <v>11.455</v>
      </c>
      <c r="E31" s="3">
        <f t="shared" si="5"/>
        <v>4.3380000000000001</v>
      </c>
      <c r="F31" s="3">
        <f t="shared" si="6"/>
        <v>3.6476000000000002</v>
      </c>
      <c r="G31" s="3">
        <f t="shared" si="2"/>
        <v>1.1200000000000002E-2</v>
      </c>
      <c r="H31" s="3">
        <f t="shared" si="2"/>
        <v>4.5999999999999999E-2</v>
      </c>
      <c r="I31" s="3">
        <f t="shared" si="2"/>
        <v>0.02</v>
      </c>
      <c r="J31" s="3">
        <f t="shared" si="2"/>
        <v>2E-3</v>
      </c>
      <c r="K31" s="3">
        <f t="shared" si="2"/>
        <v>0</v>
      </c>
      <c r="L31" s="3">
        <f t="shared" si="2"/>
        <v>4.4000000000000003E-3</v>
      </c>
      <c r="M31" s="3">
        <f t="shared" si="2"/>
        <v>0.02</v>
      </c>
      <c r="N31" s="3">
        <f t="shared" si="2"/>
        <v>0</v>
      </c>
      <c r="O31" s="3">
        <f t="shared" si="2"/>
        <v>0</v>
      </c>
      <c r="P31" s="3">
        <f t="shared" si="2"/>
        <v>6.8000000000000007</v>
      </c>
      <c r="Q31" s="3">
        <f t="shared" si="7"/>
        <v>10</v>
      </c>
      <c r="R31" s="3">
        <f t="shared" si="8"/>
        <v>1E-3</v>
      </c>
      <c r="S31" s="3">
        <f t="shared" si="8"/>
        <v>1E-3</v>
      </c>
      <c r="T31" s="3">
        <f t="shared" si="8"/>
        <v>0.01</v>
      </c>
      <c r="U31" s="3">
        <f t="shared" si="8"/>
        <v>0.02</v>
      </c>
      <c r="V31" s="3" t="str">
        <f t="shared" si="9"/>
        <v>NOT OK</v>
      </c>
      <c r="W31" s="3" t="str">
        <f t="shared" si="10"/>
        <v>OK</v>
      </c>
      <c r="AB31" s="16"/>
      <c r="AC31" s="16"/>
      <c r="AD31" s="16"/>
      <c r="AE31" s="16"/>
      <c r="AF31" s="16"/>
    </row>
    <row r="32" spans="1:32" s="20" customFormat="1" x14ac:dyDescent="0.4">
      <c r="A32" s="33">
        <f>H8</f>
        <v>7</v>
      </c>
      <c r="B32" s="39">
        <v>20</v>
      </c>
      <c r="C32" s="3">
        <f t="shared" si="3"/>
        <v>82</v>
      </c>
      <c r="D32" s="3">
        <f t="shared" si="4"/>
        <v>11.455</v>
      </c>
      <c r="E32" s="3">
        <f t="shared" si="5"/>
        <v>4.3380000000000001</v>
      </c>
      <c r="F32" s="3">
        <f t="shared" si="6"/>
        <v>3.6476000000000002</v>
      </c>
      <c r="G32" s="3">
        <f t="shared" si="2"/>
        <v>1.1200000000000002E-2</v>
      </c>
      <c r="H32" s="3">
        <f t="shared" si="2"/>
        <v>4.5999999999999999E-2</v>
      </c>
      <c r="I32" s="3">
        <f t="shared" si="2"/>
        <v>0.02</v>
      </c>
      <c r="J32" s="3">
        <f t="shared" si="2"/>
        <v>2E-3</v>
      </c>
      <c r="K32" s="3">
        <f t="shared" si="2"/>
        <v>0</v>
      </c>
      <c r="L32" s="3">
        <f t="shared" si="2"/>
        <v>4.4000000000000003E-3</v>
      </c>
      <c r="M32" s="3">
        <f t="shared" si="2"/>
        <v>0.02</v>
      </c>
      <c r="N32" s="3">
        <f t="shared" si="2"/>
        <v>0</v>
      </c>
      <c r="O32" s="3">
        <f t="shared" si="2"/>
        <v>0</v>
      </c>
      <c r="P32" s="3">
        <f t="shared" si="2"/>
        <v>6.8000000000000007</v>
      </c>
      <c r="Q32" s="3">
        <f t="shared" si="7"/>
        <v>10</v>
      </c>
      <c r="R32" s="3">
        <f t="shared" si="8"/>
        <v>1E-3</v>
      </c>
      <c r="S32" s="3">
        <f t="shared" si="8"/>
        <v>1E-3</v>
      </c>
      <c r="T32" s="3">
        <f t="shared" si="8"/>
        <v>0.01</v>
      </c>
      <c r="U32" s="3">
        <f t="shared" si="8"/>
        <v>0.02</v>
      </c>
      <c r="V32" s="3" t="str">
        <f t="shared" si="9"/>
        <v>NOT OK</v>
      </c>
      <c r="W32" s="3" t="str">
        <f t="shared" si="10"/>
        <v>OK</v>
      </c>
      <c r="AB32" s="16"/>
      <c r="AC32" s="16"/>
      <c r="AD32" s="16"/>
      <c r="AE32" s="16"/>
      <c r="AF32" s="16"/>
    </row>
    <row r="33" spans="1:32" s="20" customFormat="1" x14ac:dyDescent="0.4">
      <c r="A33" s="33">
        <f>I8</f>
        <v>8</v>
      </c>
      <c r="B33" s="39">
        <v>20</v>
      </c>
      <c r="C33" s="3">
        <f t="shared" si="3"/>
        <v>82</v>
      </c>
      <c r="D33" s="3">
        <f t="shared" si="4"/>
        <v>11.455</v>
      </c>
      <c r="E33" s="3">
        <f t="shared" si="5"/>
        <v>4.3380000000000001</v>
      </c>
      <c r="F33" s="3">
        <f t="shared" si="6"/>
        <v>3.6476000000000002</v>
      </c>
      <c r="G33" s="3">
        <f t="shared" si="2"/>
        <v>1.1200000000000002E-2</v>
      </c>
      <c r="H33" s="3">
        <f t="shared" si="2"/>
        <v>4.5999999999999999E-2</v>
      </c>
      <c r="I33" s="3">
        <f t="shared" si="2"/>
        <v>0.02</v>
      </c>
      <c r="J33" s="3">
        <f t="shared" si="2"/>
        <v>2E-3</v>
      </c>
      <c r="K33" s="3">
        <f t="shared" si="2"/>
        <v>0</v>
      </c>
      <c r="L33" s="3">
        <f t="shared" si="2"/>
        <v>4.4000000000000003E-3</v>
      </c>
      <c r="M33" s="3">
        <f t="shared" si="2"/>
        <v>0.02</v>
      </c>
      <c r="N33" s="3">
        <f t="shared" si="2"/>
        <v>0</v>
      </c>
      <c r="O33" s="3">
        <f t="shared" si="2"/>
        <v>0</v>
      </c>
      <c r="P33" s="3">
        <f t="shared" si="2"/>
        <v>6.8000000000000007</v>
      </c>
      <c r="Q33" s="3">
        <f t="shared" si="7"/>
        <v>10</v>
      </c>
      <c r="R33" s="3">
        <f t="shared" si="8"/>
        <v>1E-3</v>
      </c>
      <c r="S33" s="3">
        <f t="shared" si="8"/>
        <v>1E-3</v>
      </c>
      <c r="T33" s="3">
        <f t="shared" si="8"/>
        <v>0.01</v>
      </c>
      <c r="U33" s="3">
        <f t="shared" si="8"/>
        <v>0.02</v>
      </c>
      <c r="V33" s="3" t="str">
        <f t="shared" si="9"/>
        <v>NOT OK</v>
      </c>
      <c r="W33" s="3" t="str">
        <f t="shared" si="10"/>
        <v>OK</v>
      </c>
      <c r="AB33" s="16"/>
      <c r="AC33" s="16"/>
      <c r="AD33" s="16"/>
      <c r="AE33" s="16"/>
      <c r="AF33" s="16"/>
    </row>
    <row r="34" spans="1:32" s="20" customFormat="1" x14ac:dyDescent="0.4">
      <c r="A34" s="33">
        <f>J8</f>
        <v>9</v>
      </c>
      <c r="B34" s="39">
        <v>20</v>
      </c>
      <c r="C34" s="3">
        <f t="shared" si="3"/>
        <v>82</v>
      </c>
      <c r="D34" s="3">
        <f t="shared" si="4"/>
        <v>11.455</v>
      </c>
      <c r="E34" s="3">
        <f t="shared" si="5"/>
        <v>4.3380000000000001</v>
      </c>
      <c r="F34" s="3">
        <f t="shared" si="6"/>
        <v>3.6476000000000002</v>
      </c>
      <c r="G34" s="3">
        <f t="shared" si="2"/>
        <v>1.1200000000000002E-2</v>
      </c>
      <c r="H34" s="3">
        <f t="shared" si="2"/>
        <v>4.5999999999999999E-2</v>
      </c>
      <c r="I34" s="3">
        <f t="shared" si="2"/>
        <v>0.02</v>
      </c>
      <c r="J34" s="3">
        <f t="shared" si="2"/>
        <v>2E-3</v>
      </c>
      <c r="K34" s="3">
        <f t="shared" si="2"/>
        <v>0</v>
      </c>
      <c r="L34" s="3">
        <f t="shared" si="2"/>
        <v>4.4000000000000003E-3</v>
      </c>
      <c r="M34" s="3">
        <f t="shared" si="2"/>
        <v>0.02</v>
      </c>
      <c r="N34" s="3">
        <f t="shared" si="2"/>
        <v>0</v>
      </c>
      <c r="O34" s="3">
        <f t="shared" si="2"/>
        <v>0</v>
      </c>
      <c r="P34" s="3">
        <f t="shared" si="2"/>
        <v>6.8000000000000007</v>
      </c>
      <c r="Q34" s="3">
        <f t="shared" si="7"/>
        <v>10</v>
      </c>
      <c r="R34" s="3">
        <f t="shared" si="8"/>
        <v>1E-3</v>
      </c>
      <c r="S34" s="3">
        <f t="shared" si="8"/>
        <v>1E-3</v>
      </c>
      <c r="T34" s="3">
        <f t="shared" si="8"/>
        <v>0.01</v>
      </c>
      <c r="U34" s="3">
        <f t="shared" si="8"/>
        <v>0.02</v>
      </c>
      <c r="V34" s="3" t="str">
        <f t="shared" si="9"/>
        <v>NOT OK</v>
      </c>
      <c r="W34" s="3" t="str">
        <f t="shared" si="10"/>
        <v>OK</v>
      </c>
      <c r="AB34" s="16"/>
      <c r="AC34" s="16"/>
      <c r="AD34" s="16"/>
      <c r="AE34" s="16"/>
      <c r="AF34" s="16"/>
    </row>
    <row r="35" spans="1:32" s="20" customFormat="1" x14ac:dyDescent="0.4">
      <c r="A35" s="33">
        <f>K8</f>
        <v>10</v>
      </c>
      <c r="B35" s="39">
        <v>20</v>
      </c>
      <c r="C35" s="3">
        <f t="shared" si="3"/>
        <v>82</v>
      </c>
      <c r="D35" s="3">
        <f t="shared" si="4"/>
        <v>11.455</v>
      </c>
      <c r="E35" s="3">
        <f t="shared" si="5"/>
        <v>4.3380000000000001</v>
      </c>
      <c r="F35" s="3">
        <f t="shared" si="6"/>
        <v>3.6476000000000002</v>
      </c>
      <c r="G35" s="3">
        <f t="shared" si="2"/>
        <v>1.1200000000000002E-2</v>
      </c>
      <c r="H35" s="3">
        <f t="shared" si="2"/>
        <v>4.5999999999999999E-2</v>
      </c>
      <c r="I35" s="3">
        <f t="shared" si="2"/>
        <v>0.02</v>
      </c>
      <c r="J35" s="3">
        <f t="shared" si="2"/>
        <v>2E-3</v>
      </c>
      <c r="K35" s="3">
        <f t="shared" si="2"/>
        <v>0</v>
      </c>
      <c r="L35" s="3">
        <f t="shared" si="2"/>
        <v>4.4000000000000003E-3</v>
      </c>
      <c r="M35" s="3">
        <f t="shared" si="2"/>
        <v>0.02</v>
      </c>
      <c r="N35" s="3">
        <f t="shared" si="2"/>
        <v>0</v>
      </c>
      <c r="O35" s="3">
        <f t="shared" si="2"/>
        <v>0</v>
      </c>
      <c r="P35" s="3">
        <f t="shared" si="2"/>
        <v>6.8000000000000007</v>
      </c>
      <c r="Q35" s="3">
        <f t="shared" si="7"/>
        <v>10</v>
      </c>
      <c r="R35" s="3">
        <f t="shared" si="8"/>
        <v>1E-3</v>
      </c>
      <c r="S35" s="3">
        <f t="shared" si="8"/>
        <v>1E-3</v>
      </c>
      <c r="T35" s="3">
        <f t="shared" si="8"/>
        <v>0.01</v>
      </c>
      <c r="U35" s="3">
        <f t="shared" si="8"/>
        <v>0.02</v>
      </c>
      <c r="V35" s="3" t="str">
        <f t="shared" si="9"/>
        <v>NOT OK</v>
      </c>
      <c r="W35" s="3" t="str">
        <f t="shared" si="10"/>
        <v>OK</v>
      </c>
      <c r="AB35" s="16"/>
      <c r="AC35" s="16"/>
      <c r="AD35" s="16"/>
      <c r="AE35" s="16"/>
      <c r="AF35" s="16"/>
    </row>
    <row r="36" spans="1:32" s="20" customFormat="1" x14ac:dyDescent="0.4">
      <c r="A36" s="33">
        <f>L8</f>
        <v>11</v>
      </c>
      <c r="B36" s="39">
        <v>20</v>
      </c>
      <c r="C36" s="3">
        <f t="shared" si="3"/>
        <v>82</v>
      </c>
      <c r="D36" s="3">
        <f t="shared" si="4"/>
        <v>11.455</v>
      </c>
      <c r="E36" s="3">
        <f t="shared" si="5"/>
        <v>4.3380000000000001</v>
      </c>
      <c r="F36" s="3">
        <f t="shared" si="6"/>
        <v>3.6476000000000002</v>
      </c>
      <c r="G36" s="3">
        <f t="shared" si="2"/>
        <v>1.1200000000000002E-2</v>
      </c>
      <c r="H36" s="3">
        <f t="shared" si="2"/>
        <v>4.5999999999999999E-2</v>
      </c>
      <c r="I36" s="3">
        <f t="shared" si="2"/>
        <v>0.02</v>
      </c>
      <c r="J36" s="3">
        <f t="shared" si="2"/>
        <v>2E-3</v>
      </c>
      <c r="K36" s="3">
        <f t="shared" si="2"/>
        <v>0</v>
      </c>
      <c r="L36" s="3">
        <f t="shared" si="2"/>
        <v>4.4000000000000003E-3</v>
      </c>
      <c r="M36" s="3">
        <f t="shared" si="2"/>
        <v>0.02</v>
      </c>
      <c r="N36" s="3">
        <f t="shared" si="2"/>
        <v>0</v>
      </c>
      <c r="O36" s="3">
        <f t="shared" si="2"/>
        <v>0</v>
      </c>
      <c r="P36" s="3">
        <f t="shared" si="2"/>
        <v>6.8000000000000007</v>
      </c>
      <c r="Q36" s="3">
        <f t="shared" si="7"/>
        <v>10</v>
      </c>
      <c r="R36" s="3">
        <f t="shared" si="8"/>
        <v>1E-3</v>
      </c>
      <c r="S36" s="3">
        <f t="shared" si="8"/>
        <v>1E-3</v>
      </c>
      <c r="T36" s="3">
        <f t="shared" si="8"/>
        <v>0.01</v>
      </c>
      <c r="U36" s="3">
        <f t="shared" si="8"/>
        <v>0.02</v>
      </c>
      <c r="V36" s="3" t="str">
        <f t="shared" si="9"/>
        <v>NOT OK</v>
      </c>
      <c r="W36" s="3" t="str">
        <f t="shared" si="10"/>
        <v>OK</v>
      </c>
      <c r="AB36" s="16"/>
      <c r="AC36" s="16"/>
      <c r="AD36" s="16"/>
      <c r="AE36" s="16"/>
      <c r="AF36" s="16"/>
    </row>
    <row r="37" spans="1:32" s="20" customFormat="1" x14ac:dyDescent="0.4">
      <c r="A37" s="33">
        <f>M8</f>
        <v>12</v>
      </c>
      <c r="B37" s="39">
        <v>20</v>
      </c>
      <c r="C37" s="3">
        <f t="shared" si="3"/>
        <v>82</v>
      </c>
      <c r="D37" s="3">
        <f t="shared" si="4"/>
        <v>11.455</v>
      </c>
      <c r="E37" s="3">
        <f t="shared" si="5"/>
        <v>4.3380000000000001</v>
      </c>
      <c r="F37" s="3">
        <f t="shared" si="6"/>
        <v>3.6476000000000002</v>
      </c>
      <c r="G37" s="3">
        <f t="shared" si="2"/>
        <v>1.1200000000000002E-2</v>
      </c>
      <c r="H37" s="3">
        <f t="shared" si="2"/>
        <v>4.5999999999999999E-2</v>
      </c>
      <c r="I37" s="3">
        <f t="shared" si="2"/>
        <v>0.02</v>
      </c>
      <c r="J37" s="3">
        <f t="shared" si="2"/>
        <v>2E-3</v>
      </c>
      <c r="K37" s="3">
        <f t="shared" si="2"/>
        <v>0</v>
      </c>
      <c r="L37" s="3">
        <f t="shared" si="2"/>
        <v>4.4000000000000003E-3</v>
      </c>
      <c r="M37" s="3">
        <f t="shared" si="2"/>
        <v>0.02</v>
      </c>
      <c r="N37" s="3">
        <f t="shared" si="2"/>
        <v>0</v>
      </c>
      <c r="O37" s="3">
        <f t="shared" si="2"/>
        <v>0</v>
      </c>
      <c r="P37" s="3">
        <f t="shared" si="2"/>
        <v>6.8000000000000007</v>
      </c>
      <c r="Q37" s="3">
        <f t="shared" si="7"/>
        <v>10</v>
      </c>
      <c r="R37" s="3">
        <f t="shared" si="8"/>
        <v>1E-3</v>
      </c>
      <c r="S37" s="3">
        <f t="shared" si="8"/>
        <v>1E-3</v>
      </c>
      <c r="T37" s="3">
        <f t="shared" si="8"/>
        <v>0.01</v>
      </c>
      <c r="U37" s="3">
        <f t="shared" si="8"/>
        <v>0.02</v>
      </c>
      <c r="V37" s="3" t="str">
        <f t="shared" si="9"/>
        <v>NOT 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NOT 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NOT 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NOT 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NOT 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NOT 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NOT 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NOT 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NOT OK</v>
      </c>
      <c r="W45" s="3" t="str">
        <f t="shared" si="10"/>
        <v>OK</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NOT 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topLeftCell="B1" zoomScale="85" zoomScaleNormal="85" workbookViewId="0">
      <selection activeCell="H4" sqref="H4:J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'Sun Valley'!C1:E1</f>
        <v>PAN-004575</v>
      </c>
      <c r="D1" s="98"/>
      <c r="E1" s="98"/>
      <c r="F1" s="85" t="s">
        <v>47</v>
      </c>
      <c r="G1" s="85"/>
      <c r="H1" s="99">
        <f>'Sun Valley'!H1:J1</f>
        <v>49.68</v>
      </c>
      <c r="I1" s="99"/>
      <c r="J1" s="99"/>
      <c r="AB1" s="45"/>
      <c r="AC1" s="45"/>
      <c r="AD1" s="45"/>
      <c r="AE1" s="45" t="s">
        <v>91</v>
      </c>
      <c r="AF1" s="45" t="s">
        <v>92</v>
      </c>
    </row>
    <row r="2" spans="1:32" ht="14.15" x14ac:dyDescent="0.35">
      <c r="A2" s="85" t="s">
        <v>106</v>
      </c>
      <c r="B2" s="85"/>
      <c r="C2" s="100" t="str">
        <f>'Sun Valley'!C2:E2</f>
        <v>BB3205KS</v>
      </c>
      <c r="D2" s="98"/>
      <c r="E2" s="98"/>
      <c r="F2" s="85" t="s">
        <v>52</v>
      </c>
      <c r="G2" s="85"/>
      <c r="H2" s="88" t="s">
        <v>118</v>
      </c>
      <c r="I2" s="88"/>
      <c r="J2" s="88"/>
      <c r="AB2" s="46" t="s">
        <v>61</v>
      </c>
      <c r="AC2" s="46" t="s">
        <v>80</v>
      </c>
      <c r="AD2" s="45" t="s">
        <v>88</v>
      </c>
      <c r="AE2" s="45" t="s">
        <v>73</v>
      </c>
      <c r="AF2" s="45">
        <v>8.4</v>
      </c>
    </row>
    <row r="3" spans="1:32" ht="14.15" x14ac:dyDescent="0.35">
      <c r="A3" s="96" t="s">
        <v>44</v>
      </c>
      <c r="B3" s="97"/>
      <c r="C3" s="99" t="str">
        <f>'Sun Valley'!C3:E3</f>
        <v>Whites Recycling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'Sun Valley'!C4:E4</f>
        <v>Little Llan-Llywydd Farm, Cross Ash, Abergavenny</v>
      </c>
      <c r="D4" s="99"/>
      <c r="E4" s="99"/>
      <c r="F4" s="87" t="s">
        <v>1</v>
      </c>
      <c r="G4" s="87"/>
      <c r="H4" s="88" t="s">
        <v>130</v>
      </c>
      <c r="I4" s="88"/>
      <c r="J4" s="88"/>
      <c r="AB4" s="46" t="s">
        <v>57</v>
      </c>
      <c r="AC4" s="47" t="s">
        <v>82</v>
      </c>
      <c r="AD4" s="45" t="s">
        <v>90</v>
      </c>
      <c r="AE4" s="45" t="s">
        <v>75</v>
      </c>
      <c r="AF4" s="45">
        <v>8.8000000000000007</v>
      </c>
    </row>
    <row r="5" spans="1:32" ht="14.15" x14ac:dyDescent="0.35">
      <c r="A5" s="85" t="s">
        <v>51</v>
      </c>
      <c r="B5" s="85"/>
      <c r="C5" s="99" t="str">
        <f>'Sun Valley'!C5:E5</f>
        <v>Rohini Sawant</v>
      </c>
      <c r="D5" s="99"/>
      <c r="E5" s="99"/>
      <c r="F5" s="85" t="s">
        <v>45</v>
      </c>
      <c r="G5" s="85"/>
      <c r="H5" s="88">
        <v>4.9800000000000004</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'Sun Valley'!C8</f>
        <v>1</v>
      </c>
      <c r="D8" s="56">
        <f>'Sun Valley'!D8</f>
        <v>2</v>
      </c>
      <c r="E8" s="56">
        <f>'Sun Valley'!E8</f>
        <v>3</v>
      </c>
      <c r="F8" s="56">
        <f>'Sun Valley'!F8</f>
        <v>5</v>
      </c>
      <c r="G8" s="56">
        <f>'Sun Valley'!G8</f>
        <v>6</v>
      </c>
      <c r="H8" s="56">
        <f>'Sun Valley'!H8</f>
        <v>7</v>
      </c>
      <c r="I8" s="56">
        <f>'Sun Valley'!I8</f>
        <v>8</v>
      </c>
      <c r="J8" s="56">
        <f>'Sun Valley'!J8</f>
        <v>9</v>
      </c>
      <c r="K8" s="56">
        <f>'Sun Valley'!K8</f>
        <v>10</v>
      </c>
      <c r="L8" s="56">
        <f>'Sun Valley'!L8</f>
        <v>11</v>
      </c>
      <c r="M8" s="56">
        <f>'Sun Valley'!M8</f>
        <v>12</v>
      </c>
      <c r="N8" s="56">
        <f>'Sun Valley'!N8</f>
        <v>0</v>
      </c>
      <c r="O8" s="56">
        <f>'Sun Valley'!O8</f>
        <v>0</v>
      </c>
      <c r="P8" s="56">
        <f>'Sun Valley'!P8</f>
        <v>0</v>
      </c>
      <c r="Q8" s="56">
        <f>'Sun Valley'!Q8</f>
        <v>0</v>
      </c>
      <c r="R8" s="56">
        <f>'Sun Valley'!R8</f>
        <v>0</v>
      </c>
      <c r="S8" s="56">
        <f>'Sun Valley'!S8</f>
        <v>0</v>
      </c>
      <c r="T8" s="56">
        <f>'Sun Valley'!T8</f>
        <v>0</v>
      </c>
      <c r="U8" s="56">
        <f>'Sun Valley'!U8</f>
        <v>0</v>
      </c>
      <c r="V8" s="56">
        <f>'Sun Valley'!V8</f>
        <v>0</v>
      </c>
      <c r="AB8" s="52"/>
      <c r="AC8" s="51"/>
      <c r="AD8" s="45"/>
      <c r="AE8" s="45" t="s">
        <v>98</v>
      </c>
      <c r="AF8" s="45">
        <v>2.1</v>
      </c>
    </row>
    <row r="9" spans="1:32" ht="14.15" x14ac:dyDescent="0.35">
      <c r="A9" s="85" t="s">
        <v>3</v>
      </c>
      <c r="B9" s="85"/>
      <c r="C9" s="56" t="str">
        <f>'Sun Valley'!C9</f>
        <v>M</v>
      </c>
      <c r="D9" s="56" t="str">
        <f>'Sun Valley'!D9</f>
        <v>M</v>
      </c>
      <c r="E9" s="56" t="str">
        <f>'Sun Valley'!E9</f>
        <v>M</v>
      </c>
      <c r="F9" s="56" t="str">
        <f>'Sun Valley'!F9</f>
        <v>M</v>
      </c>
      <c r="G9" s="56">
        <f>'Sun Valley'!G9</f>
        <v>1</v>
      </c>
      <c r="H9" s="56" t="str">
        <f>'Sun Valley'!H9</f>
        <v>M</v>
      </c>
      <c r="I9" s="56" t="str">
        <f>'Sun Valley'!I9</f>
        <v>M</v>
      </c>
      <c r="J9" s="56" t="str">
        <f>'Sun Valley'!J9</f>
        <v>M</v>
      </c>
      <c r="K9" s="56">
        <f>'Sun Valley'!K9</f>
        <v>1</v>
      </c>
      <c r="L9" s="56" t="str">
        <f>'Sun Valley'!L9</f>
        <v>M</v>
      </c>
      <c r="M9" s="56" t="str">
        <f>'Sun Valley'!M9</f>
        <v>M</v>
      </c>
      <c r="N9" s="56">
        <f>'Sun Valley'!N9</f>
        <v>0</v>
      </c>
      <c r="O9" s="56">
        <f>'Sun Valley'!O9</f>
        <v>0</v>
      </c>
      <c r="P9" s="56">
        <f>'Sun Valley'!P9</f>
        <v>0</v>
      </c>
      <c r="Q9" s="56">
        <f>'Sun Valley'!Q9</f>
        <v>0</v>
      </c>
      <c r="R9" s="56">
        <f>'Sun Valley'!R9</f>
        <v>0</v>
      </c>
      <c r="S9" s="56">
        <f>'Sun Valley'!S9</f>
        <v>0</v>
      </c>
      <c r="T9" s="56">
        <f>'Sun Valley'!T9</f>
        <v>0</v>
      </c>
      <c r="U9" s="56">
        <f>'Sun Valley'!U9</f>
        <v>0</v>
      </c>
      <c r="V9" s="56">
        <f>'Sun Valley'!V9</f>
        <v>0</v>
      </c>
      <c r="AB9" s="46"/>
      <c r="AC9" s="51"/>
      <c r="AD9" s="45"/>
      <c r="AE9" s="45" t="s">
        <v>77</v>
      </c>
      <c r="AF9" s="45">
        <v>5.9</v>
      </c>
    </row>
    <row r="10" spans="1:32" ht="14.15" x14ac:dyDescent="0.35">
      <c r="A10" s="85" t="s">
        <v>4</v>
      </c>
      <c r="B10" s="85"/>
      <c r="C10" s="56">
        <f>'Sun Valley'!C10</f>
        <v>5.46</v>
      </c>
      <c r="D10" s="56">
        <f>'Sun Valley'!D10</f>
        <v>5.36</v>
      </c>
      <c r="E10" s="56">
        <f>'Sun Valley'!E10</f>
        <v>5.18</v>
      </c>
      <c r="F10" s="56">
        <f>'Sun Valley'!F10</f>
        <v>5.54</v>
      </c>
      <c r="G10" s="56">
        <f>'Sun Valley'!G10</f>
        <v>5.51</v>
      </c>
      <c r="H10" s="56">
        <f>'Sun Valley'!H10</f>
        <v>5.54</v>
      </c>
      <c r="I10" s="56">
        <f>'Sun Valley'!I10</f>
        <v>5.63</v>
      </c>
      <c r="J10" s="56">
        <f>'Sun Valley'!J10</f>
        <v>5.61</v>
      </c>
      <c r="K10" s="56">
        <f>'Sun Valley'!K10</f>
        <v>5.58</v>
      </c>
      <c r="L10" s="56">
        <f>'Sun Valley'!L10</f>
        <v>5.65</v>
      </c>
      <c r="M10" s="56">
        <f>'Sun Valley'!M10</f>
        <v>5.66</v>
      </c>
      <c r="N10" s="56">
        <f>'Sun Valley'!N10</f>
        <v>0</v>
      </c>
      <c r="O10" s="56">
        <f>'Sun Valley'!O10</f>
        <v>0</v>
      </c>
      <c r="P10" s="56">
        <f>'Sun Valley'!P10</f>
        <v>0</v>
      </c>
      <c r="Q10" s="56">
        <f>'Sun Valley'!Q10</f>
        <v>0</v>
      </c>
      <c r="R10" s="56">
        <f>'Sun Valley'!R10</f>
        <v>0</v>
      </c>
      <c r="S10" s="56">
        <f>'Sun Valley'!S10</f>
        <v>0</v>
      </c>
      <c r="T10" s="56">
        <f>'Sun Valley'!T10</f>
        <v>0</v>
      </c>
      <c r="U10" s="56">
        <f>'Sun Valley'!U10</f>
        <v>0</v>
      </c>
      <c r="V10" s="56">
        <f>'Sun Valley'!V10</f>
        <v>0</v>
      </c>
      <c r="AB10" s="46"/>
      <c r="AC10" s="51"/>
      <c r="AD10" s="45"/>
      <c r="AE10" s="45" t="s">
        <v>78</v>
      </c>
      <c r="AF10" s="45">
        <v>1.4</v>
      </c>
    </row>
    <row r="11" spans="1:32" x14ac:dyDescent="0.4">
      <c r="A11" s="85" t="s">
        <v>5</v>
      </c>
      <c r="B11" s="85"/>
      <c r="C11" s="56">
        <f>'Sun Valley'!C11</f>
        <v>0</v>
      </c>
      <c r="D11" s="56">
        <f>'Sun Valley'!D11</f>
        <v>0</v>
      </c>
      <c r="E11" s="56">
        <f>'Sun Valley'!E11</f>
        <v>0</v>
      </c>
      <c r="F11" s="56">
        <f>'Sun Valley'!F11</f>
        <v>0</v>
      </c>
      <c r="G11" s="56">
        <f>'Sun Valley'!G11</f>
        <v>0</v>
      </c>
      <c r="H11" s="56">
        <f>'Sun Valley'!H11</f>
        <v>0</v>
      </c>
      <c r="I11" s="56">
        <f>'Sun Valley'!I11</f>
        <v>0</v>
      </c>
      <c r="J11" s="56">
        <f>'Sun Valley'!J11</f>
        <v>0</v>
      </c>
      <c r="K11" s="56">
        <f>'Sun Valley'!K11</f>
        <v>0</v>
      </c>
      <c r="L11" s="56">
        <f>'Sun Valley'!L11</f>
        <v>0</v>
      </c>
      <c r="M11" s="56">
        <f>'Sun Valley'!M11</f>
        <v>0</v>
      </c>
      <c r="N11" s="56">
        <f>'Sun Valley'!N11</f>
        <v>0</v>
      </c>
      <c r="O11" s="56">
        <f>'Sun Valley'!O11</f>
        <v>0</v>
      </c>
      <c r="P11" s="56">
        <f>'Sun Valley'!P11</f>
        <v>0</v>
      </c>
      <c r="Q11" s="56">
        <f>'Sun Valley'!Q11</f>
        <v>0</v>
      </c>
      <c r="R11" s="56">
        <f>'Sun Valley'!R11</f>
        <v>0</v>
      </c>
      <c r="S11" s="56">
        <f>'Sun Valley'!S11</f>
        <v>0</v>
      </c>
      <c r="T11" s="56">
        <f>'Sun Valley'!T11</f>
        <v>0</v>
      </c>
      <c r="U11" s="56">
        <f>'Sun Valley'!U11</f>
        <v>0</v>
      </c>
      <c r="V11" s="56">
        <f>'Sun Valley'!V11</f>
        <v>0</v>
      </c>
      <c r="AB11" s="12"/>
      <c r="AC11" s="12"/>
      <c r="AD11" s="12"/>
      <c r="AE11" s="12"/>
      <c r="AF11" s="12"/>
    </row>
    <row r="12" spans="1:32" ht="14.15" x14ac:dyDescent="0.35">
      <c r="A12" s="85" t="s">
        <v>6</v>
      </c>
      <c r="B12" s="85"/>
      <c r="C12" s="56">
        <f>'Sun Valley'!C12</f>
        <v>0</v>
      </c>
      <c r="D12" s="56">
        <f>'Sun Valley'!D12</f>
        <v>0</v>
      </c>
      <c r="E12" s="56">
        <f>'Sun Valley'!E12</f>
        <v>0</v>
      </c>
      <c r="F12" s="56">
        <f>'Sun Valley'!F12</f>
        <v>0</v>
      </c>
      <c r="G12" s="56">
        <f>'Sun Valley'!G12</f>
        <v>0</v>
      </c>
      <c r="H12" s="56">
        <f>'Sun Valley'!H12</f>
        <v>0</v>
      </c>
      <c r="I12" s="56">
        <f>'Sun Valley'!I12</f>
        <v>0</v>
      </c>
      <c r="J12" s="56">
        <f>'Sun Valley'!J12</f>
        <v>0</v>
      </c>
      <c r="K12" s="56">
        <f>'Sun Valley'!K12</f>
        <v>0</v>
      </c>
      <c r="L12" s="56">
        <f>'Sun Valley'!L12</f>
        <v>0</v>
      </c>
      <c r="M12" s="56">
        <f>'Sun Valley'!M12</f>
        <v>0</v>
      </c>
      <c r="N12" s="56">
        <f>'Sun Valley'!N12</f>
        <v>0</v>
      </c>
      <c r="O12" s="56">
        <f>'Sun Valley'!O12</f>
        <v>0</v>
      </c>
      <c r="P12" s="56">
        <f>'Sun Valley'!P12</f>
        <v>0</v>
      </c>
      <c r="Q12" s="56">
        <f>'Sun Valley'!Q12</f>
        <v>0</v>
      </c>
      <c r="R12" s="56">
        <f>'Sun Valley'!R12</f>
        <v>0</v>
      </c>
      <c r="S12" s="56">
        <f>'Sun Valley'!S12</f>
        <v>0</v>
      </c>
      <c r="T12" s="56">
        <f>'Sun Valley'!T12</f>
        <v>0</v>
      </c>
      <c r="U12" s="56">
        <f>'Sun Valley'!U12</f>
        <v>0</v>
      </c>
      <c r="V12" s="56">
        <f>'Sun Valley'!V12</f>
        <v>0</v>
      </c>
      <c r="AB12" s="46"/>
      <c r="AC12" s="51"/>
      <c r="AD12" s="45"/>
      <c r="AE12" s="45"/>
      <c r="AF12" s="45"/>
    </row>
    <row r="13" spans="1:32" ht="14.15" x14ac:dyDescent="0.35">
      <c r="A13" s="85" t="s">
        <v>7</v>
      </c>
      <c r="B13" s="85"/>
      <c r="C13" s="56">
        <f>'Sun Valley'!C13</f>
        <v>2</v>
      </c>
      <c r="D13" s="56">
        <f>'Sun Valley'!D13</f>
        <v>2</v>
      </c>
      <c r="E13" s="56">
        <f>'Sun Valley'!E13</f>
        <v>2</v>
      </c>
      <c r="F13" s="56">
        <f>'Sun Valley'!F13</f>
        <v>2</v>
      </c>
      <c r="G13" s="56">
        <f>'Sun Valley'!G13</f>
        <v>2</v>
      </c>
      <c r="H13" s="56">
        <f>'Sun Valley'!H13</f>
        <v>2</v>
      </c>
      <c r="I13" s="56">
        <f>'Sun Valley'!I13</f>
        <v>2</v>
      </c>
      <c r="J13" s="56">
        <f>'Sun Valley'!J13</f>
        <v>2</v>
      </c>
      <c r="K13" s="56">
        <f>'Sun Valley'!K13</f>
        <v>2</v>
      </c>
      <c r="L13" s="56">
        <f>'Sun Valley'!L13</f>
        <v>2</v>
      </c>
      <c r="M13" s="56">
        <f>'Sun Valley'!M13</f>
        <v>2</v>
      </c>
      <c r="N13" s="56">
        <f>'Sun Valley'!N13</f>
        <v>0</v>
      </c>
      <c r="O13" s="56">
        <f>'Sun Valley'!O13</f>
        <v>0</v>
      </c>
      <c r="P13" s="56">
        <f>'Sun Valley'!P13</f>
        <v>0</v>
      </c>
      <c r="Q13" s="56">
        <f>'Sun Valley'!Q13</f>
        <v>0</v>
      </c>
      <c r="R13" s="56">
        <f>'Sun Valley'!R13</f>
        <v>0</v>
      </c>
      <c r="S13" s="56">
        <f>'Sun Valley'!S13</f>
        <v>0</v>
      </c>
      <c r="T13" s="56">
        <f>'Sun Valley'!T13</f>
        <v>0</v>
      </c>
      <c r="U13" s="56">
        <f>'Sun Valley'!U13</f>
        <v>0</v>
      </c>
      <c r="V13" s="56">
        <f>'Sun Valley'!V13</f>
        <v>0</v>
      </c>
      <c r="AB13" s="46"/>
      <c r="AC13" s="51"/>
      <c r="AD13" s="45"/>
      <c r="AE13" s="45"/>
      <c r="AF13" s="45"/>
    </row>
    <row r="14" spans="1:32" x14ac:dyDescent="0.4">
      <c r="A14" s="95" t="s">
        <v>8</v>
      </c>
      <c r="B14" s="95"/>
      <c r="C14" s="57" t="str">
        <f>'Sun Valley'!C14</f>
        <v>Grass Silage (25% DM)</v>
      </c>
      <c r="D14" s="57" t="str">
        <f>'Sun Valley'!D14</f>
        <v>Grass Silage (25% DM)</v>
      </c>
      <c r="E14" s="57" t="str">
        <f>'Sun Valley'!E14</f>
        <v>Grass Silage (25% DM)</v>
      </c>
      <c r="F14" s="57" t="str">
        <f>'Sun Valley'!F14</f>
        <v>Grass Silage (25% DM)</v>
      </c>
      <c r="G14" s="57" t="str">
        <f>'Sun Valley'!G14</f>
        <v>Grass Silage (25% DM)</v>
      </c>
      <c r="H14" s="57" t="str">
        <f>'Sun Valley'!H14</f>
        <v>Maize</v>
      </c>
      <c r="I14" s="57" t="str">
        <f>'Sun Valley'!I14</f>
        <v>Grass Silage (25% DM)</v>
      </c>
      <c r="J14" s="57" t="str">
        <f>'Sun Valley'!J14</f>
        <v>Grass Silage (25% DM)</v>
      </c>
      <c r="K14" s="57" t="str">
        <f>'Sun Valley'!K14</f>
        <v>Spring wheat/barley</v>
      </c>
      <c r="L14" s="57" t="str">
        <f>'Sun Valley'!L14</f>
        <v>Grass Silage (25% DM)</v>
      </c>
      <c r="M14" s="57" t="str">
        <f>'Sun Valley'!M14</f>
        <v>Grass Silage (25% DM)</v>
      </c>
      <c r="N14" s="57">
        <f>'Sun Valley'!N14</f>
        <v>0</v>
      </c>
      <c r="O14" s="57">
        <f>'Sun Valley'!O14</f>
        <v>0</v>
      </c>
      <c r="P14" s="57">
        <f>'Sun Valley'!P14</f>
        <v>0</v>
      </c>
      <c r="Q14" s="57">
        <f>'Sun Valley'!Q14</f>
        <v>0</v>
      </c>
      <c r="R14" s="57">
        <f>'Sun Valley'!R14</f>
        <v>0</v>
      </c>
      <c r="S14" s="57">
        <f>'Sun Valley'!S14</f>
        <v>0</v>
      </c>
      <c r="T14" s="57">
        <f>'Sun Valley'!T14</f>
        <v>0</v>
      </c>
      <c r="U14" s="57">
        <f>'Sun Valley'!U14</f>
        <v>0</v>
      </c>
      <c r="V14" s="57">
        <f>'Sun Valley'!V14</f>
        <v>0</v>
      </c>
    </row>
    <row r="15" spans="1:32" x14ac:dyDescent="0.4">
      <c r="A15" s="87" t="s">
        <v>9</v>
      </c>
      <c r="B15" s="87"/>
      <c r="C15" s="56">
        <f>'Sun Valley'!C15</f>
        <v>40</v>
      </c>
      <c r="D15" s="56">
        <f>'Sun Valley'!D15</f>
        <v>40</v>
      </c>
      <c r="E15" s="56">
        <f>'Sun Valley'!E15</f>
        <v>40</v>
      </c>
      <c r="F15" s="56">
        <f>'Sun Valley'!F15</f>
        <v>40</v>
      </c>
      <c r="G15" s="56">
        <f>'Sun Valley'!G15</f>
        <v>40</v>
      </c>
      <c r="H15" s="56">
        <f>'Sun Valley'!H15</f>
        <v>40</v>
      </c>
      <c r="I15" s="56">
        <f>'Sun Valley'!I15</f>
        <v>40</v>
      </c>
      <c r="J15" s="56">
        <f>'Sun Valley'!J15</f>
        <v>40</v>
      </c>
      <c r="K15" s="56">
        <f>'Sun Valley'!K15</f>
        <v>6</v>
      </c>
      <c r="L15" s="56">
        <f>'Sun Valley'!L15</f>
        <v>40</v>
      </c>
      <c r="M15" s="56">
        <f>'Sun Valley'!M15</f>
        <v>40</v>
      </c>
      <c r="N15" s="56">
        <f>'Sun Valley'!N15</f>
        <v>0</v>
      </c>
      <c r="O15" s="56">
        <f>'Sun Valley'!O15</f>
        <v>0</v>
      </c>
      <c r="P15" s="56">
        <f>'Sun Valley'!P15</f>
        <v>0</v>
      </c>
      <c r="Q15" s="56">
        <f>'Sun Valley'!Q15</f>
        <v>0</v>
      </c>
      <c r="R15" s="56">
        <f>'Sun Valley'!R15</f>
        <v>0</v>
      </c>
      <c r="S15" s="56">
        <f>'Sun Valley'!S15</f>
        <v>0</v>
      </c>
      <c r="T15" s="56">
        <f>'Sun Valley'!T15</f>
        <v>0</v>
      </c>
      <c r="U15" s="56">
        <f>'Sun Valley'!U15</f>
        <v>0</v>
      </c>
      <c r="V15" s="56">
        <f>'Sun Valley'!V15</f>
        <v>0</v>
      </c>
    </row>
    <row r="16" spans="1:32" x14ac:dyDescent="0.4">
      <c r="A16" s="95" t="s">
        <v>46</v>
      </c>
      <c r="B16" s="95"/>
      <c r="C16" s="57" t="str">
        <f>'Sun Valley'!C16</f>
        <v>Medium/Clay</v>
      </c>
      <c r="D16" s="57" t="str">
        <f>'Sun Valley'!D16</f>
        <v>Medium/Clay</v>
      </c>
      <c r="E16" s="57" t="str">
        <f>'Sun Valley'!E16</f>
        <v>Medium/Clay</v>
      </c>
      <c r="F16" s="57" t="str">
        <f>'Sun Valley'!F16</f>
        <v>Medium/Clay</v>
      </c>
      <c r="G16" s="57" t="str">
        <f>'Sun Valley'!G16</f>
        <v>Medium/Clay</v>
      </c>
      <c r="H16" s="57" t="str">
        <f>'Sun Valley'!H16</f>
        <v>Medium/Clay</v>
      </c>
      <c r="I16" s="57" t="str">
        <f>'Sun Valley'!I16</f>
        <v>Medium/Clay</v>
      </c>
      <c r="J16" s="57" t="str">
        <f>'Sun Valley'!J16</f>
        <v>Medium/Clay</v>
      </c>
      <c r="K16" s="57" t="str">
        <f>'Sun Valley'!K16</f>
        <v>Medium/Clay</v>
      </c>
      <c r="L16" s="57" t="str">
        <f>'Sun Valley'!L16</f>
        <v>Medium/Clay</v>
      </c>
      <c r="M16" s="57" t="str">
        <f>'Sun Valley'!M16</f>
        <v>Medium/Clay</v>
      </c>
      <c r="N16" s="57">
        <f>'Sun Valley'!N16</f>
        <v>0</v>
      </c>
      <c r="O16" s="57">
        <f>'Sun Valley'!O16</f>
        <v>0</v>
      </c>
      <c r="P16" s="57">
        <f>'Sun Valley'!P16</f>
        <v>0</v>
      </c>
      <c r="Q16" s="57">
        <f>'Sun Valley'!Q16</f>
        <v>0</v>
      </c>
      <c r="R16" s="57">
        <f>'Sun Valley'!R16</f>
        <v>0</v>
      </c>
      <c r="S16" s="57">
        <f>'Sun Valley'!S16</f>
        <v>0</v>
      </c>
      <c r="T16" s="57">
        <f>'Sun Valley'!T16</f>
        <v>0</v>
      </c>
      <c r="U16" s="57">
        <f>'Sun Valley'!U16</f>
        <v>0</v>
      </c>
      <c r="V16" s="57">
        <f>'Sun Valley'!V16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68</v>
      </c>
      <c r="E17" s="42">
        <f t="shared" si="0"/>
        <v>68</v>
      </c>
      <c r="F17" s="42">
        <f t="shared" si="0"/>
        <v>68</v>
      </c>
      <c r="G17" s="42">
        <f t="shared" si="0"/>
        <v>68</v>
      </c>
      <c r="H17" s="42">
        <f t="shared" si="0"/>
        <v>56</v>
      </c>
      <c r="I17" s="42">
        <f t="shared" si="0"/>
        <v>68</v>
      </c>
      <c r="J17" s="42">
        <f t="shared" si="0"/>
        <v>68</v>
      </c>
      <c r="K17" s="42">
        <f t="shared" si="0"/>
        <v>51.599999999999994</v>
      </c>
      <c r="L17" s="42">
        <f t="shared" si="0"/>
        <v>68</v>
      </c>
      <c r="M17" s="42">
        <f t="shared" si="0"/>
        <v>68</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144.333</v>
      </c>
      <c r="D18" s="43">
        <f>$D28</f>
        <v>57.733199999999997</v>
      </c>
      <c r="E18" s="43">
        <f>$D29</f>
        <v>57.733199999999997</v>
      </c>
      <c r="F18" s="43">
        <f>$D30</f>
        <v>57.733199999999997</v>
      </c>
      <c r="G18" s="43">
        <f>$D31</f>
        <v>57.733199999999997</v>
      </c>
      <c r="H18" s="43">
        <f>$D32</f>
        <v>57.733199999999997</v>
      </c>
      <c r="I18" s="43">
        <f>$D33</f>
        <v>57.733199999999997</v>
      </c>
      <c r="J18" s="43">
        <f>$D34</f>
        <v>57.733199999999997</v>
      </c>
      <c r="K18" s="43">
        <f>$D35</f>
        <v>57.733199999999997</v>
      </c>
      <c r="L18" s="43">
        <f>$D36</f>
        <v>57.733199999999997</v>
      </c>
      <c r="M18" s="43">
        <f>$D37</f>
        <v>57.733199999999997</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76.332999999999998</v>
      </c>
      <c r="D19" s="43">
        <f t="shared" ref="D19:V19" si="1">D18-D17</f>
        <v>-10.266800000000003</v>
      </c>
      <c r="E19" s="43">
        <f t="shared" si="1"/>
        <v>-10.266800000000003</v>
      </c>
      <c r="F19" s="43">
        <f t="shared" si="1"/>
        <v>-10.266800000000003</v>
      </c>
      <c r="G19" s="43">
        <f t="shared" si="1"/>
        <v>-10.266800000000003</v>
      </c>
      <c r="H19" s="43">
        <f t="shared" si="1"/>
        <v>1.7331999999999965</v>
      </c>
      <c r="I19" s="43">
        <f t="shared" si="1"/>
        <v>-10.266800000000003</v>
      </c>
      <c r="J19" s="43">
        <f t="shared" si="1"/>
        <v>-10.266800000000003</v>
      </c>
      <c r="K19" s="43">
        <f t="shared" si="1"/>
        <v>6.1332000000000022</v>
      </c>
      <c r="L19" s="43">
        <f t="shared" si="1"/>
        <v>-10.266800000000003</v>
      </c>
      <c r="M19" s="43">
        <f t="shared" si="1"/>
        <v>-10.266800000000003</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INCREASE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INCREASE</v>
      </c>
      <c r="I20" s="44" t="str">
        <f>IF($B33="","",IF(I$19&gt;=0,"INCREASE","DECREASE"))</f>
        <v>DECREASE</v>
      </c>
      <c r="J20" s="44" t="str">
        <f>IF($B34="","",IF(J$19&gt;=0,"INCREASE","DECREASE"))</f>
        <v>DECREASE</v>
      </c>
      <c r="K20" s="44" t="str">
        <f>IF($B35="","",IF(K$19&gt;=0,"INCREASE","DECREASE"))</f>
        <v>INCREASE</v>
      </c>
      <c r="L20" s="44" t="str">
        <f>IF($B36="","",IF(L$19&gt;=0,"INCREASE","DECREASE"))</f>
        <v>DECREASE</v>
      </c>
      <c r="M20" s="44" t="str">
        <f>IF($B37="","",IF(M$19&gt;=0,"INCREASE","DECREASE"))</f>
        <v>DECREASE</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59</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c r="C24" s="40">
        <v>1300</v>
      </c>
      <c r="D24" s="40">
        <v>630</v>
      </c>
      <c r="E24" s="40">
        <v>410</v>
      </c>
      <c r="F24" s="40">
        <v>140</v>
      </c>
      <c r="G24" s="40">
        <v>1</v>
      </c>
      <c r="H24" s="40">
        <v>1.2</v>
      </c>
      <c r="I24" s="40">
        <v>1</v>
      </c>
      <c r="J24" s="40">
        <v>0.1</v>
      </c>
      <c r="K24" s="1"/>
      <c r="L24" s="40">
        <v>1</v>
      </c>
      <c r="M24" s="40">
        <v>1</v>
      </c>
      <c r="N24" s="40"/>
      <c r="O24" s="40"/>
      <c r="P24" s="40">
        <v>72</v>
      </c>
      <c r="Q24" s="40">
        <v>120</v>
      </c>
      <c r="R24" s="40">
        <v>0.05</v>
      </c>
      <c r="S24" s="40">
        <v>0.05</v>
      </c>
      <c r="T24" s="40">
        <v>0.5</v>
      </c>
      <c r="U24" s="40">
        <v>1</v>
      </c>
      <c r="V24" s="40">
        <v>2480</v>
      </c>
      <c r="W24" s="40">
        <v>7.0000000000000001E-3</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1</v>
      </c>
      <c r="B27" s="39">
        <v>100</v>
      </c>
      <c r="C27" s="3">
        <f>IF(C$23="%w/w SAR",((C$24*10)*$B27),IF(C$23="%w/w DM",(((C$24*10)*($B$24/100))*$B27),IF(C$23="kg/t SAR",(C$24*$B27),IF(C$23="kg/t DM",((C$24*($B$24/100))*$B27),IF(C$23="mg/kg SAR",((C$24*0.001)*$B27),IF(C$23="mg/kg DM",(((C$24*0.001)*($B$24/100))*$B27),0))))))</f>
        <v>130</v>
      </c>
      <c r="D27" s="3">
        <f>(IF(D$23="%w/w SAR",((D$24*10)*$B27),IF(D$23="%w/w DM",(((D$24*10)*($B$24/100))*$B27),IF(D$23="kg/t SAR",(D$24*$B27),IF(D$23="kg/t DM",((D$24*($B$24/100))*$B27),IF(D$23="mg/kg SAR",((D$24*0.001)*$B27),IF(D$23="mg/kg DM",(((D$24*0.001)*($B$24/100))*$B27),"0")))))))*2.291</f>
        <v>144.333</v>
      </c>
      <c r="E27" s="3">
        <f>(IF(E$23="%w/w SAR",((E$24*10)*$B27),IF(E$23="%w/w DM",(((E$24*10)*($B$24/100))*$B27),IF(E$23="kg/t SAR",(E$24*$B27),IF(E$23="kg/t DM",((E$24*($B$24/100))*$B27),IF(E$23="mg/kg SAR",((E$24*0.001)*$B27),IF(E$23="mg/kg DM",(((E$24*0.001)*($B$24/100))*$B27),"0")))))))*1.205</f>
        <v>49.405000000000001</v>
      </c>
      <c r="F27" s="3">
        <f>(IF(F$23="%w/w SAR",((F$24*10)*$B27),IF(F$23="%w/w DM",(((F$24*10)*($B$24/100))*$B27),IF(F$23="kg/t SAR",(F$24*$B27),IF(F$23="kg/t DM",((F$24*($B$24/100))*$B27),IF(F$23="mg/kg SAR",((F$24*0.001)*$B27),IF(F$23="mg/kg DM",(((F$24*0.001)*($B$24/100))*$B27),"0")))))))*1.658</f>
        <v>23.212000000000003</v>
      </c>
      <c r="G27" s="3">
        <f t="shared" ref="G27:P42" si="2">IF(G$23="%w/w SAR",((G$24*10)*$B27),IF(G$23="%w/w DM",(((G$24*10)*($B$24/100))*$B27),IF(G$23="kg/t SAR",(G$24*$B27),IF(G$23="kg/t DM",((G$24*($B$24/100))*$B27),IF(G$23="mg/kg SAR",((G$24*0.001)*$B27),IF(G$23="mg/kg DM",(((G$24*0.001)*($B$24/100))*$B27),0))))))</f>
        <v>0.1</v>
      </c>
      <c r="H27" s="3">
        <f t="shared" si="2"/>
        <v>0.12</v>
      </c>
      <c r="I27" s="3">
        <f t="shared" si="2"/>
        <v>0.1</v>
      </c>
      <c r="J27" s="3">
        <f t="shared" si="2"/>
        <v>0.01</v>
      </c>
      <c r="K27" s="3">
        <f t="shared" si="2"/>
        <v>0</v>
      </c>
      <c r="L27" s="3">
        <f t="shared" si="2"/>
        <v>0.1</v>
      </c>
      <c r="M27" s="3">
        <f t="shared" si="2"/>
        <v>0.1</v>
      </c>
      <c r="N27" s="3">
        <f t="shared" si="2"/>
        <v>0</v>
      </c>
      <c r="O27" s="3">
        <f t="shared" si="2"/>
        <v>0</v>
      </c>
      <c r="P27" s="3">
        <f t="shared" si="2"/>
        <v>7.2000000000000011</v>
      </c>
      <c r="Q27" s="3">
        <f>(IF(Q$23="%w/w SAR",((Q$24*10)*$B27),IF(Q$23="%w/w DM",(((Q$24*10)*($B$24/100))*$B27),IF(Q$23="kg/t SAR",(Q$24*$B27),IF(Q$23="kg/t DM",((Q$24*($B$24/100))*$B27),IF(Q$23="mg/kg SAR",((Q$24*0.001)*$B27),IF(Q$23="mg/kg DM",(((Q$24*0.001)*($B$24/100))*$B27),0)))))))*2.5</f>
        <v>30</v>
      </c>
      <c r="R27" s="3">
        <f>IF(R$23="%w/w SAR",((R$24*10)*$B27),IF(R$23="%w/w DM",(((R$24*10)*($B$24/100))*$B27),IF(R$23="kg/t SAR",(R$24*$B27),IF(R$23="kg/t DM",((R$24*($B$24/100))*$B27),IF(R$23="mg/kg SAR",((R$24*0.001)*$B27),IF(R$23="mg/kg DM",(((R$24*0.001)*($B$24/100))*$B27),0))))))</f>
        <v>5.0000000000000001E-3</v>
      </c>
      <c r="S27" s="3">
        <f>IF(S$23="%w/w SAR",((S$24*10)*$B27),IF(S$23="%w/w DM",(((S$24*10)*($B$24/100))*$B27),IF(S$23="kg/t SAR",(S$24*$B27),IF(S$23="kg/t DM",((S$24*($B$24/100))*$B27),IF(S$23="mg/kg SAR",((S$24*0.001)*$B27),IF(S$23="mg/kg DM",(((S$24*0.001)*($B$24/100))*$B27),0))))))</f>
        <v>5.0000000000000001E-3</v>
      </c>
      <c r="T27" s="3">
        <f>IF(T$23="%w/w SAR",((T$24*10)*$B27),IF(T$23="%w/w DM",(((T$24*10)*($B$24/100))*$B27),IF(T$23="kg/t SAR",(T$24*$B27),IF(T$23="kg/t DM",((T$24*($B$24/100))*$B27),IF(T$23="mg/kg SAR",((T$24*0.001)*$B27),IF(T$23="mg/kg DM",(((T$24*0.001)*($B$24/100))*$B27),0))))))</f>
        <v>0.05</v>
      </c>
      <c r="U27" s="3">
        <f>IF(U$23="%w/w SAR",((U$24*10)*$B27),IF(U$23="%w/w DM",(((U$24*10)*($B$24/100))*$B27),IF(U$23="kg/t SAR",(U$24*$B27),IF(U$23="kg/t DM",((U$24*($B$24/100))*$B27),IF(U$23="mg/kg SAR",((U$24*0.001)*$B27),IF(U$23="mg/kg DM",(((U$24*0.001)*($B$24/100))*$B27),0))))))</f>
        <v>0.1</v>
      </c>
      <c r="V27" s="3" t="str">
        <f>IF($V$24="",0,IF($V$24&gt;5000,"NOT OK","OK"))</f>
        <v>OK</v>
      </c>
      <c r="W27" s="3" t="str">
        <f>IF($W$24="",0,IF($W$24&gt;4,"Not OK","OK"))</f>
        <v>OK</v>
      </c>
      <c r="AB27" s="16"/>
      <c r="AC27" s="16"/>
      <c r="AD27" s="16"/>
      <c r="AE27" s="16"/>
      <c r="AF27" s="16"/>
    </row>
    <row r="28" spans="1:32" s="20" customFormat="1" x14ac:dyDescent="0.4">
      <c r="A28" s="58">
        <f>D8</f>
        <v>2</v>
      </c>
      <c r="B28" s="39">
        <v>40</v>
      </c>
      <c r="C28" s="3">
        <f t="shared" ref="C28:C46" si="3">IF(C$23="%w/w SAR",((C$24*10)*$B28),IF(C$23="%w/w DM",(((C$24*10)*($B$24/100))*$B28),IF(C$23="kg/t SAR",(C$24*$B28),IF(C$23="kg/t DM",((C$24*($B$24/100))*$B28),IF(C$23="mg/kg SAR",((C$24*0.001)*$B28),IF(C$23="mg/kg DM",(((C$24*0.001)*($B$24/100))*$B28),0))))))</f>
        <v>52</v>
      </c>
      <c r="D28" s="3">
        <f t="shared" ref="D28:D46" si="4">(IF(D$23="%w/w SAR",((D$24*10)*$B28),IF(D$23="%w/w DM",(((D$24*10)*($B$24/100))*$B28),IF(D$23="kg/t SAR",(D$24*$B28),IF(D$23="kg/t DM",((D$24*($B$24/100))*$B28),IF(D$23="mg/kg SAR",((D$24*0.001)*$B28),IF(D$23="mg/kg DM",(((D$24*0.001)*($B$24/100))*$B28),"0")))))))*2.291</f>
        <v>57.733199999999997</v>
      </c>
      <c r="E28" s="3">
        <f t="shared" ref="E28:E46" si="5">(IF(E$23="%w/w SAR",((E$24*10)*$B28),IF(E$23="%w/w DM",(((E$24*10)*($B$24/100))*$B28),IF(E$23="kg/t SAR",(E$24*$B28),IF(E$23="kg/t DM",((E$24*($B$24/100))*$B28),IF(E$23="mg/kg SAR",((E$24*0.001)*$B28),IF(E$23="mg/kg DM",(((E$24*0.001)*($B$24/100))*$B28),"0")))))))*1.205</f>
        <v>19.762000000000004</v>
      </c>
      <c r="F28" s="3">
        <f t="shared" ref="F28:F46" si="6">(IF(F$23="%w/w SAR",((F$24*10)*$B28),IF(F$23="%w/w DM",(((F$24*10)*($B$24/100))*$B28),IF(F$23="kg/t SAR",(F$24*$B28),IF(F$23="kg/t DM",((F$24*($B$24/100))*$B28),IF(F$23="mg/kg SAR",((F$24*0.001)*$B28),IF(F$23="mg/kg DM",(((F$24*0.001)*($B$24/100))*$B28),"0")))))))*1.658</f>
        <v>9.2848000000000006</v>
      </c>
      <c r="G28" s="3">
        <f t="shared" si="2"/>
        <v>0.04</v>
      </c>
      <c r="H28" s="3">
        <f t="shared" si="2"/>
        <v>4.7999999999999994E-2</v>
      </c>
      <c r="I28" s="3">
        <f t="shared" si="2"/>
        <v>0.04</v>
      </c>
      <c r="J28" s="3">
        <f t="shared" si="2"/>
        <v>4.0000000000000001E-3</v>
      </c>
      <c r="K28" s="3">
        <f t="shared" si="2"/>
        <v>0</v>
      </c>
      <c r="L28" s="3">
        <f t="shared" si="2"/>
        <v>0.04</v>
      </c>
      <c r="M28" s="3">
        <f t="shared" si="2"/>
        <v>0.04</v>
      </c>
      <c r="N28" s="3">
        <f t="shared" si="2"/>
        <v>0</v>
      </c>
      <c r="O28" s="3">
        <f t="shared" si="2"/>
        <v>0</v>
      </c>
      <c r="P28" s="3">
        <f t="shared" si="2"/>
        <v>2.8800000000000003</v>
      </c>
      <c r="Q28" s="3">
        <f t="shared" ref="Q28:Q46" si="7">(IF(Q$23="%w/w SAR",((Q$24*10)*$B28),IF(Q$23="%w/w DM",(((Q$24*10)*($B$24/100))*$B28),IF(Q$23="kg/t SAR",(Q$24*$B28),IF(Q$23="kg/t DM",((Q$24*($B$24/100))*$B28),IF(Q$23="mg/kg SAR",((Q$24*0.001)*$B28),IF(Q$23="mg/kg DM",(((Q$24*0.001)*($B$24/100))*$B28),0)))))))*2.5</f>
        <v>12</v>
      </c>
      <c r="R28" s="3">
        <f t="shared" ref="R28:U46" si="8">IF(R$23="%w/w SAR",((R$24*10)*$B28),IF(R$23="%w/w DM",(((R$24*10)*($B$24/100))*$B28),IF(R$23="kg/t SAR",(R$24*$B28),IF(R$23="kg/t DM",((R$24*($B$24/100))*$B28),IF(R$23="mg/kg SAR",((R$24*0.001)*$B28),IF(R$23="mg/kg DM",(((R$24*0.001)*($B$24/100))*$B28),0))))))</f>
        <v>2E-3</v>
      </c>
      <c r="S28" s="3">
        <f t="shared" si="8"/>
        <v>2E-3</v>
      </c>
      <c r="T28" s="3">
        <f t="shared" si="8"/>
        <v>0.02</v>
      </c>
      <c r="U28" s="3">
        <f t="shared" si="8"/>
        <v>0.04</v>
      </c>
      <c r="V28" s="3" t="str">
        <f t="shared" ref="V28:V46" si="9">IF($V$24="",0,IF($V$24&gt;5000,"NOT OK","OK"))</f>
        <v>OK</v>
      </c>
      <c r="W28" s="3" t="str">
        <f t="shared" ref="W28:W46" si="10">IF($W$24="",0,IF($W$24&gt;4,"Not OK","OK"))</f>
        <v>OK</v>
      </c>
      <c r="AB28" s="16"/>
      <c r="AC28" s="16"/>
      <c r="AD28" s="16"/>
      <c r="AE28" s="16"/>
      <c r="AF28" s="16"/>
    </row>
    <row r="29" spans="1:32" s="20" customFormat="1" x14ac:dyDescent="0.4">
      <c r="A29" s="33">
        <f>E8</f>
        <v>3</v>
      </c>
      <c r="B29" s="39">
        <v>40</v>
      </c>
      <c r="C29" s="3">
        <f t="shared" si="3"/>
        <v>52</v>
      </c>
      <c r="D29" s="3">
        <f t="shared" si="4"/>
        <v>57.733199999999997</v>
      </c>
      <c r="E29" s="3">
        <f t="shared" si="5"/>
        <v>19.762000000000004</v>
      </c>
      <c r="F29" s="3">
        <f t="shared" si="6"/>
        <v>9.2848000000000006</v>
      </c>
      <c r="G29" s="3">
        <f t="shared" si="2"/>
        <v>0.04</v>
      </c>
      <c r="H29" s="3">
        <f t="shared" si="2"/>
        <v>4.7999999999999994E-2</v>
      </c>
      <c r="I29" s="3">
        <f t="shared" si="2"/>
        <v>0.04</v>
      </c>
      <c r="J29" s="3">
        <f t="shared" si="2"/>
        <v>4.0000000000000001E-3</v>
      </c>
      <c r="K29" s="3">
        <f t="shared" si="2"/>
        <v>0</v>
      </c>
      <c r="L29" s="3">
        <f t="shared" si="2"/>
        <v>0.04</v>
      </c>
      <c r="M29" s="3">
        <f t="shared" si="2"/>
        <v>0.04</v>
      </c>
      <c r="N29" s="3">
        <f t="shared" si="2"/>
        <v>0</v>
      </c>
      <c r="O29" s="3">
        <f t="shared" si="2"/>
        <v>0</v>
      </c>
      <c r="P29" s="3">
        <f t="shared" si="2"/>
        <v>2.8800000000000003</v>
      </c>
      <c r="Q29" s="3">
        <f t="shared" si="7"/>
        <v>12</v>
      </c>
      <c r="R29" s="3">
        <f t="shared" si="8"/>
        <v>2E-3</v>
      </c>
      <c r="S29" s="3">
        <f t="shared" si="8"/>
        <v>2E-3</v>
      </c>
      <c r="T29" s="3">
        <f t="shared" si="8"/>
        <v>0.02</v>
      </c>
      <c r="U29" s="3">
        <f t="shared" si="8"/>
        <v>0.04</v>
      </c>
      <c r="V29" s="3" t="str">
        <f t="shared" si="9"/>
        <v>OK</v>
      </c>
      <c r="W29" s="3" t="str">
        <f t="shared" si="10"/>
        <v>OK</v>
      </c>
      <c r="AB29" s="16"/>
      <c r="AC29" s="16"/>
      <c r="AD29" s="16"/>
      <c r="AE29" s="16"/>
      <c r="AF29" s="16"/>
    </row>
    <row r="30" spans="1:32" s="20" customFormat="1" x14ac:dyDescent="0.4">
      <c r="A30" s="33">
        <f>F8</f>
        <v>5</v>
      </c>
      <c r="B30" s="39">
        <v>40</v>
      </c>
      <c r="C30" s="3">
        <f t="shared" si="3"/>
        <v>52</v>
      </c>
      <c r="D30" s="3">
        <f t="shared" si="4"/>
        <v>57.733199999999997</v>
      </c>
      <c r="E30" s="3">
        <f t="shared" si="5"/>
        <v>19.762000000000004</v>
      </c>
      <c r="F30" s="3">
        <f t="shared" si="6"/>
        <v>9.2848000000000006</v>
      </c>
      <c r="G30" s="3">
        <f t="shared" si="2"/>
        <v>0.04</v>
      </c>
      <c r="H30" s="3">
        <f t="shared" si="2"/>
        <v>4.7999999999999994E-2</v>
      </c>
      <c r="I30" s="3">
        <f t="shared" si="2"/>
        <v>0.04</v>
      </c>
      <c r="J30" s="3">
        <f t="shared" si="2"/>
        <v>4.0000000000000001E-3</v>
      </c>
      <c r="K30" s="3">
        <f t="shared" si="2"/>
        <v>0</v>
      </c>
      <c r="L30" s="3">
        <f t="shared" si="2"/>
        <v>0.04</v>
      </c>
      <c r="M30" s="3">
        <f t="shared" si="2"/>
        <v>0.04</v>
      </c>
      <c r="N30" s="3">
        <f t="shared" si="2"/>
        <v>0</v>
      </c>
      <c r="O30" s="3">
        <f t="shared" si="2"/>
        <v>0</v>
      </c>
      <c r="P30" s="3">
        <f t="shared" si="2"/>
        <v>2.8800000000000003</v>
      </c>
      <c r="Q30" s="3">
        <f t="shared" si="7"/>
        <v>12</v>
      </c>
      <c r="R30" s="3">
        <f t="shared" si="8"/>
        <v>2E-3</v>
      </c>
      <c r="S30" s="3">
        <f t="shared" si="8"/>
        <v>2E-3</v>
      </c>
      <c r="T30" s="3">
        <f t="shared" si="8"/>
        <v>0.02</v>
      </c>
      <c r="U30" s="3">
        <f t="shared" si="8"/>
        <v>0.04</v>
      </c>
      <c r="V30" s="3" t="str">
        <f t="shared" si="9"/>
        <v>OK</v>
      </c>
      <c r="W30" s="3" t="str">
        <f t="shared" si="10"/>
        <v>OK</v>
      </c>
      <c r="AB30" s="16"/>
      <c r="AC30" s="16"/>
      <c r="AD30" s="16"/>
      <c r="AE30" s="16"/>
      <c r="AF30" s="16"/>
    </row>
    <row r="31" spans="1:32" s="20" customFormat="1" x14ac:dyDescent="0.4">
      <c r="A31" s="33">
        <f>G8</f>
        <v>6</v>
      </c>
      <c r="B31" s="39">
        <v>40</v>
      </c>
      <c r="C31" s="3">
        <f t="shared" si="3"/>
        <v>52</v>
      </c>
      <c r="D31" s="3">
        <f t="shared" si="4"/>
        <v>57.733199999999997</v>
      </c>
      <c r="E31" s="3">
        <f t="shared" si="5"/>
        <v>19.762000000000004</v>
      </c>
      <c r="F31" s="3">
        <f t="shared" si="6"/>
        <v>9.2848000000000006</v>
      </c>
      <c r="G31" s="3">
        <f t="shared" si="2"/>
        <v>0.04</v>
      </c>
      <c r="H31" s="3">
        <f t="shared" si="2"/>
        <v>4.7999999999999994E-2</v>
      </c>
      <c r="I31" s="3">
        <f t="shared" si="2"/>
        <v>0.04</v>
      </c>
      <c r="J31" s="3">
        <f t="shared" si="2"/>
        <v>4.0000000000000001E-3</v>
      </c>
      <c r="K31" s="3">
        <f t="shared" si="2"/>
        <v>0</v>
      </c>
      <c r="L31" s="3">
        <f t="shared" si="2"/>
        <v>0.04</v>
      </c>
      <c r="M31" s="3">
        <f t="shared" si="2"/>
        <v>0.04</v>
      </c>
      <c r="N31" s="3">
        <f t="shared" si="2"/>
        <v>0</v>
      </c>
      <c r="O31" s="3">
        <f t="shared" si="2"/>
        <v>0</v>
      </c>
      <c r="P31" s="3">
        <f t="shared" si="2"/>
        <v>2.8800000000000003</v>
      </c>
      <c r="Q31" s="3">
        <f t="shared" si="7"/>
        <v>12</v>
      </c>
      <c r="R31" s="3">
        <f t="shared" si="8"/>
        <v>2E-3</v>
      </c>
      <c r="S31" s="3">
        <f t="shared" si="8"/>
        <v>2E-3</v>
      </c>
      <c r="T31" s="3">
        <f t="shared" si="8"/>
        <v>0.02</v>
      </c>
      <c r="U31" s="3">
        <f t="shared" si="8"/>
        <v>0.04</v>
      </c>
      <c r="V31" s="3" t="str">
        <f t="shared" si="9"/>
        <v>OK</v>
      </c>
      <c r="W31" s="3" t="str">
        <f t="shared" si="10"/>
        <v>OK</v>
      </c>
      <c r="AB31" s="16"/>
      <c r="AC31" s="16"/>
      <c r="AD31" s="16"/>
      <c r="AE31" s="16"/>
      <c r="AF31" s="16"/>
    </row>
    <row r="32" spans="1:32" s="20" customFormat="1" x14ac:dyDescent="0.4">
      <c r="A32" s="33">
        <f>H8</f>
        <v>7</v>
      </c>
      <c r="B32" s="39">
        <v>40</v>
      </c>
      <c r="C32" s="3">
        <f t="shared" si="3"/>
        <v>52</v>
      </c>
      <c r="D32" s="3">
        <f t="shared" si="4"/>
        <v>57.733199999999997</v>
      </c>
      <c r="E32" s="3">
        <f t="shared" si="5"/>
        <v>19.762000000000004</v>
      </c>
      <c r="F32" s="3">
        <f t="shared" si="6"/>
        <v>9.2848000000000006</v>
      </c>
      <c r="G32" s="3">
        <f t="shared" si="2"/>
        <v>0.04</v>
      </c>
      <c r="H32" s="3">
        <f t="shared" si="2"/>
        <v>4.7999999999999994E-2</v>
      </c>
      <c r="I32" s="3">
        <f t="shared" si="2"/>
        <v>0.04</v>
      </c>
      <c r="J32" s="3">
        <f t="shared" si="2"/>
        <v>4.0000000000000001E-3</v>
      </c>
      <c r="K32" s="3">
        <f t="shared" si="2"/>
        <v>0</v>
      </c>
      <c r="L32" s="3">
        <f t="shared" si="2"/>
        <v>0.04</v>
      </c>
      <c r="M32" s="3">
        <f t="shared" si="2"/>
        <v>0.04</v>
      </c>
      <c r="N32" s="3">
        <f t="shared" si="2"/>
        <v>0</v>
      </c>
      <c r="O32" s="3">
        <f t="shared" si="2"/>
        <v>0</v>
      </c>
      <c r="P32" s="3">
        <f t="shared" si="2"/>
        <v>2.8800000000000003</v>
      </c>
      <c r="Q32" s="3">
        <f t="shared" si="7"/>
        <v>12</v>
      </c>
      <c r="R32" s="3">
        <f t="shared" si="8"/>
        <v>2E-3</v>
      </c>
      <c r="S32" s="3">
        <f t="shared" si="8"/>
        <v>2E-3</v>
      </c>
      <c r="T32" s="3">
        <f t="shared" si="8"/>
        <v>0.02</v>
      </c>
      <c r="U32" s="3">
        <f t="shared" si="8"/>
        <v>0.04</v>
      </c>
      <c r="V32" s="3" t="str">
        <f t="shared" si="9"/>
        <v>OK</v>
      </c>
      <c r="W32" s="3" t="str">
        <f t="shared" si="10"/>
        <v>OK</v>
      </c>
      <c r="AB32" s="16"/>
      <c r="AC32" s="16"/>
      <c r="AD32" s="16"/>
      <c r="AE32" s="16"/>
      <c r="AF32" s="16"/>
    </row>
    <row r="33" spans="1:32" s="20" customFormat="1" x14ac:dyDescent="0.4">
      <c r="A33" s="33">
        <f>I8</f>
        <v>8</v>
      </c>
      <c r="B33" s="39">
        <v>40</v>
      </c>
      <c r="C33" s="3">
        <f t="shared" si="3"/>
        <v>52</v>
      </c>
      <c r="D33" s="3">
        <f t="shared" si="4"/>
        <v>57.733199999999997</v>
      </c>
      <c r="E33" s="3">
        <f t="shared" si="5"/>
        <v>19.762000000000004</v>
      </c>
      <c r="F33" s="3">
        <f t="shared" si="6"/>
        <v>9.2848000000000006</v>
      </c>
      <c r="G33" s="3">
        <f t="shared" si="2"/>
        <v>0.04</v>
      </c>
      <c r="H33" s="3">
        <f t="shared" si="2"/>
        <v>4.7999999999999994E-2</v>
      </c>
      <c r="I33" s="3">
        <f t="shared" si="2"/>
        <v>0.04</v>
      </c>
      <c r="J33" s="3">
        <f t="shared" si="2"/>
        <v>4.0000000000000001E-3</v>
      </c>
      <c r="K33" s="3">
        <f t="shared" si="2"/>
        <v>0</v>
      </c>
      <c r="L33" s="3">
        <f t="shared" si="2"/>
        <v>0.04</v>
      </c>
      <c r="M33" s="3">
        <f t="shared" si="2"/>
        <v>0.04</v>
      </c>
      <c r="N33" s="3">
        <f t="shared" si="2"/>
        <v>0</v>
      </c>
      <c r="O33" s="3">
        <f t="shared" si="2"/>
        <v>0</v>
      </c>
      <c r="P33" s="3">
        <f t="shared" si="2"/>
        <v>2.8800000000000003</v>
      </c>
      <c r="Q33" s="3">
        <f t="shared" si="7"/>
        <v>12</v>
      </c>
      <c r="R33" s="3">
        <f t="shared" si="8"/>
        <v>2E-3</v>
      </c>
      <c r="S33" s="3">
        <f t="shared" si="8"/>
        <v>2E-3</v>
      </c>
      <c r="T33" s="3">
        <f t="shared" si="8"/>
        <v>0.02</v>
      </c>
      <c r="U33" s="3">
        <f t="shared" si="8"/>
        <v>0.04</v>
      </c>
      <c r="V33" s="3" t="str">
        <f t="shared" si="9"/>
        <v>OK</v>
      </c>
      <c r="W33" s="3" t="str">
        <f t="shared" si="10"/>
        <v>OK</v>
      </c>
      <c r="AB33" s="16"/>
      <c r="AC33" s="16"/>
      <c r="AD33" s="16"/>
      <c r="AE33" s="16"/>
      <c r="AF33" s="16"/>
    </row>
    <row r="34" spans="1:32" s="20" customFormat="1" x14ac:dyDescent="0.4">
      <c r="A34" s="33">
        <f>J8</f>
        <v>9</v>
      </c>
      <c r="B34" s="39">
        <v>40</v>
      </c>
      <c r="C34" s="3">
        <f t="shared" si="3"/>
        <v>52</v>
      </c>
      <c r="D34" s="3">
        <f t="shared" si="4"/>
        <v>57.733199999999997</v>
      </c>
      <c r="E34" s="3">
        <f t="shared" si="5"/>
        <v>19.762000000000004</v>
      </c>
      <c r="F34" s="3">
        <f t="shared" si="6"/>
        <v>9.2848000000000006</v>
      </c>
      <c r="G34" s="3">
        <f t="shared" si="2"/>
        <v>0.04</v>
      </c>
      <c r="H34" s="3">
        <f t="shared" si="2"/>
        <v>4.7999999999999994E-2</v>
      </c>
      <c r="I34" s="3">
        <f t="shared" si="2"/>
        <v>0.04</v>
      </c>
      <c r="J34" s="3">
        <f t="shared" si="2"/>
        <v>4.0000000000000001E-3</v>
      </c>
      <c r="K34" s="3">
        <f t="shared" si="2"/>
        <v>0</v>
      </c>
      <c r="L34" s="3">
        <f t="shared" si="2"/>
        <v>0.04</v>
      </c>
      <c r="M34" s="3">
        <f t="shared" si="2"/>
        <v>0.04</v>
      </c>
      <c r="N34" s="3">
        <f t="shared" si="2"/>
        <v>0</v>
      </c>
      <c r="O34" s="3">
        <f t="shared" si="2"/>
        <v>0</v>
      </c>
      <c r="P34" s="3">
        <f t="shared" si="2"/>
        <v>2.8800000000000003</v>
      </c>
      <c r="Q34" s="3">
        <f t="shared" si="7"/>
        <v>12</v>
      </c>
      <c r="R34" s="3">
        <f t="shared" si="8"/>
        <v>2E-3</v>
      </c>
      <c r="S34" s="3">
        <f t="shared" si="8"/>
        <v>2E-3</v>
      </c>
      <c r="T34" s="3">
        <f t="shared" si="8"/>
        <v>0.02</v>
      </c>
      <c r="U34" s="3">
        <f t="shared" si="8"/>
        <v>0.04</v>
      </c>
      <c r="V34" s="3" t="str">
        <f t="shared" si="9"/>
        <v>OK</v>
      </c>
      <c r="W34" s="3" t="str">
        <f t="shared" si="10"/>
        <v>OK</v>
      </c>
      <c r="AB34" s="16"/>
      <c r="AC34" s="16"/>
      <c r="AD34" s="16"/>
      <c r="AE34" s="16"/>
      <c r="AF34" s="16"/>
    </row>
    <row r="35" spans="1:32" s="20" customFormat="1" x14ac:dyDescent="0.4">
      <c r="A35" s="33">
        <f>K8</f>
        <v>10</v>
      </c>
      <c r="B35" s="39">
        <v>40</v>
      </c>
      <c r="C35" s="3">
        <f t="shared" si="3"/>
        <v>52</v>
      </c>
      <c r="D35" s="3">
        <f t="shared" si="4"/>
        <v>57.733199999999997</v>
      </c>
      <c r="E35" s="3">
        <f t="shared" si="5"/>
        <v>19.762000000000004</v>
      </c>
      <c r="F35" s="3">
        <f t="shared" si="6"/>
        <v>9.2848000000000006</v>
      </c>
      <c r="G35" s="3">
        <f t="shared" si="2"/>
        <v>0.04</v>
      </c>
      <c r="H35" s="3">
        <f t="shared" si="2"/>
        <v>4.7999999999999994E-2</v>
      </c>
      <c r="I35" s="3">
        <f t="shared" si="2"/>
        <v>0.04</v>
      </c>
      <c r="J35" s="3">
        <f t="shared" si="2"/>
        <v>4.0000000000000001E-3</v>
      </c>
      <c r="K35" s="3">
        <f t="shared" si="2"/>
        <v>0</v>
      </c>
      <c r="L35" s="3">
        <f t="shared" si="2"/>
        <v>0.04</v>
      </c>
      <c r="M35" s="3">
        <f t="shared" si="2"/>
        <v>0.04</v>
      </c>
      <c r="N35" s="3">
        <f t="shared" si="2"/>
        <v>0</v>
      </c>
      <c r="O35" s="3">
        <f t="shared" si="2"/>
        <v>0</v>
      </c>
      <c r="P35" s="3">
        <f t="shared" si="2"/>
        <v>2.8800000000000003</v>
      </c>
      <c r="Q35" s="3">
        <f t="shared" si="7"/>
        <v>12</v>
      </c>
      <c r="R35" s="3">
        <f t="shared" si="8"/>
        <v>2E-3</v>
      </c>
      <c r="S35" s="3">
        <f t="shared" si="8"/>
        <v>2E-3</v>
      </c>
      <c r="T35" s="3">
        <f t="shared" si="8"/>
        <v>0.02</v>
      </c>
      <c r="U35" s="3">
        <f t="shared" si="8"/>
        <v>0.04</v>
      </c>
      <c r="V35" s="3" t="str">
        <f t="shared" si="9"/>
        <v>OK</v>
      </c>
      <c r="W35" s="3" t="str">
        <f t="shared" si="10"/>
        <v>OK</v>
      </c>
      <c r="AB35" s="16"/>
      <c r="AC35" s="16"/>
      <c r="AD35" s="16"/>
      <c r="AE35" s="16"/>
      <c r="AF35" s="16"/>
    </row>
    <row r="36" spans="1:32" s="20" customFormat="1" x14ac:dyDescent="0.4">
      <c r="A36" s="33">
        <f>L8</f>
        <v>11</v>
      </c>
      <c r="B36" s="39">
        <v>40</v>
      </c>
      <c r="C36" s="3">
        <f t="shared" si="3"/>
        <v>52</v>
      </c>
      <c r="D36" s="3">
        <f t="shared" si="4"/>
        <v>57.733199999999997</v>
      </c>
      <c r="E36" s="3">
        <f t="shared" si="5"/>
        <v>19.762000000000004</v>
      </c>
      <c r="F36" s="3">
        <f t="shared" si="6"/>
        <v>9.2848000000000006</v>
      </c>
      <c r="G36" s="3">
        <f t="shared" si="2"/>
        <v>0.04</v>
      </c>
      <c r="H36" s="3">
        <f t="shared" si="2"/>
        <v>4.7999999999999994E-2</v>
      </c>
      <c r="I36" s="3">
        <f t="shared" si="2"/>
        <v>0.04</v>
      </c>
      <c r="J36" s="3">
        <f t="shared" si="2"/>
        <v>4.0000000000000001E-3</v>
      </c>
      <c r="K36" s="3">
        <f t="shared" si="2"/>
        <v>0</v>
      </c>
      <c r="L36" s="3">
        <f t="shared" si="2"/>
        <v>0.04</v>
      </c>
      <c r="M36" s="3">
        <f t="shared" si="2"/>
        <v>0.04</v>
      </c>
      <c r="N36" s="3">
        <f t="shared" si="2"/>
        <v>0</v>
      </c>
      <c r="O36" s="3">
        <f t="shared" si="2"/>
        <v>0</v>
      </c>
      <c r="P36" s="3">
        <f t="shared" si="2"/>
        <v>2.8800000000000003</v>
      </c>
      <c r="Q36" s="3">
        <f t="shared" si="7"/>
        <v>12</v>
      </c>
      <c r="R36" s="3">
        <f t="shared" si="8"/>
        <v>2E-3</v>
      </c>
      <c r="S36" s="3">
        <f t="shared" si="8"/>
        <v>2E-3</v>
      </c>
      <c r="T36" s="3">
        <f t="shared" si="8"/>
        <v>0.02</v>
      </c>
      <c r="U36" s="3">
        <f t="shared" si="8"/>
        <v>0.04</v>
      </c>
      <c r="V36" s="3" t="str">
        <f t="shared" si="9"/>
        <v>OK</v>
      </c>
      <c r="W36" s="3" t="str">
        <f t="shared" si="10"/>
        <v>OK</v>
      </c>
      <c r="AB36" s="16"/>
      <c r="AC36" s="16"/>
      <c r="AD36" s="16"/>
      <c r="AE36" s="16"/>
      <c r="AF36" s="16"/>
    </row>
    <row r="37" spans="1:32" s="20" customFormat="1" x14ac:dyDescent="0.4">
      <c r="A37" s="33">
        <f>M8</f>
        <v>12</v>
      </c>
      <c r="B37" s="39">
        <v>40</v>
      </c>
      <c r="C37" s="3">
        <f t="shared" si="3"/>
        <v>52</v>
      </c>
      <c r="D37" s="3">
        <f t="shared" si="4"/>
        <v>57.733199999999997</v>
      </c>
      <c r="E37" s="3">
        <f t="shared" si="5"/>
        <v>19.762000000000004</v>
      </c>
      <c r="F37" s="3">
        <f t="shared" si="6"/>
        <v>9.2848000000000006</v>
      </c>
      <c r="G37" s="3">
        <f t="shared" si="2"/>
        <v>0.04</v>
      </c>
      <c r="H37" s="3">
        <f t="shared" si="2"/>
        <v>4.7999999999999994E-2</v>
      </c>
      <c r="I37" s="3">
        <f t="shared" si="2"/>
        <v>0.04</v>
      </c>
      <c r="J37" s="3">
        <f t="shared" si="2"/>
        <v>4.0000000000000001E-3</v>
      </c>
      <c r="K37" s="3">
        <f t="shared" si="2"/>
        <v>0</v>
      </c>
      <c r="L37" s="3">
        <f t="shared" si="2"/>
        <v>0.04</v>
      </c>
      <c r="M37" s="3">
        <f t="shared" si="2"/>
        <v>0.04</v>
      </c>
      <c r="N37" s="3">
        <f t="shared" si="2"/>
        <v>0</v>
      </c>
      <c r="O37" s="3">
        <f t="shared" si="2"/>
        <v>0</v>
      </c>
      <c r="P37" s="3">
        <f t="shared" si="2"/>
        <v>2.8800000000000003</v>
      </c>
      <c r="Q37" s="3">
        <f t="shared" si="7"/>
        <v>12</v>
      </c>
      <c r="R37" s="3">
        <f t="shared" si="8"/>
        <v>2E-3</v>
      </c>
      <c r="S37" s="3">
        <f t="shared" si="8"/>
        <v>2E-3</v>
      </c>
      <c r="T37" s="3">
        <f t="shared" si="8"/>
        <v>0.02</v>
      </c>
      <c r="U37" s="3">
        <f t="shared" si="8"/>
        <v>0.04</v>
      </c>
      <c r="V37" s="3" t="str">
        <f t="shared" si="9"/>
        <v>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topLeftCell="A23" zoomScaleNormal="100" workbookViewId="0">
      <selection activeCell="D50" sqref="D50"/>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'Sun Valley'!C1:E1</f>
        <v>PAN-004575</v>
      </c>
      <c r="D1" s="98"/>
      <c r="E1" s="98"/>
      <c r="F1" s="85" t="s">
        <v>47</v>
      </c>
      <c r="G1" s="85"/>
      <c r="H1" s="99">
        <f>'Sun Valley'!H1:J1</f>
        <v>49.68</v>
      </c>
      <c r="I1" s="99"/>
      <c r="J1" s="99"/>
      <c r="AB1" s="45"/>
      <c r="AC1" s="45"/>
      <c r="AD1" s="45"/>
      <c r="AE1" s="45" t="s">
        <v>91</v>
      </c>
      <c r="AF1" s="45" t="s">
        <v>92</v>
      </c>
    </row>
    <row r="2" spans="1:32" ht="14.15" x14ac:dyDescent="0.35">
      <c r="A2" s="85" t="s">
        <v>106</v>
      </c>
      <c r="B2" s="85"/>
      <c r="C2" s="100" t="str">
        <f>'Sun Valley'!C2:E2</f>
        <v>BB3205KS</v>
      </c>
      <c r="D2" s="98"/>
      <c r="E2" s="98"/>
      <c r="F2" s="85" t="s">
        <v>52</v>
      </c>
      <c r="G2" s="85"/>
      <c r="H2" s="88" t="s">
        <v>119</v>
      </c>
      <c r="I2" s="88"/>
      <c r="J2" s="88"/>
      <c r="AB2" s="46" t="s">
        <v>61</v>
      </c>
      <c r="AC2" s="46" t="s">
        <v>80</v>
      </c>
      <c r="AD2" s="45" t="s">
        <v>88</v>
      </c>
      <c r="AE2" s="45" t="s">
        <v>73</v>
      </c>
      <c r="AF2" s="45">
        <v>8.4</v>
      </c>
    </row>
    <row r="3" spans="1:32" ht="14.15" x14ac:dyDescent="0.35">
      <c r="A3" s="96" t="s">
        <v>44</v>
      </c>
      <c r="B3" s="97"/>
      <c r="C3" s="99" t="str">
        <f>'Sun Valley'!C3:E3</f>
        <v>Whites Recycling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'Sun Valley'!C4:E4</f>
        <v>Little Llan-Llywydd Farm, Cross Ash, Abergavenny</v>
      </c>
      <c r="D4" s="99"/>
      <c r="E4" s="99"/>
      <c r="F4" s="87" t="s">
        <v>1</v>
      </c>
      <c r="G4" s="87"/>
      <c r="H4" s="88" t="s">
        <v>125</v>
      </c>
      <c r="I4" s="88"/>
      <c r="J4" s="88"/>
      <c r="AB4" s="46" t="s">
        <v>57</v>
      </c>
      <c r="AC4" s="47" t="s">
        <v>82</v>
      </c>
      <c r="AD4" s="45" t="s">
        <v>90</v>
      </c>
      <c r="AE4" s="45" t="s">
        <v>75</v>
      </c>
      <c r="AF4" s="45">
        <v>8.8000000000000007</v>
      </c>
    </row>
    <row r="5" spans="1:32" ht="14.15" x14ac:dyDescent="0.35">
      <c r="A5" s="85" t="s">
        <v>51</v>
      </c>
      <c r="B5" s="85"/>
      <c r="C5" s="99" t="str">
        <f>'Sun Valley'!C5:E5</f>
        <v>Rohini Sawant</v>
      </c>
      <c r="D5" s="99"/>
      <c r="E5" s="99"/>
      <c r="F5" s="85" t="s">
        <v>45</v>
      </c>
      <c r="G5" s="85"/>
      <c r="H5" s="88">
        <v>7.5</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'Sun Valley'!C8</f>
        <v>1</v>
      </c>
      <c r="D8" s="56">
        <f>'Sun Valley'!D8</f>
        <v>2</v>
      </c>
      <c r="E8" s="56">
        <f>'Sun Valley'!E8</f>
        <v>3</v>
      </c>
      <c r="F8" s="56">
        <f>'Sun Valley'!F8</f>
        <v>5</v>
      </c>
      <c r="G8" s="56">
        <f>'Sun Valley'!G8</f>
        <v>6</v>
      </c>
      <c r="H8" s="56">
        <f>'Sun Valley'!H8</f>
        <v>7</v>
      </c>
      <c r="I8" s="56">
        <f>'Sun Valley'!I8</f>
        <v>8</v>
      </c>
      <c r="J8" s="56">
        <f>'Sun Valley'!J8</f>
        <v>9</v>
      </c>
      <c r="K8" s="56">
        <f>'Sun Valley'!K8</f>
        <v>10</v>
      </c>
      <c r="L8" s="56">
        <f>'Sun Valley'!L8</f>
        <v>11</v>
      </c>
      <c r="M8" s="56">
        <f>'Sun Valley'!M8</f>
        <v>12</v>
      </c>
      <c r="N8" s="56">
        <f>'Sun Valley'!N8</f>
        <v>0</v>
      </c>
      <c r="O8" s="56">
        <f>'Sun Valley'!O8</f>
        <v>0</v>
      </c>
      <c r="P8" s="56">
        <f>'Sun Valley'!P8</f>
        <v>0</v>
      </c>
      <c r="Q8" s="56">
        <f>'Sun Valley'!Q8</f>
        <v>0</v>
      </c>
      <c r="R8" s="56">
        <f>'Sun Valley'!R8</f>
        <v>0</v>
      </c>
      <c r="S8" s="56">
        <f>'Sun Valley'!S8</f>
        <v>0</v>
      </c>
      <c r="T8" s="56">
        <f>'Sun Valley'!T8</f>
        <v>0</v>
      </c>
      <c r="U8" s="56">
        <f>'Sun Valley'!U8</f>
        <v>0</v>
      </c>
      <c r="V8" s="56">
        <f>'Sun Valley'!V8</f>
        <v>0</v>
      </c>
      <c r="AB8" s="52"/>
      <c r="AC8" s="51"/>
      <c r="AD8" s="45"/>
      <c r="AE8" s="45" t="s">
        <v>98</v>
      </c>
      <c r="AF8" s="45">
        <v>2.1</v>
      </c>
    </row>
    <row r="9" spans="1:32" ht="14.15" x14ac:dyDescent="0.35">
      <c r="A9" s="85" t="s">
        <v>3</v>
      </c>
      <c r="B9" s="85"/>
      <c r="C9" s="56" t="str">
        <f>'Sun Valley'!C9</f>
        <v>M</v>
      </c>
      <c r="D9" s="56" t="str">
        <f>'Sun Valley'!D9</f>
        <v>M</v>
      </c>
      <c r="E9" s="56" t="str">
        <f>'Sun Valley'!E9</f>
        <v>M</v>
      </c>
      <c r="F9" s="56" t="str">
        <f>'Sun Valley'!F9</f>
        <v>M</v>
      </c>
      <c r="G9" s="56">
        <f>'Sun Valley'!G9</f>
        <v>1</v>
      </c>
      <c r="H9" s="56" t="str">
        <f>'Sun Valley'!H9</f>
        <v>M</v>
      </c>
      <c r="I9" s="56" t="str">
        <f>'Sun Valley'!I9</f>
        <v>M</v>
      </c>
      <c r="J9" s="56" t="str">
        <f>'Sun Valley'!J9</f>
        <v>M</v>
      </c>
      <c r="K9" s="56">
        <f>'Sun Valley'!K9</f>
        <v>1</v>
      </c>
      <c r="L9" s="56" t="str">
        <f>'Sun Valley'!L9</f>
        <v>M</v>
      </c>
      <c r="M9" s="56" t="str">
        <f>'Sun Valley'!M9</f>
        <v>M</v>
      </c>
      <c r="N9" s="56">
        <f>'Sun Valley'!N9</f>
        <v>0</v>
      </c>
      <c r="O9" s="56">
        <f>'Sun Valley'!O9</f>
        <v>0</v>
      </c>
      <c r="P9" s="56">
        <f>'Sun Valley'!P9</f>
        <v>0</v>
      </c>
      <c r="Q9" s="56">
        <f>'Sun Valley'!Q9</f>
        <v>0</v>
      </c>
      <c r="R9" s="56">
        <f>'Sun Valley'!R9</f>
        <v>0</v>
      </c>
      <c r="S9" s="56">
        <f>'Sun Valley'!S9</f>
        <v>0</v>
      </c>
      <c r="T9" s="56">
        <f>'Sun Valley'!T9</f>
        <v>0</v>
      </c>
      <c r="U9" s="56">
        <f>'Sun Valley'!U9</f>
        <v>0</v>
      </c>
      <c r="V9" s="56">
        <f>'Sun Valley'!V9</f>
        <v>0</v>
      </c>
      <c r="AB9" s="46"/>
      <c r="AC9" s="51"/>
      <c r="AD9" s="45"/>
      <c r="AE9" s="45" t="s">
        <v>77</v>
      </c>
      <c r="AF9" s="45">
        <v>5.9</v>
      </c>
    </row>
    <row r="10" spans="1:32" ht="14.15" x14ac:dyDescent="0.35">
      <c r="A10" s="85" t="s">
        <v>4</v>
      </c>
      <c r="B10" s="85"/>
      <c r="C10" s="56">
        <f>'Sun Valley'!C10</f>
        <v>5.46</v>
      </c>
      <c r="D10" s="56">
        <f>'Sun Valley'!D10</f>
        <v>5.36</v>
      </c>
      <c r="E10" s="56">
        <f>'Sun Valley'!E10</f>
        <v>5.18</v>
      </c>
      <c r="F10" s="56">
        <f>'Sun Valley'!F10</f>
        <v>5.54</v>
      </c>
      <c r="G10" s="56">
        <f>'Sun Valley'!G10</f>
        <v>5.51</v>
      </c>
      <c r="H10" s="56">
        <f>'Sun Valley'!H10</f>
        <v>5.54</v>
      </c>
      <c r="I10" s="56">
        <f>'Sun Valley'!I10</f>
        <v>5.63</v>
      </c>
      <c r="J10" s="56">
        <f>'Sun Valley'!J10</f>
        <v>5.61</v>
      </c>
      <c r="K10" s="56">
        <f>'Sun Valley'!K10</f>
        <v>5.58</v>
      </c>
      <c r="L10" s="56">
        <f>'Sun Valley'!L10</f>
        <v>5.65</v>
      </c>
      <c r="M10" s="56">
        <f>'Sun Valley'!M10</f>
        <v>5.66</v>
      </c>
      <c r="N10" s="56">
        <f>'Sun Valley'!N10</f>
        <v>0</v>
      </c>
      <c r="O10" s="56">
        <f>'Sun Valley'!O10</f>
        <v>0</v>
      </c>
      <c r="P10" s="56">
        <f>'Sun Valley'!P10</f>
        <v>0</v>
      </c>
      <c r="Q10" s="56">
        <f>'Sun Valley'!Q10</f>
        <v>0</v>
      </c>
      <c r="R10" s="56">
        <f>'Sun Valley'!R10</f>
        <v>0</v>
      </c>
      <c r="S10" s="56">
        <f>'Sun Valley'!S10</f>
        <v>0</v>
      </c>
      <c r="T10" s="56">
        <f>'Sun Valley'!T10</f>
        <v>0</v>
      </c>
      <c r="U10" s="56">
        <f>'Sun Valley'!U10</f>
        <v>0</v>
      </c>
      <c r="V10" s="56">
        <f>'Sun Valley'!V10</f>
        <v>0</v>
      </c>
      <c r="AB10" s="46"/>
      <c r="AC10" s="51"/>
      <c r="AD10" s="45"/>
      <c r="AE10" s="45" t="s">
        <v>78</v>
      </c>
      <c r="AF10" s="45">
        <v>1.4</v>
      </c>
    </row>
    <row r="11" spans="1:32" x14ac:dyDescent="0.4">
      <c r="A11" s="85" t="s">
        <v>5</v>
      </c>
      <c r="B11" s="85"/>
      <c r="C11" s="56">
        <f>'Sun Valley'!C11</f>
        <v>0</v>
      </c>
      <c r="D11" s="56">
        <f>'Sun Valley'!D11</f>
        <v>0</v>
      </c>
      <c r="E11" s="56">
        <f>'Sun Valley'!E11</f>
        <v>0</v>
      </c>
      <c r="F11" s="56">
        <f>'Sun Valley'!F11</f>
        <v>0</v>
      </c>
      <c r="G11" s="56">
        <f>'Sun Valley'!G11</f>
        <v>0</v>
      </c>
      <c r="H11" s="56">
        <f>'Sun Valley'!H11</f>
        <v>0</v>
      </c>
      <c r="I11" s="56">
        <f>'Sun Valley'!I11</f>
        <v>0</v>
      </c>
      <c r="J11" s="56">
        <f>'Sun Valley'!J11</f>
        <v>0</v>
      </c>
      <c r="K11" s="56">
        <f>'Sun Valley'!K11</f>
        <v>0</v>
      </c>
      <c r="L11" s="56">
        <f>'Sun Valley'!L11</f>
        <v>0</v>
      </c>
      <c r="M11" s="56">
        <f>'Sun Valley'!M11</f>
        <v>0</v>
      </c>
      <c r="N11" s="56">
        <f>'Sun Valley'!N11</f>
        <v>0</v>
      </c>
      <c r="O11" s="56">
        <f>'Sun Valley'!O11</f>
        <v>0</v>
      </c>
      <c r="P11" s="56">
        <f>'Sun Valley'!P11</f>
        <v>0</v>
      </c>
      <c r="Q11" s="56">
        <f>'Sun Valley'!Q11</f>
        <v>0</v>
      </c>
      <c r="R11" s="56">
        <f>'Sun Valley'!R11</f>
        <v>0</v>
      </c>
      <c r="S11" s="56">
        <f>'Sun Valley'!S11</f>
        <v>0</v>
      </c>
      <c r="T11" s="56">
        <f>'Sun Valley'!T11</f>
        <v>0</v>
      </c>
      <c r="U11" s="56">
        <f>'Sun Valley'!U11</f>
        <v>0</v>
      </c>
      <c r="V11" s="56">
        <f>'Sun Valley'!V11</f>
        <v>0</v>
      </c>
      <c r="AB11" s="12"/>
      <c r="AC11" s="12"/>
      <c r="AD11" s="12"/>
      <c r="AE11" s="12"/>
      <c r="AF11" s="12"/>
    </row>
    <row r="12" spans="1:32" ht="14.15" x14ac:dyDescent="0.35">
      <c r="A12" s="85" t="s">
        <v>6</v>
      </c>
      <c r="B12" s="85"/>
      <c r="C12" s="56">
        <f>'Sun Valley'!C12</f>
        <v>0</v>
      </c>
      <c r="D12" s="56">
        <f>'Sun Valley'!D12</f>
        <v>0</v>
      </c>
      <c r="E12" s="56">
        <f>'Sun Valley'!E12</f>
        <v>0</v>
      </c>
      <c r="F12" s="56">
        <f>'Sun Valley'!F12</f>
        <v>0</v>
      </c>
      <c r="G12" s="56">
        <f>'Sun Valley'!G12</f>
        <v>0</v>
      </c>
      <c r="H12" s="56">
        <f>'Sun Valley'!H12</f>
        <v>0</v>
      </c>
      <c r="I12" s="56">
        <f>'Sun Valley'!I12</f>
        <v>0</v>
      </c>
      <c r="J12" s="56">
        <f>'Sun Valley'!J12</f>
        <v>0</v>
      </c>
      <c r="K12" s="56">
        <f>'Sun Valley'!K12</f>
        <v>0</v>
      </c>
      <c r="L12" s="56">
        <f>'Sun Valley'!L12</f>
        <v>0</v>
      </c>
      <c r="M12" s="56">
        <f>'Sun Valley'!M12</f>
        <v>0</v>
      </c>
      <c r="N12" s="56">
        <f>'Sun Valley'!N12</f>
        <v>0</v>
      </c>
      <c r="O12" s="56">
        <f>'Sun Valley'!O12</f>
        <v>0</v>
      </c>
      <c r="P12" s="56">
        <f>'Sun Valley'!P12</f>
        <v>0</v>
      </c>
      <c r="Q12" s="56">
        <f>'Sun Valley'!Q12</f>
        <v>0</v>
      </c>
      <c r="R12" s="56">
        <f>'Sun Valley'!R12</f>
        <v>0</v>
      </c>
      <c r="S12" s="56">
        <f>'Sun Valley'!S12</f>
        <v>0</v>
      </c>
      <c r="T12" s="56">
        <f>'Sun Valley'!T12</f>
        <v>0</v>
      </c>
      <c r="U12" s="56">
        <f>'Sun Valley'!U12</f>
        <v>0</v>
      </c>
      <c r="V12" s="56">
        <f>'Sun Valley'!V12</f>
        <v>0</v>
      </c>
      <c r="AB12" s="46"/>
      <c r="AC12" s="51"/>
      <c r="AD12" s="45"/>
      <c r="AE12" s="45"/>
      <c r="AF12" s="45"/>
    </row>
    <row r="13" spans="1:32" ht="14.15" x14ac:dyDescent="0.35">
      <c r="A13" s="85" t="s">
        <v>7</v>
      </c>
      <c r="B13" s="85"/>
      <c r="C13" s="56">
        <f>'Sun Valley'!C13</f>
        <v>2</v>
      </c>
      <c r="D13" s="56">
        <f>'Sun Valley'!D13</f>
        <v>2</v>
      </c>
      <c r="E13" s="56">
        <f>'Sun Valley'!E13</f>
        <v>2</v>
      </c>
      <c r="F13" s="56">
        <f>'Sun Valley'!F13</f>
        <v>2</v>
      </c>
      <c r="G13" s="56">
        <f>'Sun Valley'!G13</f>
        <v>2</v>
      </c>
      <c r="H13" s="56">
        <f>'Sun Valley'!H13</f>
        <v>2</v>
      </c>
      <c r="I13" s="56">
        <f>'Sun Valley'!I13</f>
        <v>2</v>
      </c>
      <c r="J13" s="56">
        <f>'Sun Valley'!J13</f>
        <v>2</v>
      </c>
      <c r="K13" s="56">
        <f>'Sun Valley'!K13</f>
        <v>2</v>
      </c>
      <c r="L13" s="56">
        <f>'Sun Valley'!L13</f>
        <v>2</v>
      </c>
      <c r="M13" s="56">
        <f>'Sun Valley'!M13</f>
        <v>2</v>
      </c>
      <c r="N13" s="56">
        <f>'Sun Valley'!N13</f>
        <v>0</v>
      </c>
      <c r="O13" s="56">
        <f>'Sun Valley'!O13</f>
        <v>0</v>
      </c>
      <c r="P13" s="56">
        <f>'Sun Valley'!P13</f>
        <v>0</v>
      </c>
      <c r="Q13" s="56">
        <f>'Sun Valley'!Q13</f>
        <v>0</v>
      </c>
      <c r="R13" s="56">
        <f>'Sun Valley'!R13</f>
        <v>0</v>
      </c>
      <c r="S13" s="56">
        <f>'Sun Valley'!S13</f>
        <v>0</v>
      </c>
      <c r="T13" s="56">
        <f>'Sun Valley'!T13</f>
        <v>0</v>
      </c>
      <c r="U13" s="56">
        <f>'Sun Valley'!U13</f>
        <v>0</v>
      </c>
      <c r="V13" s="56">
        <f>'Sun Valley'!V13</f>
        <v>0</v>
      </c>
      <c r="AB13" s="46"/>
      <c r="AC13" s="51"/>
      <c r="AD13" s="45"/>
      <c r="AE13" s="45"/>
      <c r="AF13" s="45"/>
    </row>
    <row r="14" spans="1:32" x14ac:dyDescent="0.4">
      <c r="A14" s="95" t="s">
        <v>8</v>
      </c>
      <c r="B14" s="95"/>
      <c r="C14" s="57" t="str">
        <f>'Sun Valley'!C14</f>
        <v>Grass Silage (25% DM)</v>
      </c>
      <c r="D14" s="57" t="str">
        <f>'Sun Valley'!D14</f>
        <v>Grass Silage (25% DM)</v>
      </c>
      <c r="E14" s="57" t="str">
        <f>'Sun Valley'!E14</f>
        <v>Grass Silage (25% DM)</v>
      </c>
      <c r="F14" s="57" t="str">
        <f>'Sun Valley'!F14</f>
        <v>Grass Silage (25% DM)</v>
      </c>
      <c r="G14" s="57" t="str">
        <f>'Sun Valley'!G14</f>
        <v>Grass Silage (25% DM)</v>
      </c>
      <c r="H14" s="57" t="str">
        <f>'Sun Valley'!H14</f>
        <v>Maize</v>
      </c>
      <c r="I14" s="57" t="str">
        <f>'Sun Valley'!I14</f>
        <v>Grass Silage (25% DM)</v>
      </c>
      <c r="J14" s="57" t="str">
        <f>'Sun Valley'!J14</f>
        <v>Grass Silage (25% DM)</v>
      </c>
      <c r="K14" s="57" t="str">
        <f>'Sun Valley'!K14</f>
        <v>Spring wheat/barley</v>
      </c>
      <c r="L14" s="57" t="str">
        <f>'Sun Valley'!L14</f>
        <v>Grass Silage (25% DM)</v>
      </c>
      <c r="M14" s="57" t="str">
        <f>'Sun Valley'!M14</f>
        <v>Grass Silage (25% DM)</v>
      </c>
      <c r="N14" s="57">
        <f>'Sun Valley'!N14</f>
        <v>0</v>
      </c>
      <c r="O14" s="57">
        <f>'Sun Valley'!O14</f>
        <v>0</v>
      </c>
      <c r="P14" s="57">
        <f>'Sun Valley'!P14</f>
        <v>0</v>
      </c>
      <c r="Q14" s="57">
        <f>'Sun Valley'!Q14</f>
        <v>0</v>
      </c>
      <c r="R14" s="57">
        <f>'Sun Valley'!R14</f>
        <v>0</v>
      </c>
      <c r="S14" s="57">
        <f>'Sun Valley'!S14</f>
        <v>0</v>
      </c>
      <c r="T14" s="57">
        <f>'Sun Valley'!T14</f>
        <v>0</v>
      </c>
      <c r="U14" s="57">
        <f>'Sun Valley'!U14</f>
        <v>0</v>
      </c>
      <c r="V14" s="57">
        <f>'Sun Valley'!V14</f>
        <v>0</v>
      </c>
    </row>
    <row r="15" spans="1:32" x14ac:dyDescent="0.4">
      <c r="A15" s="87" t="s">
        <v>9</v>
      </c>
      <c r="B15" s="87"/>
      <c r="C15" s="56">
        <f>'Sun Valley'!C15</f>
        <v>40</v>
      </c>
      <c r="D15" s="56">
        <f>'Sun Valley'!D15</f>
        <v>40</v>
      </c>
      <c r="E15" s="56">
        <f>'Sun Valley'!E15</f>
        <v>40</v>
      </c>
      <c r="F15" s="56">
        <f>'Sun Valley'!F15</f>
        <v>40</v>
      </c>
      <c r="G15" s="56">
        <f>'Sun Valley'!G15</f>
        <v>40</v>
      </c>
      <c r="H15" s="56">
        <f>'Sun Valley'!H15</f>
        <v>40</v>
      </c>
      <c r="I15" s="56">
        <f>'Sun Valley'!I15</f>
        <v>40</v>
      </c>
      <c r="J15" s="56">
        <f>'Sun Valley'!J15</f>
        <v>40</v>
      </c>
      <c r="K15" s="56">
        <f>'Sun Valley'!K15</f>
        <v>6</v>
      </c>
      <c r="L15" s="56">
        <f>'Sun Valley'!L15</f>
        <v>40</v>
      </c>
      <c r="M15" s="56">
        <f>'Sun Valley'!M15</f>
        <v>40</v>
      </c>
      <c r="N15" s="56">
        <f>'Sun Valley'!N15</f>
        <v>0</v>
      </c>
      <c r="O15" s="56">
        <f>'Sun Valley'!O15</f>
        <v>0</v>
      </c>
      <c r="P15" s="56">
        <f>'Sun Valley'!P15</f>
        <v>0</v>
      </c>
      <c r="Q15" s="56">
        <f>'Sun Valley'!Q15</f>
        <v>0</v>
      </c>
      <c r="R15" s="56">
        <f>'Sun Valley'!R15</f>
        <v>0</v>
      </c>
      <c r="S15" s="56">
        <f>'Sun Valley'!S15</f>
        <v>0</v>
      </c>
      <c r="T15" s="56">
        <f>'Sun Valley'!T15</f>
        <v>0</v>
      </c>
      <c r="U15" s="56">
        <f>'Sun Valley'!U15</f>
        <v>0</v>
      </c>
      <c r="V15" s="56">
        <f>'Sun Valley'!V15</f>
        <v>0</v>
      </c>
    </row>
    <row r="16" spans="1:32" x14ac:dyDescent="0.4">
      <c r="A16" s="95" t="s">
        <v>46</v>
      </c>
      <c r="B16" s="95"/>
      <c r="C16" s="57" t="str">
        <f>'Sun Valley'!C16</f>
        <v>Medium/Clay</v>
      </c>
      <c r="D16" s="57" t="str">
        <f>'Sun Valley'!D16</f>
        <v>Medium/Clay</v>
      </c>
      <c r="E16" s="57" t="str">
        <f>'Sun Valley'!E16</f>
        <v>Medium/Clay</v>
      </c>
      <c r="F16" s="57" t="str">
        <f>'Sun Valley'!F16</f>
        <v>Medium/Clay</v>
      </c>
      <c r="G16" s="57" t="str">
        <f>'Sun Valley'!G16</f>
        <v>Medium/Clay</v>
      </c>
      <c r="H16" s="57" t="str">
        <f>'Sun Valley'!H16</f>
        <v>Medium/Clay</v>
      </c>
      <c r="I16" s="57" t="str">
        <f>'Sun Valley'!I16</f>
        <v>Medium/Clay</v>
      </c>
      <c r="J16" s="57" t="str">
        <f>'Sun Valley'!J16</f>
        <v>Medium/Clay</v>
      </c>
      <c r="K16" s="57" t="str">
        <f>'Sun Valley'!K16</f>
        <v>Medium/Clay</v>
      </c>
      <c r="L16" s="57" t="str">
        <f>'Sun Valley'!L16</f>
        <v>Medium/Clay</v>
      </c>
      <c r="M16" s="57" t="str">
        <f>'Sun Valley'!M16</f>
        <v>Medium/Clay</v>
      </c>
      <c r="N16" s="57">
        <f>'Sun Valley'!N16</f>
        <v>0</v>
      </c>
      <c r="O16" s="57">
        <f>'Sun Valley'!O16</f>
        <v>0</v>
      </c>
      <c r="P16" s="57">
        <f>'Sun Valley'!P16</f>
        <v>0</v>
      </c>
      <c r="Q16" s="57">
        <f>'Sun Valley'!Q16</f>
        <v>0</v>
      </c>
      <c r="R16" s="57">
        <f>'Sun Valley'!R16</f>
        <v>0</v>
      </c>
      <c r="S16" s="57">
        <f>'Sun Valley'!S16</f>
        <v>0</v>
      </c>
      <c r="T16" s="57">
        <f>'Sun Valley'!T16</f>
        <v>0</v>
      </c>
      <c r="U16" s="57">
        <f>'Sun Valley'!U16</f>
        <v>0</v>
      </c>
      <c r="V16" s="57">
        <f>'Sun Valley'!V16</f>
        <v>0</v>
      </c>
    </row>
    <row r="17" spans="1:32 16384:16384"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68</v>
      </c>
      <c r="E17" s="42">
        <f t="shared" si="0"/>
        <v>68</v>
      </c>
      <c r="F17" s="42">
        <f t="shared" si="0"/>
        <v>68</v>
      </c>
      <c r="G17" s="42">
        <f t="shared" si="0"/>
        <v>68</v>
      </c>
      <c r="H17" s="42">
        <f t="shared" si="0"/>
        <v>56</v>
      </c>
      <c r="I17" s="42">
        <f t="shared" si="0"/>
        <v>68</v>
      </c>
      <c r="J17" s="42">
        <f t="shared" si="0"/>
        <v>68</v>
      </c>
      <c r="K17" s="42">
        <f t="shared" si="0"/>
        <v>51.599999999999994</v>
      </c>
      <c r="L17" s="42">
        <f t="shared" si="0"/>
        <v>68</v>
      </c>
      <c r="M17" s="42">
        <f t="shared" si="0"/>
        <v>68</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4">
      <c r="A18" s="86" t="s">
        <v>23</v>
      </c>
      <c r="B18" s="86"/>
      <c r="C18" s="43">
        <f>$D27</f>
        <v>43.528999999999996</v>
      </c>
      <c r="D18" s="43">
        <f>$D28</f>
        <v>36.999649999999995</v>
      </c>
      <c r="E18" s="43">
        <f>$D29</f>
        <v>36.999649999999995</v>
      </c>
      <c r="F18" s="43">
        <f>$D30</f>
        <v>36.999649999999995</v>
      </c>
      <c r="G18" s="43">
        <f>$D31</f>
        <v>36.999649999999995</v>
      </c>
      <c r="H18" s="43">
        <f>$D32</f>
        <v>36.999649999999995</v>
      </c>
      <c r="I18" s="43">
        <f>$D33</f>
        <v>36.999649999999995</v>
      </c>
      <c r="J18" s="43">
        <f>$D34</f>
        <v>36.999649999999995</v>
      </c>
      <c r="K18" s="43">
        <f>$D35</f>
        <v>36.999649999999995</v>
      </c>
      <c r="L18" s="43">
        <f>$D36</f>
        <v>36.999649999999995</v>
      </c>
      <c r="M18" s="43">
        <f>$D37</f>
        <v>36.999649999999995</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4">
      <c r="A19" s="86" t="s">
        <v>86</v>
      </c>
      <c r="B19" s="86"/>
      <c r="C19" s="43">
        <f>C18-C17</f>
        <v>-24.471000000000004</v>
      </c>
      <c r="D19" s="43">
        <f t="shared" ref="D19:V19" si="1">D18-D17</f>
        <v>-31.000350000000005</v>
      </c>
      <c r="E19" s="43">
        <f t="shared" si="1"/>
        <v>-31.000350000000005</v>
      </c>
      <c r="F19" s="43">
        <f t="shared" si="1"/>
        <v>-31.000350000000005</v>
      </c>
      <c r="G19" s="43">
        <f t="shared" si="1"/>
        <v>-31.000350000000005</v>
      </c>
      <c r="H19" s="43">
        <f t="shared" si="1"/>
        <v>-19.000350000000005</v>
      </c>
      <c r="I19" s="43">
        <f t="shared" si="1"/>
        <v>-31.000350000000005</v>
      </c>
      <c r="J19" s="43">
        <f t="shared" si="1"/>
        <v>-31.000350000000005</v>
      </c>
      <c r="K19" s="43">
        <f t="shared" si="1"/>
        <v>-14.600349999999999</v>
      </c>
      <c r="L19" s="43">
        <f t="shared" si="1"/>
        <v>-31.000350000000005</v>
      </c>
      <c r="M19" s="43">
        <f t="shared" si="1"/>
        <v>-31.000350000000005</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4">
      <c r="C21" s="14"/>
      <c r="D21" s="18"/>
      <c r="E21" s="18"/>
      <c r="F21" s="18"/>
    </row>
    <row r="22" spans="1:32 16384:16384"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c r="XFD23" s="37"/>
    </row>
    <row r="24" spans="1:32 16384:16384" s="14" customFormat="1" x14ac:dyDescent="0.4">
      <c r="A24" s="19"/>
      <c r="B24" s="41">
        <v>2.19</v>
      </c>
      <c r="C24" s="40">
        <v>0.11</v>
      </c>
      <c r="D24" s="40">
        <v>190</v>
      </c>
      <c r="E24" s="40">
        <v>84.9</v>
      </c>
      <c r="F24" s="40">
        <v>96</v>
      </c>
      <c r="G24" s="40">
        <v>1.98</v>
      </c>
      <c r="H24" s="40">
        <v>5.94</v>
      </c>
      <c r="I24" s="40">
        <v>0.5</v>
      </c>
      <c r="J24" s="40">
        <v>0.01</v>
      </c>
      <c r="K24" s="1">
        <v>0.05</v>
      </c>
      <c r="L24" s="40">
        <v>0.49</v>
      </c>
      <c r="M24" s="40">
        <v>0.75</v>
      </c>
      <c r="N24" s="40"/>
      <c r="O24" s="40"/>
      <c r="P24" s="40">
        <v>692</v>
      </c>
      <c r="Q24" s="40">
        <v>287</v>
      </c>
      <c r="R24" s="40">
        <v>0.02</v>
      </c>
      <c r="S24" s="40">
        <v>0.5</v>
      </c>
      <c r="T24" s="40">
        <v>0.06</v>
      </c>
      <c r="U24" s="40">
        <v>10</v>
      </c>
      <c r="V24" s="40">
        <v>586</v>
      </c>
      <c r="W24" s="40">
        <v>2.1999999999999999E-2</v>
      </c>
    </row>
    <row r="25" spans="1:32 16384:16384"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x14ac:dyDescent="0.4">
      <c r="A27" s="33">
        <f>C8</f>
        <v>1</v>
      </c>
      <c r="B27" s="39">
        <v>100</v>
      </c>
      <c r="C27" s="3">
        <f>IF(C$23="%w/w SAR",((C$24*10)*$B27),IF(C$23="%w/w DM",(((C$24*10)*($B$24/100))*$B27),IF(C$23="kg/t SAR",(C$24*$B27),IF(C$23="kg/t DM",((C$24*($B$24/100))*$B27),IF(C$23="mg/kg SAR",((C$24*0.001)*$B27),IF(C$23="mg/kg DM",(((C$24*0.001)*($B$24/100))*$B27),0))))))</f>
        <v>110.00000000000001</v>
      </c>
      <c r="D27" s="3">
        <f>(IF(D$23="%w/w SAR",((D$24*10)*$B27),IF(D$23="%w/w DM",(((D$24*10)*($B$24/100))*$B27),IF(D$23="kg/t SAR",(D$24*$B27),IF(D$23="kg/t DM",((D$24*($B$24/100))*$B27),IF(D$23="mg/kg SAR",((D$24*0.001)*$B27),IF(D$23="mg/kg DM",(((D$24*0.001)*($B$24/100))*$B27),"0")))))))*2.291</f>
        <v>43.528999999999996</v>
      </c>
      <c r="E27" s="3">
        <f>(IF(E$23="%w/w SAR",((E$24*10)*$B27),IF(E$23="%w/w DM",(((E$24*10)*($B$24/100))*$B27),IF(E$23="kg/t SAR",(E$24*$B27),IF(E$23="kg/t DM",((E$24*($B$24/100))*$B27),IF(E$23="mg/kg SAR",((E$24*0.001)*$B27),IF(E$23="mg/kg DM",(((E$24*0.001)*($B$24/100))*$B27),"0")))))))*1.205</f>
        <v>10.230450000000001</v>
      </c>
      <c r="F27" s="3">
        <f>(IF(F$23="%w/w SAR",((F$24*10)*$B27),IF(F$23="%w/w DM",(((F$24*10)*($B$24/100))*$B27),IF(F$23="kg/t SAR",(F$24*$B27),IF(F$23="kg/t DM",((F$24*($B$24/100))*$B27),IF(F$23="mg/kg SAR",((F$24*0.001)*$B27),IF(F$23="mg/kg DM",(((F$24*0.001)*($B$24/100))*$B27),"0")))))))*1.658</f>
        <v>15.916799999999999</v>
      </c>
      <c r="G27" s="3">
        <f t="shared" ref="G27:P42" si="2">IF(G$23="%w/w SAR",((G$24*10)*$B27),IF(G$23="%w/w DM",(((G$24*10)*($B$24/100))*$B27),IF(G$23="kg/t SAR",(G$24*$B27),IF(G$23="kg/t DM",((G$24*($B$24/100))*$B27),IF(G$23="mg/kg SAR",((G$24*0.001)*$B27),IF(G$23="mg/kg DM",(((G$24*0.001)*($B$24/100))*$B27),0))))))</f>
        <v>0.19800000000000001</v>
      </c>
      <c r="H27" s="3">
        <f t="shared" si="2"/>
        <v>0.59400000000000008</v>
      </c>
      <c r="I27" s="3">
        <f t="shared" si="2"/>
        <v>0.05</v>
      </c>
      <c r="J27" s="3">
        <f t="shared" si="2"/>
        <v>1E-3</v>
      </c>
      <c r="K27" s="3">
        <f t="shared" si="2"/>
        <v>5.0000000000000001E-3</v>
      </c>
      <c r="L27" s="3">
        <f t="shared" si="2"/>
        <v>4.9000000000000002E-2</v>
      </c>
      <c r="M27" s="3">
        <f t="shared" si="2"/>
        <v>7.4999999999999997E-2</v>
      </c>
      <c r="N27" s="3">
        <f t="shared" si="2"/>
        <v>0</v>
      </c>
      <c r="O27" s="3">
        <f t="shared" si="2"/>
        <v>0</v>
      </c>
      <c r="P27" s="3">
        <f t="shared" si="2"/>
        <v>69.2</v>
      </c>
      <c r="Q27" s="3">
        <f>(IF(Q$23="%w/w SAR",((Q$24*10)*$B27),IF(Q$23="%w/w DM",(((Q$24*10)*($B$24/100))*$B27),IF(Q$23="kg/t SAR",(Q$24*$B27),IF(Q$23="kg/t DM",((Q$24*($B$24/100))*$B27),IF(Q$23="mg/kg SAR",((Q$24*0.001)*$B27),IF(Q$23="mg/kg DM",(((Q$24*0.001)*($B$24/100))*$B27),0)))))))*2.5</f>
        <v>71.75</v>
      </c>
      <c r="R27" s="3">
        <f>IF(R$23="%w/w SAR",((R$24*10)*$B27),IF(R$23="%w/w DM",(((R$24*10)*($B$24/100))*$B27),IF(R$23="kg/t SAR",(R$24*$B27),IF(R$23="kg/t DM",((R$24*($B$24/100))*$B27),IF(R$23="mg/kg SAR",((R$24*0.001)*$B27),IF(R$23="mg/kg DM",(((R$24*0.001)*($B$24/100))*$B27),0))))))</f>
        <v>2E-3</v>
      </c>
      <c r="S27" s="3">
        <f>IF(S$23="%w/w SAR",((S$24*10)*$B27),IF(S$23="%w/w DM",(((S$24*10)*($B$24/100))*$B27),IF(S$23="kg/t SAR",(S$24*$B27),IF(S$23="kg/t DM",((S$24*($B$24/100))*$B27),IF(S$23="mg/kg SAR",((S$24*0.001)*$B27),IF(S$23="mg/kg DM",(((S$24*0.001)*($B$24/100))*$B27),0))))))</f>
        <v>0.05</v>
      </c>
      <c r="T27" s="3">
        <f>IF(T$23="%w/w SAR",((T$24*10)*$B27),IF(T$23="%w/w DM",(((T$24*10)*($B$24/100))*$B27),IF(T$23="kg/t SAR",(T$24*$B27),IF(T$23="kg/t DM",((T$24*($B$24/100))*$B27),IF(T$23="mg/kg SAR",((T$24*0.001)*$B27),IF(T$23="mg/kg DM",(((T$24*0.001)*($B$24/100))*$B27),0))))))</f>
        <v>6.0000000000000001E-3</v>
      </c>
      <c r="U27" s="3">
        <f>IF(U$23="%w/w SAR",((U$24*10)*$B27),IF(U$23="%w/w DM",(((U$24*10)*($B$24/100))*$B27),IF(U$23="kg/t SAR",(U$24*$B27),IF(U$23="kg/t DM",((U$24*($B$24/100))*$B27),IF(U$23="mg/kg SAR",((U$24*0.001)*$B27),IF(U$23="mg/kg DM",(((U$24*0.001)*($B$24/100))*$B27),0))))))</f>
        <v>1</v>
      </c>
      <c r="V27" s="3" t="str">
        <f>IF($V$24="",0,IF($V$24&gt;5000,"NOT OK","OK"))</f>
        <v>OK</v>
      </c>
      <c r="W27" s="3" t="str">
        <f>IF($W$24="",0,IF($W$24&gt;4,"Not OK","OK"))</f>
        <v>OK</v>
      </c>
      <c r="AB27" s="16"/>
      <c r="AC27" s="16"/>
      <c r="AD27" s="16"/>
      <c r="AE27" s="16"/>
      <c r="AF27" s="16"/>
    </row>
    <row r="28" spans="1:32 16384:16384" s="20" customFormat="1" x14ac:dyDescent="0.4">
      <c r="A28" s="58">
        <f>D8</f>
        <v>2</v>
      </c>
      <c r="B28" s="39">
        <v>85</v>
      </c>
      <c r="C28" s="3">
        <f t="shared" ref="C28:C46" si="3">IF(C$23="%w/w SAR",((C$24*10)*$B28),IF(C$23="%w/w DM",(((C$24*10)*($B$24/100))*$B28),IF(C$23="kg/t SAR",(C$24*$B28),IF(C$23="kg/t DM",((C$24*($B$24/100))*$B28),IF(C$23="mg/kg SAR",((C$24*0.001)*$B28),IF(C$23="mg/kg DM",(((C$24*0.001)*($B$24/100))*$B28),0))))))</f>
        <v>93.500000000000014</v>
      </c>
      <c r="D28" s="3">
        <f t="shared" ref="D28:D46" si="4">(IF(D$23="%w/w SAR",((D$24*10)*$B28),IF(D$23="%w/w DM",(((D$24*10)*($B$24/100))*$B28),IF(D$23="kg/t SAR",(D$24*$B28),IF(D$23="kg/t DM",((D$24*($B$24/100))*$B28),IF(D$23="mg/kg SAR",((D$24*0.001)*$B28),IF(D$23="mg/kg DM",(((D$24*0.001)*($B$24/100))*$B28),"0")))))))*2.291</f>
        <v>36.999649999999995</v>
      </c>
      <c r="E28" s="3">
        <f t="shared" ref="E28:E46" si="5">(IF(E$23="%w/w SAR",((E$24*10)*$B28),IF(E$23="%w/w DM",(((E$24*10)*($B$24/100))*$B28),IF(E$23="kg/t SAR",(E$24*$B28),IF(E$23="kg/t DM",((E$24*($B$24/100))*$B28),IF(E$23="mg/kg SAR",((E$24*0.001)*$B28),IF(E$23="mg/kg DM",(((E$24*0.001)*($B$24/100))*$B28),"0")))))))*1.205</f>
        <v>8.6958824999999997</v>
      </c>
      <c r="F28" s="3">
        <f t="shared" ref="F28:F46" si="6">(IF(F$23="%w/w SAR",((F$24*10)*$B28),IF(F$23="%w/w DM",(((F$24*10)*($B$24/100))*$B28),IF(F$23="kg/t SAR",(F$24*$B28),IF(F$23="kg/t DM",((F$24*($B$24/100))*$B28),IF(F$23="mg/kg SAR",((F$24*0.001)*$B28),IF(F$23="mg/kg DM",(((F$24*0.001)*($B$24/100))*$B28),"0")))))))*1.658</f>
        <v>13.52928</v>
      </c>
      <c r="G28" s="3">
        <f t="shared" si="2"/>
        <v>0.16830000000000001</v>
      </c>
      <c r="H28" s="3">
        <f t="shared" si="2"/>
        <v>0.50490000000000013</v>
      </c>
      <c r="I28" s="3">
        <f t="shared" si="2"/>
        <v>4.2500000000000003E-2</v>
      </c>
      <c r="J28" s="3">
        <f t="shared" si="2"/>
        <v>8.5000000000000006E-4</v>
      </c>
      <c r="K28" s="3">
        <f t="shared" si="2"/>
        <v>4.2500000000000003E-3</v>
      </c>
      <c r="L28" s="3">
        <f t="shared" si="2"/>
        <v>4.165E-2</v>
      </c>
      <c r="M28" s="3">
        <f t="shared" si="2"/>
        <v>6.3750000000000001E-2</v>
      </c>
      <c r="N28" s="3">
        <f t="shared" si="2"/>
        <v>0</v>
      </c>
      <c r="O28" s="3">
        <f t="shared" si="2"/>
        <v>0</v>
      </c>
      <c r="P28" s="3">
        <f t="shared" si="2"/>
        <v>58.820000000000007</v>
      </c>
      <c r="Q28" s="3">
        <f t="shared" ref="Q28:Q46" si="7">(IF(Q$23="%w/w SAR",((Q$24*10)*$B28),IF(Q$23="%w/w DM",(((Q$24*10)*($B$24/100))*$B28),IF(Q$23="kg/t SAR",(Q$24*$B28),IF(Q$23="kg/t DM",((Q$24*($B$24/100))*$B28),IF(Q$23="mg/kg SAR",((Q$24*0.001)*$B28),IF(Q$23="mg/kg DM",(((Q$24*0.001)*($B$24/100))*$B28),0)))))))*2.5</f>
        <v>60.987500000000011</v>
      </c>
      <c r="R28" s="3">
        <f t="shared" ref="R28:U46" si="8">IF(R$23="%w/w SAR",((R$24*10)*$B28),IF(R$23="%w/w DM",(((R$24*10)*($B$24/100))*$B28),IF(R$23="kg/t SAR",(R$24*$B28),IF(R$23="kg/t DM",((R$24*($B$24/100))*$B28),IF(R$23="mg/kg SAR",((R$24*0.001)*$B28),IF(R$23="mg/kg DM",(((R$24*0.001)*($B$24/100))*$B28),0))))))</f>
        <v>1.7000000000000001E-3</v>
      </c>
      <c r="S28" s="3">
        <f t="shared" si="8"/>
        <v>4.2500000000000003E-2</v>
      </c>
      <c r="T28" s="3">
        <f t="shared" si="8"/>
        <v>5.1000000000000004E-3</v>
      </c>
      <c r="U28" s="3">
        <f t="shared" si="8"/>
        <v>0.85</v>
      </c>
      <c r="V28" s="3" t="str">
        <f t="shared" ref="V28:V46" si="9">IF($V$24="",0,IF($V$24&gt;5000,"NOT OK","OK"))</f>
        <v>OK</v>
      </c>
      <c r="W28" s="3" t="str">
        <f t="shared" ref="W28:W46" si="10">IF($W$24="",0,IF($W$24&gt;4,"Not OK","OK"))</f>
        <v>OK</v>
      </c>
      <c r="AB28" s="16"/>
      <c r="AC28" s="16"/>
      <c r="AD28" s="16"/>
      <c r="AE28" s="16"/>
      <c r="AF28" s="16"/>
    </row>
    <row r="29" spans="1:32 16384:16384" s="20" customFormat="1" x14ac:dyDescent="0.4">
      <c r="A29" s="33">
        <f>E8</f>
        <v>3</v>
      </c>
      <c r="B29" s="39">
        <v>85</v>
      </c>
      <c r="C29" s="3">
        <f t="shared" si="3"/>
        <v>93.500000000000014</v>
      </c>
      <c r="D29" s="3">
        <f t="shared" si="4"/>
        <v>36.999649999999995</v>
      </c>
      <c r="E29" s="3">
        <f t="shared" si="5"/>
        <v>8.6958824999999997</v>
      </c>
      <c r="F29" s="3">
        <f t="shared" si="6"/>
        <v>13.52928</v>
      </c>
      <c r="G29" s="3">
        <f t="shared" si="2"/>
        <v>0.16830000000000001</v>
      </c>
      <c r="H29" s="3">
        <f t="shared" si="2"/>
        <v>0.50490000000000013</v>
      </c>
      <c r="I29" s="3">
        <f t="shared" si="2"/>
        <v>4.2500000000000003E-2</v>
      </c>
      <c r="J29" s="3">
        <f t="shared" si="2"/>
        <v>8.5000000000000006E-4</v>
      </c>
      <c r="K29" s="3">
        <f t="shared" si="2"/>
        <v>4.2500000000000003E-3</v>
      </c>
      <c r="L29" s="3">
        <f t="shared" si="2"/>
        <v>4.165E-2</v>
      </c>
      <c r="M29" s="3">
        <f t="shared" si="2"/>
        <v>6.3750000000000001E-2</v>
      </c>
      <c r="N29" s="3">
        <f t="shared" si="2"/>
        <v>0</v>
      </c>
      <c r="O29" s="3">
        <f t="shared" si="2"/>
        <v>0</v>
      </c>
      <c r="P29" s="3">
        <f t="shared" si="2"/>
        <v>58.820000000000007</v>
      </c>
      <c r="Q29" s="3">
        <f t="shared" si="7"/>
        <v>60.987500000000011</v>
      </c>
      <c r="R29" s="3">
        <f t="shared" si="8"/>
        <v>1.7000000000000001E-3</v>
      </c>
      <c r="S29" s="3">
        <f t="shared" si="8"/>
        <v>4.2500000000000003E-2</v>
      </c>
      <c r="T29" s="3">
        <f t="shared" si="8"/>
        <v>5.1000000000000004E-3</v>
      </c>
      <c r="U29" s="3">
        <f t="shared" si="8"/>
        <v>0.85</v>
      </c>
      <c r="V29" s="3" t="str">
        <f t="shared" si="9"/>
        <v>OK</v>
      </c>
      <c r="W29" s="3" t="str">
        <f t="shared" si="10"/>
        <v>OK</v>
      </c>
      <c r="AB29" s="16"/>
      <c r="AC29" s="16"/>
      <c r="AD29" s="16"/>
      <c r="AE29" s="16"/>
      <c r="AF29" s="16"/>
    </row>
    <row r="30" spans="1:32 16384:16384" s="20" customFormat="1" x14ac:dyDescent="0.4">
      <c r="A30" s="33">
        <f>F8</f>
        <v>5</v>
      </c>
      <c r="B30" s="39">
        <v>85</v>
      </c>
      <c r="C30" s="3">
        <f t="shared" si="3"/>
        <v>93.500000000000014</v>
      </c>
      <c r="D30" s="3">
        <f t="shared" si="4"/>
        <v>36.999649999999995</v>
      </c>
      <c r="E30" s="3">
        <f t="shared" si="5"/>
        <v>8.6958824999999997</v>
      </c>
      <c r="F30" s="3">
        <f t="shared" si="6"/>
        <v>13.52928</v>
      </c>
      <c r="G30" s="3">
        <f t="shared" si="2"/>
        <v>0.16830000000000001</v>
      </c>
      <c r="H30" s="3">
        <f t="shared" si="2"/>
        <v>0.50490000000000013</v>
      </c>
      <c r="I30" s="3">
        <f t="shared" si="2"/>
        <v>4.2500000000000003E-2</v>
      </c>
      <c r="J30" s="3">
        <f t="shared" si="2"/>
        <v>8.5000000000000006E-4</v>
      </c>
      <c r="K30" s="3">
        <f t="shared" si="2"/>
        <v>4.2500000000000003E-3</v>
      </c>
      <c r="L30" s="3">
        <f t="shared" si="2"/>
        <v>4.165E-2</v>
      </c>
      <c r="M30" s="3">
        <f t="shared" si="2"/>
        <v>6.3750000000000001E-2</v>
      </c>
      <c r="N30" s="3">
        <f t="shared" si="2"/>
        <v>0</v>
      </c>
      <c r="O30" s="3">
        <f t="shared" si="2"/>
        <v>0</v>
      </c>
      <c r="P30" s="3">
        <f t="shared" si="2"/>
        <v>58.820000000000007</v>
      </c>
      <c r="Q30" s="3">
        <f t="shared" si="7"/>
        <v>60.987500000000011</v>
      </c>
      <c r="R30" s="3">
        <f t="shared" si="8"/>
        <v>1.7000000000000001E-3</v>
      </c>
      <c r="S30" s="3">
        <f t="shared" si="8"/>
        <v>4.2500000000000003E-2</v>
      </c>
      <c r="T30" s="3">
        <f t="shared" si="8"/>
        <v>5.1000000000000004E-3</v>
      </c>
      <c r="U30" s="3">
        <f t="shared" si="8"/>
        <v>0.85</v>
      </c>
      <c r="V30" s="3" t="str">
        <f t="shared" si="9"/>
        <v>OK</v>
      </c>
      <c r="W30" s="3" t="str">
        <f t="shared" si="10"/>
        <v>OK</v>
      </c>
      <c r="AB30" s="16"/>
      <c r="AC30" s="16"/>
      <c r="AD30" s="16"/>
      <c r="AE30" s="16"/>
      <c r="AF30" s="16"/>
    </row>
    <row r="31" spans="1:32 16384:16384" s="20" customFormat="1" x14ac:dyDescent="0.4">
      <c r="A31" s="33">
        <f>G8</f>
        <v>6</v>
      </c>
      <c r="B31" s="39">
        <v>85</v>
      </c>
      <c r="C31" s="3">
        <f t="shared" si="3"/>
        <v>93.500000000000014</v>
      </c>
      <c r="D31" s="3">
        <f t="shared" si="4"/>
        <v>36.999649999999995</v>
      </c>
      <c r="E31" s="3">
        <f t="shared" si="5"/>
        <v>8.6958824999999997</v>
      </c>
      <c r="F31" s="3">
        <f t="shared" si="6"/>
        <v>13.52928</v>
      </c>
      <c r="G31" s="3">
        <f t="shared" si="2"/>
        <v>0.16830000000000001</v>
      </c>
      <c r="H31" s="3">
        <f t="shared" si="2"/>
        <v>0.50490000000000013</v>
      </c>
      <c r="I31" s="3">
        <f t="shared" si="2"/>
        <v>4.2500000000000003E-2</v>
      </c>
      <c r="J31" s="3">
        <f t="shared" si="2"/>
        <v>8.5000000000000006E-4</v>
      </c>
      <c r="K31" s="3">
        <f t="shared" si="2"/>
        <v>4.2500000000000003E-3</v>
      </c>
      <c r="L31" s="3">
        <f t="shared" si="2"/>
        <v>4.165E-2</v>
      </c>
      <c r="M31" s="3">
        <f t="shared" si="2"/>
        <v>6.3750000000000001E-2</v>
      </c>
      <c r="N31" s="3">
        <f t="shared" si="2"/>
        <v>0</v>
      </c>
      <c r="O31" s="3">
        <f t="shared" si="2"/>
        <v>0</v>
      </c>
      <c r="P31" s="3">
        <f t="shared" si="2"/>
        <v>58.820000000000007</v>
      </c>
      <c r="Q31" s="3">
        <f t="shared" si="7"/>
        <v>60.987500000000011</v>
      </c>
      <c r="R31" s="3">
        <f t="shared" si="8"/>
        <v>1.7000000000000001E-3</v>
      </c>
      <c r="S31" s="3">
        <f t="shared" si="8"/>
        <v>4.2500000000000003E-2</v>
      </c>
      <c r="T31" s="3">
        <f t="shared" si="8"/>
        <v>5.1000000000000004E-3</v>
      </c>
      <c r="U31" s="3">
        <f t="shared" si="8"/>
        <v>0.85</v>
      </c>
      <c r="V31" s="3" t="str">
        <f t="shared" si="9"/>
        <v>OK</v>
      </c>
      <c r="W31" s="3" t="str">
        <f t="shared" si="10"/>
        <v>OK</v>
      </c>
      <c r="AB31" s="16"/>
      <c r="AC31" s="16"/>
      <c r="AD31" s="16"/>
      <c r="AE31" s="16"/>
      <c r="AF31" s="16"/>
    </row>
    <row r="32" spans="1:32 16384:16384" s="20" customFormat="1" x14ac:dyDescent="0.4">
      <c r="A32" s="33">
        <f>H8</f>
        <v>7</v>
      </c>
      <c r="B32" s="39">
        <v>85</v>
      </c>
      <c r="C32" s="3">
        <f t="shared" si="3"/>
        <v>93.500000000000014</v>
      </c>
      <c r="D32" s="3">
        <f t="shared" si="4"/>
        <v>36.999649999999995</v>
      </c>
      <c r="E32" s="3">
        <f t="shared" si="5"/>
        <v>8.6958824999999997</v>
      </c>
      <c r="F32" s="3">
        <f t="shared" si="6"/>
        <v>13.52928</v>
      </c>
      <c r="G32" s="3">
        <f t="shared" si="2"/>
        <v>0.16830000000000001</v>
      </c>
      <c r="H32" s="3">
        <f t="shared" si="2"/>
        <v>0.50490000000000013</v>
      </c>
      <c r="I32" s="3">
        <f t="shared" si="2"/>
        <v>4.2500000000000003E-2</v>
      </c>
      <c r="J32" s="3">
        <f t="shared" si="2"/>
        <v>8.5000000000000006E-4</v>
      </c>
      <c r="K32" s="3">
        <f t="shared" si="2"/>
        <v>4.2500000000000003E-3</v>
      </c>
      <c r="L32" s="3">
        <f t="shared" si="2"/>
        <v>4.165E-2</v>
      </c>
      <c r="M32" s="3">
        <f t="shared" si="2"/>
        <v>6.3750000000000001E-2</v>
      </c>
      <c r="N32" s="3">
        <f t="shared" si="2"/>
        <v>0</v>
      </c>
      <c r="O32" s="3">
        <f t="shared" si="2"/>
        <v>0</v>
      </c>
      <c r="P32" s="3">
        <f t="shared" si="2"/>
        <v>58.820000000000007</v>
      </c>
      <c r="Q32" s="3">
        <f t="shared" si="7"/>
        <v>60.987500000000011</v>
      </c>
      <c r="R32" s="3">
        <f t="shared" si="8"/>
        <v>1.7000000000000001E-3</v>
      </c>
      <c r="S32" s="3">
        <f t="shared" si="8"/>
        <v>4.2500000000000003E-2</v>
      </c>
      <c r="T32" s="3">
        <f t="shared" si="8"/>
        <v>5.1000000000000004E-3</v>
      </c>
      <c r="U32" s="3">
        <f t="shared" si="8"/>
        <v>0.85</v>
      </c>
      <c r="V32" s="3" t="str">
        <f t="shared" si="9"/>
        <v>OK</v>
      </c>
      <c r="W32" s="3" t="str">
        <f t="shared" si="10"/>
        <v>OK</v>
      </c>
      <c r="AB32" s="16"/>
      <c r="AC32" s="16"/>
      <c r="AD32" s="16"/>
      <c r="AE32" s="16"/>
      <c r="AF32" s="16"/>
    </row>
    <row r="33" spans="1:32" s="20" customFormat="1" x14ac:dyDescent="0.4">
      <c r="A33" s="33">
        <f>I8</f>
        <v>8</v>
      </c>
      <c r="B33" s="39">
        <v>85</v>
      </c>
      <c r="C33" s="3">
        <f t="shared" si="3"/>
        <v>93.500000000000014</v>
      </c>
      <c r="D33" s="3">
        <f t="shared" si="4"/>
        <v>36.999649999999995</v>
      </c>
      <c r="E33" s="3">
        <f t="shared" si="5"/>
        <v>8.6958824999999997</v>
      </c>
      <c r="F33" s="3">
        <f t="shared" si="6"/>
        <v>13.52928</v>
      </c>
      <c r="G33" s="3">
        <f t="shared" si="2"/>
        <v>0.16830000000000001</v>
      </c>
      <c r="H33" s="3">
        <f t="shared" si="2"/>
        <v>0.50490000000000013</v>
      </c>
      <c r="I33" s="3">
        <f t="shared" si="2"/>
        <v>4.2500000000000003E-2</v>
      </c>
      <c r="J33" s="3">
        <f t="shared" si="2"/>
        <v>8.5000000000000006E-4</v>
      </c>
      <c r="K33" s="3">
        <f t="shared" si="2"/>
        <v>4.2500000000000003E-3</v>
      </c>
      <c r="L33" s="3">
        <f t="shared" si="2"/>
        <v>4.165E-2</v>
      </c>
      <c r="M33" s="3">
        <f t="shared" si="2"/>
        <v>6.3750000000000001E-2</v>
      </c>
      <c r="N33" s="3">
        <f t="shared" si="2"/>
        <v>0</v>
      </c>
      <c r="O33" s="3">
        <f t="shared" si="2"/>
        <v>0</v>
      </c>
      <c r="P33" s="3">
        <f t="shared" si="2"/>
        <v>58.820000000000007</v>
      </c>
      <c r="Q33" s="3">
        <f t="shared" si="7"/>
        <v>60.987500000000011</v>
      </c>
      <c r="R33" s="3">
        <f t="shared" si="8"/>
        <v>1.7000000000000001E-3</v>
      </c>
      <c r="S33" s="3">
        <f t="shared" si="8"/>
        <v>4.2500000000000003E-2</v>
      </c>
      <c r="T33" s="3">
        <f t="shared" si="8"/>
        <v>5.1000000000000004E-3</v>
      </c>
      <c r="U33" s="3">
        <f t="shared" si="8"/>
        <v>0.85</v>
      </c>
      <c r="V33" s="3" t="str">
        <f t="shared" si="9"/>
        <v>OK</v>
      </c>
      <c r="W33" s="3" t="str">
        <f t="shared" si="10"/>
        <v>OK</v>
      </c>
      <c r="AB33" s="16"/>
      <c r="AC33" s="16"/>
      <c r="AD33" s="16"/>
      <c r="AE33" s="16"/>
      <c r="AF33" s="16"/>
    </row>
    <row r="34" spans="1:32" s="20" customFormat="1" x14ac:dyDescent="0.4">
      <c r="A34" s="33">
        <f>J8</f>
        <v>9</v>
      </c>
      <c r="B34" s="39">
        <v>85</v>
      </c>
      <c r="C34" s="3">
        <f t="shared" si="3"/>
        <v>93.500000000000014</v>
      </c>
      <c r="D34" s="3">
        <f t="shared" si="4"/>
        <v>36.999649999999995</v>
      </c>
      <c r="E34" s="3">
        <f t="shared" si="5"/>
        <v>8.6958824999999997</v>
      </c>
      <c r="F34" s="3">
        <f t="shared" si="6"/>
        <v>13.52928</v>
      </c>
      <c r="G34" s="3">
        <f t="shared" si="2"/>
        <v>0.16830000000000001</v>
      </c>
      <c r="H34" s="3">
        <f t="shared" si="2"/>
        <v>0.50490000000000013</v>
      </c>
      <c r="I34" s="3">
        <f t="shared" si="2"/>
        <v>4.2500000000000003E-2</v>
      </c>
      <c r="J34" s="3">
        <f t="shared" si="2"/>
        <v>8.5000000000000006E-4</v>
      </c>
      <c r="K34" s="3">
        <f t="shared" si="2"/>
        <v>4.2500000000000003E-3</v>
      </c>
      <c r="L34" s="3">
        <f t="shared" si="2"/>
        <v>4.165E-2</v>
      </c>
      <c r="M34" s="3">
        <f t="shared" si="2"/>
        <v>6.3750000000000001E-2</v>
      </c>
      <c r="N34" s="3">
        <f t="shared" si="2"/>
        <v>0</v>
      </c>
      <c r="O34" s="3">
        <f t="shared" si="2"/>
        <v>0</v>
      </c>
      <c r="P34" s="3">
        <f t="shared" si="2"/>
        <v>58.820000000000007</v>
      </c>
      <c r="Q34" s="3">
        <f t="shared" si="7"/>
        <v>60.987500000000011</v>
      </c>
      <c r="R34" s="3">
        <f t="shared" si="8"/>
        <v>1.7000000000000001E-3</v>
      </c>
      <c r="S34" s="3">
        <f t="shared" si="8"/>
        <v>4.2500000000000003E-2</v>
      </c>
      <c r="T34" s="3">
        <f t="shared" si="8"/>
        <v>5.1000000000000004E-3</v>
      </c>
      <c r="U34" s="3">
        <f t="shared" si="8"/>
        <v>0.85</v>
      </c>
      <c r="V34" s="3" t="str">
        <f t="shared" si="9"/>
        <v>OK</v>
      </c>
      <c r="W34" s="3" t="str">
        <f t="shared" si="10"/>
        <v>OK</v>
      </c>
      <c r="AB34" s="16"/>
      <c r="AC34" s="16"/>
      <c r="AD34" s="16"/>
      <c r="AE34" s="16"/>
      <c r="AF34" s="16"/>
    </row>
    <row r="35" spans="1:32" s="20" customFormat="1" x14ac:dyDescent="0.4">
      <c r="A35" s="33">
        <f>K8</f>
        <v>10</v>
      </c>
      <c r="B35" s="39">
        <v>85</v>
      </c>
      <c r="C35" s="3">
        <f t="shared" si="3"/>
        <v>93.500000000000014</v>
      </c>
      <c r="D35" s="3">
        <f t="shared" si="4"/>
        <v>36.999649999999995</v>
      </c>
      <c r="E35" s="3">
        <f t="shared" si="5"/>
        <v>8.6958824999999997</v>
      </c>
      <c r="F35" s="3">
        <f t="shared" si="6"/>
        <v>13.52928</v>
      </c>
      <c r="G35" s="3">
        <f t="shared" si="2"/>
        <v>0.16830000000000001</v>
      </c>
      <c r="H35" s="3">
        <f t="shared" si="2"/>
        <v>0.50490000000000013</v>
      </c>
      <c r="I35" s="3">
        <f t="shared" si="2"/>
        <v>4.2500000000000003E-2</v>
      </c>
      <c r="J35" s="3">
        <f t="shared" si="2"/>
        <v>8.5000000000000006E-4</v>
      </c>
      <c r="K35" s="3">
        <f t="shared" si="2"/>
        <v>4.2500000000000003E-3</v>
      </c>
      <c r="L35" s="3">
        <f t="shared" si="2"/>
        <v>4.165E-2</v>
      </c>
      <c r="M35" s="3">
        <f t="shared" si="2"/>
        <v>6.3750000000000001E-2</v>
      </c>
      <c r="N35" s="3">
        <f t="shared" si="2"/>
        <v>0</v>
      </c>
      <c r="O35" s="3">
        <f t="shared" si="2"/>
        <v>0</v>
      </c>
      <c r="P35" s="3">
        <f t="shared" si="2"/>
        <v>58.820000000000007</v>
      </c>
      <c r="Q35" s="3">
        <f t="shared" si="7"/>
        <v>60.987500000000011</v>
      </c>
      <c r="R35" s="3">
        <f t="shared" si="8"/>
        <v>1.7000000000000001E-3</v>
      </c>
      <c r="S35" s="3">
        <f t="shared" si="8"/>
        <v>4.2500000000000003E-2</v>
      </c>
      <c r="T35" s="3">
        <f t="shared" si="8"/>
        <v>5.1000000000000004E-3</v>
      </c>
      <c r="U35" s="3">
        <f t="shared" si="8"/>
        <v>0.85</v>
      </c>
      <c r="V35" s="3" t="str">
        <f t="shared" si="9"/>
        <v>OK</v>
      </c>
      <c r="W35" s="3" t="str">
        <f t="shared" si="10"/>
        <v>OK</v>
      </c>
      <c r="AB35" s="16"/>
      <c r="AC35" s="16"/>
      <c r="AD35" s="16"/>
      <c r="AE35" s="16"/>
      <c r="AF35" s="16"/>
    </row>
    <row r="36" spans="1:32" s="20" customFormat="1" x14ac:dyDescent="0.4">
      <c r="A36" s="33">
        <f>L8</f>
        <v>11</v>
      </c>
      <c r="B36" s="39">
        <v>85</v>
      </c>
      <c r="C36" s="3">
        <f t="shared" si="3"/>
        <v>93.500000000000014</v>
      </c>
      <c r="D36" s="3">
        <f t="shared" si="4"/>
        <v>36.999649999999995</v>
      </c>
      <c r="E36" s="3">
        <f t="shared" si="5"/>
        <v>8.6958824999999997</v>
      </c>
      <c r="F36" s="3">
        <f t="shared" si="6"/>
        <v>13.52928</v>
      </c>
      <c r="G36" s="3">
        <f t="shared" si="2"/>
        <v>0.16830000000000001</v>
      </c>
      <c r="H36" s="3">
        <f t="shared" si="2"/>
        <v>0.50490000000000013</v>
      </c>
      <c r="I36" s="3">
        <f t="shared" si="2"/>
        <v>4.2500000000000003E-2</v>
      </c>
      <c r="J36" s="3">
        <f t="shared" si="2"/>
        <v>8.5000000000000006E-4</v>
      </c>
      <c r="K36" s="3">
        <f t="shared" si="2"/>
        <v>4.2500000000000003E-3</v>
      </c>
      <c r="L36" s="3">
        <f t="shared" si="2"/>
        <v>4.165E-2</v>
      </c>
      <c r="M36" s="3">
        <f t="shared" si="2"/>
        <v>6.3750000000000001E-2</v>
      </c>
      <c r="N36" s="3">
        <f t="shared" si="2"/>
        <v>0</v>
      </c>
      <c r="O36" s="3">
        <f t="shared" si="2"/>
        <v>0</v>
      </c>
      <c r="P36" s="3">
        <f t="shared" si="2"/>
        <v>58.820000000000007</v>
      </c>
      <c r="Q36" s="3">
        <f t="shared" si="7"/>
        <v>60.987500000000011</v>
      </c>
      <c r="R36" s="3">
        <f t="shared" si="8"/>
        <v>1.7000000000000001E-3</v>
      </c>
      <c r="S36" s="3">
        <f t="shared" si="8"/>
        <v>4.2500000000000003E-2</v>
      </c>
      <c r="T36" s="3">
        <f t="shared" si="8"/>
        <v>5.1000000000000004E-3</v>
      </c>
      <c r="U36" s="3">
        <f t="shared" si="8"/>
        <v>0.85</v>
      </c>
      <c r="V36" s="3" t="str">
        <f t="shared" si="9"/>
        <v>OK</v>
      </c>
      <c r="W36" s="3" t="str">
        <f t="shared" si="10"/>
        <v>OK</v>
      </c>
      <c r="AB36" s="16"/>
      <c r="AC36" s="16"/>
      <c r="AD36" s="16"/>
      <c r="AE36" s="16"/>
      <c r="AF36" s="16"/>
    </row>
    <row r="37" spans="1:32" s="20" customFormat="1" x14ac:dyDescent="0.4">
      <c r="A37" s="33">
        <f>M8</f>
        <v>12</v>
      </c>
      <c r="B37" s="39">
        <v>85</v>
      </c>
      <c r="C37" s="3">
        <f t="shared" si="3"/>
        <v>93.500000000000014</v>
      </c>
      <c r="D37" s="3">
        <f t="shared" si="4"/>
        <v>36.999649999999995</v>
      </c>
      <c r="E37" s="3">
        <f t="shared" si="5"/>
        <v>8.6958824999999997</v>
      </c>
      <c r="F37" s="3">
        <f t="shared" si="6"/>
        <v>13.52928</v>
      </c>
      <c r="G37" s="3">
        <f t="shared" si="2"/>
        <v>0.16830000000000001</v>
      </c>
      <c r="H37" s="3">
        <f t="shared" si="2"/>
        <v>0.50490000000000013</v>
      </c>
      <c r="I37" s="3">
        <f t="shared" si="2"/>
        <v>4.2500000000000003E-2</v>
      </c>
      <c r="J37" s="3">
        <f t="shared" si="2"/>
        <v>8.5000000000000006E-4</v>
      </c>
      <c r="K37" s="3">
        <f t="shared" si="2"/>
        <v>4.2500000000000003E-3</v>
      </c>
      <c r="L37" s="3">
        <f t="shared" si="2"/>
        <v>4.165E-2</v>
      </c>
      <c r="M37" s="3">
        <f t="shared" si="2"/>
        <v>6.3750000000000001E-2</v>
      </c>
      <c r="N37" s="3">
        <f t="shared" si="2"/>
        <v>0</v>
      </c>
      <c r="O37" s="3">
        <f t="shared" si="2"/>
        <v>0</v>
      </c>
      <c r="P37" s="3">
        <f t="shared" si="2"/>
        <v>58.820000000000007</v>
      </c>
      <c r="Q37" s="3">
        <f t="shared" si="7"/>
        <v>60.987500000000011</v>
      </c>
      <c r="R37" s="3">
        <f t="shared" si="8"/>
        <v>1.7000000000000001E-3</v>
      </c>
      <c r="S37" s="3">
        <f t="shared" si="8"/>
        <v>4.2500000000000003E-2</v>
      </c>
      <c r="T37" s="3">
        <f t="shared" si="8"/>
        <v>5.1000000000000004E-3</v>
      </c>
      <c r="U37" s="3">
        <f t="shared" si="8"/>
        <v>0.85</v>
      </c>
      <c r="V37" s="3" t="str">
        <f t="shared" si="9"/>
        <v>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topLeftCell="A2" zoomScaleNormal="100" workbookViewId="0">
      <selection activeCell="H4" sqref="H4:J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'Sun Valley'!C1:E1</f>
        <v>PAN-004575</v>
      </c>
      <c r="D1" s="98"/>
      <c r="E1" s="98"/>
      <c r="F1" s="85" t="s">
        <v>47</v>
      </c>
      <c r="G1" s="85"/>
      <c r="H1" s="99">
        <f>'Sun Valley'!H1:J1</f>
        <v>49.68</v>
      </c>
      <c r="I1" s="99"/>
      <c r="J1" s="99"/>
      <c r="AB1" s="45"/>
      <c r="AC1" s="45"/>
      <c r="AD1" s="45"/>
      <c r="AE1" s="45" t="s">
        <v>91</v>
      </c>
      <c r="AF1" s="45" t="s">
        <v>92</v>
      </c>
    </row>
    <row r="2" spans="1:32" ht="14.15" x14ac:dyDescent="0.35">
      <c r="A2" s="85" t="s">
        <v>106</v>
      </c>
      <c r="B2" s="85"/>
      <c r="C2" s="100" t="str">
        <f>'Sun Valley'!C2:E2</f>
        <v>BB3205KS</v>
      </c>
      <c r="D2" s="98"/>
      <c r="E2" s="98"/>
      <c r="F2" s="85" t="s">
        <v>52</v>
      </c>
      <c r="G2" s="85"/>
      <c r="H2" s="88" t="s">
        <v>120</v>
      </c>
      <c r="I2" s="88"/>
      <c r="J2" s="88"/>
      <c r="AB2" s="46" t="s">
        <v>61</v>
      </c>
      <c r="AC2" s="46" t="s">
        <v>80</v>
      </c>
      <c r="AD2" s="45" t="s">
        <v>88</v>
      </c>
      <c r="AE2" s="45" t="s">
        <v>73</v>
      </c>
      <c r="AF2" s="45">
        <v>8.4</v>
      </c>
    </row>
    <row r="3" spans="1:32" ht="14.15" x14ac:dyDescent="0.35">
      <c r="A3" s="96" t="s">
        <v>44</v>
      </c>
      <c r="B3" s="97"/>
      <c r="C3" s="99" t="str">
        <f>'Sun Valley'!C3:E3</f>
        <v>Whites Recycling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'Sun Valley'!C4:E4</f>
        <v>Little Llan-Llywydd Farm, Cross Ash, Abergavenny</v>
      </c>
      <c r="D4" s="99"/>
      <c r="E4" s="99"/>
      <c r="F4" s="87" t="s">
        <v>1</v>
      </c>
      <c r="G4" s="87"/>
      <c r="H4" s="88" t="s">
        <v>129</v>
      </c>
      <c r="I4" s="88"/>
      <c r="J4" s="88"/>
      <c r="AB4" s="46" t="s">
        <v>57</v>
      </c>
      <c r="AC4" s="47" t="s">
        <v>82</v>
      </c>
      <c r="AD4" s="45" t="s">
        <v>90</v>
      </c>
      <c r="AE4" s="45" t="s">
        <v>75</v>
      </c>
      <c r="AF4" s="45">
        <v>8.8000000000000007</v>
      </c>
    </row>
    <row r="5" spans="1:32" ht="14.15" x14ac:dyDescent="0.35">
      <c r="A5" s="85" t="s">
        <v>51</v>
      </c>
      <c r="B5" s="85"/>
      <c r="C5" s="99" t="str">
        <f>'Sun Valley'!C5:E5</f>
        <v>Rohini Sawant</v>
      </c>
      <c r="D5" s="99"/>
      <c r="E5" s="99"/>
      <c r="F5" s="85" t="s">
        <v>45</v>
      </c>
      <c r="G5" s="85"/>
      <c r="H5" s="88">
        <v>4.68</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'Sun Valley'!C8</f>
        <v>1</v>
      </c>
      <c r="D8" s="56">
        <f>'Sun Valley'!D8</f>
        <v>2</v>
      </c>
      <c r="E8" s="56">
        <f>'Sun Valley'!E8</f>
        <v>3</v>
      </c>
      <c r="F8" s="56">
        <f>'Sun Valley'!F8</f>
        <v>5</v>
      </c>
      <c r="G8" s="56">
        <f>'Sun Valley'!G8</f>
        <v>6</v>
      </c>
      <c r="H8" s="56">
        <f>'Sun Valley'!H8</f>
        <v>7</v>
      </c>
      <c r="I8" s="56">
        <f>'Sun Valley'!I8</f>
        <v>8</v>
      </c>
      <c r="J8" s="56">
        <f>'Sun Valley'!J8</f>
        <v>9</v>
      </c>
      <c r="K8" s="56">
        <f>'Sun Valley'!K8</f>
        <v>10</v>
      </c>
      <c r="L8" s="56">
        <f>'Sun Valley'!L8</f>
        <v>11</v>
      </c>
      <c r="M8" s="56">
        <f>'Sun Valley'!M8</f>
        <v>12</v>
      </c>
      <c r="N8" s="56">
        <f>'Sun Valley'!N8</f>
        <v>0</v>
      </c>
      <c r="O8" s="56">
        <f>'Sun Valley'!O8</f>
        <v>0</v>
      </c>
      <c r="P8" s="56">
        <f>'Sun Valley'!P8</f>
        <v>0</v>
      </c>
      <c r="Q8" s="56">
        <f>'Sun Valley'!Q8</f>
        <v>0</v>
      </c>
      <c r="R8" s="56">
        <f>'Sun Valley'!R8</f>
        <v>0</v>
      </c>
      <c r="S8" s="56">
        <f>'Sun Valley'!S8</f>
        <v>0</v>
      </c>
      <c r="T8" s="56">
        <f>'Sun Valley'!T8</f>
        <v>0</v>
      </c>
      <c r="U8" s="56">
        <f>'Sun Valley'!U8</f>
        <v>0</v>
      </c>
      <c r="V8" s="56">
        <f>'Sun Valley'!V8</f>
        <v>0</v>
      </c>
      <c r="AB8" s="52"/>
      <c r="AC8" s="51"/>
      <c r="AD8" s="45"/>
      <c r="AE8" s="45" t="s">
        <v>98</v>
      </c>
      <c r="AF8" s="45">
        <v>2.1</v>
      </c>
    </row>
    <row r="9" spans="1:32" ht="14.15" x14ac:dyDescent="0.35">
      <c r="A9" s="85" t="s">
        <v>3</v>
      </c>
      <c r="B9" s="85"/>
      <c r="C9" s="56" t="str">
        <f>'Sun Valley'!C9</f>
        <v>M</v>
      </c>
      <c r="D9" s="56" t="str">
        <f>'Sun Valley'!D9</f>
        <v>M</v>
      </c>
      <c r="E9" s="56" t="str">
        <f>'Sun Valley'!E9</f>
        <v>M</v>
      </c>
      <c r="F9" s="56" t="str">
        <f>'Sun Valley'!F9</f>
        <v>M</v>
      </c>
      <c r="G9" s="56">
        <f>'Sun Valley'!G9</f>
        <v>1</v>
      </c>
      <c r="H9" s="56" t="str">
        <f>'Sun Valley'!H9</f>
        <v>M</v>
      </c>
      <c r="I9" s="56" t="str">
        <f>'Sun Valley'!I9</f>
        <v>M</v>
      </c>
      <c r="J9" s="56" t="str">
        <f>'Sun Valley'!J9</f>
        <v>M</v>
      </c>
      <c r="K9" s="56">
        <f>'Sun Valley'!K9</f>
        <v>1</v>
      </c>
      <c r="L9" s="56" t="str">
        <f>'Sun Valley'!L9</f>
        <v>M</v>
      </c>
      <c r="M9" s="56" t="str">
        <f>'Sun Valley'!M9</f>
        <v>M</v>
      </c>
      <c r="N9" s="56">
        <f>'Sun Valley'!N9</f>
        <v>0</v>
      </c>
      <c r="O9" s="56">
        <f>'Sun Valley'!O9</f>
        <v>0</v>
      </c>
      <c r="P9" s="56">
        <f>'Sun Valley'!P9</f>
        <v>0</v>
      </c>
      <c r="Q9" s="56">
        <f>'Sun Valley'!Q9</f>
        <v>0</v>
      </c>
      <c r="R9" s="56">
        <f>'Sun Valley'!R9</f>
        <v>0</v>
      </c>
      <c r="S9" s="56">
        <f>'Sun Valley'!S9</f>
        <v>0</v>
      </c>
      <c r="T9" s="56">
        <f>'Sun Valley'!T9</f>
        <v>0</v>
      </c>
      <c r="U9" s="56">
        <f>'Sun Valley'!U9</f>
        <v>0</v>
      </c>
      <c r="V9" s="56">
        <f>'Sun Valley'!V9</f>
        <v>0</v>
      </c>
      <c r="AB9" s="46"/>
      <c r="AC9" s="51"/>
      <c r="AD9" s="45"/>
      <c r="AE9" s="45" t="s">
        <v>77</v>
      </c>
      <c r="AF9" s="45">
        <v>5.9</v>
      </c>
    </row>
    <row r="10" spans="1:32" ht="14.15" x14ac:dyDescent="0.35">
      <c r="A10" s="85" t="s">
        <v>4</v>
      </c>
      <c r="B10" s="85"/>
      <c r="C10" s="56">
        <f>'Sun Valley'!C10</f>
        <v>5.46</v>
      </c>
      <c r="D10" s="56">
        <f>'Sun Valley'!D10</f>
        <v>5.36</v>
      </c>
      <c r="E10" s="56">
        <f>'Sun Valley'!E10</f>
        <v>5.18</v>
      </c>
      <c r="F10" s="56">
        <f>'Sun Valley'!F10</f>
        <v>5.54</v>
      </c>
      <c r="G10" s="56">
        <f>'Sun Valley'!G10</f>
        <v>5.51</v>
      </c>
      <c r="H10" s="56">
        <f>'Sun Valley'!H10</f>
        <v>5.54</v>
      </c>
      <c r="I10" s="56">
        <f>'Sun Valley'!I10</f>
        <v>5.63</v>
      </c>
      <c r="J10" s="56">
        <f>'Sun Valley'!J10</f>
        <v>5.61</v>
      </c>
      <c r="K10" s="56">
        <f>'Sun Valley'!K10</f>
        <v>5.58</v>
      </c>
      <c r="L10" s="56">
        <f>'Sun Valley'!L10</f>
        <v>5.65</v>
      </c>
      <c r="M10" s="56">
        <f>'Sun Valley'!M10</f>
        <v>5.66</v>
      </c>
      <c r="N10" s="56">
        <f>'Sun Valley'!N10</f>
        <v>0</v>
      </c>
      <c r="O10" s="56">
        <f>'Sun Valley'!O10</f>
        <v>0</v>
      </c>
      <c r="P10" s="56">
        <f>'Sun Valley'!P10</f>
        <v>0</v>
      </c>
      <c r="Q10" s="56">
        <f>'Sun Valley'!Q10</f>
        <v>0</v>
      </c>
      <c r="R10" s="56">
        <f>'Sun Valley'!R10</f>
        <v>0</v>
      </c>
      <c r="S10" s="56">
        <f>'Sun Valley'!S10</f>
        <v>0</v>
      </c>
      <c r="T10" s="56">
        <f>'Sun Valley'!T10</f>
        <v>0</v>
      </c>
      <c r="U10" s="56">
        <f>'Sun Valley'!U10</f>
        <v>0</v>
      </c>
      <c r="V10" s="56">
        <f>'Sun Valley'!V10</f>
        <v>0</v>
      </c>
      <c r="AB10" s="46"/>
      <c r="AC10" s="51"/>
      <c r="AD10" s="45"/>
      <c r="AE10" s="45" t="s">
        <v>78</v>
      </c>
      <c r="AF10" s="45">
        <v>1.4</v>
      </c>
    </row>
    <row r="11" spans="1:32" x14ac:dyDescent="0.4">
      <c r="A11" s="85" t="s">
        <v>5</v>
      </c>
      <c r="B11" s="85"/>
      <c r="C11" s="56">
        <f>'Sun Valley'!C11</f>
        <v>0</v>
      </c>
      <c r="D11" s="56">
        <f>'Sun Valley'!D11</f>
        <v>0</v>
      </c>
      <c r="E11" s="56">
        <f>'Sun Valley'!E11</f>
        <v>0</v>
      </c>
      <c r="F11" s="56">
        <f>'Sun Valley'!F11</f>
        <v>0</v>
      </c>
      <c r="G11" s="56">
        <f>'Sun Valley'!G11</f>
        <v>0</v>
      </c>
      <c r="H11" s="56">
        <f>'Sun Valley'!H11</f>
        <v>0</v>
      </c>
      <c r="I11" s="56">
        <f>'Sun Valley'!I11</f>
        <v>0</v>
      </c>
      <c r="J11" s="56">
        <f>'Sun Valley'!J11</f>
        <v>0</v>
      </c>
      <c r="K11" s="56">
        <f>'Sun Valley'!K11</f>
        <v>0</v>
      </c>
      <c r="L11" s="56">
        <f>'Sun Valley'!L11</f>
        <v>0</v>
      </c>
      <c r="M11" s="56">
        <f>'Sun Valley'!M11</f>
        <v>0</v>
      </c>
      <c r="N11" s="56">
        <f>'Sun Valley'!N11</f>
        <v>0</v>
      </c>
      <c r="O11" s="56">
        <f>'Sun Valley'!O11</f>
        <v>0</v>
      </c>
      <c r="P11" s="56">
        <f>'Sun Valley'!P11</f>
        <v>0</v>
      </c>
      <c r="Q11" s="56">
        <f>'Sun Valley'!Q11</f>
        <v>0</v>
      </c>
      <c r="R11" s="56">
        <f>'Sun Valley'!R11</f>
        <v>0</v>
      </c>
      <c r="S11" s="56">
        <f>'Sun Valley'!S11</f>
        <v>0</v>
      </c>
      <c r="T11" s="56">
        <f>'Sun Valley'!T11</f>
        <v>0</v>
      </c>
      <c r="U11" s="56">
        <f>'Sun Valley'!U11</f>
        <v>0</v>
      </c>
      <c r="V11" s="56">
        <f>'Sun Valley'!V11</f>
        <v>0</v>
      </c>
      <c r="AB11" s="12"/>
      <c r="AC11" s="12"/>
      <c r="AD11" s="12"/>
      <c r="AE11" s="12"/>
      <c r="AF11" s="12"/>
    </row>
    <row r="12" spans="1:32" ht="14.15" x14ac:dyDescent="0.35">
      <c r="A12" s="85" t="s">
        <v>6</v>
      </c>
      <c r="B12" s="85"/>
      <c r="C12" s="56">
        <f>'Sun Valley'!C12</f>
        <v>0</v>
      </c>
      <c r="D12" s="56">
        <f>'Sun Valley'!D12</f>
        <v>0</v>
      </c>
      <c r="E12" s="56">
        <f>'Sun Valley'!E12</f>
        <v>0</v>
      </c>
      <c r="F12" s="56">
        <f>'Sun Valley'!F12</f>
        <v>0</v>
      </c>
      <c r="G12" s="56">
        <f>'Sun Valley'!G12</f>
        <v>0</v>
      </c>
      <c r="H12" s="56">
        <f>'Sun Valley'!H12</f>
        <v>0</v>
      </c>
      <c r="I12" s="56">
        <f>'Sun Valley'!I12</f>
        <v>0</v>
      </c>
      <c r="J12" s="56">
        <f>'Sun Valley'!J12</f>
        <v>0</v>
      </c>
      <c r="K12" s="56">
        <f>'Sun Valley'!K12</f>
        <v>0</v>
      </c>
      <c r="L12" s="56">
        <f>'Sun Valley'!L12</f>
        <v>0</v>
      </c>
      <c r="M12" s="56">
        <f>'Sun Valley'!M12</f>
        <v>0</v>
      </c>
      <c r="N12" s="56">
        <f>'Sun Valley'!N12</f>
        <v>0</v>
      </c>
      <c r="O12" s="56">
        <f>'Sun Valley'!O12</f>
        <v>0</v>
      </c>
      <c r="P12" s="56">
        <f>'Sun Valley'!P12</f>
        <v>0</v>
      </c>
      <c r="Q12" s="56">
        <f>'Sun Valley'!Q12</f>
        <v>0</v>
      </c>
      <c r="R12" s="56">
        <f>'Sun Valley'!R12</f>
        <v>0</v>
      </c>
      <c r="S12" s="56">
        <f>'Sun Valley'!S12</f>
        <v>0</v>
      </c>
      <c r="T12" s="56">
        <f>'Sun Valley'!T12</f>
        <v>0</v>
      </c>
      <c r="U12" s="56">
        <f>'Sun Valley'!U12</f>
        <v>0</v>
      </c>
      <c r="V12" s="56">
        <f>'Sun Valley'!V12</f>
        <v>0</v>
      </c>
      <c r="AB12" s="46"/>
      <c r="AC12" s="51"/>
      <c r="AD12" s="45"/>
      <c r="AE12" s="45"/>
      <c r="AF12" s="45"/>
    </row>
    <row r="13" spans="1:32" ht="14.15" x14ac:dyDescent="0.35">
      <c r="A13" s="85" t="s">
        <v>7</v>
      </c>
      <c r="B13" s="85"/>
      <c r="C13" s="56">
        <f>'Sun Valley'!C13</f>
        <v>2</v>
      </c>
      <c r="D13" s="56">
        <f>'Sun Valley'!D13</f>
        <v>2</v>
      </c>
      <c r="E13" s="56">
        <f>'Sun Valley'!E13</f>
        <v>2</v>
      </c>
      <c r="F13" s="56">
        <f>'Sun Valley'!F13</f>
        <v>2</v>
      </c>
      <c r="G13" s="56">
        <f>'Sun Valley'!G13</f>
        <v>2</v>
      </c>
      <c r="H13" s="56">
        <f>'Sun Valley'!H13</f>
        <v>2</v>
      </c>
      <c r="I13" s="56">
        <f>'Sun Valley'!I13</f>
        <v>2</v>
      </c>
      <c r="J13" s="56">
        <f>'Sun Valley'!J13</f>
        <v>2</v>
      </c>
      <c r="K13" s="56">
        <f>'Sun Valley'!K13</f>
        <v>2</v>
      </c>
      <c r="L13" s="56">
        <f>'Sun Valley'!L13</f>
        <v>2</v>
      </c>
      <c r="M13" s="56">
        <f>'Sun Valley'!M13</f>
        <v>2</v>
      </c>
      <c r="N13" s="56">
        <f>'Sun Valley'!N13</f>
        <v>0</v>
      </c>
      <c r="O13" s="56">
        <f>'Sun Valley'!O13</f>
        <v>0</v>
      </c>
      <c r="P13" s="56">
        <f>'Sun Valley'!P13</f>
        <v>0</v>
      </c>
      <c r="Q13" s="56">
        <f>'Sun Valley'!Q13</f>
        <v>0</v>
      </c>
      <c r="R13" s="56">
        <f>'Sun Valley'!R13</f>
        <v>0</v>
      </c>
      <c r="S13" s="56">
        <f>'Sun Valley'!S13</f>
        <v>0</v>
      </c>
      <c r="T13" s="56">
        <f>'Sun Valley'!T13</f>
        <v>0</v>
      </c>
      <c r="U13" s="56">
        <f>'Sun Valley'!U13</f>
        <v>0</v>
      </c>
      <c r="V13" s="56">
        <f>'Sun Valley'!V13</f>
        <v>0</v>
      </c>
      <c r="AB13" s="46"/>
      <c r="AC13" s="51"/>
      <c r="AD13" s="45"/>
      <c r="AE13" s="45"/>
      <c r="AF13" s="45"/>
    </row>
    <row r="14" spans="1:32" x14ac:dyDescent="0.4">
      <c r="A14" s="95" t="s">
        <v>8</v>
      </c>
      <c r="B14" s="95"/>
      <c r="C14" s="57" t="str">
        <f>'Sun Valley'!C14</f>
        <v>Grass Silage (25% DM)</v>
      </c>
      <c r="D14" s="57" t="str">
        <f>'Sun Valley'!D14</f>
        <v>Grass Silage (25% DM)</v>
      </c>
      <c r="E14" s="57" t="str">
        <f>'Sun Valley'!E14</f>
        <v>Grass Silage (25% DM)</v>
      </c>
      <c r="F14" s="57" t="str">
        <f>'Sun Valley'!F14</f>
        <v>Grass Silage (25% DM)</v>
      </c>
      <c r="G14" s="57" t="str">
        <f>'Sun Valley'!G14</f>
        <v>Grass Silage (25% DM)</v>
      </c>
      <c r="H14" s="57" t="str">
        <f>'Sun Valley'!H14</f>
        <v>Maize</v>
      </c>
      <c r="I14" s="57" t="str">
        <f>'Sun Valley'!I14</f>
        <v>Grass Silage (25% DM)</v>
      </c>
      <c r="J14" s="57" t="str">
        <f>'Sun Valley'!J14</f>
        <v>Grass Silage (25% DM)</v>
      </c>
      <c r="K14" s="57" t="str">
        <f>'Sun Valley'!K14</f>
        <v>Spring wheat/barley</v>
      </c>
      <c r="L14" s="57" t="str">
        <f>'Sun Valley'!L14</f>
        <v>Grass Silage (25% DM)</v>
      </c>
      <c r="M14" s="57" t="str">
        <f>'Sun Valley'!M14</f>
        <v>Grass Silage (25% DM)</v>
      </c>
      <c r="N14" s="57">
        <f>'Sun Valley'!N14</f>
        <v>0</v>
      </c>
      <c r="O14" s="57">
        <f>'Sun Valley'!O14</f>
        <v>0</v>
      </c>
      <c r="P14" s="57">
        <f>'Sun Valley'!P14</f>
        <v>0</v>
      </c>
      <c r="Q14" s="57">
        <f>'Sun Valley'!Q14</f>
        <v>0</v>
      </c>
      <c r="R14" s="57">
        <f>'Sun Valley'!R14</f>
        <v>0</v>
      </c>
      <c r="S14" s="57">
        <f>'Sun Valley'!S14</f>
        <v>0</v>
      </c>
      <c r="T14" s="57">
        <f>'Sun Valley'!T14</f>
        <v>0</v>
      </c>
      <c r="U14" s="57">
        <f>'Sun Valley'!U14</f>
        <v>0</v>
      </c>
      <c r="V14" s="57">
        <f>'Sun Valley'!V14</f>
        <v>0</v>
      </c>
    </row>
    <row r="15" spans="1:32" x14ac:dyDescent="0.4">
      <c r="A15" s="87" t="s">
        <v>9</v>
      </c>
      <c r="B15" s="87"/>
      <c r="C15" s="56">
        <f>'Sun Valley'!C15</f>
        <v>40</v>
      </c>
      <c r="D15" s="56">
        <f>'Sun Valley'!D15</f>
        <v>40</v>
      </c>
      <c r="E15" s="56">
        <f>'Sun Valley'!E15</f>
        <v>40</v>
      </c>
      <c r="F15" s="56">
        <f>'Sun Valley'!F15</f>
        <v>40</v>
      </c>
      <c r="G15" s="56">
        <f>'Sun Valley'!G15</f>
        <v>40</v>
      </c>
      <c r="H15" s="56">
        <f>'Sun Valley'!H15</f>
        <v>40</v>
      </c>
      <c r="I15" s="56">
        <f>'Sun Valley'!I15</f>
        <v>40</v>
      </c>
      <c r="J15" s="56">
        <f>'Sun Valley'!J15</f>
        <v>40</v>
      </c>
      <c r="K15" s="56">
        <f>'Sun Valley'!K15</f>
        <v>6</v>
      </c>
      <c r="L15" s="56">
        <f>'Sun Valley'!L15</f>
        <v>40</v>
      </c>
      <c r="M15" s="56">
        <f>'Sun Valley'!M15</f>
        <v>40</v>
      </c>
      <c r="N15" s="56">
        <f>'Sun Valley'!N15</f>
        <v>0</v>
      </c>
      <c r="O15" s="56">
        <f>'Sun Valley'!O15</f>
        <v>0</v>
      </c>
      <c r="P15" s="56">
        <f>'Sun Valley'!P15</f>
        <v>0</v>
      </c>
      <c r="Q15" s="56">
        <f>'Sun Valley'!Q15</f>
        <v>0</v>
      </c>
      <c r="R15" s="56">
        <f>'Sun Valley'!R15</f>
        <v>0</v>
      </c>
      <c r="S15" s="56">
        <f>'Sun Valley'!S15</f>
        <v>0</v>
      </c>
      <c r="T15" s="56">
        <f>'Sun Valley'!T15</f>
        <v>0</v>
      </c>
      <c r="U15" s="56">
        <f>'Sun Valley'!U15</f>
        <v>0</v>
      </c>
      <c r="V15" s="56">
        <f>'Sun Valley'!V15</f>
        <v>0</v>
      </c>
    </row>
    <row r="16" spans="1:32" x14ac:dyDescent="0.4">
      <c r="A16" s="95" t="s">
        <v>46</v>
      </c>
      <c r="B16" s="95"/>
      <c r="C16" s="57" t="str">
        <f>'Sun Valley'!C16</f>
        <v>Medium/Clay</v>
      </c>
      <c r="D16" s="57" t="str">
        <f>'Sun Valley'!D16</f>
        <v>Medium/Clay</v>
      </c>
      <c r="E16" s="57" t="str">
        <f>'Sun Valley'!E16</f>
        <v>Medium/Clay</v>
      </c>
      <c r="F16" s="57" t="str">
        <f>'Sun Valley'!F16</f>
        <v>Medium/Clay</v>
      </c>
      <c r="G16" s="57" t="str">
        <f>'Sun Valley'!G16</f>
        <v>Medium/Clay</v>
      </c>
      <c r="H16" s="57" t="str">
        <f>'Sun Valley'!H16</f>
        <v>Medium/Clay</v>
      </c>
      <c r="I16" s="57" t="str">
        <f>'Sun Valley'!I16</f>
        <v>Medium/Clay</v>
      </c>
      <c r="J16" s="57" t="str">
        <f>'Sun Valley'!J16</f>
        <v>Medium/Clay</v>
      </c>
      <c r="K16" s="57" t="str">
        <f>'Sun Valley'!K16</f>
        <v>Medium/Clay</v>
      </c>
      <c r="L16" s="57" t="str">
        <f>'Sun Valley'!L16</f>
        <v>Medium/Clay</v>
      </c>
      <c r="M16" s="57" t="str">
        <f>'Sun Valley'!M16</f>
        <v>Medium/Clay</v>
      </c>
      <c r="N16" s="57">
        <f>'Sun Valley'!N16</f>
        <v>0</v>
      </c>
      <c r="O16" s="57">
        <f>'Sun Valley'!O16</f>
        <v>0</v>
      </c>
      <c r="P16" s="57">
        <f>'Sun Valley'!P16</f>
        <v>0</v>
      </c>
      <c r="Q16" s="57">
        <f>'Sun Valley'!Q16</f>
        <v>0</v>
      </c>
      <c r="R16" s="57">
        <f>'Sun Valley'!R16</f>
        <v>0</v>
      </c>
      <c r="S16" s="57">
        <f>'Sun Valley'!S16</f>
        <v>0</v>
      </c>
      <c r="T16" s="57">
        <f>'Sun Valley'!T16</f>
        <v>0</v>
      </c>
      <c r="U16" s="57">
        <f>'Sun Valley'!U16</f>
        <v>0</v>
      </c>
      <c r="V16" s="57">
        <f>'Sun Valley'!V16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68</v>
      </c>
      <c r="E17" s="42">
        <f t="shared" si="0"/>
        <v>68</v>
      </c>
      <c r="F17" s="42">
        <f t="shared" si="0"/>
        <v>68</v>
      </c>
      <c r="G17" s="42">
        <f t="shared" si="0"/>
        <v>68</v>
      </c>
      <c r="H17" s="42">
        <f t="shared" si="0"/>
        <v>56</v>
      </c>
      <c r="I17" s="42">
        <f t="shared" si="0"/>
        <v>68</v>
      </c>
      <c r="J17" s="42">
        <f t="shared" si="0"/>
        <v>68</v>
      </c>
      <c r="K17" s="42">
        <f t="shared" si="0"/>
        <v>51.599999999999994</v>
      </c>
      <c r="L17" s="42">
        <f t="shared" si="0"/>
        <v>68</v>
      </c>
      <c r="M17" s="42">
        <f t="shared" si="0"/>
        <v>68</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124.63040000000001</v>
      </c>
      <c r="D18" s="43">
        <f>$D28</f>
        <v>31.157600000000002</v>
      </c>
      <c r="E18" s="43">
        <f>$D29</f>
        <v>31.157600000000002</v>
      </c>
      <c r="F18" s="43">
        <f>$D30</f>
        <v>31.157600000000002</v>
      </c>
      <c r="G18" s="43">
        <f>$D31</f>
        <v>31.157600000000002</v>
      </c>
      <c r="H18" s="43">
        <f>$D32</f>
        <v>31.157600000000002</v>
      </c>
      <c r="I18" s="43">
        <f>$D33</f>
        <v>31.157600000000002</v>
      </c>
      <c r="J18" s="43">
        <f>$D34</f>
        <v>31.157600000000002</v>
      </c>
      <c r="K18" s="43">
        <f>$D35</f>
        <v>31.157600000000002</v>
      </c>
      <c r="L18" s="43">
        <f>$D36</f>
        <v>31.157600000000002</v>
      </c>
      <c r="M18" s="43">
        <f>$D37</f>
        <v>31.157600000000002</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56.630400000000009</v>
      </c>
      <c r="D19" s="43">
        <f t="shared" ref="D19:V19" si="1">D18-D17</f>
        <v>-36.842399999999998</v>
      </c>
      <c r="E19" s="43">
        <f t="shared" si="1"/>
        <v>-36.842399999999998</v>
      </c>
      <c r="F19" s="43">
        <f t="shared" si="1"/>
        <v>-36.842399999999998</v>
      </c>
      <c r="G19" s="43">
        <f t="shared" si="1"/>
        <v>-36.842399999999998</v>
      </c>
      <c r="H19" s="43">
        <f t="shared" si="1"/>
        <v>-24.842399999999998</v>
      </c>
      <c r="I19" s="43">
        <f t="shared" si="1"/>
        <v>-36.842399999999998</v>
      </c>
      <c r="J19" s="43">
        <f t="shared" si="1"/>
        <v>-36.842399999999998</v>
      </c>
      <c r="K19" s="43">
        <f t="shared" si="1"/>
        <v>-20.442399999999992</v>
      </c>
      <c r="L19" s="43">
        <f t="shared" si="1"/>
        <v>-36.842399999999998</v>
      </c>
      <c r="M19" s="43">
        <f t="shared" si="1"/>
        <v>-36.842399999999998</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INCREASE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4.04</v>
      </c>
      <c r="C24" s="40">
        <v>0.39</v>
      </c>
      <c r="D24" s="40">
        <v>544</v>
      </c>
      <c r="E24" s="40">
        <v>759</v>
      </c>
      <c r="F24" s="40">
        <v>124</v>
      </c>
      <c r="G24" s="40">
        <v>7.73</v>
      </c>
      <c r="H24" s="40">
        <v>21.1</v>
      </c>
      <c r="I24" s="40">
        <v>0.68</v>
      </c>
      <c r="J24" s="40">
        <v>0.01</v>
      </c>
      <c r="K24" s="1">
        <v>0.05</v>
      </c>
      <c r="L24" s="40">
        <v>0.28999999999999998</v>
      </c>
      <c r="M24" s="40">
        <v>0.35</v>
      </c>
      <c r="N24" s="40"/>
      <c r="O24" s="40"/>
      <c r="P24" s="40">
        <v>1348</v>
      </c>
      <c r="Q24" s="40">
        <v>339</v>
      </c>
      <c r="R24" s="40">
        <v>0.05</v>
      </c>
      <c r="S24" s="40">
        <v>0.5</v>
      </c>
      <c r="T24" s="40">
        <v>0.06</v>
      </c>
      <c r="U24" s="40"/>
      <c r="V24" s="40">
        <v>2620</v>
      </c>
      <c r="W24" s="40">
        <v>0.6</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1</v>
      </c>
      <c r="B27" s="39">
        <v>100</v>
      </c>
      <c r="C27" s="3">
        <f>IF(C$23="%w/w SAR",((C$24*10)*$B27),IF(C$23="%w/w DM",(((C$24*10)*($B$24/100))*$B27),IF(C$23="kg/t SAR",(C$24*$B27),IF(C$23="kg/t DM",((C$24*($B$24/100))*$B27),IF(C$23="mg/kg SAR",((C$24*0.001)*$B27),IF(C$23="mg/kg DM",(((C$24*0.001)*($B$24/100))*$B27),0))))))</f>
        <v>390.00000000000006</v>
      </c>
      <c r="D27" s="3">
        <f>(IF(D$23="%w/w SAR",((D$24*10)*$B27),IF(D$23="%w/w DM",(((D$24*10)*($B$24/100))*$B27),IF(D$23="kg/t SAR",(D$24*$B27),IF(D$23="kg/t DM",((D$24*($B$24/100))*$B27),IF(D$23="mg/kg SAR",((D$24*0.001)*$B27),IF(D$23="mg/kg DM",(((D$24*0.001)*($B$24/100))*$B27),"0")))))))*2.291</f>
        <v>124.63040000000001</v>
      </c>
      <c r="E27" s="3">
        <f>(IF(E$23="%w/w SAR",((E$24*10)*$B27),IF(E$23="%w/w DM",(((E$24*10)*($B$24/100))*$B27),IF(E$23="kg/t SAR",(E$24*$B27),IF(E$23="kg/t DM",((E$24*($B$24/100))*$B27),IF(E$23="mg/kg SAR",((E$24*0.001)*$B27),IF(E$23="mg/kg DM",(((E$24*0.001)*($B$24/100))*$B27),"0")))))))*1.205</f>
        <v>91.459500000000006</v>
      </c>
      <c r="F27" s="3">
        <f>(IF(F$23="%w/w SAR",((F$24*10)*$B27),IF(F$23="%w/w DM",(((F$24*10)*($B$24/100))*$B27),IF(F$23="kg/t SAR",(F$24*$B27),IF(F$23="kg/t DM",((F$24*($B$24/100))*$B27),IF(F$23="mg/kg SAR",((F$24*0.001)*$B27),IF(F$23="mg/kg DM",(((F$24*0.001)*($B$24/100))*$B27),"0")))))))*1.658</f>
        <v>20.559200000000001</v>
      </c>
      <c r="G27" s="3">
        <f t="shared" ref="G27:P42" si="2">IF(G$23="%w/w SAR",((G$24*10)*$B27),IF(G$23="%w/w DM",(((G$24*10)*($B$24/100))*$B27),IF(G$23="kg/t SAR",(G$24*$B27),IF(G$23="kg/t DM",((G$24*($B$24/100))*$B27),IF(G$23="mg/kg SAR",((G$24*0.001)*$B27),IF(G$23="mg/kg DM",(((G$24*0.001)*($B$24/100))*$B27),0))))))</f>
        <v>0.77300000000000013</v>
      </c>
      <c r="H27" s="3">
        <f t="shared" si="2"/>
        <v>2.11</v>
      </c>
      <c r="I27" s="3">
        <f t="shared" si="2"/>
        <v>6.8000000000000005E-2</v>
      </c>
      <c r="J27" s="3">
        <f t="shared" si="2"/>
        <v>1E-3</v>
      </c>
      <c r="K27" s="3">
        <f t="shared" si="2"/>
        <v>5.0000000000000001E-3</v>
      </c>
      <c r="L27" s="3">
        <f t="shared" si="2"/>
        <v>2.9000000000000001E-2</v>
      </c>
      <c r="M27" s="3">
        <f t="shared" si="2"/>
        <v>3.4999999999999996E-2</v>
      </c>
      <c r="N27" s="3">
        <f t="shared" si="2"/>
        <v>0</v>
      </c>
      <c r="O27" s="3">
        <f t="shared" si="2"/>
        <v>0</v>
      </c>
      <c r="P27" s="3">
        <f t="shared" si="2"/>
        <v>134.80000000000001</v>
      </c>
      <c r="Q27" s="3">
        <f>(IF(Q$23="%w/w SAR",((Q$24*10)*$B27),IF(Q$23="%w/w DM",(((Q$24*10)*($B$24/100))*$B27),IF(Q$23="kg/t SAR",(Q$24*$B27),IF(Q$23="kg/t DM",((Q$24*($B$24/100))*$B27),IF(Q$23="mg/kg SAR",((Q$24*0.001)*$B27),IF(Q$23="mg/kg DM",(((Q$24*0.001)*($B$24/100))*$B27),0)))))))*2.5</f>
        <v>84.750000000000014</v>
      </c>
      <c r="R27" s="3">
        <f>IF(R$23="%w/w SAR",((R$24*10)*$B27),IF(R$23="%w/w DM",(((R$24*10)*($B$24/100))*$B27),IF(R$23="kg/t SAR",(R$24*$B27),IF(R$23="kg/t DM",((R$24*($B$24/100))*$B27),IF(R$23="mg/kg SAR",((R$24*0.001)*$B27),IF(R$23="mg/kg DM",(((R$24*0.001)*($B$24/100))*$B27),0))))))</f>
        <v>5.0000000000000001E-3</v>
      </c>
      <c r="S27" s="3">
        <f>IF(S$23="%w/w SAR",((S$24*10)*$B27),IF(S$23="%w/w DM",(((S$24*10)*($B$24/100))*$B27),IF(S$23="kg/t SAR",(S$24*$B27),IF(S$23="kg/t DM",((S$24*($B$24/100))*$B27),IF(S$23="mg/kg SAR",((S$24*0.001)*$B27),IF(S$23="mg/kg DM",(((S$24*0.001)*($B$24/100))*$B27),0))))))</f>
        <v>0.05</v>
      </c>
      <c r="T27" s="3">
        <f>IF(T$23="%w/w SAR",((T$24*10)*$B27),IF(T$23="%w/w DM",(((T$24*10)*($B$24/100))*$B27),IF(T$23="kg/t SAR",(T$24*$B27),IF(T$23="kg/t DM",((T$24*($B$24/100))*$B27),IF(T$23="mg/kg SAR",((T$24*0.001)*$B27),IF(T$23="mg/kg DM",(((T$24*0.001)*($B$24/100))*$B27),0))))))</f>
        <v>6.0000000000000001E-3</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4">
      <c r="A28" s="58">
        <f>D8</f>
        <v>2</v>
      </c>
      <c r="B28" s="39">
        <v>25</v>
      </c>
      <c r="C28" s="3">
        <f t="shared" ref="C28:C46" si="3">IF(C$23="%w/w SAR",((C$24*10)*$B28),IF(C$23="%w/w DM",(((C$24*10)*($B$24/100))*$B28),IF(C$23="kg/t SAR",(C$24*$B28),IF(C$23="kg/t DM",((C$24*($B$24/100))*$B28),IF(C$23="mg/kg SAR",((C$24*0.001)*$B28),IF(C$23="mg/kg DM",(((C$24*0.001)*($B$24/100))*$B28),0))))))</f>
        <v>97.500000000000014</v>
      </c>
      <c r="D28" s="3">
        <f t="shared" ref="D28:D46" si="4">(IF(D$23="%w/w SAR",((D$24*10)*$B28),IF(D$23="%w/w DM",(((D$24*10)*($B$24/100))*$B28),IF(D$23="kg/t SAR",(D$24*$B28),IF(D$23="kg/t DM",((D$24*($B$24/100))*$B28),IF(D$23="mg/kg SAR",((D$24*0.001)*$B28),IF(D$23="mg/kg DM",(((D$24*0.001)*($B$24/100))*$B28),"0")))))))*2.291</f>
        <v>31.157600000000002</v>
      </c>
      <c r="E28" s="3">
        <f t="shared" ref="E28:E46" si="5">(IF(E$23="%w/w SAR",((E$24*10)*$B28),IF(E$23="%w/w DM",(((E$24*10)*($B$24/100))*$B28),IF(E$23="kg/t SAR",(E$24*$B28),IF(E$23="kg/t DM",((E$24*($B$24/100))*$B28),IF(E$23="mg/kg SAR",((E$24*0.001)*$B28),IF(E$23="mg/kg DM",(((E$24*0.001)*($B$24/100))*$B28),"0")))))))*1.205</f>
        <v>22.864875000000001</v>
      </c>
      <c r="F28" s="3">
        <f t="shared" ref="F28:F46" si="6">(IF(F$23="%w/w SAR",((F$24*10)*$B28),IF(F$23="%w/w DM",(((F$24*10)*($B$24/100))*$B28),IF(F$23="kg/t SAR",(F$24*$B28),IF(F$23="kg/t DM",((F$24*($B$24/100))*$B28),IF(F$23="mg/kg SAR",((F$24*0.001)*$B28),IF(F$23="mg/kg DM",(((F$24*0.001)*($B$24/100))*$B28),"0")))))))*1.658</f>
        <v>5.1398000000000001</v>
      </c>
      <c r="G28" s="3">
        <f t="shared" si="2"/>
        <v>0.19325000000000003</v>
      </c>
      <c r="H28" s="3">
        <f t="shared" si="2"/>
        <v>0.52749999999999997</v>
      </c>
      <c r="I28" s="3">
        <f t="shared" si="2"/>
        <v>1.7000000000000001E-2</v>
      </c>
      <c r="J28" s="3">
        <f t="shared" si="2"/>
        <v>2.5000000000000001E-4</v>
      </c>
      <c r="K28" s="3">
        <f t="shared" si="2"/>
        <v>1.25E-3</v>
      </c>
      <c r="L28" s="3">
        <f t="shared" si="2"/>
        <v>7.2500000000000004E-3</v>
      </c>
      <c r="M28" s="3">
        <f t="shared" si="2"/>
        <v>8.7499999999999991E-3</v>
      </c>
      <c r="N28" s="3">
        <f t="shared" si="2"/>
        <v>0</v>
      </c>
      <c r="O28" s="3">
        <f t="shared" si="2"/>
        <v>0</v>
      </c>
      <c r="P28" s="3">
        <f t="shared" si="2"/>
        <v>33.700000000000003</v>
      </c>
      <c r="Q28" s="3">
        <f t="shared" ref="Q28:Q46" si="7">(IF(Q$23="%w/w SAR",((Q$24*10)*$B28),IF(Q$23="%w/w DM",(((Q$24*10)*($B$24/100))*$B28),IF(Q$23="kg/t SAR",(Q$24*$B28),IF(Q$23="kg/t DM",((Q$24*($B$24/100))*$B28),IF(Q$23="mg/kg SAR",((Q$24*0.001)*$B28),IF(Q$23="mg/kg DM",(((Q$24*0.001)*($B$24/100))*$B28),0)))))))*2.5</f>
        <v>21.187500000000004</v>
      </c>
      <c r="R28" s="3">
        <f t="shared" ref="R28:U46" si="8">IF(R$23="%w/w SAR",((R$24*10)*$B28),IF(R$23="%w/w DM",(((R$24*10)*($B$24/100))*$B28),IF(R$23="kg/t SAR",(R$24*$B28),IF(R$23="kg/t DM",((R$24*($B$24/100))*$B28),IF(R$23="mg/kg SAR",((R$24*0.001)*$B28),IF(R$23="mg/kg DM",(((R$24*0.001)*($B$24/100))*$B28),0))))))</f>
        <v>1.25E-3</v>
      </c>
      <c r="S28" s="3">
        <f t="shared" si="8"/>
        <v>1.2500000000000001E-2</v>
      </c>
      <c r="T28" s="3">
        <f t="shared" si="8"/>
        <v>1.5E-3</v>
      </c>
      <c r="U28" s="3">
        <f t="shared" si="8"/>
        <v>0</v>
      </c>
      <c r="V28" s="3" t="str">
        <f t="shared" ref="V28:V46" si="9">IF($V$24="",0,IF($V$24&gt;5000,"NOT OK","OK"))</f>
        <v>OK</v>
      </c>
      <c r="W28" s="3" t="str">
        <f t="shared" ref="W28:W46" si="10">IF($W$24="",0,IF($W$24&gt;4,"Not OK","OK"))</f>
        <v>OK</v>
      </c>
      <c r="AB28" s="16"/>
      <c r="AC28" s="16"/>
      <c r="AD28" s="16"/>
      <c r="AE28" s="16"/>
      <c r="AF28" s="16"/>
    </row>
    <row r="29" spans="1:32" s="20" customFormat="1" x14ac:dyDescent="0.4">
      <c r="A29" s="33">
        <f>E8</f>
        <v>3</v>
      </c>
      <c r="B29" s="39">
        <v>25</v>
      </c>
      <c r="C29" s="3">
        <f t="shared" si="3"/>
        <v>97.500000000000014</v>
      </c>
      <c r="D29" s="3">
        <f t="shared" si="4"/>
        <v>31.157600000000002</v>
      </c>
      <c r="E29" s="3">
        <f t="shared" si="5"/>
        <v>22.864875000000001</v>
      </c>
      <c r="F29" s="3">
        <f t="shared" si="6"/>
        <v>5.1398000000000001</v>
      </c>
      <c r="G29" s="3">
        <f t="shared" si="2"/>
        <v>0.19325000000000003</v>
      </c>
      <c r="H29" s="3">
        <f t="shared" si="2"/>
        <v>0.52749999999999997</v>
      </c>
      <c r="I29" s="3">
        <f t="shared" si="2"/>
        <v>1.7000000000000001E-2</v>
      </c>
      <c r="J29" s="3">
        <f t="shared" si="2"/>
        <v>2.5000000000000001E-4</v>
      </c>
      <c r="K29" s="3">
        <f t="shared" si="2"/>
        <v>1.25E-3</v>
      </c>
      <c r="L29" s="3">
        <f t="shared" si="2"/>
        <v>7.2500000000000004E-3</v>
      </c>
      <c r="M29" s="3">
        <f t="shared" si="2"/>
        <v>8.7499999999999991E-3</v>
      </c>
      <c r="N29" s="3">
        <f t="shared" si="2"/>
        <v>0</v>
      </c>
      <c r="O29" s="3">
        <f t="shared" si="2"/>
        <v>0</v>
      </c>
      <c r="P29" s="3">
        <f t="shared" si="2"/>
        <v>33.700000000000003</v>
      </c>
      <c r="Q29" s="3">
        <f t="shared" si="7"/>
        <v>21.187500000000004</v>
      </c>
      <c r="R29" s="3">
        <f t="shared" si="8"/>
        <v>1.25E-3</v>
      </c>
      <c r="S29" s="3">
        <f t="shared" si="8"/>
        <v>1.2500000000000001E-2</v>
      </c>
      <c r="T29" s="3">
        <f t="shared" si="8"/>
        <v>1.5E-3</v>
      </c>
      <c r="U29" s="3">
        <f t="shared" si="8"/>
        <v>0</v>
      </c>
      <c r="V29" s="3" t="str">
        <f t="shared" si="9"/>
        <v>OK</v>
      </c>
      <c r="W29" s="3" t="str">
        <f t="shared" si="10"/>
        <v>OK</v>
      </c>
      <c r="AB29" s="16"/>
      <c r="AC29" s="16"/>
      <c r="AD29" s="16"/>
      <c r="AE29" s="16"/>
      <c r="AF29" s="16"/>
    </row>
    <row r="30" spans="1:32" s="20" customFormat="1" x14ac:dyDescent="0.4">
      <c r="A30" s="33">
        <f>F8</f>
        <v>5</v>
      </c>
      <c r="B30" s="39">
        <v>25</v>
      </c>
      <c r="C30" s="3">
        <f t="shared" si="3"/>
        <v>97.500000000000014</v>
      </c>
      <c r="D30" s="3">
        <f t="shared" si="4"/>
        <v>31.157600000000002</v>
      </c>
      <c r="E30" s="3">
        <f t="shared" si="5"/>
        <v>22.864875000000001</v>
      </c>
      <c r="F30" s="3">
        <f t="shared" si="6"/>
        <v>5.1398000000000001</v>
      </c>
      <c r="G30" s="3">
        <f t="shared" si="2"/>
        <v>0.19325000000000003</v>
      </c>
      <c r="H30" s="3">
        <f t="shared" si="2"/>
        <v>0.52749999999999997</v>
      </c>
      <c r="I30" s="3">
        <f t="shared" si="2"/>
        <v>1.7000000000000001E-2</v>
      </c>
      <c r="J30" s="3">
        <f t="shared" si="2"/>
        <v>2.5000000000000001E-4</v>
      </c>
      <c r="K30" s="3">
        <f t="shared" si="2"/>
        <v>1.25E-3</v>
      </c>
      <c r="L30" s="3">
        <f t="shared" si="2"/>
        <v>7.2500000000000004E-3</v>
      </c>
      <c r="M30" s="3">
        <f t="shared" si="2"/>
        <v>8.7499999999999991E-3</v>
      </c>
      <c r="N30" s="3">
        <f t="shared" si="2"/>
        <v>0</v>
      </c>
      <c r="O30" s="3">
        <f t="shared" si="2"/>
        <v>0</v>
      </c>
      <c r="P30" s="3">
        <f t="shared" si="2"/>
        <v>33.700000000000003</v>
      </c>
      <c r="Q30" s="3">
        <f t="shared" si="7"/>
        <v>21.187500000000004</v>
      </c>
      <c r="R30" s="3">
        <f t="shared" si="8"/>
        <v>1.25E-3</v>
      </c>
      <c r="S30" s="3">
        <f t="shared" si="8"/>
        <v>1.2500000000000001E-2</v>
      </c>
      <c r="T30" s="3">
        <f t="shared" si="8"/>
        <v>1.5E-3</v>
      </c>
      <c r="U30" s="3">
        <f t="shared" si="8"/>
        <v>0</v>
      </c>
      <c r="V30" s="3" t="str">
        <f t="shared" si="9"/>
        <v>OK</v>
      </c>
      <c r="W30" s="3" t="str">
        <f t="shared" si="10"/>
        <v>OK</v>
      </c>
      <c r="AB30" s="16"/>
      <c r="AC30" s="16"/>
      <c r="AD30" s="16"/>
      <c r="AE30" s="16"/>
      <c r="AF30" s="16"/>
    </row>
    <row r="31" spans="1:32" s="20" customFormat="1" x14ac:dyDescent="0.4">
      <c r="A31" s="33">
        <f>G8</f>
        <v>6</v>
      </c>
      <c r="B31" s="39">
        <v>25</v>
      </c>
      <c r="C31" s="3">
        <f t="shared" si="3"/>
        <v>97.500000000000014</v>
      </c>
      <c r="D31" s="3">
        <f t="shared" si="4"/>
        <v>31.157600000000002</v>
      </c>
      <c r="E31" s="3">
        <f t="shared" si="5"/>
        <v>22.864875000000001</v>
      </c>
      <c r="F31" s="3">
        <f t="shared" si="6"/>
        <v>5.1398000000000001</v>
      </c>
      <c r="G31" s="3">
        <f t="shared" si="2"/>
        <v>0.19325000000000003</v>
      </c>
      <c r="H31" s="3">
        <f t="shared" si="2"/>
        <v>0.52749999999999997</v>
      </c>
      <c r="I31" s="3">
        <f t="shared" si="2"/>
        <v>1.7000000000000001E-2</v>
      </c>
      <c r="J31" s="3">
        <f t="shared" si="2"/>
        <v>2.5000000000000001E-4</v>
      </c>
      <c r="K31" s="3">
        <f t="shared" si="2"/>
        <v>1.25E-3</v>
      </c>
      <c r="L31" s="3">
        <f t="shared" si="2"/>
        <v>7.2500000000000004E-3</v>
      </c>
      <c r="M31" s="3">
        <f t="shared" si="2"/>
        <v>8.7499999999999991E-3</v>
      </c>
      <c r="N31" s="3">
        <f t="shared" si="2"/>
        <v>0</v>
      </c>
      <c r="O31" s="3">
        <f t="shared" si="2"/>
        <v>0</v>
      </c>
      <c r="P31" s="3">
        <f t="shared" si="2"/>
        <v>33.700000000000003</v>
      </c>
      <c r="Q31" s="3">
        <f t="shared" si="7"/>
        <v>21.187500000000004</v>
      </c>
      <c r="R31" s="3">
        <f t="shared" si="8"/>
        <v>1.25E-3</v>
      </c>
      <c r="S31" s="3">
        <f t="shared" si="8"/>
        <v>1.2500000000000001E-2</v>
      </c>
      <c r="T31" s="3">
        <f t="shared" si="8"/>
        <v>1.5E-3</v>
      </c>
      <c r="U31" s="3">
        <f t="shared" si="8"/>
        <v>0</v>
      </c>
      <c r="V31" s="3" t="str">
        <f t="shared" si="9"/>
        <v>OK</v>
      </c>
      <c r="W31" s="3" t="str">
        <f t="shared" si="10"/>
        <v>OK</v>
      </c>
      <c r="AB31" s="16"/>
      <c r="AC31" s="16"/>
      <c r="AD31" s="16"/>
      <c r="AE31" s="16"/>
      <c r="AF31" s="16"/>
    </row>
    <row r="32" spans="1:32" s="20" customFormat="1" x14ac:dyDescent="0.4">
      <c r="A32" s="33">
        <f>H8</f>
        <v>7</v>
      </c>
      <c r="B32" s="39">
        <v>25</v>
      </c>
      <c r="C32" s="3">
        <f t="shared" si="3"/>
        <v>97.500000000000014</v>
      </c>
      <c r="D32" s="3">
        <f t="shared" si="4"/>
        <v>31.157600000000002</v>
      </c>
      <c r="E32" s="3">
        <f t="shared" si="5"/>
        <v>22.864875000000001</v>
      </c>
      <c r="F32" s="3">
        <f t="shared" si="6"/>
        <v>5.1398000000000001</v>
      </c>
      <c r="G32" s="3">
        <f t="shared" si="2"/>
        <v>0.19325000000000003</v>
      </c>
      <c r="H32" s="3">
        <f t="shared" si="2"/>
        <v>0.52749999999999997</v>
      </c>
      <c r="I32" s="3">
        <f t="shared" si="2"/>
        <v>1.7000000000000001E-2</v>
      </c>
      <c r="J32" s="3">
        <f t="shared" si="2"/>
        <v>2.5000000000000001E-4</v>
      </c>
      <c r="K32" s="3">
        <f t="shared" si="2"/>
        <v>1.25E-3</v>
      </c>
      <c r="L32" s="3">
        <f t="shared" si="2"/>
        <v>7.2500000000000004E-3</v>
      </c>
      <c r="M32" s="3">
        <f t="shared" si="2"/>
        <v>8.7499999999999991E-3</v>
      </c>
      <c r="N32" s="3">
        <f t="shared" si="2"/>
        <v>0</v>
      </c>
      <c r="O32" s="3">
        <f t="shared" si="2"/>
        <v>0</v>
      </c>
      <c r="P32" s="3">
        <f t="shared" si="2"/>
        <v>33.700000000000003</v>
      </c>
      <c r="Q32" s="3">
        <f t="shared" si="7"/>
        <v>21.187500000000004</v>
      </c>
      <c r="R32" s="3">
        <f t="shared" si="8"/>
        <v>1.25E-3</v>
      </c>
      <c r="S32" s="3">
        <f t="shared" si="8"/>
        <v>1.2500000000000001E-2</v>
      </c>
      <c r="T32" s="3">
        <f t="shared" si="8"/>
        <v>1.5E-3</v>
      </c>
      <c r="U32" s="3">
        <f t="shared" si="8"/>
        <v>0</v>
      </c>
      <c r="V32" s="3" t="str">
        <f t="shared" si="9"/>
        <v>OK</v>
      </c>
      <c r="W32" s="3" t="str">
        <f t="shared" si="10"/>
        <v>OK</v>
      </c>
      <c r="AB32" s="16"/>
      <c r="AC32" s="16"/>
      <c r="AD32" s="16"/>
      <c r="AE32" s="16"/>
      <c r="AF32" s="16"/>
    </row>
    <row r="33" spans="1:32" s="20" customFormat="1" x14ac:dyDescent="0.4">
      <c r="A33" s="33">
        <f>I8</f>
        <v>8</v>
      </c>
      <c r="B33" s="39">
        <v>25</v>
      </c>
      <c r="C33" s="3">
        <f t="shared" si="3"/>
        <v>97.500000000000014</v>
      </c>
      <c r="D33" s="3">
        <f t="shared" si="4"/>
        <v>31.157600000000002</v>
      </c>
      <c r="E33" s="3">
        <f t="shared" si="5"/>
        <v>22.864875000000001</v>
      </c>
      <c r="F33" s="3">
        <f t="shared" si="6"/>
        <v>5.1398000000000001</v>
      </c>
      <c r="G33" s="3">
        <f t="shared" si="2"/>
        <v>0.19325000000000003</v>
      </c>
      <c r="H33" s="3">
        <f t="shared" si="2"/>
        <v>0.52749999999999997</v>
      </c>
      <c r="I33" s="3">
        <f t="shared" si="2"/>
        <v>1.7000000000000001E-2</v>
      </c>
      <c r="J33" s="3">
        <f t="shared" si="2"/>
        <v>2.5000000000000001E-4</v>
      </c>
      <c r="K33" s="3">
        <f t="shared" si="2"/>
        <v>1.25E-3</v>
      </c>
      <c r="L33" s="3">
        <f t="shared" si="2"/>
        <v>7.2500000000000004E-3</v>
      </c>
      <c r="M33" s="3">
        <f t="shared" si="2"/>
        <v>8.7499999999999991E-3</v>
      </c>
      <c r="N33" s="3">
        <f t="shared" si="2"/>
        <v>0</v>
      </c>
      <c r="O33" s="3">
        <f t="shared" si="2"/>
        <v>0</v>
      </c>
      <c r="P33" s="3">
        <f t="shared" si="2"/>
        <v>33.700000000000003</v>
      </c>
      <c r="Q33" s="3">
        <f t="shared" si="7"/>
        <v>21.187500000000004</v>
      </c>
      <c r="R33" s="3">
        <f t="shared" si="8"/>
        <v>1.25E-3</v>
      </c>
      <c r="S33" s="3">
        <f t="shared" si="8"/>
        <v>1.2500000000000001E-2</v>
      </c>
      <c r="T33" s="3">
        <f t="shared" si="8"/>
        <v>1.5E-3</v>
      </c>
      <c r="U33" s="3">
        <f t="shared" si="8"/>
        <v>0</v>
      </c>
      <c r="V33" s="3" t="str">
        <f t="shared" si="9"/>
        <v>OK</v>
      </c>
      <c r="W33" s="3" t="str">
        <f t="shared" si="10"/>
        <v>OK</v>
      </c>
      <c r="AB33" s="16"/>
      <c r="AC33" s="16"/>
      <c r="AD33" s="16"/>
      <c r="AE33" s="16"/>
      <c r="AF33" s="16"/>
    </row>
    <row r="34" spans="1:32" s="20" customFormat="1" x14ac:dyDescent="0.4">
      <c r="A34" s="33">
        <f>J8</f>
        <v>9</v>
      </c>
      <c r="B34" s="39">
        <v>25</v>
      </c>
      <c r="C34" s="3">
        <f t="shared" si="3"/>
        <v>97.500000000000014</v>
      </c>
      <c r="D34" s="3">
        <f t="shared" si="4"/>
        <v>31.157600000000002</v>
      </c>
      <c r="E34" s="3">
        <f t="shared" si="5"/>
        <v>22.864875000000001</v>
      </c>
      <c r="F34" s="3">
        <f t="shared" si="6"/>
        <v>5.1398000000000001</v>
      </c>
      <c r="G34" s="3">
        <f t="shared" si="2"/>
        <v>0.19325000000000003</v>
      </c>
      <c r="H34" s="3">
        <f t="shared" si="2"/>
        <v>0.52749999999999997</v>
      </c>
      <c r="I34" s="3">
        <f t="shared" si="2"/>
        <v>1.7000000000000001E-2</v>
      </c>
      <c r="J34" s="3">
        <f t="shared" si="2"/>
        <v>2.5000000000000001E-4</v>
      </c>
      <c r="K34" s="3">
        <f t="shared" si="2"/>
        <v>1.25E-3</v>
      </c>
      <c r="L34" s="3">
        <f t="shared" si="2"/>
        <v>7.2500000000000004E-3</v>
      </c>
      <c r="M34" s="3">
        <f t="shared" si="2"/>
        <v>8.7499999999999991E-3</v>
      </c>
      <c r="N34" s="3">
        <f t="shared" si="2"/>
        <v>0</v>
      </c>
      <c r="O34" s="3">
        <f t="shared" si="2"/>
        <v>0</v>
      </c>
      <c r="P34" s="3">
        <f t="shared" si="2"/>
        <v>33.700000000000003</v>
      </c>
      <c r="Q34" s="3">
        <f t="shared" si="7"/>
        <v>21.187500000000004</v>
      </c>
      <c r="R34" s="3">
        <f t="shared" si="8"/>
        <v>1.25E-3</v>
      </c>
      <c r="S34" s="3">
        <f t="shared" si="8"/>
        <v>1.2500000000000001E-2</v>
      </c>
      <c r="T34" s="3">
        <f t="shared" si="8"/>
        <v>1.5E-3</v>
      </c>
      <c r="U34" s="3">
        <f t="shared" si="8"/>
        <v>0</v>
      </c>
      <c r="V34" s="3" t="str">
        <f t="shared" si="9"/>
        <v>OK</v>
      </c>
      <c r="W34" s="3" t="str">
        <f t="shared" si="10"/>
        <v>OK</v>
      </c>
      <c r="AB34" s="16"/>
      <c r="AC34" s="16"/>
      <c r="AD34" s="16"/>
      <c r="AE34" s="16"/>
      <c r="AF34" s="16"/>
    </row>
    <row r="35" spans="1:32" s="20" customFormat="1" x14ac:dyDescent="0.4">
      <c r="A35" s="33">
        <f>K8</f>
        <v>10</v>
      </c>
      <c r="B35" s="39">
        <v>25</v>
      </c>
      <c r="C35" s="3">
        <f t="shared" si="3"/>
        <v>97.500000000000014</v>
      </c>
      <c r="D35" s="3">
        <f t="shared" si="4"/>
        <v>31.157600000000002</v>
      </c>
      <c r="E35" s="3">
        <f t="shared" si="5"/>
        <v>22.864875000000001</v>
      </c>
      <c r="F35" s="3">
        <f t="shared" si="6"/>
        <v>5.1398000000000001</v>
      </c>
      <c r="G35" s="3">
        <f t="shared" si="2"/>
        <v>0.19325000000000003</v>
      </c>
      <c r="H35" s="3">
        <f t="shared" si="2"/>
        <v>0.52749999999999997</v>
      </c>
      <c r="I35" s="3">
        <f t="shared" si="2"/>
        <v>1.7000000000000001E-2</v>
      </c>
      <c r="J35" s="3">
        <f t="shared" si="2"/>
        <v>2.5000000000000001E-4</v>
      </c>
      <c r="K35" s="3">
        <f t="shared" si="2"/>
        <v>1.25E-3</v>
      </c>
      <c r="L35" s="3">
        <f t="shared" si="2"/>
        <v>7.2500000000000004E-3</v>
      </c>
      <c r="M35" s="3">
        <f t="shared" si="2"/>
        <v>8.7499999999999991E-3</v>
      </c>
      <c r="N35" s="3">
        <f t="shared" si="2"/>
        <v>0</v>
      </c>
      <c r="O35" s="3">
        <f t="shared" si="2"/>
        <v>0</v>
      </c>
      <c r="P35" s="3">
        <f t="shared" si="2"/>
        <v>33.700000000000003</v>
      </c>
      <c r="Q35" s="3">
        <f t="shared" si="7"/>
        <v>21.187500000000004</v>
      </c>
      <c r="R35" s="3">
        <f t="shared" si="8"/>
        <v>1.25E-3</v>
      </c>
      <c r="S35" s="3">
        <f t="shared" si="8"/>
        <v>1.2500000000000001E-2</v>
      </c>
      <c r="T35" s="3">
        <f t="shared" si="8"/>
        <v>1.5E-3</v>
      </c>
      <c r="U35" s="3">
        <f t="shared" si="8"/>
        <v>0</v>
      </c>
      <c r="V35" s="3" t="str">
        <f t="shared" si="9"/>
        <v>OK</v>
      </c>
      <c r="W35" s="3" t="str">
        <f t="shared" si="10"/>
        <v>OK</v>
      </c>
      <c r="AB35" s="16"/>
      <c r="AC35" s="16"/>
      <c r="AD35" s="16"/>
      <c r="AE35" s="16"/>
      <c r="AF35" s="16"/>
    </row>
    <row r="36" spans="1:32" s="20" customFormat="1" x14ac:dyDescent="0.4">
      <c r="A36" s="33">
        <f>L8</f>
        <v>11</v>
      </c>
      <c r="B36" s="39">
        <v>25</v>
      </c>
      <c r="C36" s="3">
        <f t="shared" si="3"/>
        <v>97.500000000000014</v>
      </c>
      <c r="D36" s="3">
        <f t="shared" si="4"/>
        <v>31.157600000000002</v>
      </c>
      <c r="E36" s="3">
        <f t="shared" si="5"/>
        <v>22.864875000000001</v>
      </c>
      <c r="F36" s="3">
        <f t="shared" si="6"/>
        <v>5.1398000000000001</v>
      </c>
      <c r="G36" s="3">
        <f t="shared" si="2"/>
        <v>0.19325000000000003</v>
      </c>
      <c r="H36" s="3">
        <f t="shared" si="2"/>
        <v>0.52749999999999997</v>
      </c>
      <c r="I36" s="3">
        <f t="shared" si="2"/>
        <v>1.7000000000000001E-2</v>
      </c>
      <c r="J36" s="3">
        <f t="shared" si="2"/>
        <v>2.5000000000000001E-4</v>
      </c>
      <c r="K36" s="3">
        <f t="shared" si="2"/>
        <v>1.25E-3</v>
      </c>
      <c r="L36" s="3">
        <f t="shared" si="2"/>
        <v>7.2500000000000004E-3</v>
      </c>
      <c r="M36" s="3">
        <f t="shared" si="2"/>
        <v>8.7499999999999991E-3</v>
      </c>
      <c r="N36" s="3">
        <f t="shared" si="2"/>
        <v>0</v>
      </c>
      <c r="O36" s="3">
        <f t="shared" si="2"/>
        <v>0</v>
      </c>
      <c r="P36" s="3">
        <f t="shared" si="2"/>
        <v>33.700000000000003</v>
      </c>
      <c r="Q36" s="3">
        <f t="shared" si="7"/>
        <v>21.187500000000004</v>
      </c>
      <c r="R36" s="3">
        <f t="shared" si="8"/>
        <v>1.25E-3</v>
      </c>
      <c r="S36" s="3">
        <f t="shared" si="8"/>
        <v>1.2500000000000001E-2</v>
      </c>
      <c r="T36" s="3">
        <f t="shared" si="8"/>
        <v>1.5E-3</v>
      </c>
      <c r="U36" s="3">
        <f t="shared" si="8"/>
        <v>0</v>
      </c>
      <c r="V36" s="3" t="str">
        <f t="shared" si="9"/>
        <v>OK</v>
      </c>
      <c r="W36" s="3" t="str">
        <f t="shared" si="10"/>
        <v>OK</v>
      </c>
      <c r="AB36" s="16"/>
      <c r="AC36" s="16"/>
      <c r="AD36" s="16"/>
      <c r="AE36" s="16"/>
      <c r="AF36" s="16"/>
    </row>
    <row r="37" spans="1:32" s="20" customFormat="1" x14ac:dyDescent="0.4">
      <c r="A37" s="33">
        <f>M8</f>
        <v>12</v>
      </c>
      <c r="B37" s="39">
        <v>25</v>
      </c>
      <c r="C37" s="3">
        <f t="shared" si="3"/>
        <v>97.500000000000014</v>
      </c>
      <c r="D37" s="3">
        <f t="shared" si="4"/>
        <v>31.157600000000002</v>
      </c>
      <c r="E37" s="3">
        <f t="shared" si="5"/>
        <v>22.864875000000001</v>
      </c>
      <c r="F37" s="3">
        <f t="shared" si="6"/>
        <v>5.1398000000000001</v>
      </c>
      <c r="G37" s="3">
        <f t="shared" si="2"/>
        <v>0.19325000000000003</v>
      </c>
      <c r="H37" s="3">
        <f t="shared" si="2"/>
        <v>0.52749999999999997</v>
      </c>
      <c r="I37" s="3">
        <f t="shared" si="2"/>
        <v>1.7000000000000001E-2</v>
      </c>
      <c r="J37" s="3">
        <f t="shared" si="2"/>
        <v>2.5000000000000001E-4</v>
      </c>
      <c r="K37" s="3">
        <f t="shared" si="2"/>
        <v>1.25E-3</v>
      </c>
      <c r="L37" s="3">
        <f t="shared" si="2"/>
        <v>7.2500000000000004E-3</v>
      </c>
      <c r="M37" s="3">
        <f t="shared" si="2"/>
        <v>8.7499999999999991E-3</v>
      </c>
      <c r="N37" s="3">
        <f t="shared" si="2"/>
        <v>0</v>
      </c>
      <c r="O37" s="3">
        <f t="shared" si="2"/>
        <v>0</v>
      </c>
      <c r="P37" s="3">
        <f t="shared" si="2"/>
        <v>33.700000000000003</v>
      </c>
      <c r="Q37" s="3">
        <f t="shared" si="7"/>
        <v>21.187500000000004</v>
      </c>
      <c r="R37" s="3">
        <f t="shared" si="8"/>
        <v>1.25E-3</v>
      </c>
      <c r="S37" s="3">
        <f t="shared" si="8"/>
        <v>1.2500000000000001E-2</v>
      </c>
      <c r="T37" s="3">
        <f t="shared" si="8"/>
        <v>1.5E-3</v>
      </c>
      <c r="U37" s="3">
        <f t="shared" si="8"/>
        <v>0</v>
      </c>
      <c r="V37" s="3" t="str">
        <f t="shared" si="9"/>
        <v>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85" zoomScaleNormal="85" workbookViewId="0">
      <selection activeCell="H4" sqref="H4:J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'Sun Valley'!C1:E1</f>
        <v>PAN-004575</v>
      </c>
      <c r="D1" s="98"/>
      <c r="E1" s="98"/>
      <c r="F1" s="85" t="s">
        <v>47</v>
      </c>
      <c r="G1" s="85"/>
      <c r="H1" s="99">
        <f>'Sun Valley'!H1:J1</f>
        <v>49.68</v>
      </c>
      <c r="I1" s="99"/>
      <c r="J1" s="99"/>
      <c r="AB1" s="45"/>
      <c r="AC1" s="45"/>
      <c r="AD1" s="45"/>
      <c r="AE1" s="45" t="s">
        <v>91</v>
      </c>
      <c r="AF1" s="45" t="s">
        <v>92</v>
      </c>
    </row>
    <row r="2" spans="1:32" ht="14.15" x14ac:dyDescent="0.35">
      <c r="A2" s="85" t="s">
        <v>106</v>
      </c>
      <c r="B2" s="85"/>
      <c r="C2" s="100" t="str">
        <f>'Sun Valley'!C2:E2</f>
        <v>BB3205KS</v>
      </c>
      <c r="D2" s="98"/>
      <c r="E2" s="98"/>
      <c r="F2" s="85" t="s">
        <v>52</v>
      </c>
      <c r="G2" s="85"/>
      <c r="H2" s="88" t="s">
        <v>117</v>
      </c>
      <c r="I2" s="88"/>
      <c r="J2" s="88"/>
      <c r="AB2" s="46" t="s">
        <v>61</v>
      </c>
      <c r="AC2" s="46" t="s">
        <v>80</v>
      </c>
      <c r="AD2" s="45" t="s">
        <v>88</v>
      </c>
      <c r="AE2" s="45" t="s">
        <v>73</v>
      </c>
      <c r="AF2" s="45">
        <v>8.4</v>
      </c>
    </row>
    <row r="3" spans="1:32" ht="14.15" x14ac:dyDescent="0.35">
      <c r="A3" s="96" t="s">
        <v>44</v>
      </c>
      <c r="B3" s="97"/>
      <c r="C3" s="99" t="str">
        <f>'Sun Valley'!C3:E3</f>
        <v>Whites Recycling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'Sun Valley'!C4:E4</f>
        <v>Little Llan-Llywydd Farm, Cross Ash, Abergavenny</v>
      </c>
      <c r="D4" s="99"/>
      <c r="E4" s="99"/>
      <c r="F4" s="87" t="s">
        <v>1</v>
      </c>
      <c r="G4" s="87"/>
      <c r="H4" s="88" t="s">
        <v>128</v>
      </c>
      <c r="I4" s="88"/>
      <c r="J4" s="88"/>
      <c r="AB4" s="46" t="s">
        <v>57</v>
      </c>
      <c r="AC4" s="47" t="s">
        <v>82</v>
      </c>
      <c r="AD4" s="45" t="s">
        <v>90</v>
      </c>
      <c r="AE4" s="45" t="s">
        <v>75</v>
      </c>
      <c r="AF4" s="45">
        <v>8.8000000000000007</v>
      </c>
    </row>
    <row r="5" spans="1:32" ht="14.15" x14ac:dyDescent="0.35">
      <c r="A5" s="85" t="s">
        <v>51</v>
      </c>
      <c r="B5" s="85"/>
      <c r="C5" s="99" t="str">
        <f>'Sun Valley'!C5:E5</f>
        <v>Rohini Sawant</v>
      </c>
      <c r="D5" s="99"/>
      <c r="E5" s="99"/>
      <c r="F5" s="85" t="s">
        <v>45</v>
      </c>
      <c r="G5" s="85"/>
      <c r="H5" s="88">
        <v>6.11</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'Sun Valley'!C8</f>
        <v>1</v>
      </c>
      <c r="D8" s="56">
        <f>'Sun Valley'!D8</f>
        <v>2</v>
      </c>
      <c r="E8" s="56">
        <f>'Sun Valley'!E8</f>
        <v>3</v>
      </c>
      <c r="F8" s="56">
        <f>'Sun Valley'!F8</f>
        <v>5</v>
      </c>
      <c r="G8" s="56">
        <f>'Sun Valley'!G8</f>
        <v>6</v>
      </c>
      <c r="H8" s="56">
        <f>'Sun Valley'!H8</f>
        <v>7</v>
      </c>
      <c r="I8" s="56">
        <f>'Sun Valley'!I8</f>
        <v>8</v>
      </c>
      <c r="J8" s="56">
        <f>'Sun Valley'!J8</f>
        <v>9</v>
      </c>
      <c r="K8" s="56">
        <f>'Sun Valley'!K8</f>
        <v>10</v>
      </c>
      <c r="L8" s="56">
        <f>'Sun Valley'!L8</f>
        <v>11</v>
      </c>
      <c r="M8" s="56">
        <f>'Sun Valley'!M8</f>
        <v>12</v>
      </c>
      <c r="N8" s="56">
        <f>'Sun Valley'!N8</f>
        <v>0</v>
      </c>
      <c r="O8" s="56">
        <f>'Sun Valley'!O8</f>
        <v>0</v>
      </c>
      <c r="P8" s="56">
        <f>'Sun Valley'!P8</f>
        <v>0</v>
      </c>
      <c r="Q8" s="56">
        <f>'Sun Valley'!Q8</f>
        <v>0</v>
      </c>
      <c r="R8" s="56">
        <f>'Sun Valley'!R8</f>
        <v>0</v>
      </c>
      <c r="S8" s="56">
        <f>'Sun Valley'!S8</f>
        <v>0</v>
      </c>
      <c r="T8" s="56">
        <f>'Sun Valley'!T8</f>
        <v>0</v>
      </c>
      <c r="U8" s="56">
        <f>'Sun Valley'!U8</f>
        <v>0</v>
      </c>
      <c r="V8" s="56">
        <f>'Sun Valley'!V8</f>
        <v>0</v>
      </c>
      <c r="AB8" s="52"/>
      <c r="AC8" s="51"/>
      <c r="AD8" s="45"/>
      <c r="AE8" s="45" t="s">
        <v>98</v>
      </c>
      <c r="AF8" s="45">
        <v>2.1</v>
      </c>
    </row>
    <row r="9" spans="1:32" ht="14.15" x14ac:dyDescent="0.35">
      <c r="A9" s="85" t="s">
        <v>3</v>
      </c>
      <c r="B9" s="85"/>
      <c r="C9" s="56" t="str">
        <f>'Sun Valley'!C9</f>
        <v>M</v>
      </c>
      <c r="D9" s="56" t="str">
        <f>'Sun Valley'!D9</f>
        <v>M</v>
      </c>
      <c r="E9" s="56" t="str">
        <f>'Sun Valley'!E9</f>
        <v>M</v>
      </c>
      <c r="F9" s="56" t="str">
        <f>'Sun Valley'!F9</f>
        <v>M</v>
      </c>
      <c r="G9" s="56">
        <f>'Sun Valley'!G9</f>
        <v>1</v>
      </c>
      <c r="H9" s="56" t="str">
        <f>'Sun Valley'!H9</f>
        <v>M</v>
      </c>
      <c r="I9" s="56" t="str">
        <f>'Sun Valley'!I9</f>
        <v>M</v>
      </c>
      <c r="J9" s="56" t="str">
        <f>'Sun Valley'!J9</f>
        <v>M</v>
      </c>
      <c r="K9" s="56">
        <f>'Sun Valley'!K9</f>
        <v>1</v>
      </c>
      <c r="L9" s="56" t="str">
        <f>'Sun Valley'!L9</f>
        <v>M</v>
      </c>
      <c r="M9" s="56" t="str">
        <f>'Sun Valley'!M9</f>
        <v>M</v>
      </c>
      <c r="N9" s="56">
        <f>'Sun Valley'!N9</f>
        <v>0</v>
      </c>
      <c r="O9" s="56">
        <f>'Sun Valley'!O9</f>
        <v>0</v>
      </c>
      <c r="P9" s="56">
        <f>'Sun Valley'!P9</f>
        <v>0</v>
      </c>
      <c r="Q9" s="56">
        <f>'Sun Valley'!Q9</f>
        <v>0</v>
      </c>
      <c r="R9" s="56">
        <f>'Sun Valley'!R9</f>
        <v>0</v>
      </c>
      <c r="S9" s="56">
        <f>'Sun Valley'!S9</f>
        <v>0</v>
      </c>
      <c r="T9" s="56">
        <f>'Sun Valley'!T9</f>
        <v>0</v>
      </c>
      <c r="U9" s="56">
        <f>'Sun Valley'!U9</f>
        <v>0</v>
      </c>
      <c r="V9" s="56">
        <f>'Sun Valley'!V9</f>
        <v>0</v>
      </c>
      <c r="AB9" s="46"/>
      <c r="AC9" s="51"/>
      <c r="AD9" s="45"/>
      <c r="AE9" s="45" t="s">
        <v>77</v>
      </c>
      <c r="AF9" s="45">
        <v>5.9</v>
      </c>
    </row>
    <row r="10" spans="1:32" ht="14.15" x14ac:dyDescent="0.35">
      <c r="A10" s="85" t="s">
        <v>4</v>
      </c>
      <c r="B10" s="85"/>
      <c r="C10" s="56">
        <f>'Sun Valley'!C10</f>
        <v>5.46</v>
      </c>
      <c r="D10" s="56">
        <f>'Sun Valley'!D10</f>
        <v>5.36</v>
      </c>
      <c r="E10" s="56">
        <f>'Sun Valley'!E10</f>
        <v>5.18</v>
      </c>
      <c r="F10" s="56">
        <f>'Sun Valley'!F10</f>
        <v>5.54</v>
      </c>
      <c r="G10" s="56">
        <f>'Sun Valley'!G10</f>
        <v>5.51</v>
      </c>
      <c r="H10" s="56">
        <f>'Sun Valley'!H10</f>
        <v>5.54</v>
      </c>
      <c r="I10" s="56">
        <f>'Sun Valley'!I10</f>
        <v>5.63</v>
      </c>
      <c r="J10" s="56">
        <f>'Sun Valley'!J10</f>
        <v>5.61</v>
      </c>
      <c r="K10" s="56">
        <f>'Sun Valley'!K10</f>
        <v>5.58</v>
      </c>
      <c r="L10" s="56">
        <f>'Sun Valley'!L10</f>
        <v>5.65</v>
      </c>
      <c r="M10" s="56">
        <f>'Sun Valley'!M10</f>
        <v>5.66</v>
      </c>
      <c r="N10" s="56">
        <f>'Sun Valley'!N10</f>
        <v>0</v>
      </c>
      <c r="O10" s="56">
        <f>'Sun Valley'!O10</f>
        <v>0</v>
      </c>
      <c r="P10" s="56">
        <f>'Sun Valley'!P10</f>
        <v>0</v>
      </c>
      <c r="Q10" s="56">
        <f>'Sun Valley'!Q10</f>
        <v>0</v>
      </c>
      <c r="R10" s="56">
        <f>'Sun Valley'!R10</f>
        <v>0</v>
      </c>
      <c r="S10" s="56">
        <f>'Sun Valley'!S10</f>
        <v>0</v>
      </c>
      <c r="T10" s="56">
        <f>'Sun Valley'!T10</f>
        <v>0</v>
      </c>
      <c r="U10" s="56">
        <f>'Sun Valley'!U10</f>
        <v>0</v>
      </c>
      <c r="V10" s="56">
        <f>'Sun Valley'!V10</f>
        <v>0</v>
      </c>
      <c r="AB10" s="46"/>
      <c r="AC10" s="51"/>
      <c r="AD10" s="45"/>
      <c r="AE10" s="45" t="s">
        <v>78</v>
      </c>
      <c r="AF10" s="45">
        <v>1.4</v>
      </c>
    </row>
    <row r="11" spans="1:32" x14ac:dyDescent="0.4">
      <c r="A11" s="85" t="s">
        <v>5</v>
      </c>
      <c r="B11" s="85"/>
      <c r="C11" s="56">
        <f>'Sun Valley'!C11</f>
        <v>0</v>
      </c>
      <c r="D11" s="56">
        <f>'Sun Valley'!D11</f>
        <v>0</v>
      </c>
      <c r="E11" s="56">
        <f>'Sun Valley'!E11</f>
        <v>0</v>
      </c>
      <c r="F11" s="56">
        <f>'Sun Valley'!F11</f>
        <v>0</v>
      </c>
      <c r="G11" s="56">
        <f>'Sun Valley'!G11</f>
        <v>0</v>
      </c>
      <c r="H11" s="56">
        <f>'Sun Valley'!H11</f>
        <v>0</v>
      </c>
      <c r="I11" s="56">
        <f>'Sun Valley'!I11</f>
        <v>0</v>
      </c>
      <c r="J11" s="56">
        <f>'Sun Valley'!J11</f>
        <v>0</v>
      </c>
      <c r="K11" s="56">
        <f>'Sun Valley'!K11</f>
        <v>0</v>
      </c>
      <c r="L11" s="56">
        <f>'Sun Valley'!L11</f>
        <v>0</v>
      </c>
      <c r="M11" s="56">
        <f>'Sun Valley'!M11</f>
        <v>0</v>
      </c>
      <c r="N11" s="56">
        <f>'Sun Valley'!N11</f>
        <v>0</v>
      </c>
      <c r="O11" s="56">
        <f>'Sun Valley'!O11</f>
        <v>0</v>
      </c>
      <c r="P11" s="56">
        <f>'Sun Valley'!P11</f>
        <v>0</v>
      </c>
      <c r="Q11" s="56">
        <f>'Sun Valley'!Q11</f>
        <v>0</v>
      </c>
      <c r="R11" s="56">
        <f>'Sun Valley'!R11</f>
        <v>0</v>
      </c>
      <c r="S11" s="56">
        <f>'Sun Valley'!S11</f>
        <v>0</v>
      </c>
      <c r="T11" s="56">
        <f>'Sun Valley'!T11</f>
        <v>0</v>
      </c>
      <c r="U11" s="56">
        <f>'Sun Valley'!U11</f>
        <v>0</v>
      </c>
      <c r="V11" s="56">
        <f>'Sun Valley'!V11</f>
        <v>0</v>
      </c>
      <c r="AB11" s="12"/>
      <c r="AC11" s="12"/>
      <c r="AD11" s="12"/>
      <c r="AE11" s="12"/>
      <c r="AF11" s="12"/>
    </row>
    <row r="12" spans="1:32" ht="14.15" x14ac:dyDescent="0.35">
      <c r="A12" s="85" t="s">
        <v>6</v>
      </c>
      <c r="B12" s="85"/>
      <c r="C12" s="56">
        <f>'Sun Valley'!C12</f>
        <v>0</v>
      </c>
      <c r="D12" s="56">
        <f>'Sun Valley'!D12</f>
        <v>0</v>
      </c>
      <c r="E12" s="56">
        <f>'Sun Valley'!E12</f>
        <v>0</v>
      </c>
      <c r="F12" s="56">
        <f>'Sun Valley'!F12</f>
        <v>0</v>
      </c>
      <c r="G12" s="56">
        <f>'Sun Valley'!G12</f>
        <v>0</v>
      </c>
      <c r="H12" s="56">
        <f>'Sun Valley'!H12</f>
        <v>0</v>
      </c>
      <c r="I12" s="56">
        <f>'Sun Valley'!I12</f>
        <v>0</v>
      </c>
      <c r="J12" s="56">
        <f>'Sun Valley'!J12</f>
        <v>0</v>
      </c>
      <c r="K12" s="56">
        <f>'Sun Valley'!K12</f>
        <v>0</v>
      </c>
      <c r="L12" s="56">
        <f>'Sun Valley'!L12</f>
        <v>0</v>
      </c>
      <c r="M12" s="56">
        <f>'Sun Valley'!M12</f>
        <v>0</v>
      </c>
      <c r="N12" s="56">
        <f>'Sun Valley'!N12</f>
        <v>0</v>
      </c>
      <c r="O12" s="56">
        <f>'Sun Valley'!O12</f>
        <v>0</v>
      </c>
      <c r="P12" s="56">
        <f>'Sun Valley'!P12</f>
        <v>0</v>
      </c>
      <c r="Q12" s="56">
        <f>'Sun Valley'!Q12</f>
        <v>0</v>
      </c>
      <c r="R12" s="56">
        <f>'Sun Valley'!R12</f>
        <v>0</v>
      </c>
      <c r="S12" s="56">
        <f>'Sun Valley'!S12</f>
        <v>0</v>
      </c>
      <c r="T12" s="56">
        <f>'Sun Valley'!T12</f>
        <v>0</v>
      </c>
      <c r="U12" s="56">
        <f>'Sun Valley'!U12</f>
        <v>0</v>
      </c>
      <c r="V12" s="56">
        <f>'Sun Valley'!V12</f>
        <v>0</v>
      </c>
      <c r="AB12" s="46"/>
      <c r="AC12" s="51"/>
      <c r="AD12" s="45"/>
      <c r="AE12" s="45"/>
      <c r="AF12" s="45"/>
    </row>
    <row r="13" spans="1:32" ht="14.15" x14ac:dyDescent="0.35">
      <c r="A13" s="85" t="s">
        <v>7</v>
      </c>
      <c r="B13" s="85"/>
      <c r="C13" s="56">
        <f>'Sun Valley'!C13</f>
        <v>2</v>
      </c>
      <c r="D13" s="56">
        <f>'Sun Valley'!D13</f>
        <v>2</v>
      </c>
      <c r="E13" s="56">
        <f>'Sun Valley'!E13</f>
        <v>2</v>
      </c>
      <c r="F13" s="56">
        <f>'Sun Valley'!F13</f>
        <v>2</v>
      </c>
      <c r="G13" s="56">
        <f>'Sun Valley'!G13</f>
        <v>2</v>
      </c>
      <c r="H13" s="56">
        <f>'Sun Valley'!H13</f>
        <v>2</v>
      </c>
      <c r="I13" s="56">
        <f>'Sun Valley'!I13</f>
        <v>2</v>
      </c>
      <c r="J13" s="56">
        <f>'Sun Valley'!J13</f>
        <v>2</v>
      </c>
      <c r="K13" s="56">
        <f>'Sun Valley'!K13</f>
        <v>2</v>
      </c>
      <c r="L13" s="56">
        <f>'Sun Valley'!L13</f>
        <v>2</v>
      </c>
      <c r="M13" s="56">
        <f>'Sun Valley'!M13</f>
        <v>2</v>
      </c>
      <c r="N13" s="56">
        <f>'Sun Valley'!N13</f>
        <v>0</v>
      </c>
      <c r="O13" s="56">
        <f>'Sun Valley'!O13</f>
        <v>0</v>
      </c>
      <c r="P13" s="56">
        <f>'Sun Valley'!P13</f>
        <v>0</v>
      </c>
      <c r="Q13" s="56">
        <f>'Sun Valley'!Q13</f>
        <v>0</v>
      </c>
      <c r="R13" s="56">
        <f>'Sun Valley'!R13</f>
        <v>0</v>
      </c>
      <c r="S13" s="56">
        <f>'Sun Valley'!S13</f>
        <v>0</v>
      </c>
      <c r="T13" s="56">
        <f>'Sun Valley'!T13</f>
        <v>0</v>
      </c>
      <c r="U13" s="56">
        <f>'Sun Valley'!U13</f>
        <v>0</v>
      </c>
      <c r="V13" s="56">
        <f>'Sun Valley'!V13</f>
        <v>0</v>
      </c>
      <c r="AB13" s="46"/>
      <c r="AC13" s="51"/>
      <c r="AD13" s="45"/>
      <c r="AE13" s="45"/>
      <c r="AF13" s="45"/>
    </row>
    <row r="14" spans="1:32" x14ac:dyDescent="0.4">
      <c r="A14" s="95" t="s">
        <v>8</v>
      </c>
      <c r="B14" s="95"/>
      <c r="C14" s="57" t="str">
        <f>'Sun Valley'!C14</f>
        <v>Grass Silage (25% DM)</v>
      </c>
      <c r="D14" s="57" t="str">
        <f>'Sun Valley'!D14</f>
        <v>Grass Silage (25% DM)</v>
      </c>
      <c r="E14" s="57" t="str">
        <f>'Sun Valley'!E14</f>
        <v>Grass Silage (25% DM)</v>
      </c>
      <c r="F14" s="57" t="str">
        <f>'Sun Valley'!F14</f>
        <v>Grass Silage (25% DM)</v>
      </c>
      <c r="G14" s="57" t="str">
        <f>'Sun Valley'!G14</f>
        <v>Grass Silage (25% DM)</v>
      </c>
      <c r="H14" s="57" t="str">
        <f>'Sun Valley'!H14</f>
        <v>Maize</v>
      </c>
      <c r="I14" s="57" t="str">
        <f>'Sun Valley'!I14</f>
        <v>Grass Silage (25% DM)</v>
      </c>
      <c r="J14" s="57" t="str">
        <f>'Sun Valley'!J14</f>
        <v>Grass Silage (25% DM)</v>
      </c>
      <c r="K14" s="57" t="str">
        <f>'Sun Valley'!K14</f>
        <v>Spring wheat/barley</v>
      </c>
      <c r="L14" s="57" t="str">
        <f>'Sun Valley'!L14</f>
        <v>Grass Silage (25% DM)</v>
      </c>
      <c r="M14" s="57" t="str">
        <f>'Sun Valley'!M14</f>
        <v>Grass Silage (25% DM)</v>
      </c>
      <c r="N14" s="57">
        <f>'Sun Valley'!N14</f>
        <v>0</v>
      </c>
      <c r="O14" s="57">
        <f>'Sun Valley'!O14</f>
        <v>0</v>
      </c>
      <c r="P14" s="57">
        <f>'Sun Valley'!P14</f>
        <v>0</v>
      </c>
      <c r="Q14" s="57">
        <f>'Sun Valley'!Q14</f>
        <v>0</v>
      </c>
      <c r="R14" s="57">
        <f>'Sun Valley'!R14</f>
        <v>0</v>
      </c>
      <c r="S14" s="57">
        <f>'Sun Valley'!S14</f>
        <v>0</v>
      </c>
      <c r="T14" s="57">
        <f>'Sun Valley'!T14</f>
        <v>0</v>
      </c>
      <c r="U14" s="57">
        <f>'Sun Valley'!U14</f>
        <v>0</v>
      </c>
      <c r="V14" s="57">
        <f>'Sun Valley'!V14</f>
        <v>0</v>
      </c>
    </row>
    <row r="15" spans="1:32" x14ac:dyDescent="0.4">
      <c r="A15" s="87" t="s">
        <v>9</v>
      </c>
      <c r="B15" s="87"/>
      <c r="C15" s="56">
        <f>'Sun Valley'!C15</f>
        <v>40</v>
      </c>
      <c r="D15" s="56">
        <f>'Sun Valley'!D15</f>
        <v>40</v>
      </c>
      <c r="E15" s="56">
        <f>'Sun Valley'!E15</f>
        <v>40</v>
      </c>
      <c r="F15" s="56">
        <f>'Sun Valley'!F15</f>
        <v>40</v>
      </c>
      <c r="G15" s="56">
        <f>'Sun Valley'!G15</f>
        <v>40</v>
      </c>
      <c r="H15" s="56">
        <f>'Sun Valley'!H15</f>
        <v>40</v>
      </c>
      <c r="I15" s="56">
        <f>'Sun Valley'!I15</f>
        <v>40</v>
      </c>
      <c r="J15" s="56">
        <f>'Sun Valley'!J15</f>
        <v>40</v>
      </c>
      <c r="K15" s="56">
        <f>'Sun Valley'!K15</f>
        <v>6</v>
      </c>
      <c r="L15" s="56">
        <f>'Sun Valley'!L15</f>
        <v>40</v>
      </c>
      <c r="M15" s="56">
        <f>'Sun Valley'!M15</f>
        <v>40</v>
      </c>
      <c r="N15" s="56">
        <f>'Sun Valley'!N15</f>
        <v>0</v>
      </c>
      <c r="O15" s="56">
        <f>'Sun Valley'!O15</f>
        <v>0</v>
      </c>
      <c r="P15" s="56">
        <f>'Sun Valley'!P15</f>
        <v>0</v>
      </c>
      <c r="Q15" s="56">
        <f>'Sun Valley'!Q15</f>
        <v>0</v>
      </c>
      <c r="R15" s="56">
        <f>'Sun Valley'!R15</f>
        <v>0</v>
      </c>
      <c r="S15" s="56">
        <f>'Sun Valley'!S15</f>
        <v>0</v>
      </c>
      <c r="T15" s="56">
        <f>'Sun Valley'!T15</f>
        <v>0</v>
      </c>
      <c r="U15" s="56">
        <f>'Sun Valley'!U15</f>
        <v>0</v>
      </c>
      <c r="V15" s="56">
        <f>'Sun Valley'!V15</f>
        <v>0</v>
      </c>
    </row>
    <row r="16" spans="1:32" x14ac:dyDescent="0.4">
      <c r="A16" s="95" t="s">
        <v>46</v>
      </c>
      <c r="B16" s="95"/>
      <c r="C16" s="57" t="str">
        <f>'Sun Valley'!C16</f>
        <v>Medium/Clay</v>
      </c>
      <c r="D16" s="57" t="str">
        <f>'Sun Valley'!D16</f>
        <v>Medium/Clay</v>
      </c>
      <c r="E16" s="57" t="str">
        <f>'Sun Valley'!E16</f>
        <v>Medium/Clay</v>
      </c>
      <c r="F16" s="57" t="str">
        <f>'Sun Valley'!F16</f>
        <v>Medium/Clay</v>
      </c>
      <c r="G16" s="57" t="str">
        <f>'Sun Valley'!G16</f>
        <v>Medium/Clay</v>
      </c>
      <c r="H16" s="57" t="str">
        <f>'Sun Valley'!H16</f>
        <v>Medium/Clay</v>
      </c>
      <c r="I16" s="57" t="str">
        <f>'Sun Valley'!I16</f>
        <v>Medium/Clay</v>
      </c>
      <c r="J16" s="57" t="str">
        <f>'Sun Valley'!J16</f>
        <v>Medium/Clay</v>
      </c>
      <c r="K16" s="57" t="str">
        <f>'Sun Valley'!K16</f>
        <v>Medium/Clay</v>
      </c>
      <c r="L16" s="57" t="str">
        <f>'Sun Valley'!L16</f>
        <v>Medium/Clay</v>
      </c>
      <c r="M16" s="57" t="str">
        <f>'Sun Valley'!M16</f>
        <v>Medium/Clay</v>
      </c>
      <c r="N16" s="57">
        <f>'Sun Valley'!N16</f>
        <v>0</v>
      </c>
      <c r="O16" s="57">
        <f>'Sun Valley'!O16</f>
        <v>0</v>
      </c>
      <c r="P16" s="57">
        <f>'Sun Valley'!P16</f>
        <v>0</v>
      </c>
      <c r="Q16" s="57">
        <f>'Sun Valley'!Q16</f>
        <v>0</v>
      </c>
      <c r="R16" s="57">
        <f>'Sun Valley'!R16</f>
        <v>0</v>
      </c>
      <c r="S16" s="57">
        <f>'Sun Valley'!S16</f>
        <v>0</v>
      </c>
      <c r="T16" s="57">
        <f>'Sun Valley'!T16</f>
        <v>0</v>
      </c>
      <c r="U16" s="57">
        <f>'Sun Valley'!U16</f>
        <v>0</v>
      </c>
      <c r="V16" s="57">
        <f>'Sun Valley'!V16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68</v>
      </c>
      <c r="E17" s="42">
        <f t="shared" si="0"/>
        <v>68</v>
      </c>
      <c r="F17" s="42">
        <f t="shared" si="0"/>
        <v>68</v>
      </c>
      <c r="G17" s="42">
        <f t="shared" si="0"/>
        <v>68</v>
      </c>
      <c r="H17" s="42">
        <f t="shared" si="0"/>
        <v>56</v>
      </c>
      <c r="I17" s="42">
        <f t="shared" si="0"/>
        <v>68</v>
      </c>
      <c r="J17" s="42">
        <f t="shared" si="0"/>
        <v>68</v>
      </c>
      <c r="K17" s="42">
        <f t="shared" si="0"/>
        <v>51.599999999999994</v>
      </c>
      <c r="L17" s="42">
        <f t="shared" si="0"/>
        <v>68</v>
      </c>
      <c r="M17" s="42">
        <f t="shared" si="0"/>
        <v>68</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185.571</v>
      </c>
      <c r="D18" s="43">
        <f>$D28</f>
        <v>55.671300000000002</v>
      </c>
      <c r="E18" s="43">
        <f>$D29</f>
        <v>55.671300000000002</v>
      </c>
      <c r="F18" s="43">
        <f>$D30</f>
        <v>55.671300000000002</v>
      </c>
      <c r="G18" s="43">
        <f>$D31</f>
        <v>55.671300000000002</v>
      </c>
      <c r="H18" s="43">
        <f>$D32</f>
        <v>55.671300000000002</v>
      </c>
      <c r="I18" s="43">
        <f>$D33</f>
        <v>55.671300000000002</v>
      </c>
      <c r="J18" s="43">
        <f>$D34</f>
        <v>55.671300000000002</v>
      </c>
      <c r="K18" s="43">
        <f>$D35</f>
        <v>55.671300000000002</v>
      </c>
      <c r="L18" s="43">
        <f>$D36</f>
        <v>55.671300000000002</v>
      </c>
      <c r="M18" s="43">
        <f>$D37</f>
        <v>55.671300000000002</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117.571</v>
      </c>
      <c r="D19" s="43">
        <f t="shared" ref="D19:V19" si="1">D18-D17</f>
        <v>-12.328699999999998</v>
      </c>
      <c r="E19" s="43">
        <f t="shared" si="1"/>
        <v>-12.328699999999998</v>
      </c>
      <c r="F19" s="43">
        <f t="shared" si="1"/>
        <v>-12.328699999999998</v>
      </c>
      <c r="G19" s="43">
        <f t="shared" si="1"/>
        <v>-12.328699999999998</v>
      </c>
      <c r="H19" s="43">
        <f t="shared" si="1"/>
        <v>-0.32869999999999777</v>
      </c>
      <c r="I19" s="43">
        <f t="shared" si="1"/>
        <v>-12.328699999999998</v>
      </c>
      <c r="J19" s="43">
        <f t="shared" si="1"/>
        <v>-12.328699999999998</v>
      </c>
      <c r="K19" s="43">
        <f t="shared" si="1"/>
        <v>4.0713000000000079</v>
      </c>
      <c r="L19" s="43">
        <f t="shared" si="1"/>
        <v>-12.328699999999998</v>
      </c>
      <c r="M19" s="43">
        <f t="shared" si="1"/>
        <v>-12.328699999999998</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INCREASE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INCREASE</v>
      </c>
      <c r="L20" s="44" t="str">
        <f>IF($B36="","",IF(L$19&gt;=0,"INCREASE","DECREASE"))</f>
        <v>DECREASE</v>
      </c>
      <c r="M20" s="44" t="str">
        <f>IF($B37="","",IF(M$19&gt;=0,"INCREASE","DECREASE"))</f>
        <v>DECREASE</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59</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c r="C24" s="40">
        <v>1800</v>
      </c>
      <c r="D24" s="40">
        <v>810</v>
      </c>
      <c r="E24" s="40">
        <v>450</v>
      </c>
      <c r="F24" s="40">
        <v>130</v>
      </c>
      <c r="G24" s="40">
        <v>4.3</v>
      </c>
      <c r="H24" s="40">
        <v>7.9</v>
      </c>
      <c r="I24" s="40">
        <v>1</v>
      </c>
      <c r="J24" s="40">
        <v>0.1</v>
      </c>
      <c r="K24" s="1"/>
      <c r="L24" s="40">
        <v>0.88</v>
      </c>
      <c r="M24" s="40">
        <v>2</v>
      </c>
      <c r="N24" s="40"/>
      <c r="O24" s="40"/>
      <c r="P24" s="40">
        <v>720</v>
      </c>
      <c r="Q24" s="40">
        <v>400</v>
      </c>
      <c r="R24" s="40">
        <v>0.05</v>
      </c>
      <c r="S24" s="40">
        <v>1</v>
      </c>
      <c r="T24" s="40">
        <v>0.5</v>
      </c>
      <c r="U24" s="40">
        <v>1</v>
      </c>
      <c r="V24" s="40">
        <v>6330</v>
      </c>
      <c r="W24" s="40">
        <v>1E-3</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1</v>
      </c>
      <c r="B27" s="39">
        <v>100</v>
      </c>
      <c r="C27" s="3">
        <f>IF(C$23="%w/w SAR",((C$24*10)*$B27),IF(C$23="%w/w DM",(((C$24*10)*($B$24/100))*$B27),IF(C$23="kg/t SAR",(C$24*$B27),IF(C$23="kg/t DM",((C$24*($B$24/100))*$B27),IF(C$23="mg/kg SAR",((C$24*0.001)*$B27),IF(C$23="mg/kg DM",(((C$24*0.001)*($B$24/100))*$B27),0))))))</f>
        <v>180</v>
      </c>
      <c r="D27" s="3">
        <f>(IF(D$23="%w/w SAR",((D$24*10)*$B27),IF(D$23="%w/w DM",(((D$24*10)*($B$24/100))*$B27),IF(D$23="kg/t SAR",(D$24*$B27),IF(D$23="kg/t DM",((D$24*($B$24/100))*$B27),IF(D$23="mg/kg SAR",((D$24*0.001)*$B27),IF(D$23="mg/kg DM",(((D$24*0.001)*($B$24/100))*$B27),"0")))))))*2.291</f>
        <v>185.571</v>
      </c>
      <c r="E27" s="3">
        <f>(IF(E$23="%w/w SAR",((E$24*10)*$B27),IF(E$23="%w/w DM",(((E$24*10)*($B$24/100))*$B27),IF(E$23="kg/t SAR",(E$24*$B27),IF(E$23="kg/t DM",((E$24*($B$24/100))*$B27),IF(E$23="mg/kg SAR",((E$24*0.001)*$B27),IF(E$23="mg/kg DM",(((E$24*0.001)*($B$24/100))*$B27),"0")))))))*1.205</f>
        <v>54.225000000000001</v>
      </c>
      <c r="F27" s="3">
        <f>(IF(F$23="%w/w SAR",((F$24*10)*$B27),IF(F$23="%w/w DM",(((F$24*10)*($B$24/100))*$B27),IF(F$23="kg/t SAR",(F$24*$B27),IF(F$23="kg/t DM",((F$24*($B$24/100))*$B27),IF(F$23="mg/kg SAR",((F$24*0.001)*$B27),IF(F$23="mg/kg DM",(((F$24*0.001)*($B$24/100))*$B27),"0")))))))*1.658</f>
        <v>21.553999999999998</v>
      </c>
      <c r="G27" s="3">
        <f t="shared" ref="G27:P42" si="2">IF(G$23="%w/w SAR",((G$24*10)*$B27),IF(G$23="%w/w DM",(((G$24*10)*($B$24/100))*$B27),IF(G$23="kg/t SAR",(G$24*$B27),IF(G$23="kg/t DM",((G$24*($B$24/100))*$B27),IF(G$23="mg/kg SAR",((G$24*0.001)*$B27),IF(G$23="mg/kg DM",(((G$24*0.001)*($B$24/100))*$B27),0))))))</f>
        <v>0.43</v>
      </c>
      <c r="H27" s="3">
        <f t="shared" si="2"/>
        <v>0.79</v>
      </c>
      <c r="I27" s="3">
        <f t="shared" si="2"/>
        <v>0.1</v>
      </c>
      <c r="J27" s="3">
        <f t="shared" si="2"/>
        <v>0.01</v>
      </c>
      <c r="K27" s="3">
        <f t="shared" si="2"/>
        <v>0</v>
      </c>
      <c r="L27" s="3">
        <f t="shared" si="2"/>
        <v>8.8000000000000009E-2</v>
      </c>
      <c r="M27" s="3">
        <f t="shared" si="2"/>
        <v>0.2</v>
      </c>
      <c r="N27" s="3">
        <f t="shared" si="2"/>
        <v>0</v>
      </c>
      <c r="O27" s="3">
        <f t="shared" si="2"/>
        <v>0</v>
      </c>
      <c r="P27" s="3">
        <f t="shared" si="2"/>
        <v>72</v>
      </c>
      <c r="Q27" s="3">
        <f>(IF(Q$23="%w/w SAR",((Q$24*10)*$B27),IF(Q$23="%w/w DM",(((Q$24*10)*($B$24/100))*$B27),IF(Q$23="kg/t SAR",(Q$24*$B27),IF(Q$23="kg/t DM",((Q$24*($B$24/100))*$B27),IF(Q$23="mg/kg SAR",((Q$24*0.001)*$B27),IF(Q$23="mg/kg DM",(((Q$24*0.001)*($B$24/100))*$B27),0)))))))*2.5</f>
        <v>100</v>
      </c>
      <c r="R27" s="3">
        <f>IF(R$23="%w/w SAR",((R$24*10)*$B27),IF(R$23="%w/w DM",(((R$24*10)*($B$24/100))*$B27),IF(R$23="kg/t SAR",(R$24*$B27),IF(R$23="kg/t DM",((R$24*($B$24/100))*$B27),IF(R$23="mg/kg SAR",((R$24*0.001)*$B27),IF(R$23="mg/kg DM",(((R$24*0.001)*($B$24/100))*$B27),0))))))</f>
        <v>5.0000000000000001E-3</v>
      </c>
      <c r="S27" s="3">
        <f>IF(S$23="%w/w SAR",((S$24*10)*$B27),IF(S$23="%w/w DM",(((S$24*10)*($B$24/100))*$B27),IF(S$23="kg/t SAR",(S$24*$B27),IF(S$23="kg/t DM",((S$24*($B$24/100))*$B27),IF(S$23="mg/kg SAR",((S$24*0.001)*$B27),IF(S$23="mg/kg DM",(((S$24*0.001)*($B$24/100))*$B27),0))))))</f>
        <v>0.1</v>
      </c>
      <c r="T27" s="3">
        <f>IF(T$23="%w/w SAR",((T$24*10)*$B27),IF(T$23="%w/w DM",(((T$24*10)*($B$24/100))*$B27),IF(T$23="kg/t SAR",(T$24*$B27),IF(T$23="kg/t DM",((T$24*($B$24/100))*$B27),IF(T$23="mg/kg SAR",((T$24*0.001)*$B27),IF(T$23="mg/kg DM",(((T$24*0.001)*($B$24/100))*$B27),0))))))</f>
        <v>0.05</v>
      </c>
      <c r="U27" s="3">
        <f>IF(U$23="%w/w SAR",((U$24*10)*$B27),IF(U$23="%w/w DM",(((U$24*10)*($B$24/100))*$B27),IF(U$23="kg/t SAR",(U$24*$B27),IF(U$23="kg/t DM",((U$24*($B$24/100))*$B27),IF(U$23="mg/kg SAR",((U$24*0.001)*$B27),IF(U$23="mg/kg DM",(((U$24*0.001)*($B$24/100))*$B27),0))))))</f>
        <v>0.1</v>
      </c>
      <c r="V27" s="3" t="str">
        <f>IF($V$24="",0,IF($V$24&gt;5000,"NOT OK","OK"))</f>
        <v>NOT OK</v>
      </c>
      <c r="W27" s="3" t="str">
        <f>IF($W$24="",0,IF($W$24&gt;4,"Not OK","OK"))</f>
        <v>OK</v>
      </c>
      <c r="AB27" s="16"/>
      <c r="AC27" s="16"/>
      <c r="AD27" s="16"/>
      <c r="AE27" s="16"/>
      <c r="AF27" s="16"/>
    </row>
    <row r="28" spans="1:32" s="20" customFormat="1" x14ac:dyDescent="0.4">
      <c r="A28" s="58">
        <f>D8</f>
        <v>2</v>
      </c>
      <c r="B28" s="39">
        <v>30</v>
      </c>
      <c r="C28" s="3">
        <f t="shared" ref="C28:C46" si="3">IF(C$23="%w/w SAR",((C$24*10)*$B28),IF(C$23="%w/w DM",(((C$24*10)*($B$24/100))*$B28),IF(C$23="kg/t SAR",(C$24*$B28),IF(C$23="kg/t DM",((C$24*($B$24/100))*$B28),IF(C$23="mg/kg SAR",((C$24*0.001)*$B28),IF(C$23="mg/kg DM",(((C$24*0.001)*($B$24/100))*$B28),0))))))</f>
        <v>54</v>
      </c>
      <c r="D28" s="3">
        <f t="shared" ref="D28:D46" si="4">(IF(D$23="%w/w SAR",((D$24*10)*$B28),IF(D$23="%w/w DM",(((D$24*10)*($B$24/100))*$B28),IF(D$23="kg/t SAR",(D$24*$B28),IF(D$23="kg/t DM",((D$24*($B$24/100))*$B28),IF(D$23="mg/kg SAR",((D$24*0.001)*$B28),IF(D$23="mg/kg DM",(((D$24*0.001)*($B$24/100))*$B28),"0")))))))*2.291</f>
        <v>55.671300000000002</v>
      </c>
      <c r="E28" s="3">
        <f t="shared" ref="E28:E46" si="5">(IF(E$23="%w/w SAR",((E$24*10)*$B28),IF(E$23="%w/w DM",(((E$24*10)*($B$24/100))*$B28),IF(E$23="kg/t SAR",(E$24*$B28),IF(E$23="kg/t DM",((E$24*($B$24/100))*$B28),IF(E$23="mg/kg SAR",((E$24*0.001)*$B28),IF(E$23="mg/kg DM",(((E$24*0.001)*($B$24/100))*$B28),"0")))))))*1.205</f>
        <v>16.267500000000002</v>
      </c>
      <c r="F28" s="3">
        <f t="shared" ref="F28:F46" si="6">(IF(F$23="%w/w SAR",((F$24*10)*$B28),IF(F$23="%w/w DM",(((F$24*10)*($B$24/100))*$B28),IF(F$23="kg/t SAR",(F$24*$B28),IF(F$23="kg/t DM",((F$24*($B$24/100))*$B28),IF(F$23="mg/kg SAR",((F$24*0.001)*$B28),IF(F$23="mg/kg DM",(((F$24*0.001)*($B$24/100))*$B28),"0")))))))*1.658</f>
        <v>6.4662000000000006</v>
      </c>
      <c r="G28" s="3">
        <f t="shared" si="2"/>
        <v>0.129</v>
      </c>
      <c r="H28" s="3">
        <f t="shared" si="2"/>
        <v>0.23700000000000002</v>
      </c>
      <c r="I28" s="3">
        <f t="shared" si="2"/>
        <v>0.03</v>
      </c>
      <c r="J28" s="3">
        <f t="shared" si="2"/>
        <v>3.0000000000000001E-3</v>
      </c>
      <c r="K28" s="3">
        <f t="shared" si="2"/>
        <v>0</v>
      </c>
      <c r="L28" s="3">
        <f t="shared" si="2"/>
        <v>2.64E-2</v>
      </c>
      <c r="M28" s="3">
        <f t="shared" si="2"/>
        <v>0.06</v>
      </c>
      <c r="N28" s="3">
        <f t="shared" si="2"/>
        <v>0</v>
      </c>
      <c r="O28" s="3">
        <f t="shared" si="2"/>
        <v>0</v>
      </c>
      <c r="P28" s="3">
        <f t="shared" si="2"/>
        <v>21.599999999999998</v>
      </c>
      <c r="Q28" s="3">
        <f t="shared" ref="Q28:Q46" si="7">(IF(Q$23="%w/w SAR",((Q$24*10)*$B28),IF(Q$23="%w/w DM",(((Q$24*10)*($B$24/100))*$B28),IF(Q$23="kg/t SAR",(Q$24*$B28),IF(Q$23="kg/t DM",((Q$24*($B$24/100))*$B28),IF(Q$23="mg/kg SAR",((Q$24*0.001)*$B28),IF(Q$23="mg/kg DM",(((Q$24*0.001)*($B$24/100))*$B28),0)))))))*2.5</f>
        <v>30</v>
      </c>
      <c r="R28" s="3">
        <f t="shared" ref="R28:U46" si="8">IF(R$23="%w/w SAR",((R$24*10)*$B28),IF(R$23="%w/w DM",(((R$24*10)*($B$24/100))*$B28),IF(R$23="kg/t SAR",(R$24*$B28),IF(R$23="kg/t DM",((R$24*($B$24/100))*$B28),IF(R$23="mg/kg SAR",((R$24*0.001)*$B28),IF(R$23="mg/kg DM",(((R$24*0.001)*($B$24/100))*$B28),0))))))</f>
        <v>1.5E-3</v>
      </c>
      <c r="S28" s="3">
        <f t="shared" si="8"/>
        <v>0.03</v>
      </c>
      <c r="T28" s="3">
        <f t="shared" si="8"/>
        <v>1.4999999999999999E-2</v>
      </c>
      <c r="U28" s="3">
        <f t="shared" si="8"/>
        <v>0.03</v>
      </c>
      <c r="V28" s="3" t="str">
        <f t="shared" ref="V28:V46" si="9">IF($V$24="",0,IF($V$24&gt;5000,"NOT OK","OK"))</f>
        <v>NOT OK</v>
      </c>
      <c r="W28" s="3" t="str">
        <f t="shared" ref="W28:W46" si="10">IF($W$24="",0,IF($W$24&gt;4,"Not OK","OK"))</f>
        <v>OK</v>
      </c>
      <c r="AB28" s="16"/>
      <c r="AC28" s="16"/>
      <c r="AD28" s="16"/>
      <c r="AE28" s="16"/>
      <c r="AF28" s="16"/>
    </row>
    <row r="29" spans="1:32" s="20" customFormat="1" x14ac:dyDescent="0.4">
      <c r="A29" s="33">
        <f>E8</f>
        <v>3</v>
      </c>
      <c r="B29" s="39">
        <v>30</v>
      </c>
      <c r="C29" s="3">
        <f t="shared" si="3"/>
        <v>54</v>
      </c>
      <c r="D29" s="3">
        <f t="shared" si="4"/>
        <v>55.671300000000002</v>
      </c>
      <c r="E29" s="3">
        <f t="shared" si="5"/>
        <v>16.267500000000002</v>
      </c>
      <c r="F29" s="3">
        <f t="shared" si="6"/>
        <v>6.4662000000000006</v>
      </c>
      <c r="G29" s="3">
        <f t="shared" si="2"/>
        <v>0.129</v>
      </c>
      <c r="H29" s="3">
        <f t="shared" si="2"/>
        <v>0.23700000000000002</v>
      </c>
      <c r="I29" s="3">
        <f t="shared" si="2"/>
        <v>0.03</v>
      </c>
      <c r="J29" s="3">
        <f t="shared" si="2"/>
        <v>3.0000000000000001E-3</v>
      </c>
      <c r="K29" s="3">
        <f t="shared" si="2"/>
        <v>0</v>
      </c>
      <c r="L29" s="3">
        <f t="shared" si="2"/>
        <v>2.64E-2</v>
      </c>
      <c r="M29" s="3">
        <f t="shared" si="2"/>
        <v>0.06</v>
      </c>
      <c r="N29" s="3">
        <f t="shared" si="2"/>
        <v>0</v>
      </c>
      <c r="O29" s="3">
        <f t="shared" si="2"/>
        <v>0</v>
      </c>
      <c r="P29" s="3">
        <f t="shared" si="2"/>
        <v>21.599999999999998</v>
      </c>
      <c r="Q29" s="3">
        <f t="shared" si="7"/>
        <v>30</v>
      </c>
      <c r="R29" s="3">
        <f t="shared" si="8"/>
        <v>1.5E-3</v>
      </c>
      <c r="S29" s="3">
        <f t="shared" si="8"/>
        <v>0.03</v>
      </c>
      <c r="T29" s="3">
        <f t="shared" si="8"/>
        <v>1.4999999999999999E-2</v>
      </c>
      <c r="U29" s="3">
        <f t="shared" si="8"/>
        <v>0.03</v>
      </c>
      <c r="V29" s="3" t="str">
        <f t="shared" si="9"/>
        <v>NOT OK</v>
      </c>
      <c r="W29" s="3" t="str">
        <f t="shared" si="10"/>
        <v>OK</v>
      </c>
      <c r="AB29" s="16"/>
      <c r="AC29" s="16"/>
      <c r="AD29" s="16"/>
      <c r="AE29" s="16"/>
      <c r="AF29" s="16"/>
    </row>
    <row r="30" spans="1:32" s="20" customFormat="1" x14ac:dyDescent="0.4">
      <c r="A30" s="33">
        <f>F8</f>
        <v>5</v>
      </c>
      <c r="B30" s="39">
        <v>30</v>
      </c>
      <c r="C30" s="3">
        <f t="shared" si="3"/>
        <v>54</v>
      </c>
      <c r="D30" s="3">
        <f t="shared" si="4"/>
        <v>55.671300000000002</v>
      </c>
      <c r="E30" s="3">
        <f t="shared" si="5"/>
        <v>16.267500000000002</v>
      </c>
      <c r="F30" s="3">
        <f t="shared" si="6"/>
        <v>6.4662000000000006</v>
      </c>
      <c r="G30" s="3">
        <f t="shared" si="2"/>
        <v>0.129</v>
      </c>
      <c r="H30" s="3">
        <f t="shared" si="2"/>
        <v>0.23700000000000002</v>
      </c>
      <c r="I30" s="3">
        <f t="shared" si="2"/>
        <v>0.03</v>
      </c>
      <c r="J30" s="3">
        <f t="shared" si="2"/>
        <v>3.0000000000000001E-3</v>
      </c>
      <c r="K30" s="3">
        <f t="shared" si="2"/>
        <v>0</v>
      </c>
      <c r="L30" s="3">
        <f t="shared" si="2"/>
        <v>2.64E-2</v>
      </c>
      <c r="M30" s="3">
        <f t="shared" si="2"/>
        <v>0.06</v>
      </c>
      <c r="N30" s="3">
        <f t="shared" si="2"/>
        <v>0</v>
      </c>
      <c r="O30" s="3">
        <f t="shared" si="2"/>
        <v>0</v>
      </c>
      <c r="P30" s="3">
        <f t="shared" si="2"/>
        <v>21.599999999999998</v>
      </c>
      <c r="Q30" s="3">
        <f t="shared" si="7"/>
        <v>30</v>
      </c>
      <c r="R30" s="3">
        <f t="shared" si="8"/>
        <v>1.5E-3</v>
      </c>
      <c r="S30" s="3">
        <f t="shared" si="8"/>
        <v>0.03</v>
      </c>
      <c r="T30" s="3">
        <f t="shared" si="8"/>
        <v>1.4999999999999999E-2</v>
      </c>
      <c r="U30" s="3">
        <f t="shared" si="8"/>
        <v>0.03</v>
      </c>
      <c r="V30" s="3" t="str">
        <f t="shared" si="9"/>
        <v>NOT OK</v>
      </c>
      <c r="W30" s="3" t="str">
        <f t="shared" si="10"/>
        <v>OK</v>
      </c>
      <c r="AB30" s="16"/>
      <c r="AC30" s="16"/>
      <c r="AD30" s="16"/>
      <c r="AE30" s="16"/>
      <c r="AF30" s="16"/>
    </row>
    <row r="31" spans="1:32" s="20" customFormat="1" x14ac:dyDescent="0.4">
      <c r="A31" s="33">
        <f>G8</f>
        <v>6</v>
      </c>
      <c r="B31" s="39">
        <v>30</v>
      </c>
      <c r="C31" s="3">
        <f t="shared" si="3"/>
        <v>54</v>
      </c>
      <c r="D31" s="3">
        <f t="shared" si="4"/>
        <v>55.671300000000002</v>
      </c>
      <c r="E31" s="3">
        <f t="shared" si="5"/>
        <v>16.267500000000002</v>
      </c>
      <c r="F31" s="3">
        <f t="shared" si="6"/>
        <v>6.4662000000000006</v>
      </c>
      <c r="G31" s="3">
        <f t="shared" si="2"/>
        <v>0.129</v>
      </c>
      <c r="H31" s="3">
        <f t="shared" si="2"/>
        <v>0.23700000000000002</v>
      </c>
      <c r="I31" s="3">
        <f t="shared" si="2"/>
        <v>0.03</v>
      </c>
      <c r="J31" s="3">
        <f t="shared" si="2"/>
        <v>3.0000000000000001E-3</v>
      </c>
      <c r="K31" s="3">
        <f t="shared" si="2"/>
        <v>0</v>
      </c>
      <c r="L31" s="3">
        <f t="shared" si="2"/>
        <v>2.64E-2</v>
      </c>
      <c r="M31" s="3">
        <f t="shared" si="2"/>
        <v>0.06</v>
      </c>
      <c r="N31" s="3">
        <f t="shared" si="2"/>
        <v>0</v>
      </c>
      <c r="O31" s="3">
        <f t="shared" si="2"/>
        <v>0</v>
      </c>
      <c r="P31" s="3">
        <f t="shared" si="2"/>
        <v>21.599999999999998</v>
      </c>
      <c r="Q31" s="3">
        <f t="shared" si="7"/>
        <v>30</v>
      </c>
      <c r="R31" s="3">
        <f t="shared" si="8"/>
        <v>1.5E-3</v>
      </c>
      <c r="S31" s="3">
        <f t="shared" si="8"/>
        <v>0.03</v>
      </c>
      <c r="T31" s="3">
        <f t="shared" si="8"/>
        <v>1.4999999999999999E-2</v>
      </c>
      <c r="U31" s="3">
        <f t="shared" si="8"/>
        <v>0.03</v>
      </c>
      <c r="V31" s="3" t="str">
        <f t="shared" si="9"/>
        <v>NOT OK</v>
      </c>
      <c r="W31" s="3" t="str">
        <f t="shared" si="10"/>
        <v>OK</v>
      </c>
      <c r="AB31" s="16"/>
      <c r="AC31" s="16"/>
      <c r="AD31" s="16"/>
      <c r="AE31" s="16"/>
      <c r="AF31" s="16"/>
    </row>
    <row r="32" spans="1:32" s="20" customFormat="1" x14ac:dyDescent="0.4">
      <c r="A32" s="33">
        <f>H8</f>
        <v>7</v>
      </c>
      <c r="B32" s="39">
        <v>30</v>
      </c>
      <c r="C32" s="3">
        <f t="shared" si="3"/>
        <v>54</v>
      </c>
      <c r="D32" s="3">
        <f t="shared" si="4"/>
        <v>55.671300000000002</v>
      </c>
      <c r="E32" s="3">
        <f t="shared" si="5"/>
        <v>16.267500000000002</v>
      </c>
      <c r="F32" s="3">
        <f t="shared" si="6"/>
        <v>6.4662000000000006</v>
      </c>
      <c r="G32" s="3">
        <f t="shared" si="2"/>
        <v>0.129</v>
      </c>
      <c r="H32" s="3">
        <f t="shared" si="2"/>
        <v>0.23700000000000002</v>
      </c>
      <c r="I32" s="3">
        <f t="shared" si="2"/>
        <v>0.03</v>
      </c>
      <c r="J32" s="3">
        <f t="shared" si="2"/>
        <v>3.0000000000000001E-3</v>
      </c>
      <c r="K32" s="3">
        <f t="shared" si="2"/>
        <v>0</v>
      </c>
      <c r="L32" s="3">
        <f t="shared" si="2"/>
        <v>2.64E-2</v>
      </c>
      <c r="M32" s="3">
        <f t="shared" si="2"/>
        <v>0.06</v>
      </c>
      <c r="N32" s="3">
        <f t="shared" si="2"/>
        <v>0</v>
      </c>
      <c r="O32" s="3">
        <f t="shared" si="2"/>
        <v>0</v>
      </c>
      <c r="P32" s="3">
        <f t="shared" si="2"/>
        <v>21.599999999999998</v>
      </c>
      <c r="Q32" s="3">
        <f t="shared" si="7"/>
        <v>30</v>
      </c>
      <c r="R32" s="3">
        <f t="shared" si="8"/>
        <v>1.5E-3</v>
      </c>
      <c r="S32" s="3">
        <f t="shared" si="8"/>
        <v>0.03</v>
      </c>
      <c r="T32" s="3">
        <f t="shared" si="8"/>
        <v>1.4999999999999999E-2</v>
      </c>
      <c r="U32" s="3">
        <f t="shared" si="8"/>
        <v>0.03</v>
      </c>
      <c r="V32" s="3" t="str">
        <f t="shared" si="9"/>
        <v>NOT OK</v>
      </c>
      <c r="W32" s="3" t="str">
        <f t="shared" si="10"/>
        <v>OK</v>
      </c>
      <c r="AB32" s="16"/>
      <c r="AC32" s="16"/>
      <c r="AD32" s="16"/>
      <c r="AE32" s="16"/>
      <c r="AF32" s="16"/>
    </row>
    <row r="33" spans="1:32" s="20" customFormat="1" x14ac:dyDescent="0.4">
      <c r="A33" s="33">
        <f>I8</f>
        <v>8</v>
      </c>
      <c r="B33" s="39">
        <v>30</v>
      </c>
      <c r="C33" s="3">
        <f t="shared" si="3"/>
        <v>54</v>
      </c>
      <c r="D33" s="3">
        <f t="shared" si="4"/>
        <v>55.671300000000002</v>
      </c>
      <c r="E33" s="3">
        <f t="shared" si="5"/>
        <v>16.267500000000002</v>
      </c>
      <c r="F33" s="3">
        <f t="shared" si="6"/>
        <v>6.4662000000000006</v>
      </c>
      <c r="G33" s="3">
        <f t="shared" si="2"/>
        <v>0.129</v>
      </c>
      <c r="H33" s="3">
        <f t="shared" si="2"/>
        <v>0.23700000000000002</v>
      </c>
      <c r="I33" s="3">
        <f t="shared" si="2"/>
        <v>0.03</v>
      </c>
      <c r="J33" s="3">
        <f t="shared" si="2"/>
        <v>3.0000000000000001E-3</v>
      </c>
      <c r="K33" s="3">
        <f t="shared" si="2"/>
        <v>0</v>
      </c>
      <c r="L33" s="3">
        <f t="shared" si="2"/>
        <v>2.64E-2</v>
      </c>
      <c r="M33" s="3">
        <f t="shared" si="2"/>
        <v>0.06</v>
      </c>
      <c r="N33" s="3">
        <f t="shared" si="2"/>
        <v>0</v>
      </c>
      <c r="O33" s="3">
        <f t="shared" si="2"/>
        <v>0</v>
      </c>
      <c r="P33" s="3">
        <f t="shared" si="2"/>
        <v>21.599999999999998</v>
      </c>
      <c r="Q33" s="3">
        <f t="shared" si="7"/>
        <v>30</v>
      </c>
      <c r="R33" s="3">
        <f t="shared" si="8"/>
        <v>1.5E-3</v>
      </c>
      <c r="S33" s="3">
        <f t="shared" si="8"/>
        <v>0.03</v>
      </c>
      <c r="T33" s="3">
        <f t="shared" si="8"/>
        <v>1.4999999999999999E-2</v>
      </c>
      <c r="U33" s="3">
        <f t="shared" si="8"/>
        <v>0.03</v>
      </c>
      <c r="V33" s="3" t="str">
        <f t="shared" si="9"/>
        <v>NOT OK</v>
      </c>
      <c r="W33" s="3" t="str">
        <f t="shared" si="10"/>
        <v>OK</v>
      </c>
      <c r="AB33" s="16"/>
      <c r="AC33" s="16"/>
      <c r="AD33" s="16"/>
      <c r="AE33" s="16"/>
      <c r="AF33" s="16"/>
    </row>
    <row r="34" spans="1:32" s="20" customFormat="1" x14ac:dyDescent="0.4">
      <c r="A34" s="33">
        <f>J8</f>
        <v>9</v>
      </c>
      <c r="B34" s="39">
        <v>30</v>
      </c>
      <c r="C34" s="3">
        <f t="shared" si="3"/>
        <v>54</v>
      </c>
      <c r="D34" s="3">
        <f t="shared" si="4"/>
        <v>55.671300000000002</v>
      </c>
      <c r="E34" s="3">
        <f t="shared" si="5"/>
        <v>16.267500000000002</v>
      </c>
      <c r="F34" s="3">
        <f t="shared" si="6"/>
        <v>6.4662000000000006</v>
      </c>
      <c r="G34" s="3">
        <f t="shared" si="2"/>
        <v>0.129</v>
      </c>
      <c r="H34" s="3">
        <f t="shared" si="2"/>
        <v>0.23700000000000002</v>
      </c>
      <c r="I34" s="3">
        <f t="shared" si="2"/>
        <v>0.03</v>
      </c>
      <c r="J34" s="3">
        <f t="shared" si="2"/>
        <v>3.0000000000000001E-3</v>
      </c>
      <c r="K34" s="3">
        <f t="shared" si="2"/>
        <v>0</v>
      </c>
      <c r="L34" s="3">
        <f t="shared" si="2"/>
        <v>2.64E-2</v>
      </c>
      <c r="M34" s="3">
        <f t="shared" si="2"/>
        <v>0.06</v>
      </c>
      <c r="N34" s="3">
        <f t="shared" si="2"/>
        <v>0</v>
      </c>
      <c r="O34" s="3">
        <f t="shared" si="2"/>
        <v>0</v>
      </c>
      <c r="P34" s="3">
        <f t="shared" si="2"/>
        <v>21.599999999999998</v>
      </c>
      <c r="Q34" s="3">
        <f t="shared" si="7"/>
        <v>30</v>
      </c>
      <c r="R34" s="3">
        <f t="shared" si="8"/>
        <v>1.5E-3</v>
      </c>
      <c r="S34" s="3">
        <f t="shared" si="8"/>
        <v>0.03</v>
      </c>
      <c r="T34" s="3">
        <f t="shared" si="8"/>
        <v>1.4999999999999999E-2</v>
      </c>
      <c r="U34" s="3">
        <f t="shared" si="8"/>
        <v>0.03</v>
      </c>
      <c r="V34" s="3" t="str">
        <f t="shared" si="9"/>
        <v>NOT OK</v>
      </c>
      <c r="W34" s="3" t="str">
        <f t="shared" si="10"/>
        <v>OK</v>
      </c>
      <c r="AB34" s="16"/>
      <c r="AC34" s="16"/>
      <c r="AD34" s="16"/>
      <c r="AE34" s="16"/>
      <c r="AF34" s="16"/>
    </row>
    <row r="35" spans="1:32" s="20" customFormat="1" x14ac:dyDescent="0.4">
      <c r="A35" s="33">
        <f>K8</f>
        <v>10</v>
      </c>
      <c r="B35" s="39">
        <v>30</v>
      </c>
      <c r="C35" s="3">
        <f t="shared" si="3"/>
        <v>54</v>
      </c>
      <c r="D35" s="3">
        <f t="shared" si="4"/>
        <v>55.671300000000002</v>
      </c>
      <c r="E35" s="3">
        <f t="shared" si="5"/>
        <v>16.267500000000002</v>
      </c>
      <c r="F35" s="3">
        <f t="shared" si="6"/>
        <v>6.4662000000000006</v>
      </c>
      <c r="G35" s="3">
        <f t="shared" si="2"/>
        <v>0.129</v>
      </c>
      <c r="H35" s="3">
        <f t="shared" si="2"/>
        <v>0.23700000000000002</v>
      </c>
      <c r="I35" s="3">
        <f t="shared" si="2"/>
        <v>0.03</v>
      </c>
      <c r="J35" s="3">
        <f t="shared" si="2"/>
        <v>3.0000000000000001E-3</v>
      </c>
      <c r="K35" s="3">
        <f t="shared" si="2"/>
        <v>0</v>
      </c>
      <c r="L35" s="3">
        <f t="shared" si="2"/>
        <v>2.64E-2</v>
      </c>
      <c r="M35" s="3">
        <f t="shared" si="2"/>
        <v>0.06</v>
      </c>
      <c r="N35" s="3">
        <f t="shared" si="2"/>
        <v>0</v>
      </c>
      <c r="O35" s="3">
        <f t="shared" si="2"/>
        <v>0</v>
      </c>
      <c r="P35" s="3">
        <f t="shared" si="2"/>
        <v>21.599999999999998</v>
      </c>
      <c r="Q35" s="3">
        <f t="shared" si="7"/>
        <v>30</v>
      </c>
      <c r="R35" s="3">
        <f t="shared" si="8"/>
        <v>1.5E-3</v>
      </c>
      <c r="S35" s="3">
        <f t="shared" si="8"/>
        <v>0.03</v>
      </c>
      <c r="T35" s="3">
        <f t="shared" si="8"/>
        <v>1.4999999999999999E-2</v>
      </c>
      <c r="U35" s="3">
        <f t="shared" si="8"/>
        <v>0.03</v>
      </c>
      <c r="V35" s="3" t="str">
        <f t="shared" si="9"/>
        <v>NOT OK</v>
      </c>
      <c r="W35" s="3" t="str">
        <f t="shared" si="10"/>
        <v>OK</v>
      </c>
      <c r="AB35" s="16"/>
      <c r="AC35" s="16"/>
      <c r="AD35" s="16"/>
      <c r="AE35" s="16"/>
      <c r="AF35" s="16"/>
    </row>
    <row r="36" spans="1:32" s="20" customFormat="1" x14ac:dyDescent="0.4">
      <c r="A36" s="33">
        <f>L8</f>
        <v>11</v>
      </c>
      <c r="B36" s="39">
        <v>30</v>
      </c>
      <c r="C36" s="3">
        <f t="shared" si="3"/>
        <v>54</v>
      </c>
      <c r="D36" s="3">
        <f t="shared" si="4"/>
        <v>55.671300000000002</v>
      </c>
      <c r="E36" s="3">
        <f t="shared" si="5"/>
        <v>16.267500000000002</v>
      </c>
      <c r="F36" s="3">
        <f t="shared" si="6"/>
        <v>6.4662000000000006</v>
      </c>
      <c r="G36" s="3">
        <f t="shared" si="2"/>
        <v>0.129</v>
      </c>
      <c r="H36" s="3">
        <f t="shared" si="2"/>
        <v>0.23700000000000002</v>
      </c>
      <c r="I36" s="3">
        <f t="shared" si="2"/>
        <v>0.03</v>
      </c>
      <c r="J36" s="3">
        <f t="shared" si="2"/>
        <v>3.0000000000000001E-3</v>
      </c>
      <c r="K36" s="3">
        <f t="shared" si="2"/>
        <v>0</v>
      </c>
      <c r="L36" s="3">
        <f t="shared" si="2"/>
        <v>2.64E-2</v>
      </c>
      <c r="M36" s="3">
        <f t="shared" si="2"/>
        <v>0.06</v>
      </c>
      <c r="N36" s="3">
        <f t="shared" si="2"/>
        <v>0</v>
      </c>
      <c r="O36" s="3">
        <f t="shared" si="2"/>
        <v>0</v>
      </c>
      <c r="P36" s="3">
        <f t="shared" si="2"/>
        <v>21.599999999999998</v>
      </c>
      <c r="Q36" s="3">
        <f t="shared" si="7"/>
        <v>30</v>
      </c>
      <c r="R36" s="3">
        <f t="shared" si="8"/>
        <v>1.5E-3</v>
      </c>
      <c r="S36" s="3">
        <f t="shared" si="8"/>
        <v>0.03</v>
      </c>
      <c r="T36" s="3">
        <f t="shared" si="8"/>
        <v>1.4999999999999999E-2</v>
      </c>
      <c r="U36" s="3">
        <f t="shared" si="8"/>
        <v>0.03</v>
      </c>
      <c r="V36" s="3" t="str">
        <f t="shared" si="9"/>
        <v>NOT OK</v>
      </c>
      <c r="W36" s="3" t="str">
        <f t="shared" si="10"/>
        <v>OK</v>
      </c>
      <c r="AB36" s="16"/>
      <c r="AC36" s="16"/>
      <c r="AD36" s="16"/>
      <c r="AE36" s="16"/>
      <c r="AF36" s="16"/>
    </row>
    <row r="37" spans="1:32" s="20" customFormat="1" x14ac:dyDescent="0.4">
      <c r="A37" s="33">
        <f>M8</f>
        <v>12</v>
      </c>
      <c r="B37" s="39">
        <v>30</v>
      </c>
      <c r="C37" s="3">
        <f t="shared" si="3"/>
        <v>54</v>
      </c>
      <c r="D37" s="3">
        <f t="shared" si="4"/>
        <v>55.671300000000002</v>
      </c>
      <c r="E37" s="3">
        <f t="shared" si="5"/>
        <v>16.267500000000002</v>
      </c>
      <c r="F37" s="3">
        <f t="shared" si="6"/>
        <v>6.4662000000000006</v>
      </c>
      <c r="G37" s="3">
        <f t="shared" si="2"/>
        <v>0.129</v>
      </c>
      <c r="H37" s="3">
        <f t="shared" si="2"/>
        <v>0.23700000000000002</v>
      </c>
      <c r="I37" s="3">
        <f t="shared" si="2"/>
        <v>0.03</v>
      </c>
      <c r="J37" s="3">
        <f t="shared" si="2"/>
        <v>3.0000000000000001E-3</v>
      </c>
      <c r="K37" s="3">
        <f t="shared" si="2"/>
        <v>0</v>
      </c>
      <c r="L37" s="3">
        <f t="shared" si="2"/>
        <v>2.64E-2</v>
      </c>
      <c r="M37" s="3">
        <f t="shared" si="2"/>
        <v>0.06</v>
      </c>
      <c r="N37" s="3">
        <f t="shared" si="2"/>
        <v>0</v>
      </c>
      <c r="O37" s="3">
        <f t="shared" si="2"/>
        <v>0</v>
      </c>
      <c r="P37" s="3">
        <f t="shared" si="2"/>
        <v>21.599999999999998</v>
      </c>
      <c r="Q37" s="3">
        <f t="shared" si="7"/>
        <v>30</v>
      </c>
      <c r="R37" s="3">
        <f t="shared" si="8"/>
        <v>1.5E-3</v>
      </c>
      <c r="S37" s="3">
        <f t="shared" si="8"/>
        <v>0.03</v>
      </c>
      <c r="T37" s="3">
        <f t="shared" si="8"/>
        <v>1.4999999999999999E-2</v>
      </c>
      <c r="U37" s="3">
        <f t="shared" si="8"/>
        <v>0.03</v>
      </c>
      <c r="V37" s="3" t="str">
        <f t="shared" si="9"/>
        <v>NOT 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NOT 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NOT 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NOT 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NOT 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NOT 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NOT 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NOT 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NOT 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NOT 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H4" sqref="H4:J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'Sun Valley'!C1:E1</f>
        <v>PAN-004575</v>
      </c>
      <c r="D1" s="98"/>
      <c r="E1" s="98"/>
      <c r="F1" s="85" t="s">
        <v>47</v>
      </c>
      <c r="G1" s="85"/>
      <c r="H1" s="99">
        <f>'Sun Valley'!H1:J1</f>
        <v>49.68</v>
      </c>
      <c r="I1" s="99"/>
      <c r="J1" s="99"/>
      <c r="AB1" s="45"/>
      <c r="AC1" s="45"/>
      <c r="AD1" s="45"/>
      <c r="AE1" s="45" t="s">
        <v>91</v>
      </c>
      <c r="AF1" s="45" t="s">
        <v>92</v>
      </c>
    </row>
    <row r="2" spans="1:32" ht="14.15" x14ac:dyDescent="0.35">
      <c r="A2" s="85" t="s">
        <v>106</v>
      </c>
      <c r="B2" s="85"/>
      <c r="C2" s="100" t="str">
        <f>'Sun Valley'!C2:E2</f>
        <v>BB3205KS</v>
      </c>
      <c r="D2" s="98"/>
      <c r="E2" s="98"/>
      <c r="F2" s="85" t="s">
        <v>52</v>
      </c>
      <c r="G2" s="85"/>
      <c r="H2" s="88" t="s">
        <v>122</v>
      </c>
      <c r="I2" s="88"/>
      <c r="J2" s="88"/>
      <c r="AB2" s="46" t="s">
        <v>61</v>
      </c>
      <c r="AC2" s="46" t="s">
        <v>80</v>
      </c>
      <c r="AD2" s="45" t="s">
        <v>88</v>
      </c>
      <c r="AE2" s="45" t="s">
        <v>73</v>
      </c>
      <c r="AF2" s="45">
        <v>8.4</v>
      </c>
    </row>
    <row r="3" spans="1:32" ht="14.15" x14ac:dyDescent="0.35">
      <c r="A3" s="96" t="s">
        <v>44</v>
      </c>
      <c r="B3" s="97"/>
      <c r="C3" s="99" t="str">
        <f>'Sun Valley'!C3:E3</f>
        <v>Whites Recycling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'Sun Valley'!C4:E4</f>
        <v>Little Llan-Llywydd Farm, Cross Ash, Abergavenny</v>
      </c>
      <c r="D4" s="99"/>
      <c r="E4" s="99"/>
      <c r="F4" s="87" t="s">
        <v>1</v>
      </c>
      <c r="G4" s="87"/>
      <c r="H4" s="88" t="s">
        <v>127</v>
      </c>
      <c r="I4" s="88"/>
      <c r="J4" s="88"/>
      <c r="AB4" s="46" t="s">
        <v>57</v>
      </c>
      <c r="AC4" s="47" t="s">
        <v>82</v>
      </c>
      <c r="AD4" s="45" t="s">
        <v>90</v>
      </c>
      <c r="AE4" s="45" t="s">
        <v>75</v>
      </c>
      <c r="AF4" s="45">
        <v>8.8000000000000007</v>
      </c>
    </row>
    <row r="5" spans="1:32" ht="14.15" x14ac:dyDescent="0.35">
      <c r="A5" s="85" t="s">
        <v>51</v>
      </c>
      <c r="B5" s="85"/>
      <c r="C5" s="99" t="str">
        <f>'Sun Valley'!C5:E5</f>
        <v>Rohini Sawant</v>
      </c>
      <c r="D5" s="99"/>
      <c r="E5" s="99"/>
      <c r="F5" s="85" t="s">
        <v>45</v>
      </c>
      <c r="G5" s="85"/>
      <c r="H5" s="88">
        <v>7.52</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'Sun Valley'!C8</f>
        <v>1</v>
      </c>
      <c r="D8" s="56">
        <f>'Sun Valley'!D8</f>
        <v>2</v>
      </c>
      <c r="E8" s="56">
        <f>'Sun Valley'!E8</f>
        <v>3</v>
      </c>
      <c r="F8" s="56">
        <f>'Sun Valley'!F8</f>
        <v>5</v>
      </c>
      <c r="G8" s="56">
        <f>'Sun Valley'!G8</f>
        <v>6</v>
      </c>
      <c r="H8" s="56">
        <f>'Sun Valley'!H8</f>
        <v>7</v>
      </c>
      <c r="I8" s="56">
        <f>'Sun Valley'!I8</f>
        <v>8</v>
      </c>
      <c r="J8" s="56">
        <f>'Sun Valley'!J8</f>
        <v>9</v>
      </c>
      <c r="K8" s="56">
        <f>'Sun Valley'!K8</f>
        <v>10</v>
      </c>
      <c r="L8" s="56">
        <f>'Sun Valley'!L8</f>
        <v>11</v>
      </c>
      <c r="M8" s="56">
        <f>'Sun Valley'!M8</f>
        <v>12</v>
      </c>
      <c r="N8" s="56">
        <f>'Sun Valley'!N8</f>
        <v>0</v>
      </c>
      <c r="O8" s="56">
        <f>'Sun Valley'!O8</f>
        <v>0</v>
      </c>
      <c r="P8" s="56">
        <f>'Sun Valley'!P8</f>
        <v>0</v>
      </c>
      <c r="Q8" s="56">
        <f>'Sun Valley'!Q8</f>
        <v>0</v>
      </c>
      <c r="R8" s="56">
        <f>'Sun Valley'!R8</f>
        <v>0</v>
      </c>
      <c r="S8" s="56">
        <f>'Sun Valley'!S8</f>
        <v>0</v>
      </c>
      <c r="T8" s="56">
        <f>'Sun Valley'!T8</f>
        <v>0</v>
      </c>
      <c r="U8" s="56">
        <f>'Sun Valley'!U8</f>
        <v>0</v>
      </c>
      <c r="V8" s="56">
        <f>'Sun Valley'!V8</f>
        <v>0</v>
      </c>
      <c r="AB8" s="52"/>
      <c r="AC8" s="51"/>
      <c r="AD8" s="45"/>
      <c r="AE8" s="45" t="s">
        <v>98</v>
      </c>
      <c r="AF8" s="45">
        <v>2.1</v>
      </c>
    </row>
    <row r="9" spans="1:32" ht="14.15" x14ac:dyDescent="0.35">
      <c r="A9" s="85" t="s">
        <v>3</v>
      </c>
      <c r="B9" s="85"/>
      <c r="C9" s="56" t="str">
        <f>'Sun Valley'!C9</f>
        <v>M</v>
      </c>
      <c r="D9" s="56" t="str">
        <f>'Sun Valley'!D9</f>
        <v>M</v>
      </c>
      <c r="E9" s="56" t="str">
        <f>'Sun Valley'!E9</f>
        <v>M</v>
      </c>
      <c r="F9" s="56" t="str">
        <f>'Sun Valley'!F9</f>
        <v>M</v>
      </c>
      <c r="G9" s="56">
        <f>'Sun Valley'!G9</f>
        <v>1</v>
      </c>
      <c r="H9" s="56" t="str">
        <f>'Sun Valley'!H9</f>
        <v>M</v>
      </c>
      <c r="I9" s="56" t="str">
        <f>'Sun Valley'!I9</f>
        <v>M</v>
      </c>
      <c r="J9" s="56" t="str">
        <f>'Sun Valley'!J9</f>
        <v>M</v>
      </c>
      <c r="K9" s="56">
        <f>'Sun Valley'!K9</f>
        <v>1</v>
      </c>
      <c r="L9" s="56" t="str">
        <f>'Sun Valley'!L9</f>
        <v>M</v>
      </c>
      <c r="M9" s="56" t="str">
        <f>'Sun Valley'!M9</f>
        <v>M</v>
      </c>
      <c r="N9" s="56">
        <f>'Sun Valley'!N9</f>
        <v>0</v>
      </c>
      <c r="O9" s="56">
        <f>'Sun Valley'!O9</f>
        <v>0</v>
      </c>
      <c r="P9" s="56">
        <f>'Sun Valley'!P9</f>
        <v>0</v>
      </c>
      <c r="Q9" s="56">
        <f>'Sun Valley'!Q9</f>
        <v>0</v>
      </c>
      <c r="R9" s="56">
        <f>'Sun Valley'!R9</f>
        <v>0</v>
      </c>
      <c r="S9" s="56">
        <f>'Sun Valley'!S9</f>
        <v>0</v>
      </c>
      <c r="T9" s="56">
        <f>'Sun Valley'!T9</f>
        <v>0</v>
      </c>
      <c r="U9" s="56">
        <f>'Sun Valley'!U9</f>
        <v>0</v>
      </c>
      <c r="V9" s="56">
        <f>'Sun Valley'!V9</f>
        <v>0</v>
      </c>
      <c r="AB9" s="46"/>
      <c r="AC9" s="51"/>
      <c r="AD9" s="45"/>
      <c r="AE9" s="45" t="s">
        <v>77</v>
      </c>
      <c r="AF9" s="45">
        <v>5.9</v>
      </c>
    </row>
    <row r="10" spans="1:32" ht="14.15" x14ac:dyDescent="0.35">
      <c r="A10" s="85" t="s">
        <v>4</v>
      </c>
      <c r="B10" s="85"/>
      <c r="C10" s="56">
        <f>'Sun Valley'!C10</f>
        <v>5.46</v>
      </c>
      <c r="D10" s="56">
        <f>'Sun Valley'!D10</f>
        <v>5.36</v>
      </c>
      <c r="E10" s="56">
        <f>'Sun Valley'!E10</f>
        <v>5.18</v>
      </c>
      <c r="F10" s="56">
        <f>'Sun Valley'!F10</f>
        <v>5.54</v>
      </c>
      <c r="G10" s="56">
        <f>'Sun Valley'!G10</f>
        <v>5.51</v>
      </c>
      <c r="H10" s="56">
        <f>'Sun Valley'!H10</f>
        <v>5.54</v>
      </c>
      <c r="I10" s="56">
        <f>'Sun Valley'!I10</f>
        <v>5.63</v>
      </c>
      <c r="J10" s="56">
        <f>'Sun Valley'!J10</f>
        <v>5.61</v>
      </c>
      <c r="K10" s="56">
        <f>'Sun Valley'!K10</f>
        <v>5.58</v>
      </c>
      <c r="L10" s="56">
        <f>'Sun Valley'!L10</f>
        <v>5.65</v>
      </c>
      <c r="M10" s="56">
        <f>'Sun Valley'!M10</f>
        <v>5.66</v>
      </c>
      <c r="N10" s="56">
        <f>'Sun Valley'!N10</f>
        <v>0</v>
      </c>
      <c r="O10" s="56">
        <f>'Sun Valley'!O10</f>
        <v>0</v>
      </c>
      <c r="P10" s="56">
        <f>'Sun Valley'!P10</f>
        <v>0</v>
      </c>
      <c r="Q10" s="56">
        <f>'Sun Valley'!Q10</f>
        <v>0</v>
      </c>
      <c r="R10" s="56">
        <f>'Sun Valley'!R10</f>
        <v>0</v>
      </c>
      <c r="S10" s="56">
        <f>'Sun Valley'!S10</f>
        <v>0</v>
      </c>
      <c r="T10" s="56">
        <f>'Sun Valley'!T10</f>
        <v>0</v>
      </c>
      <c r="U10" s="56">
        <f>'Sun Valley'!U10</f>
        <v>0</v>
      </c>
      <c r="V10" s="56">
        <f>'Sun Valley'!V10</f>
        <v>0</v>
      </c>
      <c r="AB10" s="46"/>
      <c r="AC10" s="51"/>
      <c r="AD10" s="45"/>
      <c r="AE10" s="45" t="s">
        <v>78</v>
      </c>
      <c r="AF10" s="45">
        <v>1.4</v>
      </c>
    </row>
    <row r="11" spans="1:32" x14ac:dyDescent="0.4">
      <c r="A11" s="85" t="s">
        <v>5</v>
      </c>
      <c r="B11" s="85"/>
      <c r="C11" s="56">
        <f>'Sun Valley'!C11</f>
        <v>0</v>
      </c>
      <c r="D11" s="56">
        <f>'Sun Valley'!D11</f>
        <v>0</v>
      </c>
      <c r="E11" s="56">
        <f>'Sun Valley'!E11</f>
        <v>0</v>
      </c>
      <c r="F11" s="56">
        <f>'Sun Valley'!F11</f>
        <v>0</v>
      </c>
      <c r="G11" s="56">
        <f>'Sun Valley'!G11</f>
        <v>0</v>
      </c>
      <c r="H11" s="56">
        <f>'Sun Valley'!H11</f>
        <v>0</v>
      </c>
      <c r="I11" s="56">
        <f>'Sun Valley'!I11</f>
        <v>0</v>
      </c>
      <c r="J11" s="56">
        <f>'Sun Valley'!J11</f>
        <v>0</v>
      </c>
      <c r="K11" s="56">
        <f>'Sun Valley'!K11</f>
        <v>0</v>
      </c>
      <c r="L11" s="56">
        <f>'Sun Valley'!L11</f>
        <v>0</v>
      </c>
      <c r="M11" s="56">
        <f>'Sun Valley'!M11</f>
        <v>0</v>
      </c>
      <c r="N11" s="56">
        <f>'Sun Valley'!N11</f>
        <v>0</v>
      </c>
      <c r="O11" s="56">
        <f>'Sun Valley'!O11</f>
        <v>0</v>
      </c>
      <c r="P11" s="56">
        <f>'Sun Valley'!P11</f>
        <v>0</v>
      </c>
      <c r="Q11" s="56">
        <f>'Sun Valley'!Q11</f>
        <v>0</v>
      </c>
      <c r="R11" s="56">
        <f>'Sun Valley'!R11</f>
        <v>0</v>
      </c>
      <c r="S11" s="56">
        <f>'Sun Valley'!S11</f>
        <v>0</v>
      </c>
      <c r="T11" s="56">
        <f>'Sun Valley'!T11</f>
        <v>0</v>
      </c>
      <c r="U11" s="56">
        <f>'Sun Valley'!U11</f>
        <v>0</v>
      </c>
      <c r="V11" s="56">
        <f>'Sun Valley'!V11</f>
        <v>0</v>
      </c>
      <c r="AB11" s="12"/>
      <c r="AC11" s="12"/>
      <c r="AD11" s="12"/>
      <c r="AE11" s="12"/>
      <c r="AF11" s="12"/>
    </row>
    <row r="12" spans="1:32" ht="14.15" x14ac:dyDescent="0.35">
      <c r="A12" s="85" t="s">
        <v>6</v>
      </c>
      <c r="B12" s="85"/>
      <c r="C12" s="56">
        <f>'Sun Valley'!C12</f>
        <v>0</v>
      </c>
      <c r="D12" s="56">
        <f>'Sun Valley'!D12</f>
        <v>0</v>
      </c>
      <c r="E12" s="56">
        <f>'Sun Valley'!E12</f>
        <v>0</v>
      </c>
      <c r="F12" s="56">
        <f>'Sun Valley'!F12</f>
        <v>0</v>
      </c>
      <c r="G12" s="56">
        <f>'Sun Valley'!G12</f>
        <v>0</v>
      </c>
      <c r="H12" s="56">
        <f>'Sun Valley'!H12</f>
        <v>0</v>
      </c>
      <c r="I12" s="56">
        <f>'Sun Valley'!I12</f>
        <v>0</v>
      </c>
      <c r="J12" s="56">
        <f>'Sun Valley'!J12</f>
        <v>0</v>
      </c>
      <c r="K12" s="56">
        <f>'Sun Valley'!K12</f>
        <v>0</v>
      </c>
      <c r="L12" s="56">
        <f>'Sun Valley'!L12</f>
        <v>0</v>
      </c>
      <c r="M12" s="56">
        <f>'Sun Valley'!M12</f>
        <v>0</v>
      </c>
      <c r="N12" s="56">
        <f>'Sun Valley'!N12</f>
        <v>0</v>
      </c>
      <c r="O12" s="56">
        <f>'Sun Valley'!O12</f>
        <v>0</v>
      </c>
      <c r="P12" s="56">
        <f>'Sun Valley'!P12</f>
        <v>0</v>
      </c>
      <c r="Q12" s="56">
        <f>'Sun Valley'!Q12</f>
        <v>0</v>
      </c>
      <c r="R12" s="56">
        <f>'Sun Valley'!R12</f>
        <v>0</v>
      </c>
      <c r="S12" s="56">
        <f>'Sun Valley'!S12</f>
        <v>0</v>
      </c>
      <c r="T12" s="56">
        <f>'Sun Valley'!T12</f>
        <v>0</v>
      </c>
      <c r="U12" s="56">
        <f>'Sun Valley'!U12</f>
        <v>0</v>
      </c>
      <c r="V12" s="56">
        <f>'Sun Valley'!V12</f>
        <v>0</v>
      </c>
      <c r="AB12" s="46"/>
      <c r="AC12" s="51"/>
      <c r="AD12" s="45"/>
      <c r="AE12" s="45"/>
      <c r="AF12" s="45"/>
    </row>
    <row r="13" spans="1:32" ht="14.15" x14ac:dyDescent="0.35">
      <c r="A13" s="85" t="s">
        <v>7</v>
      </c>
      <c r="B13" s="85"/>
      <c r="C13" s="56">
        <f>'Sun Valley'!C13</f>
        <v>2</v>
      </c>
      <c r="D13" s="56">
        <f>'Sun Valley'!D13</f>
        <v>2</v>
      </c>
      <c r="E13" s="56">
        <f>'Sun Valley'!E13</f>
        <v>2</v>
      </c>
      <c r="F13" s="56">
        <f>'Sun Valley'!F13</f>
        <v>2</v>
      </c>
      <c r="G13" s="56">
        <f>'Sun Valley'!G13</f>
        <v>2</v>
      </c>
      <c r="H13" s="56">
        <f>'Sun Valley'!H13</f>
        <v>2</v>
      </c>
      <c r="I13" s="56">
        <f>'Sun Valley'!I13</f>
        <v>2</v>
      </c>
      <c r="J13" s="56">
        <f>'Sun Valley'!J13</f>
        <v>2</v>
      </c>
      <c r="K13" s="56">
        <f>'Sun Valley'!K13</f>
        <v>2</v>
      </c>
      <c r="L13" s="56">
        <f>'Sun Valley'!L13</f>
        <v>2</v>
      </c>
      <c r="M13" s="56">
        <f>'Sun Valley'!M13</f>
        <v>2</v>
      </c>
      <c r="N13" s="56">
        <f>'Sun Valley'!N13</f>
        <v>0</v>
      </c>
      <c r="O13" s="56">
        <f>'Sun Valley'!O13</f>
        <v>0</v>
      </c>
      <c r="P13" s="56">
        <f>'Sun Valley'!P13</f>
        <v>0</v>
      </c>
      <c r="Q13" s="56">
        <f>'Sun Valley'!Q13</f>
        <v>0</v>
      </c>
      <c r="R13" s="56">
        <f>'Sun Valley'!R13</f>
        <v>0</v>
      </c>
      <c r="S13" s="56">
        <f>'Sun Valley'!S13</f>
        <v>0</v>
      </c>
      <c r="T13" s="56">
        <f>'Sun Valley'!T13</f>
        <v>0</v>
      </c>
      <c r="U13" s="56">
        <f>'Sun Valley'!U13</f>
        <v>0</v>
      </c>
      <c r="V13" s="56">
        <f>'Sun Valley'!V13</f>
        <v>0</v>
      </c>
      <c r="AB13" s="46"/>
      <c r="AC13" s="51"/>
      <c r="AD13" s="45"/>
      <c r="AE13" s="45"/>
      <c r="AF13" s="45"/>
    </row>
    <row r="14" spans="1:32" x14ac:dyDescent="0.4">
      <c r="A14" s="95" t="s">
        <v>8</v>
      </c>
      <c r="B14" s="95"/>
      <c r="C14" s="57" t="str">
        <f>'Sun Valley'!C14</f>
        <v>Grass Silage (25% DM)</v>
      </c>
      <c r="D14" s="57" t="str">
        <f>'Sun Valley'!D14</f>
        <v>Grass Silage (25% DM)</v>
      </c>
      <c r="E14" s="57" t="str">
        <f>'Sun Valley'!E14</f>
        <v>Grass Silage (25% DM)</v>
      </c>
      <c r="F14" s="57" t="str">
        <f>'Sun Valley'!F14</f>
        <v>Grass Silage (25% DM)</v>
      </c>
      <c r="G14" s="57" t="str">
        <f>'Sun Valley'!G14</f>
        <v>Grass Silage (25% DM)</v>
      </c>
      <c r="H14" s="57" t="str">
        <f>'Sun Valley'!H14</f>
        <v>Maize</v>
      </c>
      <c r="I14" s="57" t="str">
        <f>'Sun Valley'!I14</f>
        <v>Grass Silage (25% DM)</v>
      </c>
      <c r="J14" s="57" t="str">
        <f>'Sun Valley'!J14</f>
        <v>Grass Silage (25% DM)</v>
      </c>
      <c r="K14" s="57" t="str">
        <f>'Sun Valley'!K14</f>
        <v>Spring wheat/barley</v>
      </c>
      <c r="L14" s="57" t="str">
        <f>'Sun Valley'!L14</f>
        <v>Grass Silage (25% DM)</v>
      </c>
      <c r="M14" s="57" t="str">
        <f>'Sun Valley'!M14</f>
        <v>Grass Silage (25% DM)</v>
      </c>
      <c r="N14" s="57">
        <f>'Sun Valley'!N14</f>
        <v>0</v>
      </c>
      <c r="O14" s="57">
        <f>'Sun Valley'!O14</f>
        <v>0</v>
      </c>
      <c r="P14" s="57">
        <f>'Sun Valley'!P14</f>
        <v>0</v>
      </c>
      <c r="Q14" s="57">
        <f>'Sun Valley'!Q14</f>
        <v>0</v>
      </c>
      <c r="R14" s="57">
        <f>'Sun Valley'!R14</f>
        <v>0</v>
      </c>
      <c r="S14" s="57">
        <f>'Sun Valley'!S14</f>
        <v>0</v>
      </c>
      <c r="T14" s="57">
        <f>'Sun Valley'!T14</f>
        <v>0</v>
      </c>
      <c r="U14" s="57">
        <f>'Sun Valley'!U14</f>
        <v>0</v>
      </c>
      <c r="V14" s="57">
        <f>'Sun Valley'!V14</f>
        <v>0</v>
      </c>
    </row>
    <row r="15" spans="1:32" x14ac:dyDescent="0.4">
      <c r="A15" s="87" t="s">
        <v>9</v>
      </c>
      <c r="B15" s="87"/>
      <c r="C15" s="56">
        <f>'Sun Valley'!C15</f>
        <v>40</v>
      </c>
      <c r="D15" s="56">
        <f>'Sun Valley'!D15</f>
        <v>40</v>
      </c>
      <c r="E15" s="56">
        <f>'Sun Valley'!E15</f>
        <v>40</v>
      </c>
      <c r="F15" s="56">
        <f>'Sun Valley'!F15</f>
        <v>40</v>
      </c>
      <c r="G15" s="56">
        <f>'Sun Valley'!G15</f>
        <v>40</v>
      </c>
      <c r="H15" s="56">
        <f>'Sun Valley'!H15</f>
        <v>40</v>
      </c>
      <c r="I15" s="56">
        <f>'Sun Valley'!I15</f>
        <v>40</v>
      </c>
      <c r="J15" s="56">
        <f>'Sun Valley'!J15</f>
        <v>40</v>
      </c>
      <c r="K15" s="56">
        <f>'Sun Valley'!K15</f>
        <v>6</v>
      </c>
      <c r="L15" s="56">
        <f>'Sun Valley'!L15</f>
        <v>40</v>
      </c>
      <c r="M15" s="56">
        <f>'Sun Valley'!M15</f>
        <v>40</v>
      </c>
      <c r="N15" s="56">
        <f>'Sun Valley'!N15</f>
        <v>0</v>
      </c>
      <c r="O15" s="56">
        <f>'Sun Valley'!O15</f>
        <v>0</v>
      </c>
      <c r="P15" s="56">
        <f>'Sun Valley'!P15</f>
        <v>0</v>
      </c>
      <c r="Q15" s="56">
        <f>'Sun Valley'!Q15</f>
        <v>0</v>
      </c>
      <c r="R15" s="56">
        <f>'Sun Valley'!R15</f>
        <v>0</v>
      </c>
      <c r="S15" s="56">
        <f>'Sun Valley'!S15</f>
        <v>0</v>
      </c>
      <c r="T15" s="56">
        <f>'Sun Valley'!T15</f>
        <v>0</v>
      </c>
      <c r="U15" s="56">
        <f>'Sun Valley'!U15</f>
        <v>0</v>
      </c>
      <c r="V15" s="56">
        <f>'Sun Valley'!V15</f>
        <v>0</v>
      </c>
    </row>
    <row r="16" spans="1:32" x14ac:dyDescent="0.4">
      <c r="A16" s="95" t="s">
        <v>46</v>
      </c>
      <c r="B16" s="95"/>
      <c r="C16" s="57" t="str">
        <f>'Sun Valley'!C16</f>
        <v>Medium/Clay</v>
      </c>
      <c r="D16" s="57" t="str">
        <f>'Sun Valley'!D16</f>
        <v>Medium/Clay</v>
      </c>
      <c r="E16" s="57" t="str">
        <f>'Sun Valley'!E16</f>
        <v>Medium/Clay</v>
      </c>
      <c r="F16" s="57" t="str">
        <f>'Sun Valley'!F16</f>
        <v>Medium/Clay</v>
      </c>
      <c r="G16" s="57" t="str">
        <f>'Sun Valley'!G16</f>
        <v>Medium/Clay</v>
      </c>
      <c r="H16" s="57" t="str">
        <f>'Sun Valley'!H16</f>
        <v>Medium/Clay</v>
      </c>
      <c r="I16" s="57" t="str">
        <f>'Sun Valley'!I16</f>
        <v>Medium/Clay</v>
      </c>
      <c r="J16" s="57" t="str">
        <f>'Sun Valley'!J16</f>
        <v>Medium/Clay</v>
      </c>
      <c r="K16" s="57" t="str">
        <f>'Sun Valley'!K16</f>
        <v>Medium/Clay</v>
      </c>
      <c r="L16" s="57" t="str">
        <f>'Sun Valley'!L16</f>
        <v>Medium/Clay</v>
      </c>
      <c r="M16" s="57" t="str">
        <f>'Sun Valley'!M16</f>
        <v>Medium/Clay</v>
      </c>
      <c r="N16" s="57">
        <f>'Sun Valley'!N16</f>
        <v>0</v>
      </c>
      <c r="O16" s="57">
        <f>'Sun Valley'!O16</f>
        <v>0</v>
      </c>
      <c r="P16" s="57">
        <f>'Sun Valley'!P16</f>
        <v>0</v>
      </c>
      <c r="Q16" s="57">
        <f>'Sun Valley'!Q16</f>
        <v>0</v>
      </c>
      <c r="R16" s="57">
        <f>'Sun Valley'!R16</f>
        <v>0</v>
      </c>
      <c r="S16" s="57">
        <f>'Sun Valley'!S16</f>
        <v>0</v>
      </c>
      <c r="T16" s="57">
        <f>'Sun Valley'!T16</f>
        <v>0</v>
      </c>
      <c r="U16" s="57">
        <f>'Sun Valley'!U16</f>
        <v>0</v>
      </c>
      <c r="V16" s="57">
        <f>'Sun Valley'!V16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68</v>
      </c>
      <c r="E17" s="42">
        <f t="shared" si="0"/>
        <v>68</v>
      </c>
      <c r="F17" s="42">
        <f t="shared" si="0"/>
        <v>68</v>
      </c>
      <c r="G17" s="42">
        <f t="shared" si="0"/>
        <v>68</v>
      </c>
      <c r="H17" s="42">
        <f t="shared" si="0"/>
        <v>56</v>
      </c>
      <c r="I17" s="42">
        <f t="shared" si="0"/>
        <v>68</v>
      </c>
      <c r="J17" s="42">
        <f t="shared" si="0"/>
        <v>68</v>
      </c>
      <c r="K17" s="42">
        <f t="shared" si="0"/>
        <v>51.599999999999994</v>
      </c>
      <c r="L17" s="42">
        <f t="shared" si="0"/>
        <v>68</v>
      </c>
      <c r="M17" s="42">
        <f t="shared" si="0"/>
        <v>68</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49.714699999999993</v>
      </c>
      <c r="D18" s="43">
        <f>$D28</f>
        <v>39.77176</v>
      </c>
      <c r="E18" s="43">
        <f>$D29</f>
        <v>39.77176</v>
      </c>
      <c r="F18" s="43">
        <f>$D30</f>
        <v>39.77176</v>
      </c>
      <c r="G18" s="43">
        <f>$D31</f>
        <v>39.77176</v>
      </c>
      <c r="H18" s="43">
        <f>$D32</f>
        <v>39.77176</v>
      </c>
      <c r="I18" s="43">
        <f>$D33</f>
        <v>39.77176</v>
      </c>
      <c r="J18" s="43">
        <f>$D34</f>
        <v>39.77176</v>
      </c>
      <c r="K18" s="43">
        <f>$D35</f>
        <v>39.77176</v>
      </c>
      <c r="L18" s="43">
        <f>$D36</f>
        <v>39.77176</v>
      </c>
      <c r="M18" s="43">
        <f>$D37</f>
        <v>39.77176</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-18.285300000000007</v>
      </c>
      <c r="D19" s="43">
        <f t="shared" ref="D19:V19" si="1">D18-D17</f>
        <v>-28.22824</v>
      </c>
      <c r="E19" s="43">
        <f t="shared" si="1"/>
        <v>-28.22824</v>
      </c>
      <c r="F19" s="43">
        <f t="shared" si="1"/>
        <v>-28.22824</v>
      </c>
      <c r="G19" s="43">
        <f t="shared" si="1"/>
        <v>-28.22824</v>
      </c>
      <c r="H19" s="43">
        <f t="shared" si="1"/>
        <v>-16.22824</v>
      </c>
      <c r="I19" s="43">
        <f t="shared" si="1"/>
        <v>-28.22824</v>
      </c>
      <c r="J19" s="43">
        <f t="shared" si="1"/>
        <v>-28.22824</v>
      </c>
      <c r="K19" s="43">
        <f t="shared" si="1"/>
        <v>-11.828239999999994</v>
      </c>
      <c r="L19" s="43">
        <f t="shared" si="1"/>
        <v>-28.22824</v>
      </c>
      <c r="M19" s="43">
        <f t="shared" si="1"/>
        <v>-28.22824</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2.21</v>
      </c>
      <c r="C24" s="40">
        <v>0.04</v>
      </c>
      <c r="D24" s="40">
        <v>217</v>
      </c>
      <c r="E24" s="40">
        <v>86.5</v>
      </c>
      <c r="F24" s="40">
        <v>97.3</v>
      </c>
      <c r="G24" s="40">
        <v>11.6</v>
      </c>
      <c r="H24" s="40">
        <v>12.4</v>
      </c>
      <c r="I24" s="40">
        <v>0.5</v>
      </c>
      <c r="J24" s="40">
        <v>0.01</v>
      </c>
      <c r="K24" s="1">
        <v>0.05</v>
      </c>
      <c r="L24" s="40">
        <v>2.41</v>
      </c>
      <c r="M24" s="40">
        <v>1.1299999999999999</v>
      </c>
      <c r="N24" s="40"/>
      <c r="O24" s="40"/>
      <c r="P24" s="40">
        <v>681</v>
      </c>
      <c r="Q24" s="40">
        <v>309</v>
      </c>
      <c r="R24" s="40">
        <v>0.02</v>
      </c>
      <c r="S24" s="40">
        <v>0.5</v>
      </c>
      <c r="T24" s="40">
        <v>7.0000000000000007E-2</v>
      </c>
      <c r="U24" s="40">
        <v>10</v>
      </c>
      <c r="V24" s="40">
        <v>605</v>
      </c>
      <c r="W24" s="40">
        <v>0.02</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1</v>
      </c>
      <c r="B27" s="39">
        <v>100</v>
      </c>
      <c r="C27" s="3">
        <f>IF(C$23="%w/w SAR",((C$24*10)*$B27),IF(C$23="%w/w DM",(((C$24*10)*($B$24/100))*$B27),IF(C$23="kg/t SAR",(C$24*$B27),IF(C$23="kg/t DM",((C$24*($B$24/100))*$B27),IF(C$23="mg/kg SAR",((C$24*0.001)*$B27),IF(C$23="mg/kg DM",(((C$24*0.001)*($B$24/100))*$B27),0))))))</f>
        <v>40</v>
      </c>
      <c r="D27" s="3">
        <f>(IF(D$23="%w/w SAR",((D$24*10)*$B27),IF(D$23="%w/w DM",(((D$24*10)*($B$24/100))*$B27),IF(D$23="kg/t SAR",(D$24*$B27),IF(D$23="kg/t DM",((D$24*($B$24/100))*$B27),IF(D$23="mg/kg SAR",((D$24*0.001)*$B27),IF(D$23="mg/kg DM",(((D$24*0.001)*($B$24/100))*$B27),"0")))))))*2.291</f>
        <v>49.714699999999993</v>
      </c>
      <c r="E27" s="3">
        <f>(IF(E$23="%w/w SAR",((E$24*10)*$B27),IF(E$23="%w/w DM",(((E$24*10)*($B$24/100))*$B27),IF(E$23="kg/t SAR",(E$24*$B27),IF(E$23="kg/t DM",((E$24*($B$24/100))*$B27),IF(E$23="mg/kg SAR",((E$24*0.001)*$B27),IF(E$23="mg/kg DM",(((E$24*0.001)*($B$24/100))*$B27),"0")))))))*1.205</f>
        <v>10.423250000000001</v>
      </c>
      <c r="F27" s="3">
        <f>(IF(F$23="%w/w SAR",((F$24*10)*$B27),IF(F$23="%w/w DM",(((F$24*10)*($B$24/100))*$B27),IF(F$23="kg/t SAR",(F$24*$B27),IF(F$23="kg/t DM",((F$24*($B$24/100))*$B27),IF(F$23="mg/kg SAR",((F$24*0.001)*$B27),IF(F$23="mg/kg DM",(((F$24*0.001)*($B$24/100))*$B27),"0")))))))*1.658</f>
        <v>16.132339999999999</v>
      </c>
      <c r="G27" s="3">
        <f t="shared" ref="G27:P42" si="2">IF(G$23="%w/w SAR",((G$24*10)*$B27),IF(G$23="%w/w DM",(((G$24*10)*($B$24/100))*$B27),IF(G$23="kg/t SAR",(G$24*$B27),IF(G$23="kg/t DM",((G$24*($B$24/100))*$B27),IF(G$23="mg/kg SAR",((G$24*0.001)*$B27),IF(G$23="mg/kg DM",(((G$24*0.001)*($B$24/100))*$B27),0))))))</f>
        <v>1.1599999999999999</v>
      </c>
      <c r="H27" s="3">
        <f t="shared" si="2"/>
        <v>1.2400000000000002</v>
      </c>
      <c r="I27" s="3">
        <f t="shared" si="2"/>
        <v>0.05</v>
      </c>
      <c r="J27" s="3">
        <f t="shared" si="2"/>
        <v>1E-3</v>
      </c>
      <c r="K27" s="3">
        <f t="shared" si="2"/>
        <v>5.0000000000000001E-3</v>
      </c>
      <c r="L27" s="3">
        <f t="shared" si="2"/>
        <v>0.24100000000000002</v>
      </c>
      <c r="M27" s="3">
        <f t="shared" si="2"/>
        <v>0.11299999999999999</v>
      </c>
      <c r="N27" s="3">
        <f t="shared" si="2"/>
        <v>0</v>
      </c>
      <c r="O27" s="3">
        <f t="shared" si="2"/>
        <v>0</v>
      </c>
      <c r="P27" s="3">
        <f t="shared" si="2"/>
        <v>68.100000000000009</v>
      </c>
      <c r="Q27" s="3">
        <f>(IF(Q$23="%w/w SAR",((Q$24*10)*$B27),IF(Q$23="%w/w DM",(((Q$24*10)*($B$24/100))*$B27),IF(Q$23="kg/t SAR",(Q$24*$B27),IF(Q$23="kg/t DM",((Q$24*($B$24/100))*$B27),IF(Q$23="mg/kg SAR",((Q$24*0.001)*$B27),IF(Q$23="mg/kg DM",(((Q$24*0.001)*($B$24/100))*$B27),0)))))))*2.5</f>
        <v>77.25</v>
      </c>
      <c r="R27" s="3">
        <f>IF(R$23="%w/w SAR",((R$24*10)*$B27),IF(R$23="%w/w DM",(((R$24*10)*($B$24/100))*$B27),IF(R$23="kg/t SAR",(R$24*$B27),IF(R$23="kg/t DM",((R$24*($B$24/100))*$B27),IF(R$23="mg/kg SAR",((R$24*0.001)*$B27),IF(R$23="mg/kg DM",(((R$24*0.001)*($B$24/100))*$B27),0))))))</f>
        <v>2E-3</v>
      </c>
      <c r="S27" s="3">
        <f>IF(S$23="%w/w SAR",((S$24*10)*$B27),IF(S$23="%w/w DM",(((S$24*10)*($B$24/100))*$B27),IF(S$23="kg/t SAR",(S$24*$B27),IF(S$23="kg/t DM",((S$24*($B$24/100))*$B27),IF(S$23="mg/kg SAR",((S$24*0.001)*$B27),IF(S$23="mg/kg DM",(((S$24*0.001)*($B$24/100))*$B27),0))))))</f>
        <v>0.05</v>
      </c>
      <c r="T27" s="3">
        <f>IF(T$23="%w/w SAR",((T$24*10)*$B27),IF(T$23="%w/w DM",(((T$24*10)*($B$24/100))*$B27),IF(T$23="kg/t SAR",(T$24*$B27),IF(T$23="kg/t DM",((T$24*($B$24/100))*$B27),IF(T$23="mg/kg SAR",((T$24*0.001)*$B27),IF(T$23="mg/kg DM",(((T$24*0.001)*($B$24/100))*$B27),0))))))</f>
        <v>7.000000000000001E-3</v>
      </c>
      <c r="U27" s="3">
        <f>IF(U$23="%w/w SAR",((U$24*10)*$B27),IF(U$23="%w/w DM",(((U$24*10)*($B$24/100))*$B27),IF(U$23="kg/t SAR",(U$24*$B27),IF(U$23="kg/t DM",((U$24*($B$24/100))*$B27),IF(U$23="mg/kg SAR",((U$24*0.001)*$B27),IF(U$23="mg/kg DM",(((U$24*0.001)*($B$24/100))*$B27),0))))))</f>
        <v>1</v>
      </c>
      <c r="V27" s="3" t="str">
        <f>IF($V$24="",0,IF($V$24&gt;5000,"NOT OK","OK"))</f>
        <v>OK</v>
      </c>
      <c r="W27" s="3" t="str">
        <f>IF($W$24="",0,IF($W$24&gt;4,"Not OK","OK"))</f>
        <v>OK</v>
      </c>
      <c r="AB27" s="16"/>
      <c r="AC27" s="16"/>
      <c r="AD27" s="16"/>
      <c r="AE27" s="16"/>
      <c r="AF27" s="16"/>
    </row>
    <row r="28" spans="1:32" s="20" customFormat="1" x14ac:dyDescent="0.4">
      <c r="A28" s="58">
        <f>D8</f>
        <v>2</v>
      </c>
      <c r="B28" s="39">
        <v>80</v>
      </c>
      <c r="C28" s="3">
        <f t="shared" ref="C28:C46" si="3">IF(C$23="%w/w SAR",((C$24*10)*$B28),IF(C$23="%w/w DM",(((C$24*10)*($B$24/100))*$B28),IF(C$23="kg/t SAR",(C$24*$B28),IF(C$23="kg/t DM",((C$24*($B$24/100))*$B28),IF(C$23="mg/kg SAR",((C$24*0.001)*$B28),IF(C$23="mg/kg DM",(((C$24*0.001)*($B$24/100))*$B28),0))))))</f>
        <v>32</v>
      </c>
      <c r="D28" s="3">
        <f t="shared" ref="D28:D46" si="4">(IF(D$23="%w/w SAR",((D$24*10)*$B28),IF(D$23="%w/w DM",(((D$24*10)*($B$24/100))*$B28),IF(D$23="kg/t SAR",(D$24*$B28),IF(D$23="kg/t DM",((D$24*($B$24/100))*$B28),IF(D$23="mg/kg SAR",((D$24*0.001)*$B28),IF(D$23="mg/kg DM",(((D$24*0.001)*($B$24/100))*$B28),"0")))))))*2.291</f>
        <v>39.77176</v>
      </c>
      <c r="E28" s="3">
        <f t="shared" ref="E28:E46" si="5">(IF(E$23="%w/w SAR",((E$24*10)*$B28),IF(E$23="%w/w DM",(((E$24*10)*($B$24/100))*$B28),IF(E$23="kg/t SAR",(E$24*$B28),IF(E$23="kg/t DM",((E$24*($B$24/100))*$B28),IF(E$23="mg/kg SAR",((E$24*0.001)*$B28),IF(E$23="mg/kg DM",(((E$24*0.001)*($B$24/100))*$B28),"0")))))))*1.205</f>
        <v>8.3386000000000013</v>
      </c>
      <c r="F28" s="3">
        <f t="shared" ref="F28:F46" si="6">(IF(F$23="%w/w SAR",((F$24*10)*$B28),IF(F$23="%w/w DM",(((F$24*10)*($B$24/100))*$B28),IF(F$23="kg/t SAR",(F$24*$B28),IF(F$23="kg/t DM",((F$24*($B$24/100))*$B28),IF(F$23="mg/kg SAR",((F$24*0.001)*$B28),IF(F$23="mg/kg DM",(((F$24*0.001)*($B$24/100))*$B28),"0")))))))*1.658</f>
        <v>12.905871999999999</v>
      </c>
      <c r="G28" s="3">
        <f t="shared" si="2"/>
        <v>0.92799999999999994</v>
      </c>
      <c r="H28" s="3">
        <f t="shared" si="2"/>
        <v>0.9920000000000001</v>
      </c>
      <c r="I28" s="3">
        <f t="shared" si="2"/>
        <v>0.04</v>
      </c>
      <c r="J28" s="3">
        <f t="shared" si="2"/>
        <v>8.0000000000000004E-4</v>
      </c>
      <c r="K28" s="3">
        <f t="shared" si="2"/>
        <v>4.0000000000000001E-3</v>
      </c>
      <c r="L28" s="3">
        <f t="shared" si="2"/>
        <v>0.19280000000000003</v>
      </c>
      <c r="M28" s="3">
        <f t="shared" si="2"/>
        <v>9.0399999999999994E-2</v>
      </c>
      <c r="N28" s="3">
        <f t="shared" si="2"/>
        <v>0</v>
      </c>
      <c r="O28" s="3">
        <f t="shared" si="2"/>
        <v>0</v>
      </c>
      <c r="P28" s="3">
        <f t="shared" si="2"/>
        <v>54.480000000000004</v>
      </c>
      <c r="Q28" s="3">
        <f t="shared" ref="Q28:Q46" si="7">(IF(Q$23="%w/w SAR",((Q$24*10)*$B28),IF(Q$23="%w/w DM",(((Q$24*10)*($B$24/100))*$B28),IF(Q$23="kg/t SAR",(Q$24*$B28),IF(Q$23="kg/t DM",((Q$24*($B$24/100))*$B28),IF(Q$23="mg/kg SAR",((Q$24*0.001)*$B28),IF(Q$23="mg/kg DM",(((Q$24*0.001)*($B$24/100))*$B28),0)))))))*2.5</f>
        <v>61.8</v>
      </c>
      <c r="R28" s="3">
        <f t="shared" ref="R28:U46" si="8">IF(R$23="%w/w SAR",((R$24*10)*$B28),IF(R$23="%w/w DM",(((R$24*10)*($B$24/100))*$B28),IF(R$23="kg/t SAR",(R$24*$B28),IF(R$23="kg/t DM",((R$24*($B$24/100))*$B28),IF(R$23="mg/kg SAR",((R$24*0.001)*$B28),IF(R$23="mg/kg DM",(((R$24*0.001)*($B$24/100))*$B28),0))))))</f>
        <v>1.6000000000000001E-3</v>
      </c>
      <c r="S28" s="3">
        <f t="shared" si="8"/>
        <v>0.04</v>
      </c>
      <c r="T28" s="3">
        <f t="shared" si="8"/>
        <v>5.6000000000000008E-3</v>
      </c>
      <c r="U28" s="3">
        <f t="shared" si="8"/>
        <v>0.8</v>
      </c>
      <c r="V28" s="3" t="str">
        <f t="shared" ref="V28:V46" si="9">IF($V$24="",0,IF($V$24&gt;5000,"NOT OK","OK"))</f>
        <v>OK</v>
      </c>
      <c r="W28" s="3" t="str">
        <f t="shared" ref="W28:W46" si="10">IF($W$24="",0,IF($W$24&gt;4,"Not OK","OK"))</f>
        <v>OK</v>
      </c>
      <c r="AB28" s="16"/>
      <c r="AC28" s="16"/>
      <c r="AD28" s="16"/>
      <c r="AE28" s="16"/>
      <c r="AF28" s="16"/>
    </row>
    <row r="29" spans="1:32" s="20" customFormat="1" x14ac:dyDescent="0.4">
      <c r="A29" s="33">
        <f>E8</f>
        <v>3</v>
      </c>
      <c r="B29" s="39">
        <v>80</v>
      </c>
      <c r="C29" s="3">
        <f t="shared" si="3"/>
        <v>32</v>
      </c>
      <c r="D29" s="3">
        <f t="shared" si="4"/>
        <v>39.77176</v>
      </c>
      <c r="E29" s="3">
        <f t="shared" si="5"/>
        <v>8.3386000000000013</v>
      </c>
      <c r="F29" s="3">
        <f t="shared" si="6"/>
        <v>12.905871999999999</v>
      </c>
      <c r="G29" s="3">
        <f t="shared" si="2"/>
        <v>0.92799999999999994</v>
      </c>
      <c r="H29" s="3">
        <f t="shared" si="2"/>
        <v>0.9920000000000001</v>
      </c>
      <c r="I29" s="3">
        <f t="shared" si="2"/>
        <v>0.04</v>
      </c>
      <c r="J29" s="3">
        <f t="shared" si="2"/>
        <v>8.0000000000000004E-4</v>
      </c>
      <c r="K29" s="3">
        <f t="shared" si="2"/>
        <v>4.0000000000000001E-3</v>
      </c>
      <c r="L29" s="3">
        <f t="shared" si="2"/>
        <v>0.19280000000000003</v>
      </c>
      <c r="M29" s="3">
        <f t="shared" si="2"/>
        <v>9.0399999999999994E-2</v>
      </c>
      <c r="N29" s="3">
        <f t="shared" si="2"/>
        <v>0</v>
      </c>
      <c r="O29" s="3">
        <f t="shared" si="2"/>
        <v>0</v>
      </c>
      <c r="P29" s="3">
        <f t="shared" si="2"/>
        <v>54.480000000000004</v>
      </c>
      <c r="Q29" s="3">
        <f t="shared" si="7"/>
        <v>61.8</v>
      </c>
      <c r="R29" s="3">
        <f t="shared" si="8"/>
        <v>1.6000000000000001E-3</v>
      </c>
      <c r="S29" s="3">
        <f t="shared" si="8"/>
        <v>0.04</v>
      </c>
      <c r="T29" s="3">
        <f t="shared" si="8"/>
        <v>5.6000000000000008E-3</v>
      </c>
      <c r="U29" s="3">
        <f t="shared" si="8"/>
        <v>0.8</v>
      </c>
      <c r="V29" s="3" t="str">
        <f t="shared" si="9"/>
        <v>OK</v>
      </c>
      <c r="W29" s="3" t="str">
        <f t="shared" si="10"/>
        <v>OK</v>
      </c>
      <c r="AB29" s="16"/>
      <c r="AC29" s="16"/>
      <c r="AD29" s="16"/>
      <c r="AE29" s="16"/>
      <c r="AF29" s="16"/>
    </row>
    <row r="30" spans="1:32" s="20" customFormat="1" x14ac:dyDescent="0.4">
      <c r="A30" s="33">
        <f>F8</f>
        <v>5</v>
      </c>
      <c r="B30" s="39">
        <v>80</v>
      </c>
      <c r="C30" s="3">
        <f t="shared" si="3"/>
        <v>32</v>
      </c>
      <c r="D30" s="3">
        <f t="shared" si="4"/>
        <v>39.77176</v>
      </c>
      <c r="E30" s="3">
        <f t="shared" si="5"/>
        <v>8.3386000000000013</v>
      </c>
      <c r="F30" s="3">
        <f t="shared" si="6"/>
        <v>12.905871999999999</v>
      </c>
      <c r="G30" s="3">
        <f t="shared" si="2"/>
        <v>0.92799999999999994</v>
      </c>
      <c r="H30" s="3">
        <f t="shared" si="2"/>
        <v>0.9920000000000001</v>
      </c>
      <c r="I30" s="3">
        <f t="shared" si="2"/>
        <v>0.04</v>
      </c>
      <c r="J30" s="3">
        <f t="shared" si="2"/>
        <v>8.0000000000000004E-4</v>
      </c>
      <c r="K30" s="3">
        <f t="shared" si="2"/>
        <v>4.0000000000000001E-3</v>
      </c>
      <c r="L30" s="3">
        <f t="shared" si="2"/>
        <v>0.19280000000000003</v>
      </c>
      <c r="M30" s="3">
        <f t="shared" si="2"/>
        <v>9.0399999999999994E-2</v>
      </c>
      <c r="N30" s="3">
        <f t="shared" si="2"/>
        <v>0</v>
      </c>
      <c r="O30" s="3">
        <f t="shared" si="2"/>
        <v>0</v>
      </c>
      <c r="P30" s="3">
        <f t="shared" si="2"/>
        <v>54.480000000000004</v>
      </c>
      <c r="Q30" s="3">
        <f t="shared" si="7"/>
        <v>61.8</v>
      </c>
      <c r="R30" s="3">
        <f t="shared" si="8"/>
        <v>1.6000000000000001E-3</v>
      </c>
      <c r="S30" s="3">
        <f t="shared" si="8"/>
        <v>0.04</v>
      </c>
      <c r="T30" s="3">
        <f t="shared" si="8"/>
        <v>5.6000000000000008E-3</v>
      </c>
      <c r="U30" s="3">
        <f t="shared" si="8"/>
        <v>0.8</v>
      </c>
      <c r="V30" s="3" t="str">
        <f t="shared" si="9"/>
        <v>OK</v>
      </c>
      <c r="W30" s="3" t="str">
        <f t="shared" si="10"/>
        <v>OK</v>
      </c>
      <c r="AB30" s="16"/>
      <c r="AC30" s="16"/>
      <c r="AD30" s="16"/>
      <c r="AE30" s="16"/>
      <c r="AF30" s="16"/>
    </row>
    <row r="31" spans="1:32" s="20" customFormat="1" x14ac:dyDescent="0.4">
      <c r="A31" s="33">
        <f>G8</f>
        <v>6</v>
      </c>
      <c r="B31" s="39">
        <v>80</v>
      </c>
      <c r="C31" s="3">
        <f t="shared" si="3"/>
        <v>32</v>
      </c>
      <c r="D31" s="3">
        <f t="shared" si="4"/>
        <v>39.77176</v>
      </c>
      <c r="E31" s="3">
        <f t="shared" si="5"/>
        <v>8.3386000000000013</v>
      </c>
      <c r="F31" s="3">
        <f t="shared" si="6"/>
        <v>12.905871999999999</v>
      </c>
      <c r="G31" s="3">
        <f t="shared" si="2"/>
        <v>0.92799999999999994</v>
      </c>
      <c r="H31" s="3">
        <f t="shared" si="2"/>
        <v>0.9920000000000001</v>
      </c>
      <c r="I31" s="3">
        <f t="shared" si="2"/>
        <v>0.04</v>
      </c>
      <c r="J31" s="3">
        <f t="shared" si="2"/>
        <v>8.0000000000000004E-4</v>
      </c>
      <c r="K31" s="3">
        <f t="shared" si="2"/>
        <v>4.0000000000000001E-3</v>
      </c>
      <c r="L31" s="3">
        <f t="shared" si="2"/>
        <v>0.19280000000000003</v>
      </c>
      <c r="M31" s="3">
        <f t="shared" si="2"/>
        <v>9.0399999999999994E-2</v>
      </c>
      <c r="N31" s="3">
        <f t="shared" si="2"/>
        <v>0</v>
      </c>
      <c r="O31" s="3">
        <f t="shared" si="2"/>
        <v>0</v>
      </c>
      <c r="P31" s="3">
        <f t="shared" si="2"/>
        <v>54.480000000000004</v>
      </c>
      <c r="Q31" s="3">
        <f t="shared" si="7"/>
        <v>61.8</v>
      </c>
      <c r="R31" s="3">
        <f t="shared" si="8"/>
        <v>1.6000000000000001E-3</v>
      </c>
      <c r="S31" s="3">
        <f t="shared" si="8"/>
        <v>0.04</v>
      </c>
      <c r="T31" s="3">
        <f t="shared" si="8"/>
        <v>5.6000000000000008E-3</v>
      </c>
      <c r="U31" s="3">
        <f t="shared" si="8"/>
        <v>0.8</v>
      </c>
      <c r="V31" s="3" t="str">
        <f t="shared" si="9"/>
        <v>OK</v>
      </c>
      <c r="W31" s="3" t="str">
        <f t="shared" si="10"/>
        <v>OK</v>
      </c>
      <c r="AB31" s="16"/>
      <c r="AC31" s="16"/>
      <c r="AD31" s="16"/>
      <c r="AE31" s="16"/>
      <c r="AF31" s="16"/>
    </row>
    <row r="32" spans="1:32" s="20" customFormat="1" x14ac:dyDescent="0.4">
      <c r="A32" s="33">
        <f>H8</f>
        <v>7</v>
      </c>
      <c r="B32" s="39">
        <v>80</v>
      </c>
      <c r="C32" s="3">
        <f t="shared" si="3"/>
        <v>32</v>
      </c>
      <c r="D32" s="3">
        <f t="shared" si="4"/>
        <v>39.77176</v>
      </c>
      <c r="E32" s="3">
        <f t="shared" si="5"/>
        <v>8.3386000000000013</v>
      </c>
      <c r="F32" s="3">
        <f t="shared" si="6"/>
        <v>12.905871999999999</v>
      </c>
      <c r="G32" s="3">
        <f t="shared" si="2"/>
        <v>0.92799999999999994</v>
      </c>
      <c r="H32" s="3">
        <f t="shared" si="2"/>
        <v>0.9920000000000001</v>
      </c>
      <c r="I32" s="3">
        <f t="shared" si="2"/>
        <v>0.04</v>
      </c>
      <c r="J32" s="3">
        <f t="shared" si="2"/>
        <v>8.0000000000000004E-4</v>
      </c>
      <c r="K32" s="3">
        <f t="shared" si="2"/>
        <v>4.0000000000000001E-3</v>
      </c>
      <c r="L32" s="3">
        <f t="shared" si="2"/>
        <v>0.19280000000000003</v>
      </c>
      <c r="M32" s="3">
        <f t="shared" si="2"/>
        <v>9.0399999999999994E-2</v>
      </c>
      <c r="N32" s="3">
        <f t="shared" si="2"/>
        <v>0</v>
      </c>
      <c r="O32" s="3">
        <f t="shared" si="2"/>
        <v>0</v>
      </c>
      <c r="P32" s="3">
        <f t="shared" si="2"/>
        <v>54.480000000000004</v>
      </c>
      <c r="Q32" s="3">
        <f t="shared" si="7"/>
        <v>61.8</v>
      </c>
      <c r="R32" s="3">
        <f t="shared" si="8"/>
        <v>1.6000000000000001E-3</v>
      </c>
      <c r="S32" s="3">
        <f t="shared" si="8"/>
        <v>0.04</v>
      </c>
      <c r="T32" s="3">
        <f t="shared" si="8"/>
        <v>5.6000000000000008E-3</v>
      </c>
      <c r="U32" s="3">
        <f t="shared" si="8"/>
        <v>0.8</v>
      </c>
      <c r="V32" s="3" t="str">
        <f t="shared" si="9"/>
        <v>OK</v>
      </c>
      <c r="W32" s="3" t="str">
        <f t="shared" si="10"/>
        <v>OK</v>
      </c>
      <c r="AB32" s="16"/>
      <c r="AC32" s="16"/>
      <c r="AD32" s="16"/>
      <c r="AE32" s="16"/>
      <c r="AF32" s="16"/>
    </row>
    <row r="33" spans="1:32" s="20" customFormat="1" x14ac:dyDescent="0.4">
      <c r="A33" s="33">
        <f>I8</f>
        <v>8</v>
      </c>
      <c r="B33" s="39">
        <v>80</v>
      </c>
      <c r="C33" s="3">
        <f t="shared" si="3"/>
        <v>32</v>
      </c>
      <c r="D33" s="3">
        <f t="shared" si="4"/>
        <v>39.77176</v>
      </c>
      <c r="E33" s="3">
        <f t="shared" si="5"/>
        <v>8.3386000000000013</v>
      </c>
      <c r="F33" s="3">
        <f t="shared" si="6"/>
        <v>12.905871999999999</v>
      </c>
      <c r="G33" s="3">
        <f t="shared" si="2"/>
        <v>0.92799999999999994</v>
      </c>
      <c r="H33" s="3">
        <f t="shared" si="2"/>
        <v>0.9920000000000001</v>
      </c>
      <c r="I33" s="3">
        <f t="shared" si="2"/>
        <v>0.04</v>
      </c>
      <c r="J33" s="3">
        <f t="shared" si="2"/>
        <v>8.0000000000000004E-4</v>
      </c>
      <c r="K33" s="3">
        <f t="shared" si="2"/>
        <v>4.0000000000000001E-3</v>
      </c>
      <c r="L33" s="3">
        <f t="shared" si="2"/>
        <v>0.19280000000000003</v>
      </c>
      <c r="M33" s="3">
        <f t="shared" si="2"/>
        <v>9.0399999999999994E-2</v>
      </c>
      <c r="N33" s="3">
        <f t="shared" si="2"/>
        <v>0</v>
      </c>
      <c r="O33" s="3">
        <f t="shared" si="2"/>
        <v>0</v>
      </c>
      <c r="P33" s="3">
        <f t="shared" si="2"/>
        <v>54.480000000000004</v>
      </c>
      <c r="Q33" s="3">
        <f t="shared" si="7"/>
        <v>61.8</v>
      </c>
      <c r="R33" s="3">
        <f t="shared" si="8"/>
        <v>1.6000000000000001E-3</v>
      </c>
      <c r="S33" s="3">
        <f t="shared" si="8"/>
        <v>0.04</v>
      </c>
      <c r="T33" s="3">
        <f t="shared" si="8"/>
        <v>5.6000000000000008E-3</v>
      </c>
      <c r="U33" s="3">
        <f t="shared" si="8"/>
        <v>0.8</v>
      </c>
      <c r="V33" s="3" t="str">
        <f t="shared" si="9"/>
        <v>OK</v>
      </c>
      <c r="W33" s="3" t="str">
        <f t="shared" si="10"/>
        <v>OK</v>
      </c>
      <c r="AB33" s="16"/>
      <c r="AC33" s="16"/>
      <c r="AD33" s="16"/>
      <c r="AE33" s="16"/>
      <c r="AF33" s="16"/>
    </row>
    <row r="34" spans="1:32" s="20" customFormat="1" x14ac:dyDescent="0.4">
      <c r="A34" s="33">
        <f>J8</f>
        <v>9</v>
      </c>
      <c r="B34" s="39">
        <v>80</v>
      </c>
      <c r="C34" s="3">
        <f t="shared" si="3"/>
        <v>32</v>
      </c>
      <c r="D34" s="3">
        <f t="shared" si="4"/>
        <v>39.77176</v>
      </c>
      <c r="E34" s="3">
        <f t="shared" si="5"/>
        <v>8.3386000000000013</v>
      </c>
      <c r="F34" s="3">
        <f t="shared" si="6"/>
        <v>12.905871999999999</v>
      </c>
      <c r="G34" s="3">
        <f t="shared" si="2"/>
        <v>0.92799999999999994</v>
      </c>
      <c r="H34" s="3">
        <f t="shared" si="2"/>
        <v>0.9920000000000001</v>
      </c>
      <c r="I34" s="3">
        <f t="shared" si="2"/>
        <v>0.04</v>
      </c>
      <c r="J34" s="3">
        <f t="shared" si="2"/>
        <v>8.0000000000000004E-4</v>
      </c>
      <c r="K34" s="3">
        <f t="shared" si="2"/>
        <v>4.0000000000000001E-3</v>
      </c>
      <c r="L34" s="3">
        <f t="shared" si="2"/>
        <v>0.19280000000000003</v>
      </c>
      <c r="M34" s="3">
        <f t="shared" si="2"/>
        <v>9.0399999999999994E-2</v>
      </c>
      <c r="N34" s="3">
        <f t="shared" si="2"/>
        <v>0</v>
      </c>
      <c r="O34" s="3">
        <f t="shared" si="2"/>
        <v>0</v>
      </c>
      <c r="P34" s="3">
        <f t="shared" si="2"/>
        <v>54.480000000000004</v>
      </c>
      <c r="Q34" s="3">
        <f t="shared" si="7"/>
        <v>61.8</v>
      </c>
      <c r="R34" s="3">
        <f t="shared" si="8"/>
        <v>1.6000000000000001E-3</v>
      </c>
      <c r="S34" s="3">
        <f t="shared" si="8"/>
        <v>0.04</v>
      </c>
      <c r="T34" s="3">
        <f t="shared" si="8"/>
        <v>5.6000000000000008E-3</v>
      </c>
      <c r="U34" s="3">
        <f t="shared" si="8"/>
        <v>0.8</v>
      </c>
      <c r="V34" s="3" t="str">
        <f t="shared" si="9"/>
        <v>OK</v>
      </c>
      <c r="W34" s="3" t="str">
        <f t="shared" si="10"/>
        <v>OK</v>
      </c>
      <c r="AB34" s="16"/>
      <c r="AC34" s="16"/>
      <c r="AD34" s="16"/>
      <c r="AE34" s="16"/>
      <c r="AF34" s="16"/>
    </row>
    <row r="35" spans="1:32" s="20" customFormat="1" x14ac:dyDescent="0.4">
      <c r="A35" s="33">
        <f>K8</f>
        <v>10</v>
      </c>
      <c r="B35" s="39">
        <v>80</v>
      </c>
      <c r="C35" s="3">
        <f t="shared" si="3"/>
        <v>32</v>
      </c>
      <c r="D35" s="3">
        <f t="shared" si="4"/>
        <v>39.77176</v>
      </c>
      <c r="E35" s="3">
        <f t="shared" si="5"/>
        <v>8.3386000000000013</v>
      </c>
      <c r="F35" s="3">
        <f t="shared" si="6"/>
        <v>12.905871999999999</v>
      </c>
      <c r="G35" s="3">
        <f t="shared" si="2"/>
        <v>0.92799999999999994</v>
      </c>
      <c r="H35" s="3">
        <f t="shared" si="2"/>
        <v>0.9920000000000001</v>
      </c>
      <c r="I35" s="3">
        <f t="shared" si="2"/>
        <v>0.04</v>
      </c>
      <c r="J35" s="3">
        <f t="shared" si="2"/>
        <v>8.0000000000000004E-4</v>
      </c>
      <c r="K35" s="3">
        <f t="shared" si="2"/>
        <v>4.0000000000000001E-3</v>
      </c>
      <c r="L35" s="3">
        <f t="shared" si="2"/>
        <v>0.19280000000000003</v>
      </c>
      <c r="M35" s="3">
        <f t="shared" si="2"/>
        <v>9.0399999999999994E-2</v>
      </c>
      <c r="N35" s="3">
        <f t="shared" si="2"/>
        <v>0</v>
      </c>
      <c r="O35" s="3">
        <f t="shared" si="2"/>
        <v>0</v>
      </c>
      <c r="P35" s="3">
        <f t="shared" si="2"/>
        <v>54.480000000000004</v>
      </c>
      <c r="Q35" s="3">
        <f t="shared" si="7"/>
        <v>61.8</v>
      </c>
      <c r="R35" s="3">
        <f t="shared" si="8"/>
        <v>1.6000000000000001E-3</v>
      </c>
      <c r="S35" s="3">
        <f t="shared" si="8"/>
        <v>0.04</v>
      </c>
      <c r="T35" s="3">
        <f t="shared" si="8"/>
        <v>5.6000000000000008E-3</v>
      </c>
      <c r="U35" s="3">
        <f t="shared" si="8"/>
        <v>0.8</v>
      </c>
      <c r="V35" s="3" t="str">
        <f t="shared" si="9"/>
        <v>OK</v>
      </c>
      <c r="W35" s="3" t="str">
        <f t="shared" si="10"/>
        <v>OK</v>
      </c>
      <c r="AB35" s="16"/>
      <c r="AC35" s="16"/>
      <c r="AD35" s="16"/>
      <c r="AE35" s="16"/>
      <c r="AF35" s="16"/>
    </row>
    <row r="36" spans="1:32" s="20" customFormat="1" x14ac:dyDescent="0.4">
      <c r="A36" s="33">
        <f>L8</f>
        <v>11</v>
      </c>
      <c r="B36" s="39">
        <v>80</v>
      </c>
      <c r="C36" s="3">
        <f t="shared" si="3"/>
        <v>32</v>
      </c>
      <c r="D36" s="3">
        <f t="shared" si="4"/>
        <v>39.77176</v>
      </c>
      <c r="E36" s="3">
        <f t="shared" si="5"/>
        <v>8.3386000000000013</v>
      </c>
      <c r="F36" s="3">
        <f t="shared" si="6"/>
        <v>12.905871999999999</v>
      </c>
      <c r="G36" s="3">
        <f t="shared" si="2"/>
        <v>0.92799999999999994</v>
      </c>
      <c r="H36" s="3">
        <f t="shared" si="2"/>
        <v>0.9920000000000001</v>
      </c>
      <c r="I36" s="3">
        <f t="shared" si="2"/>
        <v>0.04</v>
      </c>
      <c r="J36" s="3">
        <f t="shared" si="2"/>
        <v>8.0000000000000004E-4</v>
      </c>
      <c r="K36" s="3">
        <f t="shared" si="2"/>
        <v>4.0000000000000001E-3</v>
      </c>
      <c r="L36" s="3">
        <f t="shared" si="2"/>
        <v>0.19280000000000003</v>
      </c>
      <c r="M36" s="3">
        <f t="shared" si="2"/>
        <v>9.0399999999999994E-2</v>
      </c>
      <c r="N36" s="3">
        <f t="shared" si="2"/>
        <v>0</v>
      </c>
      <c r="O36" s="3">
        <f t="shared" si="2"/>
        <v>0</v>
      </c>
      <c r="P36" s="3">
        <f t="shared" si="2"/>
        <v>54.480000000000004</v>
      </c>
      <c r="Q36" s="3">
        <f t="shared" si="7"/>
        <v>61.8</v>
      </c>
      <c r="R36" s="3">
        <f t="shared" si="8"/>
        <v>1.6000000000000001E-3</v>
      </c>
      <c r="S36" s="3">
        <f t="shared" si="8"/>
        <v>0.04</v>
      </c>
      <c r="T36" s="3">
        <f t="shared" si="8"/>
        <v>5.6000000000000008E-3</v>
      </c>
      <c r="U36" s="3">
        <f t="shared" si="8"/>
        <v>0.8</v>
      </c>
      <c r="V36" s="3" t="str">
        <f t="shared" si="9"/>
        <v>OK</v>
      </c>
      <c r="W36" s="3" t="str">
        <f t="shared" si="10"/>
        <v>OK</v>
      </c>
      <c r="AB36" s="16"/>
      <c r="AC36" s="16"/>
      <c r="AD36" s="16"/>
      <c r="AE36" s="16"/>
      <c r="AF36" s="16"/>
    </row>
    <row r="37" spans="1:32" s="20" customFormat="1" x14ac:dyDescent="0.4">
      <c r="A37" s="33">
        <f>M8</f>
        <v>12</v>
      </c>
      <c r="B37" s="39">
        <v>80</v>
      </c>
      <c r="C37" s="3">
        <f t="shared" si="3"/>
        <v>32</v>
      </c>
      <c r="D37" s="3">
        <f t="shared" si="4"/>
        <v>39.77176</v>
      </c>
      <c r="E37" s="3">
        <f t="shared" si="5"/>
        <v>8.3386000000000013</v>
      </c>
      <c r="F37" s="3">
        <f t="shared" si="6"/>
        <v>12.905871999999999</v>
      </c>
      <c r="G37" s="3">
        <f t="shared" si="2"/>
        <v>0.92799999999999994</v>
      </c>
      <c r="H37" s="3">
        <f t="shared" si="2"/>
        <v>0.9920000000000001</v>
      </c>
      <c r="I37" s="3">
        <f t="shared" si="2"/>
        <v>0.04</v>
      </c>
      <c r="J37" s="3">
        <f t="shared" si="2"/>
        <v>8.0000000000000004E-4</v>
      </c>
      <c r="K37" s="3">
        <f t="shared" si="2"/>
        <v>4.0000000000000001E-3</v>
      </c>
      <c r="L37" s="3">
        <f t="shared" si="2"/>
        <v>0.19280000000000003</v>
      </c>
      <c r="M37" s="3">
        <f t="shared" si="2"/>
        <v>9.0399999999999994E-2</v>
      </c>
      <c r="N37" s="3">
        <f t="shared" si="2"/>
        <v>0</v>
      </c>
      <c r="O37" s="3">
        <f t="shared" si="2"/>
        <v>0</v>
      </c>
      <c r="P37" s="3">
        <f t="shared" si="2"/>
        <v>54.480000000000004</v>
      </c>
      <c r="Q37" s="3">
        <f t="shared" si="7"/>
        <v>61.8</v>
      </c>
      <c r="R37" s="3">
        <f t="shared" si="8"/>
        <v>1.6000000000000001E-3</v>
      </c>
      <c r="S37" s="3">
        <f t="shared" si="8"/>
        <v>0.04</v>
      </c>
      <c r="T37" s="3">
        <f t="shared" si="8"/>
        <v>5.6000000000000008E-3</v>
      </c>
      <c r="U37" s="3">
        <f t="shared" si="8"/>
        <v>0.8</v>
      </c>
      <c r="V37" s="3" t="str">
        <f t="shared" si="9"/>
        <v>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H4" sqref="H4:J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'Sun Valley'!C1:E1</f>
        <v>PAN-004575</v>
      </c>
      <c r="D1" s="98"/>
      <c r="E1" s="98"/>
      <c r="F1" s="85" t="s">
        <v>47</v>
      </c>
      <c r="G1" s="85"/>
      <c r="H1" s="99">
        <f>'Sun Valley'!H1:J1</f>
        <v>49.68</v>
      </c>
      <c r="I1" s="99"/>
      <c r="J1" s="99"/>
      <c r="AB1" s="45"/>
      <c r="AC1" s="45"/>
      <c r="AD1" s="45"/>
      <c r="AE1" s="45" t="s">
        <v>91</v>
      </c>
      <c r="AF1" s="45" t="s">
        <v>92</v>
      </c>
    </row>
    <row r="2" spans="1:32" ht="14.15" x14ac:dyDescent="0.35">
      <c r="A2" s="85" t="s">
        <v>106</v>
      </c>
      <c r="B2" s="85"/>
      <c r="C2" s="100" t="str">
        <f>'Sun Valley'!C2:E2</f>
        <v>BB3205KS</v>
      </c>
      <c r="D2" s="98"/>
      <c r="E2" s="98"/>
      <c r="F2" s="85" t="s">
        <v>52</v>
      </c>
      <c r="G2" s="85"/>
      <c r="H2" s="88" t="s">
        <v>120</v>
      </c>
      <c r="I2" s="88"/>
      <c r="J2" s="88"/>
      <c r="AB2" s="46" t="s">
        <v>61</v>
      </c>
      <c r="AC2" s="46" t="s">
        <v>80</v>
      </c>
      <c r="AD2" s="45" t="s">
        <v>88</v>
      </c>
      <c r="AE2" s="45" t="s">
        <v>73</v>
      </c>
      <c r="AF2" s="45">
        <v>8.4</v>
      </c>
    </row>
    <row r="3" spans="1:32" ht="14.15" x14ac:dyDescent="0.35">
      <c r="A3" s="96" t="s">
        <v>44</v>
      </c>
      <c r="B3" s="97"/>
      <c r="C3" s="99" t="str">
        <f>'Sun Valley'!C3:E3</f>
        <v>Whites Recycling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'Sun Valley'!C4:E4</f>
        <v>Little Llan-Llywydd Farm, Cross Ash, Abergavenny</v>
      </c>
      <c r="D4" s="99"/>
      <c r="E4" s="99"/>
      <c r="F4" s="87" t="s">
        <v>1</v>
      </c>
      <c r="G4" s="87"/>
      <c r="H4" s="88" t="s">
        <v>121</v>
      </c>
      <c r="I4" s="88"/>
      <c r="J4" s="88"/>
      <c r="AB4" s="46" t="s">
        <v>57</v>
      </c>
      <c r="AC4" s="47" t="s">
        <v>82</v>
      </c>
      <c r="AD4" s="45" t="s">
        <v>90</v>
      </c>
      <c r="AE4" s="45" t="s">
        <v>75</v>
      </c>
      <c r="AF4" s="45">
        <v>8.8000000000000007</v>
      </c>
    </row>
    <row r="5" spans="1:32" ht="14.15" x14ac:dyDescent="0.35">
      <c r="A5" s="85" t="s">
        <v>51</v>
      </c>
      <c r="B5" s="85"/>
      <c r="C5" s="99" t="str">
        <f>'Sun Valley'!C5:E5</f>
        <v>Rohini Sawant</v>
      </c>
      <c r="D5" s="99"/>
      <c r="E5" s="99"/>
      <c r="F5" s="85" t="s">
        <v>45</v>
      </c>
      <c r="G5" s="85"/>
      <c r="H5" s="88">
        <v>6.9</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'Sun Valley'!C8</f>
        <v>1</v>
      </c>
      <c r="D8" s="56">
        <f>'Sun Valley'!D8</f>
        <v>2</v>
      </c>
      <c r="E8" s="56">
        <f>'Sun Valley'!E8</f>
        <v>3</v>
      </c>
      <c r="F8" s="56">
        <f>'Sun Valley'!F8</f>
        <v>5</v>
      </c>
      <c r="G8" s="56">
        <f>'Sun Valley'!G8</f>
        <v>6</v>
      </c>
      <c r="H8" s="56">
        <f>'Sun Valley'!H8</f>
        <v>7</v>
      </c>
      <c r="I8" s="56">
        <f>'Sun Valley'!I8</f>
        <v>8</v>
      </c>
      <c r="J8" s="56">
        <f>'Sun Valley'!J8</f>
        <v>9</v>
      </c>
      <c r="K8" s="56">
        <f>'Sun Valley'!K8</f>
        <v>10</v>
      </c>
      <c r="L8" s="56">
        <f>'Sun Valley'!L8</f>
        <v>11</v>
      </c>
      <c r="M8" s="56">
        <f>'Sun Valley'!M8</f>
        <v>12</v>
      </c>
      <c r="N8" s="56">
        <f>'Sun Valley'!N8</f>
        <v>0</v>
      </c>
      <c r="O8" s="56">
        <f>'Sun Valley'!O8</f>
        <v>0</v>
      </c>
      <c r="P8" s="56">
        <f>'Sun Valley'!P8</f>
        <v>0</v>
      </c>
      <c r="Q8" s="56">
        <f>'Sun Valley'!Q8</f>
        <v>0</v>
      </c>
      <c r="R8" s="56">
        <f>'Sun Valley'!R8</f>
        <v>0</v>
      </c>
      <c r="S8" s="56">
        <f>'Sun Valley'!S8</f>
        <v>0</v>
      </c>
      <c r="T8" s="56">
        <f>'Sun Valley'!T8</f>
        <v>0</v>
      </c>
      <c r="U8" s="56">
        <f>'Sun Valley'!U8</f>
        <v>0</v>
      </c>
      <c r="V8" s="56">
        <f>'Sun Valley'!V8</f>
        <v>0</v>
      </c>
      <c r="AB8" s="52"/>
      <c r="AC8" s="51"/>
      <c r="AD8" s="45"/>
      <c r="AE8" s="45" t="s">
        <v>98</v>
      </c>
      <c r="AF8" s="45">
        <v>2.1</v>
      </c>
    </row>
    <row r="9" spans="1:32" ht="14.15" x14ac:dyDescent="0.35">
      <c r="A9" s="85" t="s">
        <v>3</v>
      </c>
      <c r="B9" s="85"/>
      <c r="C9" s="56" t="str">
        <f>'Sun Valley'!C9</f>
        <v>M</v>
      </c>
      <c r="D9" s="56" t="str">
        <f>'Sun Valley'!D9</f>
        <v>M</v>
      </c>
      <c r="E9" s="56" t="str">
        <f>'Sun Valley'!E9</f>
        <v>M</v>
      </c>
      <c r="F9" s="56" t="str">
        <f>'Sun Valley'!F9</f>
        <v>M</v>
      </c>
      <c r="G9" s="56">
        <f>'Sun Valley'!G9</f>
        <v>1</v>
      </c>
      <c r="H9" s="56" t="str">
        <f>'Sun Valley'!H9</f>
        <v>M</v>
      </c>
      <c r="I9" s="56" t="str">
        <f>'Sun Valley'!I9</f>
        <v>M</v>
      </c>
      <c r="J9" s="56" t="str">
        <f>'Sun Valley'!J9</f>
        <v>M</v>
      </c>
      <c r="K9" s="56">
        <f>'Sun Valley'!K9</f>
        <v>1</v>
      </c>
      <c r="L9" s="56" t="str">
        <f>'Sun Valley'!L9</f>
        <v>M</v>
      </c>
      <c r="M9" s="56" t="str">
        <f>'Sun Valley'!M9</f>
        <v>M</v>
      </c>
      <c r="N9" s="56">
        <f>'Sun Valley'!N9</f>
        <v>0</v>
      </c>
      <c r="O9" s="56">
        <f>'Sun Valley'!O9</f>
        <v>0</v>
      </c>
      <c r="P9" s="56">
        <f>'Sun Valley'!P9</f>
        <v>0</v>
      </c>
      <c r="Q9" s="56">
        <f>'Sun Valley'!Q9</f>
        <v>0</v>
      </c>
      <c r="R9" s="56">
        <f>'Sun Valley'!R9</f>
        <v>0</v>
      </c>
      <c r="S9" s="56">
        <f>'Sun Valley'!S9</f>
        <v>0</v>
      </c>
      <c r="T9" s="56">
        <f>'Sun Valley'!T9</f>
        <v>0</v>
      </c>
      <c r="U9" s="56">
        <f>'Sun Valley'!U9</f>
        <v>0</v>
      </c>
      <c r="V9" s="56">
        <f>'Sun Valley'!V9</f>
        <v>0</v>
      </c>
      <c r="AB9" s="46"/>
      <c r="AC9" s="51"/>
      <c r="AD9" s="45"/>
      <c r="AE9" s="45" t="s">
        <v>77</v>
      </c>
      <c r="AF9" s="45">
        <v>5.9</v>
      </c>
    </row>
    <row r="10" spans="1:32" ht="14.15" x14ac:dyDescent="0.35">
      <c r="A10" s="85" t="s">
        <v>4</v>
      </c>
      <c r="B10" s="85"/>
      <c r="C10" s="56">
        <f>'Sun Valley'!C10</f>
        <v>5.46</v>
      </c>
      <c r="D10" s="56">
        <f>'Sun Valley'!D10</f>
        <v>5.36</v>
      </c>
      <c r="E10" s="56">
        <f>'Sun Valley'!E10</f>
        <v>5.18</v>
      </c>
      <c r="F10" s="56">
        <f>'Sun Valley'!F10</f>
        <v>5.54</v>
      </c>
      <c r="G10" s="56">
        <f>'Sun Valley'!G10</f>
        <v>5.51</v>
      </c>
      <c r="H10" s="56">
        <f>'Sun Valley'!H10</f>
        <v>5.54</v>
      </c>
      <c r="I10" s="56">
        <f>'Sun Valley'!I10</f>
        <v>5.63</v>
      </c>
      <c r="J10" s="56">
        <f>'Sun Valley'!J10</f>
        <v>5.61</v>
      </c>
      <c r="K10" s="56">
        <f>'Sun Valley'!K10</f>
        <v>5.58</v>
      </c>
      <c r="L10" s="56">
        <f>'Sun Valley'!L10</f>
        <v>5.65</v>
      </c>
      <c r="M10" s="56">
        <f>'Sun Valley'!M10</f>
        <v>5.66</v>
      </c>
      <c r="N10" s="56">
        <f>'Sun Valley'!N10</f>
        <v>0</v>
      </c>
      <c r="O10" s="56">
        <f>'Sun Valley'!O10</f>
        <v>0</v>
      </c>
      <c r="P10" s="56">
        <f>'Sun Valley'!P10</f>
        <v>0</v>
      </c>
      <c r="Q10" s="56">
        <f>'Sun Valley'!Q10</f>
        <v>0</v>
      </c>
      <c r="R10" s="56">
        <f>'Sun Valley'!R10</f>
        <v>0</v>
      </c>
      <c r="S10" s="56">
        <f>'Sun Valley'!S10</f>
        <v>0</v>
      </c>
      <c r="T10" s="56">
        <f>'Sun Valley'!T10</f>
        <v>0</v>
      </c>
      <c r="U10" s="56">
        <f>'Sun Valley'!U10</f>
        <v>0</v>
      </c>
      <c r="V10" s="56">
        <f>'Sun Valley'!V10</f>
        <v>0</v>
      </c>
      <c r="AB10" s="46"/>
      <c r="AC10" s="51"/>
      <c r="AD10" s="45"/>
      <c r="AE10" s="45" t="s">
        <v>78</v>
      </c>
      <c r="AF10" s="45">
        <v>1.4</v>
      </c>
    </row>
    <row r="11" spans="1:32" x14ac:dyDescent="0.4">
      <c r="A11" s="85" t="s">
        <v>5</v>
      </c>
      <c r="B11" s="85"/>
      <c r="C11" s="56">
        <f>'Sun Valley'!C11</f>
        <v>0</v>
      </c>
      <c r="D11" s="56">
        <f>'Sun Valley'!D11</f>
        <v>0</v>
      </c>
      <c r="E11" s="56">
        <f>'Sun Valley'!E11</f>
        <v>0</v>
      </c>
      <c r="F11" s="56">
        <f>'Sun Valley'!F11</f>
        <v>0</v>
      </c>
      <c r="G11" s="56">
        <f>'Sun Valley'!G11</f>
        <v>0</v>
      </c>
      <c r="H11" s="56">
        <f>'Sun Valley'!H11</f>
        <v>0</v>
      </c>
      <c r="I11" s="56">
        <f>'Sun Valley'!I11</f>
        <v>0</v>
      </c>
      <c r="J11" s="56">
        <f>'Sun Valley'!J11</f>
        <v>0</v>
      </c>
      <c r="K11" s="56">
        <f>'Sun Valley'!K11</f>
        <v>0</v>
      </c>
      <c r="L11" s="56">
        <f>'Sun Valley'!L11</f>
        <v>0</v>
      </c>
      <c r="M11" s="56">
        <f>'Sun Valley'!M11</f>
        <v>0</v>
      </c>
      <c r="N11" s="56">
        <f>'Sun Valley'!N11</f>
        <v>0</v>
      </c>
      <c r="O11" s="56">
        <f>'Sun Valley'!O11</f>
        <v>0</v>
      </c>
      <c r="P11" s="56">
        <f>'Sun Valley'!P11</f>
        <v>0</v>
      </c>
      <c r="Q11" s="56">
        <f>'Sun Valley'!Q11</f>
        <v>0</v>
      </c>
      <c r="R11" s="56">
        <f>'Sun Valley'!R11</f>
        <v>0</v>
      </c>
      <c r="S11" s="56">
        <f>'Sun Valley'!S11</f>
        <v>0</v>
      </c>
      <c r="T11" s="56">
        <f>'Sun Valley'!T11</f>
        <v>0</v>
      </c>
      <c r="U11" s="56">
        <f>'Sun Valley'!U11</f>
        <v>0</v>
      </c>
      <c r="V11" s="56">
        <f>'Sun Valley'!V11</f>
        <v>0</v>
      </c>
      <c r="AB11" s="12"/>
      <c r="AC11" s="12"/>
      <c r="AD11" s="12"/>
      <c r="AE11" s="12"/>
      <c r="AF11" s="12"/>
    </row>
    <row r="12" spans="1:32" ht="14.15" x14ac:dyDescent="0.35">
      <c r="A12" s="85" t="s">
        <v>6</v>
      </c>
      <c r="B12" s="85"/>
      <c r="C12" s="56">
        <f>'Sun Valley'!C12</f>
        <v>0</v>
      </c>
      <c r="D12" s="56">
        <f>'Sun Valley'!D12</f>
        <v>0</v>
      </c>
      <c r="E12" s="56">
        <f>'Sun Valley'!E12</f>
        <v>0</v>
      </c>
      <c r="F12" s="56">
        <f>'Sun Valley'!F12</f>
        <v>0</v>
      </c>
      <c r="G12" s="56">
        <f>'Sun Valley'!G12</f>
        <v>0</v>
      </c>
      <c r="H12" s="56">
        <f>'Sun Valley'!H12</f>
        <v>0</v>
      </c>
      <c r="I12" s="56">
        <f>'Sun Valley'!I12</f>
        <v>0</v>
      </c>
      <c r="J12" s="56">
        <f>'Sun Valley'!J12</f>
        <v>0</v>
      </c>
      <c r="K12" s="56">
        <f>'Sun Valley'!K12</f>
        <v>0</v>
      </c>
      <c r="L12" s="56">
        <f>'Sun Valley'!L12</f>
        <v>0</v>
      </c>
      <c r="M12" s="56">
        <f>'Sun Valley'!M12</f>
        <v>0</v>
      </c>
      <c r="N12" s="56">
        <f>'Sun Valley'!N12</f>
        <v>0</v>
      </c>
      <c r="O12" s="56">
        <f>'Sun Valley'!O12</f>
        <v>0</v>
      </c>
      <c r="P12" s="56">
        <f>'Sun Valley'!P12</f>
        <v>0</v>
      </c>
      <c r="Q12" s="56">
        <f>'Sun Valley'!Q12</f>
        <v>0</v>
      </c>
      <c r="R12" s="56">
        <f>'Sun Valley'!R12</f>
        <v>0</v>
      </c>
      <c r="S12" s="56">
        <f>'Sun Valley'!S12</f>
        <v>0</v>
      </c>
      <c r="T12" s="56">
        <f>'Sun Valley'!T12</f>
        <v>0</v>
      </c>
      <c r="U12" s="56">
        <f>'Sun Valley'!U12</f>
        <v>0</v>
      </c>
      <c r="V12" s="56">
        <f>'Sun Valley'!V12</f>
        <v>0</v>
      </c>
      <c r="AB12" s="46"/>
      <c r="AC12" s="51"/>
      <c r="AD12" s="45"/>
      <c r="AE12" s="45"/>
      <c r="AF12" s="45"/>
    </row>
    <row r="13" spans="1:32" ht="14.15" x14ac:dyDescent="0.35">
      <c r="A13" s="85" t="s">
        <v>7</v>
      </c>
      <c r="B13" s="85"/>
      <c r="C13" s="56">
        <f>'Sun Valley'!C13</f>
        <v>2</v>
      </c>
      <c r="D13" s="56">
        <f>'Sun Valley'!D13</f>
        <v>2</v>
      </c>
      <c r="E13" s="56">
        <f>'Sun Valley'!E13</f>
        <v>2</v>
      </c>
      <c r="F13" s="56">
        <f>'Sun Valley'!F13</f>
        <v>2</v>
      </c>
      <c r="G13" s="56">
        <f>'Sun Valley'!G13</f>
        <v>2</v>
      </c>
      <c r="H13" s="56">
        <f>'Sun Valley'!H13</f>
        <v>2</v>
      </c>
      <c r="I13" s="56">
        <f>'Sun Valley'!I13</f>
        <v>2</v>
      </c>
      <c r="J13" s="56">
        <f>'Sun Valley'!J13</f>
        <v>2</v>
      </c>
      <c r="K13" s="56">
        <f>'Sun Valley'!K13</f>
        <v>2</v>
      </c>
      <c r="L13" s="56">
        <f>'Sun Valley'!L13</f>
        <v>2</v>
      </c>
      <c r="M13" s="56">
        <f>'Sun Valley'!M13</f>
        <v>2</v>
      </c>
      <c r="N13" s="56">
        <f>'Sun Valley'!N13</f>
        <v>0</v>
      </c>
      <c r="O13" s="56">
        <f>'Sun Valley'!O13</f>
        <v>0</v>
      </c>
      <c r="P13" s="56">
        <f>'Sun Valley'!P13</f>
        <v>0</v>
      </c>
      <c r="Q13" s="56">
        <f>'Sun Valley'!Q13</f>
        <v>0</v>
      </c>
      <c r="R13" s="56">
        <f>'Sun Valley'!R13</f>
        <v>0</v>
      </c>
      <c r="S13" s="56">
        <f>'Sun Valley'!S13</f>
        <v>0</v>
      </c>
      <c r="T13" s="56">
        <f>'Sun Valley'!T13</f>
        <v>0</v>
      </c>
      <c r="U13" s="56">
        <f>'Sun Valley'!U13</f>
        <v>0</v>
      </c>
      <c r="V13" s="56">
        <f>'Sun Valley'!V13</f>
        <v>0</v>
      </c>
      <c r="AB13" s="46"/>
      <c r="AC13" s="51"/>
      <c r="AD13" s="45"/>
      <c r="AE13" s="45"/>
      <c r="AF13" s="45"/>
    </row>
    <row r="14" spans="1:32" x14ac:dyDescent="0.4">
      <c r="A14" s="95" t="s">
        <v>8</v>
      </c>
      <c r="B14" s="95"/>
      <c r="C14" s="57" t="str">
        <f>'Sun Valley'!C14</f>
        <v>Grass Silage (25% DM)</v>
      </c>
      <c r="D14" s="57" t="str">
        <f>'Sun Valley'!D14</f>
        <v>Grass Silage (25% DM)</v>
      </c>
      <c r="E14" s="57" t="str">
        <f>'Sun Valley'!E14</f>
        <v>Grass Silage (25% DM)</v>
      </c>
      <c r="F14" s="57" t="str">
        <f>'Sun Valley'!F14</f>
        <v>Grass Silage (25% DM)</v>
      </c>
      <c r="G14" s="57" t="str">
        <f>'Sun Valley'!G14</f>
        <v>Grass Silage (25% DM)</v>
      </c>
      <c r="H14" s="57" t="str">
        <f>'Sun Valley'!H14</f>
        <v>Maize</v>
      </c>
      <c r="I14" s="57" t="str">
        <f>'Sun Valley'!I14</f>
        <v>Grass Silage (25% DM)</v>
      </c>
      <c r="J14" s="57" t="str">
        <f>'Sun Valley'!J14</f>
        <v>Grass Silage (25% DM)</v>
      </c>
      <c r="K14" s="57" t="str">
        <f>'Sun Valley'!K14</f>
        <v>Spring wheat/barley</v>
      </c>
      <c r="L14" s="57" t="str">
        <f>'Sun Valley'!L14</f>
        <v>Grass Silage (25% DM)</v>
      </c>
      <c r="M14" s="57" t="str">
        <f>'Sun Valley'!M14</f>
        <v>Grass Silage (25% DM)</v>
      </c>
      <c r="N14" s="57">
        <f>'Sun Valley'!N14</f>
        <v>0</v>
      </c>
      <c r="O14" s="57">
        <f>'Sun Valley'!O14</f>
        <v>0</v>
      </c>
      <c r="P14" s="57">
        <f>'Sun Valley'!P14</f>
        <v>0</v>
      </c>
      <c r="Q14" s="57">
        <f>'Sun Valley'!Q14</f>
        <v>0</v>
      </c>
      <c r="R14" s="57">
        <f>'Sun Valley'!R14</f>
        <v>0</v>
      </c>
      <c r="S14" s="57">
        <f>'Sun Valley'!S14</f>
        <v>0</v>
      </c>
      <c r="T14" s="57">
        <f>'Sun Valley'!T14</f>
        <v>0</v>
      </c>
      <c r="U14" s="57">
        <f>'Sun Valley'!U14</f>
        <v>0</v>
      </c>
      <c r="V14" s="57">
        <f>'Sun Valley'!V14</f>
        <v>0</v>
      </c>
    </row>
    <row r="15" spans="1:32" x14ac:dyDescent="0.4">
      <c r="A15" s="87" t="s">
        <v>9</v>
      </c>
      <c r="B15" s="87"/>
      <c r="C15" s="56">
        <f>'Sun Valley'!C15</f>
        <v>40</v>
      </c>
      <c r="D15" s="56">
        <f>'Sun Valley'!D15</f>
        <v>40</v>
      </c>
      <c r="E15" s="56">
        <f>'Sun Valley'!E15</f>
        <v>40</v>
      </c>
      <c r="F15" s="56">
        <f>'Sun Valley'!F15</f>
        <v>40</v>
      </c>
      <c r="G15" s="56">
        <f>'Sun Valley'!G15</f>
        <v>40</v>
      </c>
      <c r="H15" s="56">
        <f>'Sun Valley'!H15</f>
        <v>40</v>
      </c>
      <c r="I15" s="56">
        <f>'Sun Valley'!I15</f>
        <v>40</v>
      </c>
      <c r="J15" s="56">
        <f>'Sun Valley'!J15</f>
        <v>40</v>
      </c>
      <c r="K15" s="56">
        <f>'Sun Valley'!K15</f>
        <v>6</v>
      </c>
      <c r="L15" s="56">
        <f>'Sun Valley'!L15</f>
        <v>40</v>
      </c>
      <c r="M15" s="56">
        <f>'Sun Valley'!M15</f>
        <v>40</v>
      </c>
      <c r="N15" s="56">
        <f>'Sun Valley'!N15</f>
        <v>0</v>
      </c>
      <c r="O15" s="56">
        <f>'Sun Valley'!O15</f>
        <v>0</v>
      </c>
      <c r="P15" s="56">
        <f>'Sun Valley'!P15</f>
        <v>0</v>
      </c>
      <c r="Q15" s="56">
        <f>'Sun Valley'!Q15</f>
        <v>0</v>
      </c>
      <c r="R15" s="56">
        <f>'Sun Valley'!R15</f>
        <v>0</v>
      </c>
      <c r="S15" s="56">
        <f>'Sun Valley'!S15</f>
        <v>0</v>
      </c>
      <c r="T15" s="56">
        <f>'Sun Valley'!T15</f>
        <v>0</v>
      </c>
      <c r="U15" s="56">
        <f>'Sun Valley'!U15</f>
        <v>0</v>
      </c>
      <c r="V15" s="56">
        <f>'Sun Valley'!V15</f>
        <v>0</v>
      </c>
    </row>
    <row r="16" spans="1:32" x14ac:dyDescent="0.4">
      <c r="A16" s="95" t="s">
        <v>46</v>
      </c>
      <c r="B16" s="95"/>
      <c r="C16" s="57" t="str">
        <f>'Sun Valley'!C16</f>
        <v>Medium/Clay</v>
      </c>
      <c r="D16" s="57" t="str">
        <f>'Sun Valley'!D16</f>
        <v>Medium/Clay</v>
      </c>
      <c r="E16" s="57" t="str">
        <f>'Sun Valley'!E16</f>
        <v>Medium/Clay</v>
      </c>
      <c r="F16" s="57" t="str">
        <f>'Sun Valley'!F16</f>
        <v>Medium/Clay</v>
      </c>
      <c r="G16" s="57" t="str">
        <f>'Sun Valley'!G16</f>
        <v>Medium/Clay</v>
      </c>
      <c r="H16" s="57" t="str">
        <f>'Sun Valley'!H16</f>
        <v>Medium/Clay</v>
      </c>
      <c r="I16" s="57" t="str">
        <f>'Sun Valley'!I16</f>
        <v>Medium/Clay</v>
      </c>
      <c r="J16" s="57" t="str">
        <f>'Sun Valley'!J16</f>
        <v>Medium/Clay</v>
      </c>
      <c r="K16" s="57" t="str">
        <f>'Sun Valley'!K16</f>
        <v>Medium/Clay</v>
      </c>
      <c r="L16" s="57" t="str">
        <f>'Sun Valley'!L16</f>
        <v>Medium/Clay</v>
      </c>
      <c r="M16" s="57" t="str">
        <f>'Sun Valley'!M16</f>
        <v>Medium/Clay</v>
      </c>
      <c r="N16" s="57">
        <f>'Sun Valley'!N16</f>
        <v>0</v>
      </c>
      <c r="O16" s="57">
        <f>'Sun Valley'!O16</f>
        <v>0</v>
      </c>
      <c r="P16" s="57">
        <f>'Sun Valley'!P16</f>
        <v>0</v>
      </c>
      <c r="Q16" s="57">
        <f>'Sun Valley'!Q16</f>
        <v>0</v>
      </c>
      <c r="R16" s="57">
        <f>'Sun Valley'!R16</f>
        <v>0</v>
      </c>
      <c r="S16" s="57">
        <f>'Sun Valley'!S16</f>
        <v>0</v>
      </c>
      <c r="T16" s="57">
        <f>'Sun Valley'!T16</f>
        <v>0</v>
      </c>
      <c r="U16" s="57">
        <f>'Sun Valley'!U16</f>
        <v>0</v>
      </c>
      <c r="V16" s="57">
        <f>'Sun Valley'!V16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68</v>
      </c>
      <c r="E17" s="42">
        <f t="shared" si="0"/>
        <v>68</v>
      </c>
      <c r="F17" s="42">
        <f t="shared" si="0"/>
        <v>68</v>
      </c>
      <c r="G17" s="42">
        <f t="shared" si="0"/>
        <v>68</v>
      </c>
      <c r="H17" s="42">
        <f t="shared" si="0"/>
        <v>56</v>
      </c>
      <c r="I17" s="42">
        <f t="shared" si="0"/>
        <v>68</v>
      </c>
      <c r="J17" s="42">
        <f t="shared" si="0"/>
        <v>68</v>
      </c>
      <c r="K17" s="42">
        <f t="shared" si="0"/>
        <v>51.599999999999994</v>
      </c>
      <c r="L17" s="42">
        <f t="shared" si="0"/>
        <v>68</v>
      </c>
      <c r="M17" s="42">
        <f t="shared" si="0"/>
        <v>68</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16.266100000000002</v>
      </c>
      <c r="D18" s="43">
        <f>$D28</f>
        <v>40.665250000000007</v>
      </c>
      <c r="E18" s="43">
        <f>$D29</f>
        <v>40.665250000000007</v>
      </c>
      <c r="F18" s="43">
        <f>$D30</f>
        <v>40.665250000000007</v>
      </c>
      <c r="G18" s="43">
        <f>$D31</f>
        <v>40.665250000000007</v>
      </c>
      <c r="H18" s="43">
        <f>$D32</f>
        <v>40.665250000000007</v>
      </c>
      <c r="I18" s="43">
        <f>$D33</f>
        <v>40.665250000000007</v>
      </c>
      <c r="J18" s="43">
        <f>$D34</f>
        <v>40.665250000000007</v>
      </c>
      <c r="K18" s="43">
        <f>$D35</f>
        <v>40.665250000000007</v>
      </c>
      <c r="L18" s="43">
        <f>$D36</f>
        <v>40.665250000000007</v>
      </c>
      <c r="M18" s="43">
        <f>$D37</f>
        <v>40.665250000000007</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-51.733899999999998</v>
      </c>
      <c r="D19" s="43">
        <f t="shared" ref="D19:V19" si="1">D18-D17</f>
        <v>-27.334749999999993</v>
      </c>
      <c r="E19" s="43">
        <f t="shared" si="1"/>
        <v>-27.334749999999993</v>
      </c>
      <c r="F19" s="43">
        <f t="shared" si="1"/>
        <v>-27.334749999999993</v>
      </c>
      <c r="G19" s="43">
        <f t="shared" si="1"/>
        <v>-27.334749999999993</v>
      </c>
      <c r="H19" s="43">
        <f t="shared" si="1"/>
        <v>-15.334749999999993</v>
      </c>
      <c r="I19" s="43">
        <f t="shared" si="1"/>
        <v>-27.334749999999993</v>
      </c>
      <c r="J19" s="43">
        <f t="shared" si="1"/>
        <v>-27.334749999999993</v>
      </c>
      <c r="K19" s="43">
        <f t="shared" si="1"/>
        <v>-10.934749999999987</v>
      </c>
      <c r="L19" s="43">
        <f t="shared" si="1"/>
        <v>-27.334749999999993</v>
      </c>
      <c r="M19" s="43">
        <f t="shared" si="1"/>
        <v>-27.334749999999993</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59</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c r="C24" s="40">
        <v>330</v>
      </c>
      <c r="D24" s="40">
        <v>71</v>
      </c>
      <c r="E24" s="40">
        <v>48</v>
      </c>
      <c r="F24" s="40">
        <v>17</v>
      </c>
      <c r="G24" s="40">
        <v>1</v>
      </c>
      <c r="H24" s="40">
        <v>1</v>
      </c>
      <c r="I24" s="40">
        <v>1</v>
      </c>
      <c r="J24" s="40">
        <v>0.1</v>
      </c>
      <c r="K24" s="1"/>
      <c r="L24" s="40">
        <v>1</v>
      </c>
      <c r="M24" s="40">
        <v>1</v>
      </c>
      <c r="N24" s="40"/>
      <c r="O24" s="40"/>
      <c r="P24" s="40">
        <v>92</v>
      </c>
      <c r="Q24" s="40">
        <v>11</v>
      </c>
      <c r="R24" s="40">
        <v>0.05</v>
      </c>
      <c r="S24" s="40">
        <v>1</v>
      </c>
      <c r="T24" s="40">
        <v>0.5</v>
      </c>
      <c r="U24" s="40">
        <v>1</v>
      </c>
      <c r="V24" s="40">
        <v>280</v>
      </c>
      <c r="W24" s="40">
        <v>1E-3</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1</v>
      </c>
      <c r="B27" s="39">
        <v>100</v>
      </c>
      <c r="C27" s="3">
        <f>IF(C$23="%w/w SAR",((C$24*10)*$B27),IF(C$23="%w/w DM",(((C$24*10)*($B$24/100))*$B27),IF(C$23="kg/t SAR",(C$24*$B27),IF(C$23="kg/t DM",((C$24*($B$24/100))*$B27),IF(C$23="mg/kg SAR",((C$24*0.001)*$B27),IF(C$23="mg/kg DM",(((C$24*0.001)*($B$24/100))*$B27),0))))))</f>
        <v>33</v>
      </c>
      <c r="D27" s="3">
        <f>(IF(D$23="%w/w SAR",((D$24*10)*$B27),IF(D$23="%w/w DM",(((D$24*10)*($B$24/100))*$B27),IF(D$23="kg/t SAR",(D$24*$B27),IF(D$23="kg/t DM",((D$24*($B$24/100))*$B27),IF(D$23="mg/kg SAR",((D$24*0.001)*$B27),IF(D$23="mg/kg DM",(((D$24*0.001)*($B$24/100))*$B27),"0")))))))*2.291</f>
        <v>16.266100000000002</v>
      </c>
      <c r="E27" s="3">
        <f>(IF(E$23="%w/w SAR",((E$24*10)*$B27),IF(E$23="%w/w DM",(((E$24*10)*($B$24/100))*$B27),IF(E$23="kg/t SAR",(E$24*$B27),IF(E$23="kg/t DM",((E$24*($B$24/100))*$B27),IF(E$23="mg/kg SAR",((E$24*0.001)*$B27),IF(E$23="mg/kg DM",(((E$24*0.001)*($B$24/100))*$B27),"0")))))))*1.205</f>
        <v>5.7839999999999998</v>
      </c>
      <c r="F27" s="3">
        <f>(IF(F$23="%w/w SAR",((F$24*10)*$B27),IF(F$23="%w/w DM",(((F$24*10)*($B$24/100))*$B27),IF(F$23="kg/t SAR",(F$24*$B27),IF(F$23="kg/t DM",((F$24*($B$24/100))*$B27),IF(F$23="mg/kg SAR",((F$24*0.001)*$B27),IF(F$23="mg/kg DM",(((F$24*0.001)*($B$24/100))*$B27),"0")))))))*1.658</f>
        <v>2.8186</v>
      </c>
      <c r="G27" s="3">
        <f t="shared" ref="G27:P42" si="2">IF(G$23="%w/w SAR",((G$24*10)*$B27),IF(G$23="%w/w DM",(((G$24*10)*($B$24/100))*$B27),IF(G$23="kg/t SAR",(G$24*$B27),IF(G$23="kg/t DM",((G$24*($B$24/100))*$B27),IF(G$23="mg/kg SAR",((G$24*0.001)*$B27),IF(G$23="mg/kg DM",(((G$24*0.001)*($B$24/100))*$B27),0))))))</f>
        <v>0.1</v>
      </c>
      <c r="H27" s="3">
        <f t="shared" si="2"/>
        <v>0.1</v>
      </c>
      <c r="I27" s="3">
        <f t="shared" si="2"/>
        <v>0.1</v>
      </c>
      <c r="J27" s="3">
        <f t="shared" si="2"/>
        <v>0.01</v>
      </c>
      <c r="K27" s="3">
        <f t="shared" si="2"/>
        <v>0</v>
      </c>
      <c r="L27" s="3">
        <f t="shared" si="2"/>
        <v>0.1</v>
      </c>
      <c r="M27" s="3">
        <f t="shared" si="2"/>
        <v>0.1</v>
      </c>
      <c r="N27" s="3">
        <f t="shared" si="2"/>
        <v>0</v>
      </c>
      <c r="O27" s="3">
        <f t="shared" si="2"/>
        <v>0</v>
      </c>
      <c r="P27" s="3">
        <f t="shared" si="2"/>
        <v>9.1999999999999993</v>
      </c>
      <c r="Q27" s="3">
        <f>(IF(Q$23="%w/w SAR",((Q$24*10)*$B27),IF(Q$23="%w/w DM",(((Q$24*10)*($B$24/100))*$B27),IF(Q$23="kg/t SAR",(Q$24*$B27),IF(Q$23="kg/t DM",((Q$24*($B$24/100))*$B27),IF(Q$23="mg/kg SAR",((Q$24*0.001)*$B27),IF(Q$23="mg/kg DM",(((Q$24*0.001)*($B$24/100))*$B27),0)))))))*2.5</f>
        <v>2.7499999999999996</v>
      </c>
      <c r="R27" s="3">
        <f>IF(R$23="%w/w SAR",((R$24*10)*$B27),IF(R$23="%w/w DM",(((R$24*10)*($B$24/100))*$B27),IF(R$23="kg/t SAR",(R$24*$B27),IF(R$23="kg/t DM",((R$24*($B$24/100))*$B27),IF(R$23="mg/kg SAR",((R$24*0.001)*$B27),IF(R$23="mg/kg DM",(((R$24*0.001)*($B$24/100))*$B27),0))))))</f>
        <v>5.0000000000000001E-3</v>
      </c>
      <c r="S27" s="3">
        <f>IF(S$23="%w/w SAR",((S$24*10)*$B27),IF(S$23="%w/w DM",(((S$24*10)*($B$24/100))*$B27),IF(S$23="kg/t SAR",(S$24*$B27),IF(S$23="kg/t DM",((S$24*($B$24/100))*$B27),IF(S$23="mg/kg SAR",((S$24*0.001)*$B27),IF(S$23="mg/kg DM",(((S$24*0.001)*($B$24/100))*$B27),0))))))</f>
        <v>0.1</v>
      </c>
      <c r="T27" s="3">
        <f>IF(T$23="%w/w SAR",((T$24*10)*$B27),IF(T$23="%w/w DM",(((T$24*10)*($B$24/100))*$B27),IF(T$23="kg/t SAR",(T$24*$B27),IF(T$23="kg/t DM",((T$24*($B$24/100))*$B27),IF(T$23="mg/kg SAR",((T$24*0.001)*$B27),IF(T$23="mg/kg DM",(((T$24*0.001)*($B$24/100))*$B27),0))))))</f>
        <v>0.05</v>
      </c>
      <c r="U27" s="3">
        <f>IF(U$23="%w/w SAR",((U$24*10)*$B27),IF(U$23="%w/w DM",(((U$24*10)*($B$24/100))*$B27),IF(U$23="kg/t SAR",(U$24*$B27),IF(U$23="kg/t DM",((U$24*($B$24/100))*$B27),IF(U$23="mg/kg SAR",((U$24*0.001)*$B27),IF(U$23="mg/kg DM",(((U$24*0.001)*($B$24/100))*$B27),0))))))</f>
        <v>0.1</v>
      </c>
      <c r="V27" s="3" t="str">
        <f>IF($V$24="",0,IF($V$24&gt;5000,"NOT OK","OK"))</f>
        <v>OK</v>
      </c>
      <c r="W27" s="3" t="str">
        <f>IF($W$24="",0,IF($W$24&gt;4,"Not OK","OK"))</f>
        <v>OK</v>
      </c>
      <c r="AB27" s="16"/>
      <c r="AC27" s="16"/>
      <c r="AD27" s="16"/>
      <c r="AE27" s="16"/>
      <c r="AF27" s="16"/>
    </row>
    <row r="28" spans="1:32" s="20" customFormat="1" x14ac:dyDescent="0.4">
      <c r="A28" s="58">
        <f>D8</f>
        <v>2</v>
      </c>
      <c r="B28" s="39">
        <v>250</v>
      </c>
      <c r="C28" s="3">
        <f t="shared" ref="C28:C46" si="3">IF(C$23="%w/w SAR",((C$24*10)*$B28),IF(C$23="%w/w DM",(((C$24*10)*($B$24/100))*$B28),IF(C$23="kg/t SAR",(C$24*$B28),IF(C$23="kg/t DM",((C$24*($B$24/100))*$B28),IF(C$23="mg/kg SAR",((C$24*0.001)*$B28),IF(C$23="mg/kg DM",(((C$24*0.001)*($B$24/100))*$B28),0))))))</f>
        <v>82.5</v>
      </c>
      <c r="D28" s="3">
        <f t="shared" ref="D28:D46" si="4">(IF(D$23="%w/w SAR",((D$24*10)*$B28),IF(D$23="%w/w DM",(((D$24*10)*($B$24/100))*$B28),IF(D$23="kg/t SAR",(D$24*$B28),IF(D$23="kg/t DM",((D$24*($B$24/100))*$B28),IF(D$23="mg/kg SAR",((D$24*0.001)*$B28),IF(D$23="mg/kg DM",(((D$24*0.001)*($B$24/100))*$B28),"0")))))))*2.291</f>
        <v>40.665250000000007</v>
      </c>
      <c r="E28" s="3">
        <f t="shared" ref="E28:E46" si="5">(IF(E$23="%w/w SAR",((E$24*10)*$B28),IF(E$23="%w/w DM",(((E$24*10)*($B$24/100))*$B28),IF(E$23="kg/t SAR",(E$24*$B28),IF(E$23="kg/t DM",((E$24*($B$24/100))*$B28),IF(E$23="mg/kg SAR",((E$24*0.001)*$B28),IF(E$23="mg/kg DM",(((E$24*0.001)*($B$24/100))*$B28),"0")))))))*1.205</f>
        <v>14.46</v>
      </c>
      <c r="F28" s="3">
        <f t="shared" ref="F28:F46" si="6">(IF(F$23="%w/w SAR",((F$24*10)*$B28),IF(F$23="%w/w DM",(((F$24*10)*($B$24/100))*$B28),IF(F$23="kg/t SAR",(F$24*$B28),IF(F$23="kg/t DM",((F$24*($B$24/100))*$B28),IF(F$23="mg/kg SAR",((F$24*0.001)*$B28),IF(F$23="mg/kg DM",(((F$24*0.001)*($B$24/100))*$B28),"0")))))))*1.658</f>
        <v>7.0465</v>
      </c>
      <c r="G28" s="3">
        <f t="shared" si="2"/>
        <v>0.25</v>
      </c>
      <c r="H28" s="3">
        <f t="shared" si="2"/>
        <v>0.25</v>
      </c>
      <c r="I28" s="3">
        <f t="shared" si="2"/>
        <v>0.25</v>
      </c>
      <c r="J28" s="3">
        <f t="shared" si="2"/>
        <v>2.5000000000000001E-2</v>
      </c>
      <c r="K28" s="3">
        <f t="shared" si="2"/>
        <v>0</v>
      </c>
      <c r="L28" s="3">
        <f t="shared" si="2"/>
        <v>0.25</v>
      </c>
      <c r="M28" s="3">
        <f t="shared" si="2"/>
        <v>0.25</v>
      </c>
      <c r="N28" s="3">
        <f t="shared" si="2"/>
        <v>0</v>
      </c>
      <c r="O28" s="3">
        <f t="shared" si="2"/>
        <v>0</v>
      </c>
      <c r="P28" s="3">
        <f t="shared" si="2"/>
        <v>23</v>
      </c>
      <c r="Q28" s="3">
        <f t="shared" ref="Q28:Q46" si="7">(IF(Q$23="%w/w SAR",((Q$24*10)*$B28),IF(Q$23="%w/w DM",(((Q$24*10)*($B$24/100))*$B28),IF(Q$23="kg/t SAR",(Q$24*$B28),IF(Q$23="kg/t DM",((Q$24*($B$24/100))*$B28),IF(Q$23="mg/kg SAR",((Q$24*0.001)*$B28),IF(Q$23="mg/kg DM",(((Q$24*0.001)*($B$24/100))*$B28),0)))))))*2.5</f>
        <v>6.875</v>
      </c>
      <c r="R28" s="3">
        <f t="shared" ref="R28:U46" si="8">IF(R$23="%w/w SAR",((R$24*10)*$B28),IF(R$23="%w/w DM",(((R$24*10)*($B$24/100))*$B28),IF(R$23="kg/t SAR",(R$24*$B28),IF(R$23="kg/t DM",((R$24*($B$24/100))*$B28),IF(R$23="mg/kg SAR",((R$24*0.001)*$B28),IF(R$23="mg/kg DM",(((R$24*0.001)*($B$24/100))*$B28),0))))))</f>
        <v>1.2500000000000001E-2</v>
      </c>
      <c r="S28" s="3">
        <f t="shared" si="8"/>
        <v>0.25</v>
      </c>
      <c r="T28" s="3">
        <f t="shared" si="8"/>
        <v>0.125</v>
      </c>
      <c r="U28" s="3">
        <f t="shared" si="8"/>
        <v>0.25</v>
      </c>
      <c r="V28" s="3" t="str">
        <f t="shared" ref="V28:V46" si="9">IF($V$24="",0,IF($V$24&gt;5000,"NOT OK","OK"))</f>
        <v>OK</v>
      </c>
      <c r="W28" s="3" t="str">
        <f t="shared" ref="W28:W46" si="10">IF($W$24="",0,IF($W$24&gt;4,"Not OK","OK"))</f>
        <v>OK</v>
      </c>
      <c r="AB28" s="16"/>
      <c r="AC28" s="16"/>
      <c r="AD28" s="16"/>
      <c r="AE28" s="16"/>
      <c r="AF28" s="16"/>
    </row>
    <row r="29" spans="1:32" s="20" customFormat="1" x14ac:dyDescent="0.4">
      <c r="A29" s="33">
        <f>E8</f>
        <v>3</v>
      </c>
      <c r="B29" s="39">
        <v>250</v>
      </c>
      <c r="C29" s="3">
        <f t="shared" si="3"/>
        <v>82.5</v>
      </c>
      <c r="D29" s="3">
        <f t="shared" si="4"/>
        <v>40.665250000000007</v>
      </c>
      <c r="E29" s="3">
        <f t="shared" si="5"/>
        <v>14.46</v>
      </c>
      <c r="F29" s="3">
        <f t="shared" si="6"/>
        <v>7.0465</v>
      </c>
      <c r="G29" s="3">
        <f t="shared" si="2"/>
        <v>0.25</v>
      </c>
      <c r="H29" s="3">
        <f t="shared" si="2"/>
        <v>0.25</v>
      </c>
      <c r="I29" s="3">
        <f t="shared" si="2"/>
        <v>0.25</v>
      </c>
      <c r="J29" s="3">
        <f t="shared" si="2"/>
        <v>2.5000000000000001E-2</v>
      </c>
      <c r="K29" s="3">
        <f t="shared" si="2"/>
        <v>0</v>
      </c>
      <c r="L29" s="3">
        <f t="shared" si="2"/>
        <v>0.25</v>
      </c>
      <c r="M29" s="3">
        <f t="shared" si="2"/>
        <v>0.25</v>
      </c>
      <c r="N29" s="3">
        <f t="shared" si="2"/>
        <v>0</v>
      </c>
      <c r="O29" s="3">
        <f t="shared" si="2"/>
        <v>0</v>
      </c>
      <c r="P29" s="3">
        <f t="shared" si="2"/>
        <v>23</v>
      </c>
      <c r="Q29" s="3">
        <f t="shared" si="7"/>
        <v>6.875</v>
      </c>
      <c r="R29" s="3">
        <f t="shared" si="8"/>
        <v>1.2500000000000001E-2</v>
      </c>
      <c r="S29" s="3">
        <f t="shared" si="8"/>
        <v>0.25</v>
      </c>
      <c r="T29" s="3">
        <f t="shared" si="8"/>
        <v>0.125</v>
      </c>
      <c r="U29" s="3">
        <f t="shared" si="8"/>
        <v>0.25</v>
      </c>
      <c r="V29" s="3" t="str">
        <f t="shared" si="9"/>
        <v>OK</v>
      </c>
      <c r="W29" s="3" t="str">
        <f t="shared" si="10"/>
        <v>OK</v>
      </c>
      <c r="AB29" s="16"/>
      <c r="AC29" s="16"/>
      <c r="AD29" s="16"/>
      <c r="AE29" s="16"/>
      <c r="AF29" s="16"/>
    </row>
    <row r="30" spans="1:32" s="20" customFormat="1" x14ac:dyDescent="0.4">
      <c r="A30" s="33">
        <f>F8</f>
        <v>5</v>
      </c>
      <c r="B30" s="39">
        <v>250</v>
      </c>
      <c r="C30" s="3">
        <f t="shared" si="3"/>
        <v>82.5</v>
      </c>
      <c r="D30" s="3">
        <f t="shared" si="4"/>
        <v>40.665250000000007</v>
      </c>
      <c r="E30" s="3">
        <f t="shared" si="5"/>
        <v>14.46</v>
      </c>
      <c r="F30" s="3">
        <f t="shared" si="6"/>
        <v>7.0465</v>
      </c>
      <c r="G30" s="3">
        <f t="shared" si="2"/>
        <v>0.25</v>
      </c>
      <c r="H30" s="3">
        <f t="shared" si="2"/>
        <v>0.25</v>
      </c>
      <c r="I30" s="3">
        <f t="shared" si="2"/>
        <v>0.25</v>
      </c>
      <c r="J30" s="3">
        <f t="shared" si="2"/>
        <v>2.5000000000000001E-2</v>
      </c>
      <c r="K30" s="3">
        <f t="shared" si="2"/>
        <v>0</v>
      </c>
      <c r="L30" s="3">
        <f t="shared" si="2"/>
        <v>0.25</v>
      </c>
      <c r="M30" s="3">
        <f t="shared" si="2"/>
        <v>0.25</v>
      </c>
      <c r="N30" s="3">
        <f t="shared" si="2"/>
        <v>0</v>
      </c>
      <c r="O30" s="3">
        <f t="shared" si="2"/>
        <v>0</v>
      </c>
      <c r="P30" s="3">
        <f t="shared" si="2"/>
        <v>23</v>
      </c>
      <c r="Q30" s="3">
        <f t="shared" si="7"/>
        <v>6.875</v>
      </c>
      <c r="R30" s="3">
        <f t="shared" si="8"/>
        <v>1.2500000000000001E-2</v>
      </c>
      <c r="S30" s="3">
        <f t="shared" si="8"/>
        <v>0.25</v>
      </c>
      <c r="T30" s="3">
        <f t="shared" si="8"/>
        <v>0.125</v>
      </c>
      <c r="U30" s="3">
        <f t="shared" si="8"/>
        <v>0.25</v>
      </c>
      <c r="V30" s="3" t="str">
        <f t="shared" si="9"/>
        <v>OK</v>
      </c>
      <c r="W30" s="3" t="str">
        <f t="shared" si="10"/>
        <v>OK</v>
      </c>
      <c r="AB30" s="16"/>
      <c r="AC30" s="16"/>
      <c r="AD30" s="16"/>
      <c r="AE30" s="16"/>
      <c r="AF30" s="16"/>
    </row>
    <row r="31" spans="1:32" s="20" customFormat="1" x14ac:dyDescent="0.4">
      <c r="A31" s="33">
        <f>G8</f>
        <v>6</v>
      </c>
      <c r="B31" s="39">
        <v>250</v>
      </c>
      <c r="C31" s="3">
        <f t="shared" si="3"/>
        <v>82.5</v>
      </c>
      <c r="D31" s="3">
        <f t="shared" si="4"/>
        <v>40.665250000000007</v>
      </c>
      <c r="E31" s="3">
        <f t="shared" si="5"/>
        <v>14.46</v>
      </c>
      <c r="F31" s="3">
        <f t="shared" si="6"/>
        <v>7.0465</v>
      </c>
      <c r="G31" s="3">
        <f t="shared" si="2"/>
        <v>0.25</v>
      </c>
      <c r="H31" s="3">
        <f t="shared" si="2"/>
        <v>0.25</v>
      </c>
      <c r="I31" s="3">
        <f t="shared" si="2"/>
        <v>0.25</v>
      </c>
      <c r="J31" s="3">
        <f t="shared" si="2"/>
        <v>2.5000000000000001E-2</v>
      </c>
      <c r="K31" s="3">
        <f t="shared" si="2"/>
        <v>0</v>
      </c>
      <c r="L31" s="3">
        <f t="shared" si="2"/>
        <v>0.25</v>
      </c>
      <c r="M31" s="3">
        <f t="shared" si="2"/>
        <v>0.25</v>
      </c>
      <c r="N31" s="3">
        <f t="shared" si="2"/>
        <v>0</v>
      </c>
      <c r="O31" s="3">
        <f t="shared" si="2"/>
        <v>0</v>
      </c>
      <c r="P31" s="3">
        <f t="shared" si="2"/>
        <v>23</v>
      </c>
      <c r="Q31" s="3">
        <f t="shared" si="7"/>
        <v>6.875</v>
      </c>
      <c r="R31" s="3">
        <f t="shared" si="8"/>
        <v>1.2500000000000001E-2</v>
      </c>
      <c r="S31" s="3">
        <f t="shared" si="8"/>
        <v>0.25</v>
      </c>
      <c r="T31" s="3">
        <f t="shared" si="8"/>
        <v>0.125</v>
      </c>
      <c r="U31" s="3">
        <f t="shared" si="8"/>
        <v>0.25</v>
      </c>
      <c r="V31" s="3" t="str">
        <f t="shared" si="9"/>
        <v>OK</v>
      </c>
      <c r="W31" s="3" t="str">
        <f t="shared" si="10"/>
        <v>OK</v>
      </c>
      <c r="AB31" s="16"/>
      <c r="AC31" s="16"/>
      <c r="AD31" s="16"/>
      <c r="AE31" s="16"/>
      <c r="AF31" s="16"/>
    </row>
    <row r="32" spans="1:32" s="20" customFormat="1" x14ac:dyDescent="0.4">
      <c r="A32" s="33">
        <f>H8</f>
        <v>7</v>
      </c>
      <c r="B32" s="39">
        <v>250</v>
      </c>
      <c r="C32" s="3">
        <f t="shared" si="3"/>
        <v>82.5</v>
      </c>
      <c r="D32" s="3">
        <f t="shared" si="4"/>
        <v>40.665250000000007</v>
      </c>
      <c r="E32" s="3">
        <f t="shared" si="5"/>
        <v>14.46</v>
      </c>
      <c r="F32" s="3">
        <f t="shared" si="6"/>
        <v>7.0465</v>
      </c>
      <c r="G32" s="3">
        <f t="shared" si="2"/>
        <v>0.25</v>
      </c>
      <c r="H32" s="3">
        <f t="shared" si="2"/>
        <v>0.25</v>
      </c>
      <c r="I32" s="3">
        <f t="shared" si="2"/>
        <v>0.25</v>
      </c>
      <c r="J32" s="3">
        <f t="shared" si="2"/>
        <v>2.5000000000000001E-2</v>
      </c>
      <c r="K32" s="3">
        <f t="shared" si="2"/>
        <v>0</v>
      </c>
      <c r="L32" s="3">
        <f t="shared" si="2"/>
        <v>0.25</v>
      </c>
      <c r="M32" s="3">
        <f t="shared" si="2"/>
        <v>0.25</v>
      </c>
      <c r="N32" s="3">
        <f t="shared" si="2"/>
        <v>0</v>
      </c>
      <c r="O32" s="3">
        <f t="shared" si="2"/>
        <v>0</v>
      </c>
      <c r="P32" s="3">
        <f t="shared" si="2"/>
        <v>23</v>
      </c>
      <c r="Q32" s="3">
        <f t="shared" si="7"/>
        <v>6.875</v>
      </c>
      <c r="R32" s="3">
        <f t="shared" si="8"/>
        <v>1.2500000000000001E-2</v>
      </c>
      <c r="S32" s="3">
        <f t="shared" si="8"/>
        <v>0.25</v>
      </c>
      <c r="T32" s="3">
        <f t="shared" si="8"/>
        <v>0.125</v>
      </c>
      <c r="U32" s="3">
        <f t="shared" si="8"/>
        <v>0.25</v>
      </c>
      <c r="V32" s="3" t="str">
        <f t="shared" si="9"/>
        <v>OK</v>
      </c>
      <c r="W32" s="3" t="str">
        <f t="shared" si="10"/>
        <v>OK</v>
      </c>
      <c r="AB32" s="16"/>
      <c r="AC32" s="16"/>
      <c r="AD32" s="16"/>
      <c r="AE32" s="16"/>
      <c r="AF32" s="16"/>
    </row>
    <row r="33" spans="1:32" s="20" customFormat="1" x14ac:dyDescent="0.4">
      <c r="A33" s="33">
        <f>I8</f>
        <v>8</v>
      </c>
      <c r="B33" s="39">
        <v>250</v>
      </c>
      <c r="C33" s="3">
        <f t="shared" si="3"/>
        <v>82.5</v>
      </c>
      <c r="D33" s="3">
        <f t="shared" si="4"/>
        <v>40.665250000000007</v>
      </c>
      <c r="E33" s="3">
        <f t="shared" si="5"/>
        <v>14.46</v>
      </c>
      <c r="F33" s="3">
        <f t="shared" si="6"/>
        <v>7.0465</v>
      </c>
      <c r="G33" s="3">
        <f t="shared" si="2"/>
        <v>0.25</v>
      </c>
      <c r="H33" s="3">
        <f t="shared" si="2"/>
        <v>0.25</v>
      </c>
      <c r="I33" s="3">
        <f t="shared" si="2"/>
        <v>0.25</v>
      </c>
      <c r="J33" s="3">
        <f t="shared" si="2"/>
        <v>2.5000000000000001E-2</v>
      </c>
      <c r="K33" s="3">
        <f t="shared" si="2"/>
        <v>0</v>
      </c>
      <c r="L33" s="3">
        <f t="shared" si="2"/>
        <v>0.25</v>
      </c>
      <c r="M33" s="3">
        <f t="shared" si="2"/>
        <v>0.25</v>
      </c>
      <c r="N33" s="3">
        <f t="shared" si="2"/>
        <v>0</v>
      </c>
      <c r="O33" s="3">
        <f t="shared" si="2"/>
        <v>0</v>
      </c>
      <c r="P33" s="3">
        <f t="shared" si="2"/>
        <v>23</v>
      </c>
      <c r="Q33" s="3">
        <f t="shared" si="7"/>
        <v>6.875</v>
      </c>
      <c r="R33" s="3">
        <f t="shared" si="8"/>
        <v>1.2500000000000001E-2</v>
      </c>
      <c r="S33" s="3">
        <f t="shared" si="8"/>
        <v>0.25</v>
      </c>
      <c r="T33" s="3">
        <f t="shared" si="8"/>
        <v>0.125</v>
      </c>
      <c r="U33" s="3">
        <f t="shared" si="8"/>
        <v>0.25</v>
      </c>
      <c r="V33" s="3" t="str">
        <f t="shared" si="9"/>
        <v>OK</v>
      </c>
      <c r="W33" s="3" t="str">
        <f t="shared" si="10"/>
        <v>OK</v>
      </c>
      <c r="AB33" s="16"/>
      <c r="AC33" s="16"/>
      <c r="AD33" s="16"/>
      <c r="AE33" s="16"/>
      <c r="AF33" s="16"/>
    </row>
    <row r="34" spans="1:32" s="20" customFormat="1" x14ac:dyDescent="0.4">
      <c r="A34" s="33">
        <f>J8</f>
        <v>9</v>
      </c>
      <c r="B34" s="39">
        <v>250</v>
      </c>
      <c r="C34" s="3">
        <f t="shared" si="3"/>
        <v>82.5</v>
      </c>
      <c r="D34" s="3">
        <f t="shared" si="4"/>
        <v>40.665250000000007</v>
      </c>
      <c r="E34" s="3">
        <f t="shared" si="5"/>
        <v>14.46</v>
      </c>
      <c r="F34" s="3">
        <f t="shared" si="6"/>
        <v>7.0465</v>
      </c>
      <c r="G34" s="3">
        <f t="shared" si="2"/>
        <v>0.25</v>
      </c>
      <c r="H34" s="3">
        <f t="shared" si="2"/>
        <v>0.25</v>
      </c>
      <c r="I34" s="3">
        <f t="shared" si="2"/>
        <v>0.25</v>
      </c>
      <c r="J34" s="3">
        <f t="shared" si="2"/>
        <v>2.5000000000000001E-2</v>
      </c>
      <c r="K34" s="3">
        <f t="shared" si="2"/>
        <v>0</v>
      </c>
      <c r="L34" s="3">
        <f t="shared" si="2"/>
        <v>0.25</v>
      </c>
      <c r="M34" s="3">
        <f t="shared" si="2"/>
        <v>0.25</v>
      </c>
      <c r="N34" s="3">
        <f t="shared" si="2"/>
        <v>0</v>
      </c>
      <c r="O34" s="3">
        <f t="shared" si="2"/>
        <v>0</v>
      </c>
      <c r="P34" s="3">
        <f t="shared" si="2"/>
        <v>23</v>
      </c>
      <c r="Q34" s="3">
        <f t="shared" si="7"/>
        <v>6.875</v>
      </c>
      <c r="R34" s="3">
        <f t="shared" si="8"/>
        <v>1.2500000000000001E-2</v>
      </c>
      <c r="S34" s="3">
        <f t="shared" si="8"/>
        <v>0.25</v>
      </c>
      <c r="T34" s="3">
        <f t="shared" si="8"/>
        <v>0.125</v>
      </c>
      <c r="U34" s="3">
        <f t="shared" si="8"/>
        <v>0.25</v>
      </c>
      <c r="V34" s="3" t="str">
        <f t="shared" si="9"/>
        <v>OK</v>
      </c>
      <c r="W34" s="3" t="str">
        <f t="shared" si="10"/>
        <v>OK</v>
      </c>
      <c r="AB34" s="16"/>
      <c r="AC34" s="16"/>
      <c r="AD34" s="16"/>
      <c r="AE34" s="16"/>
      <c r="AF34" s="16"/>
    </row>
    <row r="35" spans="1:32" s="20" customFormat="1" x14ac:dyDescent="0.4">
      <c r="A35" s="33">
        <f>K8</f>
        <v>10</v>
      </c>
      <c r="B35" s="39">
        <v>250</v>
      </c>
      <c r="C35" s="3">
        <f t="shared" si="3"/>
        <v>82.5</v>
      </c>
      <c r="D35" s="3">
        <f t="shared" si="4"/>
        <v>40.665250000000007</v>
      </c>
      <c r="E35" s="3">
        <f t="shared" si="5"/>
        <v>14.46</v>
      </c>
      <c r="F35" s="3">
        <f t="shared" si="6"/>
        <v>7.0465</v>
      </c>
      <c r="G35" s="3">
        <f t="shared" si="2"/>
        <v>0.25</v>
      </c>
      <c r="H35" s="3">
        <f t="shared" si="2"/>
        <v>0.25</v>
      </c>
      <c r="I35" s="3">
        <f t="shared" si="2"/>
        <v>0.25</v>
      </c>
      <c r="J35" s="3">
        <f t="shared" si="2"/>
        <v>2.5000000000000001E-2</v>
      </c>
      <c r="K35" s="3">
        <f t="shared" si="2"/>
        <v>0</v>
      </c>
      <c r="L35" s="3">
        <f t="shared" si="2"/>
        <v>0.25</v>
      </c>
      <c r="M35" s="3">
        <f t="shared" si="2"/>
        <v>0.25</v>
      </c>
      <c r="N35" s="3">
        <f t="shared" si="2"/>
        <v>0</v>
      </c>
      <c r="O35" s="3">
        <f t="shared" si="2"/>
        <v>0</v>
      </c>
      <c r="P35" s="3">
        <f t="shared" si="2"/>
        <v>23</v>
      </c>
      <c r="Q35" s="3">
        <f t="shared" si="7"/>
        <v>6.875</v>
      </c>
      <c r="R35" s="3">
        <f t="shared" si="8"/>
        <v>1.2500000000000001E-2</v>
      </c>
      <c r="S35" s="3">
        <f t="shared" si="8"/>
        <v>0.25</v>
      </c>
      <c r="T35" s="3">
        <f t="shared" si="8"/>
        <v>0.125</v>
      </c>
      <c r="U35" s="3">
        <f t="shared" si="8"/>
        <v>0.25</v>
      </c>
      <c r="V35" s="3" t="str">
        <f t="shared" si="9"/>
        <v>OK</v>
      </c>
      <c r="W35" s="3" t="str">
        <f t="shared" si="10"/>
        <v>OK</v>
      </c>
      <c r="AB35" s="16"/>
      <c r="AC35" s="16"/>
      <c r="AD35" s="16"/>
      <c r="AE35" s="16"/>
      <c r="AF35" s="16"/>
    </row>
    <row r="36" spans="1:32" s="20" customFormat="1" x14ac:dyDescent="0.4">
      <c r="A36" s="33">
        <f>L8</f>
        <v>11</v>
      </c>
      <c r="B36" s="39">
        <v>250</v>
      </c>
      <c r="C36" s="3">
        <f t="shared" si="3"/>
        <v>82.5</v>
      </c>
      <c r="D36" s="3">
        <f t="shared" si="4"/>
        <v>40.665250000000007</v>
      </c>
      <c r="E36" s="3">
        <f t="shared" si="5"/>
        <v>14.46</v>
      </c>
      <c r="F36" s="3">
        <f t="shared" si="6"/>
        <v>7.0465</v>
      </c>
      <c r="G36" s="3">
        <f t="shared" si="2"/>
        <v>0.25</v>
      </c>
      <c r="H36" s="3">
        <f t="shared" si="2"/>
        <v>0.25</v>
      </c>
      <c r="I36" s="3">
        <f t="shared" si="2"/>
        <v>0.25</v>
      </c>
      <c r="J36" s="3">
        <f t="shared" si="2"/>
        <v>2.5000000000000001E-2</v>
      </c>
      <c r="K36" s="3">
        <f t="shared" si="2"/>
        <v>0</v>
      </c>
      <c r="L36" s="3">
        <f t="shared" si="2"/>
        <v>0.25</v>
      </c>
      <c r="M36" s="3">
        <f t="shared" si="2"/>
        <v>0.25</v>
      </c>
      <c r="N36" s="3">
        <f t="shared" si="2"/>
        <v>0</v>
      </c>
      <c r="O36" s="3">
        <f t="shared" si="2"/>
        <v>0</v>
      </c>
      <c r="P36" s="3">
        <f t="shared" si="2"/>
        <v>23</v>
      </c>
      <c r="Q36" s="3">
        <f t="shared" si="7"/>
        <v>6.875</v>
      </c>
      <c r="R36" s="3">
        <f t="shared" si="8"/>
        <v>1.2500000000000001E-2</v>
      </c>
      <c r="S36" s="3">
        <f t="shared" si="8"/>
        <v>0.25</v>
      </c>
      <c r="T36" s="3">
        <f t="shared" si="8"/>
        <v>0.125</v>
      </c>
      <c r="U36" s="3">
        <f t="shared" si="8"/>
        <v>0.25</v>
      </c>
      <c r="V36" s="3" t="str">
        <f t="shared" si="9"/>
        <v>OK</v>
      </c>
      <c r="W36" s="3" t="str">
        <f t="shared" si="10"/>
        <v>OK</v>
      </c>
      <c r="AB36" s="16"/>
      <c r="AC36" s="16"/>
      <c r="AD36" s="16"/>
      <c r="AE36" s="16"/>
      <c r="AF36" s="16"/>
    </row>
    <row r="37" spans="1:32" s="20" customFormat="1" x14ac:dyDescent="0.4">
      <c r="A37" s="33">
        <f>M8</f>
        <v>12</v>
      </c>
      <c r="B37" s="39">
        <v>250</v>
      </c>
      <c r="C37" s="3">
        <f t="shared" si="3"/>
        <v>82.5</v>
      </c>
      <c r="D37" s="3">
        <f t="shared" si="4"/>
        <v>40.665250000000007</v>
      </c>
      <c r="E37" s="3">
        <f t="shared" si="5"/>
        <v>14.46</v>
      </c>
      <c r="F37" s="3">
        <f t="shared" si="6"/>
        <v>7.0465</v>
      </c>
      <c r="G37" s="3">
        <f t="shared" si="2"/>
        <v>0.25</v>
      </c>
      <c r="H37" s="3">
        <f t="shared" si="2"/>
        <v>0.25</v>
      </c>
      <c r="I37" s="3">
        <f t="shared" si="2"/>
        <v>0.25</v>
      </c>
      <c r="J37" s="3">
        <f t="shared" si="2"/>
        <v>2.5000000000000001E-2</v>
      </c>
      <c r="K37" s="3">
        <f t="shared" si="2"/>
        <v>0</v>
      </c>
      <c r="L37" s="3">
        <f t="shared" si="2"/>
        <v>0.25</v>
      </c>
      <c r="M37" s="3">
        <f t="shared" si="2"/>
        <v>0.25</v>
      </c>
      <c r="N37" s="3">
        <f t="shared" si="2"/>
        <v>0</v>
      </c>
      <c r="O37" s="3">
        <f t="shared" si="2"/>
        <v>0</v>
      </c>
      <c r="P37" s="3">
        <f t="shared" si="2"/>
        <v>23</v>
      </c>
      <c r="Q37" s="3">
        <f t="shared" si="7"/>
        <v>6.875</v>
      </c>
      <c r="R37" s="3">
        <f t="shared" si="8"/>
        <v>1.2500000000000001E-2</v>
      </c>
      <c r="S37" s="3">
        <f t="shared" si="8"/>
        <v>0.25</v>
      </c>
      <c r="T37" s="3">
        <f t="shared" si="8"/>
        <v>0.125</v>
      </c>
      <c r="U37" s="3">
        <f t="shared" si="8"/>
        <v>0.25</v>
      </c>
      <c r="V37" s="3" t="str">
        <f t="shared" si="9"/>
        <v>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H4" sqref="H4:J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'Sun Valley'!C1:E1</f>
        <v>PAN-004575</v>
      </c>
      <c r="D1" s="98"/>
      <c r="E1" s="98"/>
      <c r="F1" s="85" t="s">
        <v>47</v>
      </c>
      <c r="G1" s="85"/>
      <c r="H1" s="99">
        <f>'Sun Valley'!H1:J1</f>
        <v>49.68</v>
      </c>
      <c r="I1" s="99"/>
      <c r="J1" s="99"/>
      <c r="AB1" s="45"/>
      <c r="AC1" s="45"/>
      <c r="AD1" s="45"/>
      <c r="AE1" s="45" t="s">
        <v>91</v>
      </c>
      <c r="AF1" s="45" t="s">
        <v>92</v>
      </c>
    </row>
    <row r="2" spans="1:32" ht="14.15" x14ac:dyDescent="0.35">
      <c r="A2" s="85" t="s">
        <v>106</v>
      </c>
      <c r="B2" s="85"/>
      <c r="C2" s="100" t="str">
        <f>'Sun Valley'!C2:E2</f>
        <v>BB3205KS</v>
      </c>
      <c r="D2" s="98"/>
      <c r="E2" s="98"/>
      <c r="F2" s="85" t="s">
        <v>52</v>
      </c>
      <c r="G2" s="85"/>
      <c r="H2" s="88" t="s">
        <v>123</v>
      </c>
      <c r="I2" s="88"/>
      <c r="J2" s="88"/>
      <c r="AB2" s="46" t="s">
        <v>61</v>
      </c>
      <c r="AC2" s="46" t="s">
        <v>80</v>
      </c>
      <c r="AD2" s="45" t="s">
        <v>88</v>
      </c>
      <c r="AE2" s="45" t="s">
        <v>73</v>
      </c>
      <c r="AF2" s="45">
        <v>8.4</v>
      </c>
    </row>
    <row r="3" spans="1:32" ht="14.15" x14ac:dyDescent="0.35">
      <c r="A3" s="96" t="s">
        <v>44</v>
      </c>
      <c r="B3" s="97"/>
      <c r="C3" s="99" t="str">
        <f>'Sun Valley'!C3:E3</f>
        <v>Whites Recycling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'Sun Valley'!C4:E4</f>
        <v>Little Llan-Llywydd Farm, Cross Ash, Abergavenny</v>
      </c>
      <c r="D4" s="99"/>
      <c r="E4" s="99"/>
      <c r="F4" s="87" t="s">
        <v>1</v>
      </c>
      <c r="G4" s="87"/>
      <c r="H4" s="88" t="s">
        <v>126</v>
      </c>
      <c r="I4" s="88"/>
      <c r="J4" s="88"/>
      <c r="AB4" s="46" t="s">
        <v>57</v>
      </c>
      <c r="AC4" s="47" t="s">
        <v>82</v>
      </c>
      <c r="AD4" s="45" t="s">
        <v>90</v>
      </c>
      <c r="AE4" s="45" t="s">
        <v>75</v>
      </c>
      <c r="AF4" s="45">
        <v>8.8000000000000007</v>
      </c>
    </row>
    <row r="5" spans="1:32" ht="14.15" x14ac:dyDescent="0.35">
      <c r="A5" s="85" t="s">
        <v>51</v>
      </c>
      <c r="B5" s="85"/>
      <c r="C5" s="99" t="str">
        <f>'Sun Valley'!C5:E5</f>
        <v>Rohini Sawant</v>
      </c>
      <c r="D5" s="99"/>
      <c r="E5" s="99"/>
      <c r="F5" s="85" t="s">
        <v>45</v>
      </c>
      <c r="G5" s="85"/>
      <c r="H5" s="88">
        <v>5.47</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'Sun Valley'!C8</f>
        <v>1</v>
      </c>
      <c r="D8" s="56">
        <f>'Sun Valley'!D8</f>
        <v>2</v>
      </c>
      <c r="E8" s="56">
        <f>'Sun Valley'!E8</f>
        <v>3</v>
      </c>
      <c r="F8" s="56">
        <f>'Sun Valley'!F8</f>
        <v>5</v>
      </c>
      <c r="G8" s="56">
        <f>'Sun Valley'!G8</f>
        <v>6</v>
      </c>
      <c r="H8" s="56">
        <f>'Sun Valley'!H8</f>
        <v>7</v>
      </c>
      <c r="I8" s="56">
        <f>'Sun Valley'!I8</f>
        <v>8</v>
      </c>
      <c r="J8" s="56">
        <f>'Sun Valley'!J8</f>
        <v>9</v>
      </c>
      <c r="K8" s="56">
        <f>'Sun Valley'!K8</f>
        <v>10</v>
      </c>
      <c r="L8" s="56">
        <f>'Sun Valley'!L8</f>
        <v>11</v>
      </c>
      <c r="M8" s="56">
        <f>'Sun Valley'!M8</f>
        <v>12</v>
      </c>
      <c r="N8" s="56">
        <f>'Sun Valley'!N8</f>
        <v>0</v>
      </c>
      <c r="O8" s="56">
        <f>'Sun Valley'!O8</f>
        <v>0</v>
      </c>
      <c r="P8" s="56">
        <f>'Sun Valley'!P8</f>
        <v>0</v>
      </c>
      <c r="Q8" s="56">
        <f>'Sun Valley'!Q8</f>
        <v>0</v>
      </c>
      <c r="R8" s="56">
        <f>'Sun Valley'!R8</f>
        <v>0</v>
      </c>
      <c r="S8" s="56">
        <f>'Sun Valley'!S8</f>
        <v>0</v>
      </c>
      <c r="T8" s="56">
        <f>'Sun Valley'!T8</f>
        <v>0</v>
      </c>
      <c r="U8" s="56">
        <f>'Sun Valley'!U8</f>
        <v>0</v>
      </c>
      <c r="V8" s="56">
        <f>'Sun Valley'!V8</f>
        <v>0</v>
      </c>
      <c r="AB8" s="52"/>
      <c r="AC8" s="51"/>
      <c r="AD8" s="45"/>
      <c r="AE8" s="45" t="s">
        <v>98</v>
      </c>
      <c r="AF8" s="45">
        <v>2.1</v>
      </c>
    </row>
    <row r="9" spans="1:32" ht="14.15" x14ac:dyDescent="0.35">
      <c r="A9" s="85" t="s">
        <v>3</v>
      </c>
      <c r="B9" s="85"/>
      <c r="C9" s="56" t="str">
        <f>'Sun Valley'!C9</f>
        <v>M</v>
      </c>
      <c r="D9" s="56" t="str">
        <f>'Sun Valley'!D9</f>
        <v>M</v>
      </c>
      <c r="E9" s="56" t="str">
        <f>'Sun Valley'!E9</f>
        <v>M</v>
      </c>
      <c r="F9" s="56" t="str">
        <f>'Sun Valley'!F9</f>
        <v>M</v>
      </c>
      <c r="G9" s="56">
        <f>'Sun Valley'!G9</f>
        <v>1</v>
      </c>
      <c r="H9" s="56" t="str">
        <f>'Sun Valley'!H9</f>
        <v>M</v>
      </c>
      <c r="I9" s="56" t="str">
        <f>'Sun Valley'!I9</f>
        <v>M</v>
      </c>
      <c r="J9" s="56" t="str">
        <f>'Sun Valley'!J9</f>
        <v>M</v>
      </c>
      <c r="K9" s="56">
        <f>'Sun Valley'!K9</f>
        <v>1</v>
      </c>
      <c r="L9" s="56" t="str">
        <f>'Sun Valley'!L9</f>
        <v>M</v>
      </c>
      <c r="M9" s="56" t="str">
        <f>'Sun Valley'!M9</f>
        <v>M</v>
      </c>
      <c r="N9" s="56">
        <f>'Sun Valley'!N9</f>
        <v>0</v>
      </c>
      <c r="O9" s="56">
        <f>'Sun Valley'!O9</f>
        <v>0</v>
      </c>
      <c r="P9" s="56">
        <f>'Sun Valley'!P9</f>
        <v>0</v>
      </c>
      <c r="Q9" s="56">
        <f>'Sun Valley'!Q9</f>
        <v>0</v>
      </c>
      <c r="R9" s="56">
        <f>'Sun Valley'!R9</f>
        <v>0</v>
      </c>
      <c r="S9" s="56">
        <f>'Sun Valley'!S9</f>
        <v>0</v>
      </c>
      <c r="T9" s="56">
        <f>'Sun Valley'!T9</f>
        <v>0</v>
      </c>
      <c r="U9" s="56">
        <f>'Sun Valley'!U9</f>
        <v>0</v>
      </c>
      <c r="V9" s="56">
        <f>'Sun Valley'!V9</f>
        <v>0</v>
      </c>
      <c r="AB9" s="46"/>
      <c r="AC9" s="51"/>
      <c r="AD9" s="45"/>
      <c r="AE9" s="45" t="s">
        <v>77</v>
      </c>
      <c r="AF9" s="45">
        <v>5.9</v>
      </c>
    </row>
    <row r="10" spans="1:32" ht="14.15" x14ac:dyDescent="0.35">
      <c r="A10" s="85" t="s">
        <v>4</v>
      </c>
      <c r="B10" s="85"/>
      <c r="C10" s="56">
        <f>'Sun Valley'!C10</f>
        <v>5.46</v>
      </c>
      <c r="D10" s="56">
        <f>'Sun Valley'!D10</f>
        <v>5.36</v>
      </c>
      <c r="E10" s="56">
        <f>'Sun Valley'!E10</f>
        <v>5.18</v>
      </c>
      <c r="F10" s="56">
        <f>'Sun Valley'!F10</f>
        <v>5.54</v>
      </c>
      <c r="G10" s="56">
        <f>'Sun Valley'!G10</f>
        <v>5.51</v>
      </c>
      <c r="H10" s="56">
        <f>'Sun Valley'!H10</f>
        <v>5.54</v>
      </c>
      <c r="I10" s="56">
        <f>'Sun Valley'!I10</f>
        <v>5.63</v>
      </c>
      <c r="J10" s="56">
        <f>'Sun Valley'!J10</f>
        <v>5.61</v>
      </c>
      <c r="K10" s="56">
        <f>'Sun Valley'!K10</f>
        <v>5.58</v>
      </c>
      <c r="L10" s="56">
        <f>'Sun Valley'!L10</f>
        <v>5.65</v>
      </c>
      <c r="M10" s="56">
        <f>'Sun Valley'!M10</f>
        <v>5.66</v>
      </c>
      <c r="N10" s="56">
        <f>'Sun Valley'!N10</f>
        <v>0</v>
      </c>
      <c r="O10" s="56">
        <f>'Sun Valley'!O10</f>
        <v>0</v>
      </c>
      <c r="P10" s="56">
        <f>'Sun Valley'!P10</f>
        <v>0</v>
      </c>
      <c r="Q10" s="56">
        <f>'Sun Valley'!Q10</f>
        <v>0</v>
      </c>
      <c r="R10" s="56">
        <f>'Sun Valley'!R10</f>
        <v>0</v>
      </c>
      <c r="S10" s="56">
        <f>'Sun Valley'!S10</f>
        <v>0</v>
      </c>
      <c r="T10" s="56">
        <f>'Sun Valley'!T10</f>
        <v>0</v>
      </c>
      <c r="U10" s="56">
        <f>'Sun Valley'!U10</f>
        <v>0</v>
      </c>
      <c r="V10" s="56">
        <f>'Sun Valley'!V10</f>
        <v>0</v>
      </c>
      <c r="AB10" s="46"/>
      <c r="AC10" s="51"/>
      <c r="AD10" s="45"/>
      <c r="AE10" s="45" t="s">
        <v>78</v>
      </c>
      <c r="AF10" s="45">
        <v>1.4</v>
      </c>
    </row>
    <row r="11" spans="1:32" x14ac:dyDescent="0.4">
      <c r="A11" s="85" t="s">
        <v>5</v>
      </c>
      <c r="B11" s="85"/>
      <c r="C11" s="56">
        <f>'Sun Valley'!C11</f>
        <v>0</v>
      </c>
      <c r="D11" s="56">
        <f>'Sun Valley'!D11</f>
        <v>0</v>
      </c>
      <c r="E11" s="56">
        <f>'Sun Valley'!E11</f>
        <v>0</v>
      </c>
      <c r="F11" s="56">
        <f>'Sun Valley'!F11</f>
        <v>0</v>
      </c>
      <c r="G11" s="56">
        <f>'Sun Valley'!G11</f>
        <v>0</v>
      </c>
      <c r="H11" s="56">
        <f>'Sun Valley'!H11</f>
        <v>0</v>
      </c>
      <c r="I11" s="56">
        <f>'Sun Valley'!I11</f>
        <v>0</v>
      </c>
      <c r="J11" s="56">
        <f>'Sun Valley'!J11</f>
        <v>0</v>
      </c>
      <c r="K11" s="56">
        <f>'Sun Valley'!K11</f>
        <v>0</v>
      </c>
      <c r="L11" s="56">
        <f>'Sun Valley'!L11</f>
        <v>0</v>
      </c>
      <c r="M11" s="56">
        <f>'Sun Valley'!M11</f>
        <v>0</v>
      </c>
      <c r="N11" s="56">
        <f>'Sun Valley'!N11</f>
        <v>0</v>
      </c>
      <c r="O11" s="56">
        <f>'Sun Valley'!O11</f>
        <v>0</v>
      </c>
      <c r="P11" s="56">
        <f>'Sun Valley'!P11</f>
        <v>0</v>
      </c>
      <c r="Q11" s="56">
        <f>'Sun Valley'!Q11</f>
        <v>0</v>
      </c>
      <c r="R11" s="56">
        <f>'Sun Valley'!R11</f>
        <v>0</v>
      </c>
      <c r="S11" s="56">
        <f>'Sun Valley'!S11</f>
        <v>0</v>
      </c>
      <c r="T11" s="56">
        <f>'Sun Valley'!T11</f>
        <v>0</v>
      </c>
      <c r="U11" s="56">
        <f>'Sun Valley'!U11</f>
        <v>0</v>
      </c>
      <c r="V11" s="56">
        <f>'Sun Valley'!V11</f>
        <v>0</v>
      </c>
      <c r="AB11" s="12"/>
      <c r="AC11" s="12"/>
      <c r="AD11" s="12"/>
      <c r="AE11" s="12"/>
      <c r="AF11" s="12"/>
    </row>
    <row r="12" spans="1:32" ht="14.15" x14ac:dyDescent="0.35">
      <c r="A12" s="85" t="s">
        <v>6</v>
      </c>
      <c r="B12" s="85"/>
      <c r="C12" s="56">
        <f>'Sun Valley'!C12</f>
        <v>0</v>
      </c>
      <c r="D12" s="56">
        <f>'Sun Valley'!D12</f>
        <v>0</v>
      </c>
      <c r="E12" s="56">
        <f>'Sun Valley'!E12</f>
        <v>0</v>
      </c>
      <c r="F12" s="56">
        <f>'Sun Valley'!F12</f>
        <v>0</v>
      </c>
      <c r="G12" s="56">
        <f>'Sun Valley'!G12</f>
        <v>0</v>
      </c>
      <c r="H12" s="56">
        <f>'Sun Valley'!H12</f>
        <v>0</v>
      </c>
      <c r="I12" s="56">
        <f>'Sun Valley'!I12</f>
        <v>0</v>
      </c>
      <c r="J12" s="56">
        <f>'Sun Valley'!J12</f>
        <v>0</v>
      </c>
      <c r="K12" s="56">
        <f>'Sun Valley'!K12</f>
        <v>0</v>
      </c>
      <c r="L12" s="56">
        <f>'Sun Valley'!L12</f>
        <v>0</v>
      </c>
      <c r="M12" s="56">
        <f>'Sun Valley'!M12</f>
        <v>0</v>
      </c>
      <c r="N12" s="56">
        <f>'Sun Valley'!N12</f>
        <v>0</v>
      </c>
      <c r="O12" s="56">
        <f>'Sun Valley'!O12</f>
        <v>0</v>
      </c>
      <c r="P12" s="56">
        <f>'Sun Valley'!P12</f>
        <v>0</v>
      </c>
      <c r="Q12" s="56">
        <f>'Sun Valley'!Q12</f>
        <v>0</v>
      </c>
      <c r="R12" s="56">
        <f>'Sun Valley'!R12</f>
        <v>0</v>
      </c>
      <c r="S12" s="56">
        <f>'Sun Valley'!S12</f>
        <v>0</v>
      </c>
      <c r="T12" s="56">
        <f>'Sun Valley'!T12</f>
        <v>0</v>
      </c>
      <c r="U12" s="56">
        <f>'Sun Valley'!U12</f>
        <v>0</v>
      </c>
      <c r="V12" s="56">
        <f>'Sun Valley'!V12</f>
        <v>0</v>
      </c>
      <c r="AB12" s="46"/>
      <c r="AC12" s="51"/>
      <c r="AD12" s="45"/>
      <c r="AE12" s="45"/>
      <c r="AF12" s="45"/>
    </row>
    <row r="13" spans="1:32" ht="14.15" x14ac:dyDescent="0.35">
      <c r="A13" s="85" t="s">
        <v>7</v>
      </c>
      <c r="B13" s="85"/>
      <c r="C13" s="56">
        <f>'Sun Valley'!C13</f>
        <v>2</v>
      </c>
      <c r="D13" s="56">
        <f>'Sun Valley'!D13</f>
        <v>2</v>
      </c>
      <c r="E13" s="56">
        <f>'Sun Valley'!E13</f>
        <v>2</v>
      </c>
      <c r="F13" s="56">
        <f>'Sun Valley'!F13</f>
        <v>2</v>
      </c>
      <c r="G13" s="56">
        <f>'Sun Valley'!G13</f>
        <v>2</v>
      </c>
      <c r="H13" s="56">
        <f>'Sun Valley'!H13</f>
        <v>2</v>
      </c>
      <c r="I13" s="56">
        <f>'Sun Valley'!I13</f>
        <v>2</v>
      </c>
      <c r="J13" s="56">
        <f>'Sun Valley'!J13</f>
        <v>2</v>
      </c>
      <c r="K13" s="56">
        <f>'Sun Valley'!K13</f>
        <v>2</v>
      </c>
      <c r="L13" s="56">
        <f>'Sun Valley'!L13</f>
        <v>2</v>
      </c>
      <c r="M13" s="56">
        <f>'Sun Valley'!M13</f>
        <v>2</v>
      </c>
      <c r="N13" s="56">
        <f>'Sun Valley'!N13</f>
        <v>0</v>
      </c>
      <c r="O13" s="56">
        <f>'Sun Valley'!O13</f>
        <v>0</v>
      </c>
      <c r="P13" s="56">
        <f>'Sun Valley'!P13</f>
        <v>0</v>
      </c>
      <c r="Q13" s="56">
        <f>'Sun Valley'!Q13</f>
        <v>0</v>
      </c>
      <c r="R13" s="56">
        <f>'Sun Valley'!R13</f>
        <v>0</v>
      </c>
      <c r="S13" s="56">
        <f>'Sun Valley'!S13</f>
        <v>0</v>
      </c>
      <c r="T13" s="56">
        <f>'Sun Valley'!T13</f>
        <v>0</v>
      </c>
      <c r="U13" s="56">
        <f>'Sun Valley'!U13</f>
        <v>0</v>
      </c>
      <c r="V13" s="56">
        <f>'Sun Valley'!V13</f>
        <v>0</v>
      </c>
      <c r="AB13" s="46"/>
      <c r="AC13" s="51"/>
      <c r="AD13" s="45"/>
      <c r="AE13" s="45"/>
      <c r="AF13" s="45"/>
    </row>
    <row r="14" spans="1:32" x14ac:dyDescent="0.4">
      <c r="A14" s="95" t="s">
        <v>8</v>
      </c>
      <c r="B14" s="95"/>
      <c r="C14" s="57" t="str">
        <f>'Sun Valley'!C14</f>
        <v>Grass Silage (25% DM)</v>
      </c>
      <c r="D14" s="57" t="str">
        <f>'Sun Valley'!D14</f>
        <v>Grass Silage (25% DM)</v>
      </c>
      <c r="E14" s="57" t="str">
        <f>'Sun Valley'!E14</f>
        <v>Grass Silage (25% DM)</v>
      </c>
      <c r="F14" s="57" t="str">
        <f>'Sun Valley'!F14</f>
        <v>Grass Silage (25% DM)</v>
      </c>
      <c r="G14" s="57" t="str">
        <f>'Sun Valley'!G14</f>
        <v>Grass Silage (25% DM)</v>
      </c>
      <c r="H14" s="57" t="str">
        <f>'Sun Valley'!H14</f>
        <v>Maize</v>
      </c>
      <c r="I14" s="57" t="str">
        <f>'Sun Valley'!I14</f>
        <v>Grass Silage (25% DM)</v>
      </c>
      <c r="J14" s="57" t="str">
        <f>'Sun Valley'!J14</f>
        <v>Grass Silage (25% DM)</v>
      </c>
      <c r="K14" s="57" t="str">
        <f>'Sun Valley'!K14</f>
        <v>Spring wheat/barley</v>
      </c>
      <c r="L14" s="57" t="str">
        <f>'Sun Valley'!L14</f>
        <v>Grass Silage (25% DM)</v>
      </c>
      <c r="M14" s="57" t="str">
        <f>'Sun Valley'!M14</f>
        <v>Grass Silage (25% DM)</v>
      </c>
      <c r="N14" s="57">
        <f>'Sun Valley'!N14</f>
        <v>0</v>
      </c>
      <c r="O14" s="57">
        <f>'Sun Valley'!O14</f>
        <v>0</v>
      </c>
      <c r="P14" s="57">
        <f>'Sun Valley'!P14</f>
        <v>0</v>
      </c>
      <c r="Q14" s="57">
        <f>'Sun Valley'!Q14</f>
        <v>0</v>
      </c>
      <c r="R14" s="57">
        <f>'Sun Valley'!R14</f>
        <v>0</v>
      </c>
      <c r="S14" s="57">
        <f>'Sun Valley'!S14</f>
        <v>0</v>
      </c>
      <c r="T14" s="57">
        <f>'Sun Valley'!T14</f>
        <v>0</v>
      </c>
      <c r="U14" s="57">
        <f>'Sun Valley'!U14</f>
        <v>0</v>
      </c>
      <c r="V14" s="57">
        <f>'Sun Valley'!V14</f>
        <v>0</v>
      </c>
    </row>
    <row r="15" spans="1:32" x14ac:dyDescent="0.4">
      <c r="A15" s="87" t="s">
        <v>9</v>
      </c>
      <c r="B15" s="87"/>
      <c r="C15" s="56">
        <f>'Sun Valley'!C15</f>
        <v>40</v>
      </c>
      <c r="D15" s="56">
        <f>'Sun Valley'!D15</f>
        <v>40</v>
      </c>
      <c r="E15" s="56">
        <f>'Sun Valley'!E15</f>
        <v>40</v>
      </c>
      <c r="F15" s="56">
        <f>'Sun Valley'!F15</f>
        <v>40</v>
      </c>
      <c r="G15" s="56">
        <f>'Sun Valley'!G15</f>
        <v>40</v>
      </c>
      <c r="H15" s="56">
        <f>'Sun Valley'!H15</f>
        <v>40</v>
      </c>
      <c r="I15" s="56">
        <f>'Sun Valley'!I15</f>
        <v>40</v>
      </c>
      <c r="J15" s="56">
        <f>'Sun Valley'!J15</f>
        <v>40</v>
      </c>
      <c r="K15" s="56">
        <f>'Sun Valley'!K15</f>
        <v>6</v>
      </c>
      <c r="L15" s="56">
        <f>'Sun Valley'!L15</f>
        <v>40</v>
      </c>
      <c r="M15" s="56">
        <f>'Sun Valley'!M15</f>
        <v>40</v>
      </c>
      <c r="N15" s="56">
        <f>'Sun Valley'!N15</f>
        <v>0</v>
      </c>
      <c r="O15" s="56">
        <f>'Sun Valley'!O15</f>
        <v>0</v>
      </c>
      <c r="P15" s="56">
        <f>'Sun Valley'!P15</f>
        <v>0</v>
      </c>
      <c r="Q15" s="56">
        <f>'Sun Valley'!Q15</f>
        <v>0</v>
      </c>
      <c r="R15" s="56">
        <f>'Sun Valley'!R15</f>
        <v>0</v>
      </c>
      <c r="S15" s="56">
        <f>'Sun Valley'!S15</f>
        <v>0</v>
      </c>
      <c r="T15" s="56">
        <f>'Sun Valley'!T15</f>
        <v>0</v>
      </c>
      <c r="U15" s="56">
        <f>'Sun Valley'!U15</f>
        <v>0</v>
      </c>
      <c r="V15" s="56">
        <f>'Sun Valley'!V15</f>
        <v>0</v>
      </c>
    </row>
    <row r="16" spans="1:32" x14ac:dyDescent="0.4">
      <c r="A16" s="95" t="s">
        <v>46</v>
      </c>
      <c r="B16" s="95"/>
      <c r="C16" s="57" t="str">
        <f>'Sun Valley'!C16</f>
        <v>Medium/Clay</v>
      </c>
      <c r="D16" s="57" t="str">
        <f>'Sun Valley'!D16</f>
        <v>Medium/Clay</v>
      </c>
      <c r="E16" s="57" t="str">
        <f>'Sun Valley'!E16</f>
        <v>Medium/Clay</v>
      </c>
      <c r="F16" s="57" t="str">
        <f>'Sun Valley'!F16</f>
        <v>Medium/Clay</v>
      </c>
      <c r="G16" s="57" t="str">
        <f>'Sun Valley'!G16</f>
        <v>Medium/Clay</v>
      </c>
      <c r="H16" s="57" t="str">
        <f>'Sun Valley'!H16</f>
        <v>Medium/Clay</v>
      </c>
      <c r="I16" s="57" t="str">
        <f>'Sun Valley'!I16</f>
        <v>Medium/Clay</v>
      </c>
      <c r="J16" s="57" t="str">
        <f>'Sun Valley'!J16</f>
        <v>Medium/Clay</v>
      </c>
      <c r="K16" s="57" t="str">
        <f>'Sun Valley'!K16</f>
        <v>Medium/Clay</v>
      </c>
      <c r="L16" s="57" t="str">
        <f>'Sun Valley'!L16</f>
        <v>Medium/Clay</v>
      </c>
      <c r="M16" s="57" t="str">
        <f>'Sun Valley'!M16</f>
        <v>Medium/Clay</v>
      </c>
      <c r="N16" s="57">
        <f>'Sun Valley'!N16</f>
        <v>0</v>
      </c>
      <c r="O16" s="57">
        <f>'Sun Valley'!O16</f>
        <v>0</v>
      </c>
      <c r="P16" s="57">
        <f>'Sun Valley'!P16</f>
        <v>0</v>
      </c>
      <c r="Q16" s="57">
        <f>'Sun Valley'!Q16</f>
        <v>0</v>
      </c>
      <c r="R16" s="57">
        <f>'Sun Valley'!R16</f>
        <v>0</v>
      </c>
      <c r="S16" s="57">
        <f>'Sun Valley'!S16</f>
        <v>0</v>
      </c>
      <c r="T16" s="57">
        <f>'Sun Valley'!T16</f>
        <v>0</v>
      </c>
      <c r="U16" s="57">
        <f>'Sun Valley'!U16</f>
        <v>0</v>
      </c>
      <c r="V16" s="57">
        <f>'Sun Valley'!V16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68</v>
      </c>
      <c r="E17" s="42">
        <f t="shared" si="0"/>
        <v>68</v>
      </c>
      <c r="F17" s="42">
        <f t="shared" si="0"/>
        <v>68</v>
      </c>
      <c r="G17" s="42">
        <f t="shared" si="0"/>
        <v>68</v>
      </c>
      <c r="H17" s="42">
        <f t="shared" si="0"/>
        <v>56</v>
      </c>
      <c r="I17" s="42">
        <f t="shared" si="0"/>
        <v>68</v>
      </c>
      <c r="J17" s="42">
        <f t="shared" si="0"/>
        <v>68</v>
      </c>
      <c r="K17" s="42">
        <f t="shared" si="0"/>
        <v>51.599999999999994</v>
      </c>
      <c r="L17" s="42">
        <f t="shared" si="0"/>
        <v>68</v>
      </c>
      <c r="M17" s="42">
        <f t="shared" si="0"/>
        <v>68</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41.238</v>
      </c>
      <c r="D18" s="43">
        <f>$D28</f>
        <v>12.371399999999998</v>
      </c>
      <c r="E18" s="43">
        <f>$D29</f>
        <v>12.371399999999998</v>
      </c>
      <c r="F18" s="43">
        <f>$D30</f>
        <v>12.371399999999998</v>
      </c>
      <c r="G18" s="43">
        <f>$D31</f>
        <v>12.371399999999998</v>
      </c>
      <c r="H18" s="43">
        <f>$D32</f>
        <v>12.371399999999998</v>
      </c>
      <c r="I18" s="43">
        <f>$D33</f>
        <v>12.371399999999998</v>
      </c>
      <c r="J18" s="43">
        <f>$D34</f>
        <v>12.371399999999998</v>
      </c>
      <c r="K18" s="43">
        <f>$D35</f>
        <v>12.371399999999998</v>
      </c>
      <c r="L18" s="43">
        <f>$D36</f>
        <v>12.371399999999998</v>
      </c>
      <c r="M18" s="43">
        <f>$D37</f>
        <v>12.371399999999998</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-26.762</v>
      </c>
      <c r="D19" s="43">
        <f t="shared" ref="D19:V19" si="1">D18-D17</f>
        <v>-55.628600000000006</v>
      </c>
      <c r="E19" s="43">
        <f t="shared" si="1"/>
        <v>-55.628600000000006</v>
      </c>
      <c r="F19" s="43">
        <f t="shared" si="1"/>
        <v>-55.628600000000006</v>
      </c>
      <c r="G19" s="43">
        <f t="shared" si="1"/>
        <v>-55.628600000000006</v>
      </c>
      <c r="H19" s="43">
        <f t="shared" si="1"/>
        <v>-43.628600000000006</v>
      </c>
      <c r="I19" s="43">
        <f t="shared" si="1"/>
        <v>-55.628600000000006</v>
      </c>
      <c r="J19" s="43">
        <f t="shared" si="1"/>
        <v>-55.628600000000006</v>
      </c>
      <c r="K19" s="43">
        <f t="shared" si="1"/>
        <v>-39.2286</v>
      </c>
      <c r="L19" s="43">
        <f t="shared" si="1"/>
        <v>-55.628600000000006</v>
      </c>
      <c r="M19" s="43">
        <f t="shared" si="1"/>
        <v>-55.628600000000006</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5.47</v>
      </c>
      <c r="C24" s="40">
        <v>0.28000000000000003</v>
      </c>
      <c r="D24" s="40">
        <v>180</v>
      </c>
      <c r="E24" s="40">
        <v>390</v>
      </c>
      <c r="F24" s="40">
        <v>48</v>
      </c>
      <c r="G24" s="40">
        <v>1</v>
      </c>
      <c r="H24" s="40">
        <v>1</v>
      </c>
      <c r="I24" s="40">
        <v>1</v>
      </c>
      <c r="J24" s="40">
        <v>0.1</v>
      </c>
      <c r="K24" s="1"/>
      <c r="L24" s="40">
        <v>1</v>
      </c>
      <c r="M24" s="40">
        <v>1</v>
      </c>
      <c r="N24" s="40"/>
      <c r="O24" s="40"/>
      <c r="P24" s="40">
        <v>360</v>
      </c>
      <c r="Q24" s="40">
        <v>84</v>
      </c>
      <c r="R24" s="40">
        <v>0.05</v>
      </c>
      <c r="S24" s="40">
        <v>0.05</v>
      </c>
      <c r="T24" s="40">
        <v>0.5</v>
      </c>
      <c r="U24" s="40">
        <v>1</v>
      </c>
      <c r="V24" s="40">
        <v>858</v>
      </c>
      <c r="W24" s="40">
        <v>1E-3</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1</v>
      </c>
      <c r="B27" s="39">
        <v>100</v>
      </c>
      <c r="C27" s="3">
        <f>IF(C$23="%w/w SAR",((C$24*10)*$B27),IF(C$23="%w/w DM",(((C$24*10)*($B$24/100))*$B27),IF(C$23="kg/t SAR",(C$24*$B27),IF(C$23="kg/t DM",((C$24*($B$24/100))*$B27),IF(C$23="mg/kg SAR",((C$24*0.001)*$B27),IF(C$23="mg/kg DM",(((C$24*0.001)*($B$24/100))*$B27),0))))))</f>
        <v>280</v>
      </c>
      <c r="D27" s="3">
        <f>(IF(D$23="%w/w SAR",((D$24*10)*$B27),IF(D$23="%w/w DM",(((D$24*10)*($B$24/100))*$B27),IF(D$23="kg/t SAR",(D$24*$B27),IF(D$23="kg/t DM",((D$24*($B$24/100))*$B27),IF(D$23="mg/kg SAR",((D$24*0.001)*$B27),IF(D$23="mg/kg DM",(((D$24*0.001)*($B$24/100))*$B27),"0")))))))*2.291</f>
        <v>41.238</v>
      </c>
      <c r="E27" s="3">
        <f>(IF(E$23="%w/w SAR",((E$24*10)*$B27),IF(E$23="%w/w DM",(((E$24*10)*($B$24/100))*$B27),IF(E$23="kg/t SAR",(E$24*$B27),IF(E$23="kg/t DM",((E$24*($B$24/100))*$B27),IF(E$23="mg/kg SAR",((E$24*0.001)*$B27),IF(E$23="mg/kg DM",(((E$24*0.001)*($B$24/100))*$B27),"0")))))))*1.205</f>
        <v>46.995000000000005</v>
      </c>
      <c r="F27" s="3">
        <f>(IF(F$23="%w/w SAR",((F$24*10)*$B27),IF(F$23="%w/w DM",(((F$24*10)*($B$24/100))*$B27),IF(F$23="kg/t SAR",(F$24*$B27),IF(F$23="kg/t DM",((F$24*($B$24/100))*$B27),IF(F$23="mg/kg SAR",((F$24*0.001)*$B27),IF(F$23="mg/kg DM",(((F$24*0.001)*($B$24/100))*$B27),"0")))))))*1.658</f>
        <v>7.9583999999999993</v>
      </c>
      <c r="G27" s="3">
        <f t="shared" ref="G27:P42" si="2">IF(G$23="%w/w SAR",((G$24*10)*$B27),IF(G$23="%w/w DM",(((G$24*10)*($B$24/100))*$B27),IF(G$23="kg/t SAR",(G$24*$B27),IF(G$23="kg/t DM",((G$24*($B$24/100))*$B27),IF(G$23="mg/kg SAR",((G$24*0.001)*$B27),IF(G$23="mg/kg DM",(((G$24*0.001)*($B$24/100))*$B27),0))))))</f>
        <v>0.1</v>
      </c>
      <c r="H27" s="3">
        <f t="shared" si="2"/>
        <v>0.1</v>
      </c>
      <c r="I27" s="3">
        <f t="shared" si="2"/>
        <v>0.1</v>
      </c>
      <c r="J27" s="3">
        <f t="shared" si="2"/>
        <v>0.01</v>
      </c>
      <c r="K27" s="3">
        <f t="shared" si="2"/>
        <v>0</v>
      </c>
      <c r="L27" s="3">
        <f t="shared" si="2"/>
        <v>0.1</v>
      </c>
      <c r="M27" s="3">
        <f t="shared" si="2"/>
        <v>0.1</v>
      </c>
      <c r="N27" s="3">
        <f t="shared" si="2"/>
        <v>0</v>
      </c>
      <c r="O27" s="3">
        <f t="shared" si="2"/>
        <v>0</v>
      </c>
      <c r="P27" s="3">
        <f t="shared" si="2"/>
        <v>36</v>
      </c>
      <c r="Q27" s="3">
        <f>(IF(Q$23="%w/w SAR",((Q$24*10)*$B27),IF(Q$23="%w/w DM",(((Q$24*10)*($B$24/100))*$B27),IF(Q$23="kg/t SAR",(Q$24*$B27),IF(Q$23="kg/t DM",((Q$24*($B$24/100))*$B27),IF(Q$23="mg/kg SAR",((Q$24*0.001)*$B27),IF(Q$23="mg/kg DM",(((Q$24*0.001)*($B$24/100))*$B27),0)))))))*2.5</f>
        <v>21</v>
      </c>
      <c r="R27" s="3">
        <f>IF(R$23="%w/w SAR",((R$24*10)*$B27),IF(R$23="%w/w DM",(((R$24*10)*($B$24/100))*$B27),IF(R$23="kg/t SAR",(R$24*$B27),IF(R$23="kg/t DM",((R$24*($B$24/100))*$B27),IF(R$23="mg/kg SAR",((R$24*0.001)*$B27),IF(R$23="mg/kg DM",(((R$24*0.001)*($B$24/100))*$B27),0))))))</f>
        <v>5.0000000000000001E-3</v>
      </c>
      <c r="S27" s="3">
        <f>IF(S$23="%w/w SAR",((S$24*10)*$B27),IF(S$23="%w/w DM",(((S$24*10)*($B$24/100))*$B27),IF(S$23="kg/t SAR",(S$24*$B27),IF(S$23="kg/t DM",((S$24*($B$24/100))*$B27),IF(S$23="mg/kg SAR",((S$24*0.001)*$B27),IF(S$23="mg/kg DM",(((S$24*0.001)*($B$24/100))*$B27),0))))))</f>
        <v>5.0000000000000001E-3</v>
      </c>
      <c r="T27" s="3">
        <f>IF(T$23="%w/w SAR",((T$24*10)*$B27),IF(T$23="%w/w DM",(((T$24*10)*($B$24/100))*$B27),IF(T$23="kg/t SAR",(T$24*$B27),IF(T$23="kg/t DM",((T$24*($B$24/100))*$B27),IF(T$23="mg/kg SAR",((T$24*0.001)*$B27),IF(T$23="mg/kg DM",(((T$24*0.001)*($B$24/100))*$B27),0))))))</f>
        <v>0.05</v>
      </c>
      <c r="U27" s="3">
        <f>IF(U$23="%w/w SAR",((U$24*10)*$B27),IF(U$23="%w/w DM",(((U$24*10)*($B$24/100))*$B27),IF(U$23="kg/t SAR",(U$24*$B27),IF(U$23="kg/t DM",((U$24*($B$24/100))*$B27),IF(U$23="mg/kg SAR",((U$24*0.001)*$B27),IF(U$23="mg/kg DM",(((U$24*0.001)*($B$24/100))*$B27),0))))))</f>
        <v>0.1</v>
      </c>
      <c r="V27" s="3" t="str">
        <f>IF($V$24="",0,IF($V$24&gt;5000,"NOT OK","OK"))</f>
        <v>OK</v>
      </c>
      <c r="W27" s="3" t="str">
        <f>IF($W$24="",0,IF($W$24&gt;4,"Not OK","OK"))</f>
        <v>OK</v>
      </c>
      <c r="AB27" s="16"/>
      <c r="AC27" s="16"/>
      <c r="AD27" s="16"/>
      <c r="AE27" s="16"/>
      <c r="AF27" s="16"/>
    </row>
    <row r="28" spans="1:32" s="20" customFormat="1" x14ac:dyDescent="0.4">
      <c r="A28" s="58">
        <f>D8</f>
        <v>2</v>
      </c>
      <c r="B28" s="39">
        <v>30</v>
      </c>
      <c r="C28" s="3">
        <f t="shared" ref="C28:C46" si="3">IF(C$23="%w/w SAR",((C$24*10)*$B28),IF(C$23="%w/w DM",(((C$24*10)*($B$24/100))*$B28),IF(C$23="kg/t SAR",(C$24*$B28),IF(C$23="kg/t DM",((C$24*($B$24/100))*$B28),IF(C$23="mg/kg SAR",((C$24*0.001)*$B28),IF(C$23="mg/kg DM",(((C$24*0.001)*($B$24/100))*$B28),0))))))</f>
        <v>84.000000000000014</v>
      </c>
      <c r="D28" s="3">
        <f t="shared" ref="D28:D46" si="4">(IF(D$23="%w/w SAR",((D$24*10)*$B28),IF(D$23="%w/w DM",(((D$24*10)*($B$24/100))*$B28),IF(D$23="kg/t SAR",(D$24*$B28),IF(D$23="kg/t DM",((D$24*($B$24/100))*$B28),IF(D$23="mg/kg SAR",((D$24*0.001)*$B28),IF(D$23="mg/kg DM",(((D$24*0.001)*($B$24/100))*$B28),"0")))))))*2.291</f>
        <v>12.371399999999998</v>
      </c>
      <c r="E28" s="3">
        <f t="shared" ref="E28:E46" si="5">(IF(E$23="%w/w SAR",((E$24*10)*$B28),IF(E$23="%w/w DM",(((E$24*10)*($B$24/100))*$B28),IF(E$23="kg/t SAR",(E$24*$B28),IF(E$23="kg/t DM",((E$24*($B$24/100))*$B28),IF(E$23="mg/kg SAR",((E$24*0.001)*$B28),IF(E$23="mg/kg DM",(((E$24*0.001)*($B$24/100))*$B28),"0")))))))*1.205</f>
        <v>14.098500000000001</v>
      </c>
      <c r="F28" s="3">
        <f t="shared" ref="F28:F46" si="6">(IF(F$23="%w/w SAR",((F$24*10)*$B28),IF(F$23="%w/w DM",(((F$24*10)*($B$24/100))*$B28),IF(F$23="kg/t SAR",(F$24*$B28),IF(F$23="kg/t DM",((F$24*($B$24/100))*$B28),IF(F$23="mg/kg SAR",((F$24*0.001)*$B28),IF(F$23="mg/kg DM",(((F$24*0.001)*($B$24/100))*$B28),"0")))))))*1.658</f>
        <v>2.3875199999999999</v>
      </c>
      <c r="G28" s="3">
        <f t="shared" si="2"/>
        <v>0.03</v>
      </c>
      <c r="H28" s="3">
        <f t="shared" si="2"/>
        <v>0.03</v>
      </c>
      <c r="I28" s="3">
        <f t="shared" si="2"/>
        <v>0.03</v>
      </c>
      <c r="J28" s="3">
        <f t="shared" si="2"/>
        <v>3.0000000000000001E-3</v>
      </c>
      <c r="K28" s="3">
        <f t="shared" si="2"/>
        <v>0</v>
      </c>
      <c r="L28" s="3">
        <f t="shared" si="2"/>
        <v>0.03</v>
      </c>
      <c r="M28" s="3">
        <f t="shared" si="2"/>
        <v>0.03</v>
      </c>
      <c r="N28" s="3">
        <f t="shared" si="2"/>
        <v>0</v>
      </c>
      <c r="O28" s="3">
        <f t="shared" si="2"/>
        <v>0</v>
      </c>
      <c r="P28" s="3">
        <f t="shared" si="2"/>
        <v>10.799999999999999</v>
      </c>
      <c r="Q28" s="3">
        <f t="shared" ref="Q28:Q46" si="7">(IF(Q$23="%w/w SAR",((Q$24*10)*$B28),IF(Q$23="%w/w DM",(((Q$24*10)*($B$24/100))*$B28),IF(Q$23="kg/t SAR",(Q$24*$B28),IF(Q$23="kg/t DM",((Q$24*($B$24/100))*$B28),IF(Q$23="mg/kg SAR",((Q$24*0.001)*$B28),IF(Q$23="mg/kg DM",(((Q$24*0.001)*($B$24/100))*$B28),0)))))))*2.5</f>
        <v>6.3</v>
      </c>
      <c r="R28" s="3">
        <f t="shared" ref="R28:U46" si="8">IF(R$23="%w/w SAR",((R$24*10)*$B28),IF(R$23="%w/w DM",(((R$24*10)*($B$24/100))*$B28),IF(R$23="kg/t SAR",(R$24*$B28),IF(R$23="kg/t DM",((R$24*($B$24/100))*$B28),IF(R$23="mg/kg SAR",((R$24*0.001)*$B28),IF(R$23="mg/kg DM",(((R$24*0.001)*($B$24/100))*$B28),0))))))</f>
        <v>1.5E-3</v>
      </c>
      <c r="S28" s="3">
        <f t="shared" si="8"/>
        <v>1.5E-3</v>
      </c>
      <c r="T28" s="3">
        <f t="shared" si="8"/>
        <v>1.4999999999999999E-2</v>
      </c>
      <c r="U28" s="3">
        <f t="shared" si="8"/>
        <v>0.03</v>
      </c>
      <c r="V28" s="3" t="str">
        <f t="shared" ref="V28:V46" si="9">IF($V$24="",0,IF($V$24&gt;5000,"NOT OK","OK"))</f>
        <v>OK</v>
      </c>
      <c r="W28" s="3" t="str">
        <f t="shared" ref="W28:W46" si="10">IF($W$24="",0,IF($W$24&gt;4,"Not OK","OK"))</f>
        <v>OK</v>
      </c>
      <c r="AB28" s="16"/>
      <c r="AC28" s="16"/>
      <c r="AD28" s="16"/>
      <c r="AE28" s="16"/>
      <c r="AF28" s="16"/>
    </row>
    <row r="29" spans="1:32" s="20" customFormat="1" x14ac:dyDescent="0.4">
      <c r="A29" s="33">
        <f>E8</f>
        <v>3</v>
      </c>
      <c r="B29" s="39">
        <v>30</v>
      </c>
      <c r="C29" s="3">
        <f t="shared" si="3"/>
        <v>84.000000000000014</v>
      </c>
      <c r="D29" s="3">
        <f t="shared" si="4"/>
        <v>12.371399999999998</v>
      </c>
      <c r="E29" s="3">
        <f t="shared" si="5"/>
        <v>14.098500000000001</v>
      </c>
      <c r="F29" s="3">
        <f t="shared" si="6"/>
        <v>2.3875199999999999</v>
      </c>
      <c r="G29" s="3">
        <f t="shared" si="2"/>
        <v>0.03</v>
      </c>
      <c r="H29" s="3">
        <f t="shared" si="2"/>
        <v>0.03</v>
      </c>
      <c r="I29" s="3">
        <f t="shared" si="2"/>
        <v>0.03</v>
      </c>
      <c r="J29" s="3">
        <f t="shared" si="2"/>
        <v>3.0000000000000001E-3</v>
      </c>
      <c r="K29" s="3">
        <f t="shared" si="2"/>
        <v>0</v>
      </c>
      <c r="L29" s="3">
        <f t="shared" si="2"/>
        <v>0.03</v>
      </c>
      <c r="M29" s="3">
        <f t="shared" si="2"/>
        <v>0.03</v>
      </c>
      <c r="N29" s="3">
        <f t="shared" si="2"/>
        <v>0</v>
      </c>
      <c r="O29" s="3">
        <f t="shared" si="2"/>
        <v>0</v>
      </c>
      <c r="P29" s="3">
        <f t="shared" si="2"/>
        <v>10.799999999999999</v>
      </c>
      <c r="Q29" s="3">
        <f t="shared" si="7"/>
        <v>6.3</v>
      </c>
      <c r="R29" s="3">
        <f t="shared" si="8"/>
        <v>1.5E-3</v>
      </c>
      <c r="S29" s="3">
        <f t="shared" si="8"/>
        <v>1.5E-3</v>
      </c>
      <c r="T29" s="3">
        <f t="shared" si="8"/>
        <v>1.4999999999999999E-2</v>
      </c>
      <c r="U29" s="3">
        <f t="shared" si="8"/>
        <v>0.03</v>
      </c>
      <c r="V29" s="3" t="str">
        <f t="shared" si="9"/>
        <v>OK</v>
      </c>
      <c r="W29" s="3" t="str">
        <f t="shared" si="10"/>
        <v>OK</v>
      </c>
      <c r="AB29" s="16"/>
      <c r="AC29" s="16"/>
      <c r="AD29" s="16"/>
      <c r="AE29" s="16"/>
      <c r="AF29" s="16"/>
    </row>
    <row r="30" spans="1:32" s="20" customFormat="1" x14ac:dyDescent="0.4">
      <c r="A30" s="33">
        <f>F8</f>
        <v>5</v>
      </c>
      <c r="B30" s="39">
        <v>30</v>
      </c>
      <c r="C30" s="3">
        <f t="shared" si="3"/>
        <v>84.000000000000014</v>
      </c>
      <c r="D30" s="3">
        <f t="shared" si="4"/>
        <v>12.371399999999998</v>
      </c>
      <c r="E30" s="3">
        <f t="shared" si="5"/>
        <v>14.098500000000001</v>
      </c>
      <c r="F30" s="3">
        <f t="shared" si="6"/>
        <v>2.3875199999999999</v>
      </c>
      <c r="G30" s="3">
        <f t="shared" si="2"/>
        <v>0.03</v>
      </c>
      <c r="H30" s="3">
        <f t="shared" si="2"/>
        <v>0.03</v>
      </c>
      <c r="I30" s="3">
        <f t="shared" si="2"/>
        <v>0.03</v>
      </c>
      <c r="J30" s="3">
        <f t="shared" si="2"/>
        <v>3.0000000000000001E-3</v>
      </c>
      <c r="K30" s="3">
        <f t="shared" si="2"/>
        <v>0</v>
      </c>
      <c r="L30" s="3">
        <f t="shared" si="2"/>
        <v>0.03</v>
      </c>
      <c r="M30" s="3">
        <f t="shared" si="2"/>
        <v>0.03</v>
      </c>
      <c r="N30" s="3">
        <f t="shared" si="2"/>
        <v>0</v>
      </c>
      <c r="O30" s="3">
        <f t="shared" si="2"/>
        <v>0</v>
      </c>
      <c r="P30" s="3">
        <f t="shared" si="2"/>
        <v>10.799999999999999</v>
      </c>
      <c r="Q30" s="3">
        <f t="shared" si="7"/>
        <v>6.3</v>
      </c>
      <c r="R30" s="3">
        <f t="shared" si="8"/>
        <v>1.5E-3</v>
      </c>
      <c r="S30" s="3">
        <f t="shared" si="8"/>
        <v>1.5E-3</v>
      </c>
      <c r="T30" s="3">
        <f t="shared" si="8"/>
        <v>1.4999999999999999E-2</v>
      </c>
      <c r="U30" s="3">
        <f t="shared" si="8"/>
        <v>0.03</v>
      </c>
      <c r="V30" s="3" t="str">
        <f t="shared" si="9"/>
        <v>OK</v>
      </c>
      <c r="W30" s="3" t="str">
        <f t="shared" si="10"/>
        <v>OK</v>
      </c>
      <c r="AB30" s="16"/>
      <c r="AC30" s="16"/>
      <c r="AD30" s="16"/>
      <c r="AE30" s="16"/>
      <c r="AF30" s="16"/>
    </row>
    <row r="31" spans="1:32" s="20" customFormat="1" x14ac:dyDescent="0.4">
      <c r="A31" s="33">
        <f>G8</f>
        <v>6</v>
      </c>
      <c r="B31" s="39">
        <v>30</v>
      </c>
      <c r="C31" s="3">
        <f t="shared" si="3"/>
        <v>84.000000000000014</v>
      </c>
      <c r="D31" s="3">
        <f t="shared" si="4"/>
        <v>12.371399999999998</v>
      </c>
      <c r="E31" s="3">
        <f t="shared" si="5"/>
        <v>14.098500000000001</v>
      </c>
      <c r="F31" s="3">
        <f t="shared" si="6"/>
        <v>2.3875199999999999</v>
      </c>
      <c r="G31" s="3">
        <f t="shared" si="2"/>
        <v>0.03</v>
      </c>
      <c r="H31" s="3">
        <f t="shared" si="2"/>
        <v>0.03</v>
      </c>
      <c r="I31" s="3">
        <f t="shared" si="2"/>
        <v>0.03</v>
      </c>
      <c r="J31" s="3">
        <f t="shared" si="2"/>
        <v>3.0000000000000001E-3</v>
      </c>
      <c r="K31" s="3">
        <f t="shared" si="2"/>
        <v>0</v>
      </c>
      <c r="L31" s="3">
        <f t="shared" si="2"/>
        <v>0.03</v>
      </c>
      <c r="M31" s="3">
        <f t="shared" si="2"/>
        <v>0.03</v>
      </c>
      <c r="N31" s="3">
        <f t="shared" si="2"/>
        <v>0</v>
      </c>
      <c r="O31" s="3">
        <f t="shared" si="2"/>
        <v>0</v>
      </c>
      <c r="P31" s="3">
        <f t="shared" si="2"/>
        <v>10.799999999999999</v>
      </c>
      <c r="Q31" s="3">
        <f t="shared" si="7"/>
        <v>6.3</v>
      </c>
      <c r="R31" s="3">
        <f t="shared" si="8"/>
        <v>1.5E-3</v>
      </c>
      <c r="S31" s="3">
        <f t="shared" si="8"/>
        <v>1.5E-3</v>
      </c>
      <c r="T31" s="3">
        <f t="shared" si="8"/>
        <v>1.4999999999999999E-2</v>
      </c>
      <c r="U31" s="3">
        <f t="shared" si="8"/>
        <v>0.03</v>
      </c>
      <c r="V31" s="3" t="str">
        <f t="shared" si="9"/>
        <v>OK</v>
      </c>
      <c r="W31" s="3" t="str">
        <f t="shared" si="10"/>
        <v>OK</v>
      </c>
      <c r="AB31" s="16"/>
      <c r="AC31" s="16"/>
      <c r="AD31" s="16"/>
      <c r="AE31" s="16"/>
      <c r="AF31" s="16"/>
    </row>
    <row r="32" spans="1:32" s="20" customFormat="1" x14ac:dyDescent="0.4">
      <c r="A32" s="33">
        <f>H8</f>
        <v>7</v>
      </c>
      <c r="B32" s="39">
        <v>30</v>
      </c>
      <c r="C32" s="3">
        <f t="shared" si="3"/>
        <v>84.000000000000014</v>
      </c>
      <c r="D32" s="3">
        <f t="shared" si="4"/>
        <v>12.371399999999998</v>
      </c>
      <c r="E32" s="3">
        <f t="shared" si="5"/>
        <v>14.098500000000001</v>
      </c>
      <c r="F32" s="3">
        <f t="shared" si="6"/>
        <v>2.3875199999999999</v>
      </c>
      <c r="G32" s="3">
        <f t="shared" si="2"/>
        <v>0.03</v>
      </c>
      <c r="H32" s="3">
        <f t="shared" si="2"/>
        <v>0.03</v>
      </c>
      <c r="I32" s="3">
        <f t="shared" si="2"/>
        <v>0.03</v>
      </c>
      <c r="J32" s="3">
        <f t="shared" si="2"/>
        <v>3.0000000000000001E-3</v>
      </c>
      <c r="K32" s="3">
        <f t="shared" si="2"/>
        <v>0</v>
      </c>
      <c r="L32" s="3">
        <f t="shared" si="2"/>
        <v>0.03</v>
      </c>
      <c r="M32" s="3">
        <f t="shared" si="2"/>
        <v>0.03</v>
      </c>
      <c r="N32" s="3">
        <f t="shared" si="2"/>
        <v>0</v>
      </c>
      <c r="O32" s="3">
        <f t="shared" si="2"/>
        <v>0</v>
      </c>
      <c r="P32" s="3">
        <f t="shared" si="2"/>
        <v>10.799999999999999</v>
      </c>
      <c r="Q32" s="3">
        <f t="shared" si="7"/>
        <v>6.3</v>
      </c>
      <c r="R32" s="3">
        <f t="shared" si="8"/>
        <v>1.5E-3</v>
      </c>
      <c r="S32" s="3">
        <f t="shared" si="8"/>
        <v>1.5E-3</v>
      </c>
      <c r="T32" s="3">
        <f t="shared" si="8"/>
        <v>1.4999999999999999E-2</v>
      </c>
      <c r="U32" s="3">
        <f t="shared" si="8"/>
        <v>0.03</v>
      </c>
      <c r="V32" s="3" t="str">
        <f t="shared" si="9"/>
        <v>OK</v>
      </c>
      <c r="W32" s="3" t="str">
        <f t="shared" si="10"/>
        <v>OK</v>
      </c>
      <c r="AB32" s="16"/>
      <c r="AC32" s="16"/>
      <c r="AD32" s="16"/>
      <c r="AE32" s="16"/>
      <c r="AF32" s="16"/>
    </row>
    <row r="33" spans="1:32" s="20" customFormat="1" x14ac:dyDescent="0.4">
      <c r="A33" s="33">
        <f>I8</f>
        <v>8</v>
      </c>
      <c r="B33" s="39">
        <v>30</v>
      </c>
      <c r="C33" s="3">
        <f t="shared" si="3"/>
        <v>84.000000000000014</v>
      </c>
      <c r="D33" s="3">
        <f t="shared" si="4"/>
        <v>12.371399999999998</v>
      </c>
      <c r="E33" s="3">
        <f t="shared" si="5"/>
        <v>14.098500000000001</v>
      </c>
      <c r="F33" s="3">
        <f t="shared" si="6"/>
        <v>2.3875199999999999</v>
      </c>
      <c r="G33" s="3">
        <f t="shared" si="2"/>
        <v>0.03</v>
      </c>
      <c r="H33" s="3">
        <f t="shared" si="2"/>
        <v>0.03</v>
      </c>
      <c r="I33" s="3">
        <f t="shared" si="2"/>
        <v>0.03</v>
      </c>
      <c r="J33" s="3">
        <f t="shared" si="2"/>
        <v>3.0000000000000001E-3</v>
      </c>
      <c r="K33" s="3">
        <f t="shared" si="2"/>
        <v>0</v>
      </c>
      <c r="L33" s="3">
        <f t="shared" si="2"/>
        <v>0.03</v>
      </c>
      <c r="M33" s="3">
        <f t="shared" si="2"/>
        <v>0.03</v>
      </c>
      <c r="N33" s="3">
        <f t="shared" si="2"/>
        <v>0</v>
      </c>
      <c r="O33" s="3">
        <f t="shared" si="2"/>
        <v>0</v>
      </c>
      <c r="P33" s="3">
        <f t="shared" si="2"/>
        <v>10.799999999999999</v>
      </c>
      <c r="Q33" s="3">
        <f t="shared" si="7"/>
        <v>6.3</v>
      </c>
      <c r="R33" s="3">
        <f t="shared" si="8"/>
        <v>1.5E-3</v>
      </c>
      <c r="S33" s="3">
        <f t="shared" si="8"/>
        <v>1.5E-3</v>
      </c>
      <c r="T33" s="3">
        <f t="shared" si="8"/>
        <v>1.4999999999999999E-2</v>
      </c>
      <c r="U33" s="3">
        <f t="shared" si="8"/>
        <v>0.03</v>
      </c>
      <c r="V33" s="3" t="str">
        <f t="shared" si="9"/>
        <v>OK</v>
      </c>
      <c r="W33" s="3" t="str">
        <f t="shared" si="10"/>
        <v>OK</v>
      </c>
      <c r="AB33" s="16"/>
      <c r="AC33" s="16"/>
      <c r="AD33" s="16"/>
      <c r="AE33" s="16"/>
      <c r="AF33" s="16"/>
    </row>
    <row r="34" spans="1:32" s="20" customFormat="1" x14ac:dyDescent="0.4">
      <c r="A34" s="33">
        <f>J8</f>
        <v>9</v>
      </c>
      <c r="B34" s="39">
        <v>30</v>
      </c>
      <c r="C34" s="3">
        <f t="shared" si="3"/>
        <v>84.000000000000014</v>
      </c>
      <c r="D34" s="3">
        <f t="shared" si="4"/>
        <v>12.371399999999998</v>
      </c>
      <c r="E34" s="3">
        <f t="shared" si="5"/>
        <v>14.098500000000001</v>
      </c>
      <c r="F34" s="3">
        <f t="shared" si="6"/>
        <v>2.3875199999999999</v>
      </c>
      <c r="G34" s="3">
        <f t="shared" si="2"/>
        <v>0.03</v>
      </c>
      <c r="H34" s="3">
        <f t="shared" si="2"/>
        <v>0.03</v>
      </c>
      <c r="I34" s="3">
        <f t="shared" si="2"/>
        <v>0.03</v>
      </c>
      <c r="J34" s="3">
        <f t="shared" si="2"/>
        <v>3.0000000000000001E-3</v>
      </c>
      <c r="K34" s="3">
        <f t="shared" si="2"/>
        <v>0</v>
      </c>
      <c r="L34" s="3">
        <f t="shared" si="2"/>
        <v>0.03</v>
      </c>
      <c r="M34" s="3">
        <f t="shared" si="2"/>
        <v>0.03</v>
      </c>
      <c r="N34" s="3">
        <f t="shared" si="2"/>
        <v>0</v>
      </c>
      <c r="O34" s="3">
        <f t="shared" si="2"/>
        <v>0</v>
      </c>
      <c r="P34" s="3">
        <f t="shared" si="2"/>
        <v>10.799999999999999</v>
      </c>
      <c r="Q34" s="3">
        <f t="shared" si="7"/>
        <v>6.3</v>
      </c>
      <c r="R34" s="3">
        <f t="shared" si="8"/>
        <v>1.5E-3</v>
      </c>
      <c r="S34" s="3">
        <f t="shared" si="8"/>
        <v>1.5E-3</v>
      </c>
      <c r="T34" s="3">
        <f t="shared" si="8"/>
        <v>1.4999999999999999E-2</v>
      </c>
      <c r="U34" s="3">
        <f t="shared" si="8"/>
        <v>0.03</v>
      </c>
      <c r="V34" s="3" t="str">
        <f t="shared" si="9"/>
        <v>OK</v>
      </c>
      <c r="W34" s="3" t="str">
        <f t="shared" si="10"/>
        <v>OK</v>
      </c>
      <c r="AB34" s="16"/>
      <c r="AC34" s="16"/>
      <c r="AD34" s="16"/>
      <c r="AE34" s="16"/>
      <c r="AF34" s="16"/>
    </row>
    <row r="35" spans="1:32" s="20" customFormat="1" x14ac:dyDescent="0.4">
      <c r="A35" s="33">
        <f>K8</f>
        <v>10</v>
      </c>
      <c r="B35" s="39">
        <v>30</v>
      </c>
      <c r="C35" s="3">
        <f t="shared" si="3"/>
        <v>84.000000000000014</v>
      </c>
      <c r="D35" s="3">
        <f t="shared" si="4"/>
        <v>12.371399999999998</v>
      </c>
      <c r="E35" s="3">
        <f t="shared" si="5"/>
        <v>14.098500000000001</v>
      </c>
      <c r="F35" s="3">
        <f t="shared" si="6"/>
        <v>2.3875199999999999</v>
      </c>
      <c r="G35" s="3">
        <f t="shared" si="2"/>
        <v>0.03</v>
      </c>
      <c r="H35" s="3">
        <f t="shared" si="2"/>
        <v>0.03</v>
      </c>
      <c r="I35" s="3">
        <f t="shared" si="2"/>
        <v>0.03</v>
      </c>
      <c r="J35" s="3">
        <f t="shared" si="2"/>
        <v>3.0000000000000001E-3</v>
      </c>
      <c r="K35" s="3">
        <f t="shared" si="2"/>
        <v>0</v>
      </c>
      <c r="L35" s="3">
        <f t="shared" si="2"/>
        <v>0.03</v>
      </c>
      <c r="M35" s="3">
        <f t="shared" si="2"/>
        <v>0.03</v>
      </c>
      <c r="N35" s="3">
        <f t="shared" si="2"/>
        <v>0</v>
      </c>
      <c r="O35" s="3">
        <f t="shared" si="2"/>
        <v>0</v>
      </c>
      <c r="P35" s="3">
        <f t="shared" si="2"/>
        <v>10.799999999999999</v>
      </c>
      <c r="Q35" s="3">
        <f t="shared" si="7"/>
        <v>6.3</v>
      </c>
      <c r="R35" s="3">
        <f t="shared" si="8"/>
        <v>1.5E-3</v>
      </c>
      <c r="S35" s="3">
        <f t="shared" si="8"/>
        <v>1.5E-3</v>
      </c>
      <c r="T35" s="3">
        <f t="shared" si="8"/>
        <v>1.4999999999999999E-2</v>
      </c>
      <c r="U35" s="3">
        <f t="shared" si="8"/>
        <v>0.03</v>
      </c>
      <c r="V35" s="3" t="str">
        <f t="shared" si="9"/>
        <v>OK</v>
      </c>
      <c r="W35" s="3" t="str">
        <f t="shared" si="10"/>
        <v>OK</v>
      </c>
      <c r="AB35" s="16"/>
      <c r="AC35" s="16"/>
      <c r="AD35" s="16"/>
      <c r="AE35" s="16"/>
      <c r="AF35" s="16"/>
    </row>
    <row r="36" spans="1:32" s="20" customFormat="1" x14ac:dyDescent="0.4">
      <c r="A36" s="33">
        <f>L8</f>
        <v>11</v>
      </c>
      <c r="B36" s="39">
        <v>30</v>
      </c>
      <c r="C36" s="3">
        <f t="shared" si="3"/>
        <v>84.000000000000014</v>
      </c>
      <c r="D36" s="3">
        <f t="shared" si="4"/>
        <v>12.371399999999998</v>
      </c>
      <c r="E36" s="3">
        <f t="shared" si="5"/>
        <v>14.098500000000001</v>
      </c>
      <c r="F36" s="3">
        <f t="shared" si="6"/>
        <v>2.3875199999999999</v>
      </c>
      <c r="G36" s="3">
        <f t="shared" si="2"/>
        <v>0.03</v>
      </c>
      <c r="H36" s="3">
        <f t="shared" si="2"/>
        <v>0.03</v>
      </c>
      <c r="I36" s="3">
        <f t="shared" si="2"/>
        <v>0.03</v>
      </c>
      <c r="J36" s="3">
        <f t="shared" si="2"/>
        <v>3.0000000000000001E-3</v>
      </c>
      <c r="K36" s="3">
        <f t="shared" si="2"/>
        <v>0</v>
      </c>
      <c r="L36" s="3">
        <f t="shared" si="2"/>
        <v>0.03</v>
      </c>
      <c r="M36" s="3">
        <f t="shared" si="2"/>
        <v>0.03</v>
      </c>
      <c r="N36" s="3">
        <f t="shared" si="2"/>
        <v>0</v>
      </c>
      <c r="O36" s="3">
        <f t="shared" si="2"/>
        <v>0</v>
      </c>
      <c r="P36" s="3">
        <f t="shared" si="2"/>
        <v>10.799999999999999</v>
      </c>
      <c r="Q36" s="3">
        <f t="shared" si="7"/>
        <v>6.3</v>
      </c>
      <c r="R36" s="3">
        <f t="shared" si="8"/>
        <v>1.5E-3</v>
      </c>
      <c r="S36" s="3">
        <f t="shared" si="8"/>
        <v>1.5E-3</v>
      </c>
      <c r="T36" s="3">
        <f t="shared" si="8"/>
        <v>1.4999999999999999E-2</v>
      </c>
      <c r="U36" s="3">
        <f t="shared" si="8"/>
        <v>0.03</v>
      </c>
      <c r="V36" s="3" t="str">
        <f t="shared" si="9"/>
        <v>OK</v>
      </c>
      <c r="W36" s="3" t="str">
        <f t="shared" si="10"/>
        <v>OK</v>
      </c>
      <c r="AB36" s="16"/>
      <c r="AC36" s="16"/>
      <c r="AD36" s="16"/>
      <c r="AE36" s="16"/>
      <c r="AF36" s="16"/>
    </row>
    <row r="37" spans="1:32" s="20" customFormat="1" x14ac:dyDescent="0.4">
      <c r="A37" s="33">
        <f>M8</f>
        <v>12</v>
      </c>
      <c r="B37" s="39">
        <v>30</v>
      </c>
      <c r="C37" s="3">
        <f t="shared" si="3"/>
        <v>84.000000000000014</v>
      </c>
      <c r="D37" s="3">
        <f t="shared" si="4"/>
        <v>12.371399999999998</v>
      </c>
      <c r="E37" s="3">
        <f t="shared" si="5"/>
        <v>14.098500000000001</v>
      </c>
      <c r="F37" s="3">
        <f t="shared" si="6"/>
        <v>2.3875199999999999</v>
      </c>
      <c r="G37" s="3">
        <f t="shared" si="2"/>
        <v>0.03</v>
      </c>
      <c r="H37" s="3">
        <f t="shared" si="2"/>
        <v>0.03</v>
      </c>
      <c r="I37" s="3">
        <f t="shared" si="2"/>
        <v>0.03</v>
      </c>
      <c r="J37" s="3">
        <f t="shared" si="2"/>
        <v>3.0000000000000001E-3</v>
      </c>
      <c r="K37" s="3">
        <f t="shared" si="2"/>
        <v>0</v>
      </c>
      <c r="L37" s="3">
        <f t="shared" si="2"/>
        <v>0.03</v>
      </c>
      <c r="M37" s="3">
        <f t="shared" si="2"/>
        <v>0.03</v>
      </c>
      <c r="N37" s="3">
        <f t="shared" si="2"/>
        <v>0</v>
      </c>
      <c r="O37" s="3">
        <f t="shared" si="2"/>
        <v>0</v>
      </c>
      <c r="P37" s="3">
        <f t="shared" si="2"/>
        <v>10.799999999999999</v>
      </c>
      <c r="Q37" s="3">
        <f t="shared" si="7"/>
        <v>6.3</v>
      </c>
      <c r="R37" s="3">
        <f t="shared" si="8"/>
        <v>1.5E-3</v>
      </c>
      <c r="S37" s="3">
        <f t="shared" si="8"/>
        <v>1.5E-3</v>
      </c>
      <c r="T37" s="3">
        <f t="shared" si="8"/>
        <v>1.4999999999999999E-2</v>
      </c>
      <c r="U37" s="3">
        <f t="shared" si="8"/>
        <v>0.03</v>
      </c>
      <c r="V37" s="3" t="str">
        <f t="shared" si="9"/>
        <v>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H4" sqref="H4:J4"/>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5" t="s">
        <v>43</v>
      </c>
      <c r="B1" s="85"/>
      <c r="C1" s="98" t="str">
        <f>'Sun Valley'!C1:E1</f>
        <v>PAN-004575</v>
      </c>
      <c r="D1" s="98"/>
      <c r="E1" s="98"/>
      <c r="F1" s="85" t="s">
        <v>47</v>
      </c>
      <c r="G1" s="85"/>
      <c r="H1" s="99">
        <f>'Sun Valley'!H1:J1</f>
        <v>49.68</v>
      </c>
      <c r="I1" s="99"/>
      <c r="J1" s="99"/>
      <c r="AB1" s="45"/>
      <c r="AC1" s="45"/>
      <c r="AD1" s="45"/>
      <c r="AE1" s="45" t="s">
        <v>91</v>
      </c>
      <c r="AF1" s="45" t="s">
        <v>92</v>
      </c>
    </row>
    <row r="2" spans="1:32" ht="14.15" x14ac:dyDescent="0.35">
      <c r="A2" s="85" t="s">
        <v>106</v>
      </c>
      <c r="B2" s="85"/>
      <c r="C2" s="100" t="str">
        <f>'Sun Valley'!C2:E2</f>
        <v>BB3205KS</v>
      </c>
      <c r="D2" s="98"/>
      <c r="E2" s="98"/>
      <c r="F2" s="85" t="s">
        <v>52</v>
      </c>
      <c r="G2" s="85"/>
      <c r="H2" s="88" t="s">
        <v>124</v>
      </c>
      <c r="I2" s="88"/>
      <c r="J2" s="88"/>
      <c r="AB2" s="46" t="s">
        <v>61</v>
      </c>
      <c r="AC2" s="46" t="s">
        <v>80</v>
      </c>
      <c r="AD2" s="45" t="s">
        <v>88</v>
      </c>
      <c r="AE2" s="45" t="s">
        <v>73</v>
      </c>
      <c r="AF2" s="45">
        <v>8.4</v>
      </c>
    </row>
    <row r="3" spans="1:32" ht="14.15" x14ac:dyDescent="0.35">
      <c r="A3" s="96" t="s">
        <v>44</v>
      </c>
      <c r="B3" s="97"/>
      <c r="C3" s="99" t="str">
        <f>'Sun Valley'!C3:E3</f>
        <v>Whites Recycling Ltd</v>
      </c>
      <c r="D3" s="99"/>
      <c r="E3" s="99"/>
      <c r="F3" s="85" t="s">
        <v>107</v>
      </c>
      <c r="G3" s="85"/>
      <c r="H3" s="88" t="s">
        <v>89</v>
      </c>
      <c r="I3" s="88"/>
      <c r="J3" s="88"/>
      <c r="AB3" s="46" t="s">
        <v>62</v>
      </c>
      <c r="AC3" s="46" t="s">
        <v>81</v>
      </c>
      <c r="AD3" s="45" t="s">
        <v>89</v>
      </c>
      <c r="AE3" s="45" t="s">
        <v>74</v>
      </c>
      <c r="AF3" s="45">
        <v>8.6</v>
      </c>
    </row>
    <row r="4" spans="1:32" ht="14.15" x14ac:dyDescent="0.35">
      <c r="A4" s="85" t="s">
        <v>0</v>
      </c>
      <c r="B4" s="85"/>
      <c r="C4" s="99" t="str">
        <f>'Sun Valley'!C4:E4</f>
        <v>Little Llan-Llywydd Farm, Cross Ash, Abergavenny</v>
      </c>
      <c r="D4" s="99"/>
      <c r="E4" s="99"/>
      <c r="F4" s="87" t="s">
        <v>1</v>
      </c>
      <c r="G4" s="87"/>
      <c r="H4" s="88" t="s">
        <v>125</v>
      </c>
      <c r="I4" s="88"/>
      <c r="J4" s="88"/>
      <c r="AB4" s="46" t="s">
        <v>57</v>
      </c>
      <c r="AC4" s="47" t="s">
        <v>82</v>
      </c>
      <c r="AD4" s="45" t="s">
        <v>90</v>
      </c>
      <c r="AE4" s="45" t="s">
        <v>75</v>
      </c>
      <c r="AF4" s="45">
        <v>8.8000000000000007</v>
      </c>
    </row>
    <row r="5" spans="1:32" ht="14.15" x14ac:dyDescent="0.35">
      <c r="A5" s="85" t="s">
        <v>51</v>
      </c>
      <c r="B5" s="85"/>
      <c r="C5" s="99" t="str">
        <f>'Sun Valley'!C5:E5</f>
        <v>Rohini Sawant</v>
      </c>
      <c r="D5" s="99"/>
      <c r="E5" s="99"/>
      <c r="F5" s="85" t="s">
        <v>45</v>
      </c>
      <c r="G5" s="85"/>
      <c r="H5" s="88">
        <v>4.53</v>
      </c>
      <c r="I5" s="88"/>
      <c r="J5" s="88"/>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5" t="s">
        <v>2</v>
      </c>
      <c r="B8" s="85"/>
      <c r="C8" s="56">
        <f>'Sun Valley'!C8</f>
        <v>1</v>
      </c>
      <c r="D8" s="56">
        <f>'Sun Valley'!D8</f>
        <v>2</v>
      </c>
      <c r="E8" s="56">
        <f>'Sun Valley'!E8</f>
        <v>3</v>
      </c>
      <c r="F8" s="56">
        <f>'Sun Valley'!F8</f>
        <v>5</v>
      </c>
      <c r="G8" s="56">
        <f>'Sun Valley'!G8</f>
        <v>6</v>
      </c>
      <c r="H8" s="56">
        <f>'Sun Valley'!H8</f>
        <v>7</v>
      </c>
      <c r="I8" s="56">
        <f>'Sun Valley'!I8</f>
        <v>8</v>
      </c>
      <c r="J8" s="56">
        <f>'Sun Valley'!J8</f>
        <v>9</v>
      </c>
      <c r="K8" s="56">
        <f>'Sun Valley'!K8</f>
        <v>10</v>
      </c>
      <c r="L8" s="56">
        <f>'Sun Valley'!L8</f>
        <v>11</v>
      </c>
      <c r="M8" s="56">
        <f>'Sun Valley'!M8</f>
        <v>12</v>
      </c>
      <c r="N8" s="56">
        <f>'Sun Valley'!N8</f>
        <v>0</v>
      </c>
      <c r="O8" s="56">
        <f>'Sun Valley'!O8</f>
        <v>0</v>
      </c>
      <c r="P8" s="56">
        <f>'Sun Valley'!P8</f>
        <v>0</v>
      </c>
      <c r="Q8" s="56">
        <f>'Sun Valley'!Q8</f>
        <v>0</v>
      </c>
      <c r="R8" s="56">
        <f>'Sun Valley'!R8</f>
        <v>0</v>
      </c>
      <c r="S8" s="56">
        <f>'Sun Valley'!S8</f>
        <v>0</v>
      </c>
      <c r="T8" s="56">
        <f>'Sun Valley'!T8</f>
        <v>0</v>
      </c>
      <c r="U8" s="56">
        <f>'Sun Valley'!U8</f>
        <v>0</v>
      </c>
      <c r="V8" s="56">
        <f>'Sun Valley'!V8</f>
        <v>0</v>
      </c>
      <c r="AB8" s="52"/>
      <c r="AC8" s="51"/>
      <c r="AD8" s="45"/>
      <c r="AE8" s="45" t="s">
        <v>98</v>
      </c>
      <c r="AF8" s="45">
        <v>2.1</v>
      </c>
    </row>
    <row r="9" spans="1:32" ht="14.15" x14ac:dyDescent="0.35">
      <c r="A9" s="85" t="s">
        <v>3</v>
      </c>
      <c r="B9" s="85"/>
      <c r="C9" s="56" t="str">
        <f>'Sun Valley'!C9</f>
        <v>M</v>
      </c>
      <c r="D9" s="56" t="str">
        <f>'Sun Valley'!D9</f>
        <v>M</v>
      </c>
      <c r="E9" s="56" t="str">
        <f>'Sun Valley'!E9</f>
        <v>M</v>
      </c>
      <c r="F9" s="56" t="str">
        <f>'Sun Valley'!F9</f>
        <v>M</v>
      </c>
      <c r="G9" s="56">
        <f>'Sun Valley'!G9</f>
        <v>1</v>
      </c>
      <c r="H9" s="56" t="str">
        <f>'Sun Valley'!H9</f>
        <v>M</v>
      </c>
      <c r="I9" s="56" t="str">
        <f>'Sun Valley'!I9</f>
        <v>M</v>
      </c>
      <c r="J9" s="56" t="str">
        <f>'Sun Valley'!J9</f>
        <v>M</v>
      </c>
      <c r="K9" s="56">
        <f>'Sun Valley'!K9</f>
        <v>1</v>
      </c>
      <c r="L9" s="56" t="str">
        <f>'Sun Valley'!L9</f>
        <v>M</v>
      </c>
      <c r="M9" s="56" t="str">
        <f>'Sun Valley'!M9</f>
        <v>M</v>
      </c>
      <c r="N9" s="56">
        <f>'Sun Valley'!N9</f>
        <v>0</v>
      </c>
      <c r="O9" s="56">
        <f>'Sun Valley'!O9</f>
        <v>0</v>
      </c>
      <c r="P9" s="56">
        <f>'Sun Valley'!P9</f>
        <v>0</v>
      </c>
      <c r="Q9" s="56">
        <f>'Sun Valley'!Q9</f>
        <v>0</v>
      </c>
      <c r="R9" s="56">
        <f>'Sun Valley'!R9</f>
        <v>0</v>
      </c>
      <c r="S9" s="56">
        <f>'Sun Valley'!S9</f>
        <v>0</v>
      </c>
      <c r="T9" s="56">
        <f>'Sun Valley'!T9</f>
        <v>0</v>
      </c>
      <c r="U9" s="56">
        <f>'Sun Valley'!U9</f>
        <v>0</v>
      </c>
      <c r="V9" s="56">
        <f>'Sun Valley'!V9</f>
        <v>0</v>
      </c>
      <c r="AB9" s="46"/>
      <c r="AC9" s="51"/>
      <c r="AD9" s="45"/>
      <c r="AE9" s="45" t="s">
        <v>77</v>
      </c>
      <c r="AF9" s="45">
        <v>5.9</v>
      </c>
    </row>
    <row r="10" spans="1:32" ht="14.15" x14ac:dyDescent="0.35">
      <c r="A10" s="85" t="s">
        <v>4</v>
      </c>
      <c r="B10" s="85"/>
      <c r="C10" s="56">
        <f>'Sun Valley'!C10</f>
        <v>5.46</v>
      </c>
      <c r="D10" s="56">
        <f>'Sun Valley'!D10</f>
        <v>5.36</v>
      </c>
      <c r="E10" s="56">
        <f>'Sun Valley'!E10</f>
        <v>5.18</v>
      </c>
      <c r="F10" s="56">
        <f>'Sun Valley'!F10</f>
        <v>5.54</v>
      </c>
      <c r="G10" s="56">
        <f>'Sun Valley'!G10</f>
        <v>5.51</v>
      </c>
      <c r="H10" s="56">
        <f>'Sun Valley'!H10</f>
        <v>5.54</v>
      </c>
      <c r="I10" s="56">
        <f>'Sun Valley'!I10</f>
        <v>5.63</v>
      </c>
      <c r="J10" s="56">
        <f>'Sun Valley'!J10</f>
        <v>5.61</v>
      </c>
      <c r="K10" s="56">
        <f>'Sun Valley'!K10</f>
        <v>5.58</v>
      </c>
      <c r="L10" s="56">
        <f>'Sun Valley'!L10</f>
        <v>5.65</v>
      </c>
      <c r="M10" s="56">
        <f>'Sun Valley'!M10</f>
        <v>5.66</v>
      </c>
      <c r="N10" s="56">
        <f>'Sun Valley'!N10</f>
        <v>0</v>
      </c>
      <c r="O10" s="56">
        <f>'Sun Valley'!O10</f>
        <v>0</v>
      </c>
      <c r="P10" s="56">
        <f>'Sun Valley'!P10</f>
        <v>0</v>
      </c>
      <c r="Q10" s="56">
        <f>'Sun Valley'!Q10</f>
        <v>0</v>
      </c>
      <c r="R10" s="56">
        <f>'Sun Valley'!R10</f>
        <v>0</v>
      </c>
      <c r="S10" s="56">
        <f>'Sun Valley'!S10</f>
        <v>0</v>
      </c>
      <c r="T10" s="56">
        <f>'Sun Valley'!T10</f>
        <v>0</v>
      </c>
      <c r="U10" s="56">
        <f>'Sun Valley'!U10</f>
        <v>0</v>
      </c>
      <c r="V10" s="56">
        <f>'Sun Valley'!V10</f>
        <v>0</v>
      </c>
      <c r="AB10" s="46"/>
      <c r="AC10" s="51"/>
      <c r="AD10" s="45"/>
      <c r="AE10" s="45" t="s">
        <v>78</v>
      </c>
      <c r="AF10" s="45">
        <v>1.4</v>
      </c>
    </row>
    <row r="11" spans="1:32" x14ac:dyDescent="0.4">
      <c r="A11" s="85" t="s">
        <v>5</v>
      </c>
      <c r="B11" s="85"/>
      <c r="C11" s="56">
        <f>'Sun Valley'!C11</f>
        <v>0</v>
      </c>
      <c r="D11" s="56">
        <f>'Sun Valley'!D11</f>
        <v>0</v>
      </c>
      <c r="E11" s="56">
        <f>'Sun Valley'!E11</f>
        <v>0</v>
      </c>
      <c r="F11" s="56">
        <f>'Sun Valley'!F11</f>
        <v>0</v>
      </c>
      <c r="G11" s="56">
        <f>'Sun Valley'!G11</f>
        <v>0</v>
      </c>
      <c r="H11" s="56">
        <f>'Sun Valley'!H11</f>
        <v>0</v>
      </c>
      <c r="I11" s="56">
        <f>'Sun Valley'!I11</f>
        <v>0</v>
      </c>
      <c r="J11" s="56">
        <f>'Sun Valley'!J11</f>
        <v>0</v>
      </c>
      <c r="K11" s="56">
        <f>'Sun Valley'!K11</f>
        <v>0</v>
      </c>
      <c r="L11" s="56">
        <f>'Sun Valley'!L11</f>
        <v>0</v>
      </c>
      <c r="M11" s="56">
        <f>'Sun Valley'!M11</f>
        <v>0</v>
      </c>
      <c r="N11" s="56">
        <f>'Sun Valley'!N11</f>
        <v>0</v>
      </c>
      <c r="O11" s="56">
        <f>'Sun Valley'!O11</f>
        <v>0</v>
      </c>
      <c r="P11" s="56">
        <f>'Sun Valley'!P11</f>
        <v>0</v>
      </c>
      <c r="Q11" s="56">
        <f>'Sun Valley'!Q11</f>
        <v>0</v>
      </c>
      <c r="R11" s="56">
        <f>'Sun Valley'!R11</f>
        <v>0</v>
      </c>
      <c r="S11" s="56">
        <f>'Sun Valley'!S11</f>
        <v>0</v>
      </c>
      <c r="T11" s="56">
        <f>'Sun Valley'!T11</f>
        <v>0</v>
      </c>
      <c r="U11" s="56">
        <f>'Sun Valley'!U11</f>
        <v>0</v>
      </c>
      <c r="V11" s="56">
        <f>'Sun Valley'!V11</f>
        <v>0</v>
      </c>
      <c r="AB11" s="12"/>
      <c r="AC11" s="12"/>
      <c r="AD11" s="12"/>
      <c r="AE11" s="12"/>
      <c r="AF11" s="12"/>
    </row>
    <row r="12" spans="1:32" ht="14.15" x14ac:dyDescent="0.35">
      <c r="A12" s="85" t="s">
        <v>6</v>
      </c>
      <c r="B12" s="85"/>
      <c r="C12" s="56">
        <f>'Sun Valley'!C12</f>
        <v>0</v>
      </c>
      <c r="D12" s="56">
        <f>'Sun Valley'!D12</f>
        <v>0</v>
      </c>
      <c r="E12" s="56">
        <f>'Sun Valley'!E12</f>
        <v>0</v>
      </c>
      <c r="F12" s="56">
        <f>'Sun Valley'!F12</f>
        <v>0</v>
      </c>
      <c r="G12" s="56">
        <f>'Sun Valley'!G12</f>
        <v>0</v>
      </c>
      <c r="H12" s="56">
        <f>'Sun Valley'!H12</f>
        <v>0</v>
      </c>
      <c r="I12" s="56">
        <f>'Sun Valley'!I12</f>
        <v>0</v>
      </c>
      <c r="J12" s="56">
        <f>'Sun Valley'!J12</f>
        <v>0</v>
      </c>
      <c r="K12" s="56">
        <f>'Sun Valley'!K12</f>
        <v>0</v>
      </c>
      <c r="L12" s="56">
        <f>'Sun Valley'!L12</f>
        <v>0</v>
      </c>
      <c r="M12" s="56">
        <f>'Sun Valley'!M12</f>
        <v>0</v>
      </c>
      <c r="N12" s="56">
        <f>'Sun Valley'!N12</f>
        <v>0</v>
      </c>
      <c r="O12" s="56">
        <f>'Sun Valley'!O12</f>
        <v>0</v>
      </c>
      <c r="P12" s="56">
        <f>'Sun Valley'!P12</f>
        <v>0</v>
      </c>
      <c r="Q12" s="56">
        <f>'Sun Valley'!Q12</f>
        <v>0</v>
      </c>
      <c r="R12" s="56">
        <f>'Sun Valley'!R12</f>
        <v>0</v>
      </c>
      <c r="S12" s="56">
        <f>'Sun Valley'!S12</f>
        <v>0</v>
      </c>
      <c r="T12" s="56">
        <f>'Sun Valley'!T12</f>
        <v>0</v>
      </c>
      <c r="U12" s="56">
        <f>'Sun Valley'!U12</f>
        <v>0</v>
      </c>
      <c r="V12" s="56">
        <f>'Sun Valley'!V12</f>
        <v>0</v>
      </c>
      <c r="AB12" s="46"/>
      <c r="AC12" s="51"/>
      <c r="AD12" s="45"/>
      <c r="AE12" s="45"/>
      <c r="AF12" s="45"/>
    </row>
    <row r="13" spans="1:32" ht="14.15" x14ac:dyDescent="0.35">
      <c r="A13" s="85" t="s">
        <v>7</v>
      </c>
      <c r="B13" s="85"/>
      <c r="C13" s="56">
        <f>'Sun Valley'!C13</f>
        <v>2</v>
      </c>
      <c r="D13" s="56">
        <f>'Sun Valley'!D13</f>
        <v>2</v>
      </c>
      <c r="E13" s="56">
        <f>'Sun Valley'!E13</f>
        <v>2</v>
      </c>
      <c r="F13" s="56">
        <f>'Sun Valley'!F13</f>
        <v>2</v>
      </c>
      <c r="G13" s="56">
        <f>'Sun Valley'!G13</f>
        <v>2</v>
      </c>
      <c r="H13" s="56">
        <f>'Sun Valley'!H13</f>
        <v>2</v>
      </c>
      <c r="I13" s="56">
        <f>'Sun Valley'!I13</f>
        <v>2</v>
      </c>
      <c r="J13" s="56">
        <f>'Sun Valley'!J13</f>
        <v>2</v>
      </c>
      <c r="K13" s="56">
        <f>'Sun Valley'!K13</f>
        <v>2</v>
      </c>
      <c r="L13" s="56">
        <f>'Sun Valley'!L13</f>
        <v>2</v>
      </c>
      <c r="M13" s="56">
        <f>'Sun Valley'!M13</f>
        <v>2</v>
      </c>
      <c r="N13" s="56">
        <f>'Sun Valley'!N13</f>
        <v>0</v>
      </c>
      <c r="O13" s="56">
        <f>'Sun Valley'!O13</f>
        <v>0</v>
      </c>
      <c r="P13" s="56">
        <f>'Sun Valley'!P13</f>
        <v>0</v>
      </c>
      <c r="Q13" s="56">
        <f>'Sun Valley'!Q13</f>
        <v>0</v>
      </c>
      <c r="R13" s="56">
        <f>'Sun Valley'!R13</f>
        <v>0</v>
      </c>
      <c r="S13" s="56">
        <f>'Sun Valley'!S13</f>
        <v>0</v>
      </c>
      <c r="T13" s="56">
        <f>'Sun Valley'!T13</f>
        <v>0</v>
      </c>
      <c r="U13" s="56">
        <f>'Sun Valley'!U13</f>
        <v>0</v>
      </c>
      <c r="V13" s="56">
        <f>'Sun Valley'!V13</f>
        <v>0</v>
      </c>
      <c r="AB13" s="46"/>
      <c r="AC13" s="51"/>
      <c r="AD13" s="45"/>
      <c r="AE13" s="45"/>
      <c r="AF13" s="45"/>
    </row>
    <row r="14" spans="1:32" x14ac:dyDescent="0.4">
      <c r="A14" s="95" t="s">
        <v>8</v>
      </c>
      <c r="B14" s="95"/>
      <c r="C14" s="57" t="str">
        <f>'Sun Valley'!C14</f>
        <v>Grass Silage (25% DM)</v>
      </c>
      <c r="D14" s="57" t="str">
        <f>'Sun Valley'!D14</f>
        <v>Grass Silage (25% DM)</v>
      </c>
      <c r="E14" s="57" t="str">
        <f>'Sun Valley'!E14</f>
        <v>Grass Silage (25% DM)</v>
      </c>
      <c r="F14" s="57" t="str">
        <f>'Sun Valley'!F14</f>
        <v>Grass Silage (25% DM)</v>
      </c>
      <c r="G14" s="57" t="str">
        <f>'Sun Valley'!G14</f>
        <v>Grass Silage (25% DM)</v>
      </c>
      <c r="H14" s="57" t="str">
        <f>'Sun Valley'!H14</f>
        <v>Maize</v>
      </c>
      <c r="I14" s="57" t="str">
        <f>'Sun Valley'!I14</f>
        <v>Grass Silage (25% DM)</v>
      </c>
      <c r="J14" s="57" t="str">
        <f>'Sun Valley'!J14</f>
        <v>Grass Silage (25% DM)</v>
      </c>
      <c r="K14" s="57" t="str">
        <f>'Sun Valley'!K14</f>
        <v>Spring wheat/barley</v>
      </c>
      <c r="L14" s="57" t="str">
        <f>'Sun Valley'!L14</f>
        <v>Grass Silage (25% DM)</v>
      </c>
      <c r="M14" s="57" t="str">
        <f>'Sun Valley'!M14</f>
        <v>Grass Silage (25% DM)</v>
      </c>
      <c r="N14" s="57">
        <f>'Sun Valley'!N14</f>
        <v>0</v>
      </c>
      <c r="O14" s="57">
        <f>'Sun Valley'!O14</f>
        <v>0</v>
      </c>
      <c r="P14" s="57">
        <f>'Sun Valley'!P14</f>
        <v>0</v>
      </c>
      <c r="Q14" s="57">
        <f>'Sun Valley'!Q14</f>
        <v>0</v>
      </c>
      <c r="R14" s="57">
        <f>'Sun Valley'!R14</f>
        <v>0</v>
      </c>
      <c r="S14" s="57">
        <f>'Sun Valley'!S14</f>
        <v>0</v>
      </c>
      <c r="T14" s="57">
        <f>'Sun Valley'!T14</f>
        <v>0</v>
      </c>
      <c r="U14" s="57">
        <f>'Sun Valley'!U14</f>
        <v>0</v>
      </c>
      <c r="V14" s="57">
        <f>'Sun Valley'!V14</f>
        <v>0</v>
      </c>
    </row>
    <row r="15" spans="1:32" x14ac:dyDescent="0.4">
      <c r="A15" s="87" t="s">
        <v>9</v>
      </c>
      <c r="B15" s="87"/>
      <c r="C15" s="56">
        <f>'Sun Valley'!C15</f>
        <v>40</v>
      </c>
      <c r="D15" s="56">
        <f>'Sun Valley'!D15</f>
        <v>40</v>
      </c>
      <c r="E15" s="56">
        <f>'Sun Valley'!E15</f>
        <v>40</v>
      </c>
      <c r="F15" s="56">
        <f>'Sun Valley'!F15</f>
        <v>40</v>
      </c>
      <c r="G15" s="56">
        <f>'Sun Valley'!G15</f>
        <v>40</v>
      </c>
      <c r="H15" s="56">
        <f>'Sun Valley'!H15</f>
        <v>40</v>
      </c>
      <c r="I15" s="56">
        <f>'Sun Valley'!I15</f>
        <v>40</v>
      </c>
      <c r="J15" s="56">
        <f>'Sun Valley'!J15</f>
        <v>40</v>
      </c>
      <c r="K15" s="56">
        <f>'Sun Valley'!K15</f>
        <v>6</v>
      </c>
      <c r="L15" s="56">
        <f>'Sun Valley'!L15</f>
        <v>40</v>
      </c>
      <c r="M15" s="56">
        <f>'Sun Valley'!M15</f>
        <v>40</v>
      </c>
      <c r="N15" s="56">
        <f>'Sun Valley'!N15</f>
        <v>0</v>
      </c>
      <c r="O15" s="56">
        <f>'Sun Valley'!O15</f>
        <v>0</v>
      </c>
      <c r="P15" s="56">
        <f>'Sun Valley'!P15</f>
        <v>0</v>
      </c>
      <c r="Q15" s="56">
        <f>'Sun Valley'!Q15</f>
        <v>0</v>
      </c>
      <c r="R15" s="56">
        <f>'Sun Valley'!R15</f>
        <v>0</v>
      </c>
      <c r="S15" s="56">
        <f>'Sun Valley'!S15</f>
        <v>0</v>
      </c>
      <c r="T15" s="56">
        <f>'Sun Valley'!T15</f>
        <v>0</v>
      </c>
      <c r="U15" s="56">
        <f>'Sun Valley'!U15</f>
        <v>0</v>
      </c>
      <c r="V15" s="56">
        <f>'Sun Valley'!V15</f>
        <v>0</v>
      </c>
    </row>
    <row r="16" spans="1:32" x14ac:dyDescent="0.4">
      <c r="A16" s="95" t="s">
        <v>46</v>
      </c>
      <c r="B16" s="95"/>
      <c r="C16" s="57" t="str">
        <f>'Sun Valley'!C16</f>
        <v>Medium/Clay</v>
      </c>
      <c r="D16" s="57" t="str">
        <f>'Sun Valley'!D16</f>
        <v>Medium/Clay</v>
      </c>
      <c r="E16" s="57" t="str">
        <f>'Sun Valley'!E16</f>
        <v>Medium/Clay</v>
      </c>
      <c r="F16" s="57" t="str">
        <f>'Sun Valley'!F16</f>
        <v>Medium/Clay</v>
      </c>
      <c r="G16" s="57" t="str">
        <f>'Sun Valley'!G16</f>
        <v>Medium/Clay</v>
      </c>
      <c r="H16" s="57" t="str">
        <f>'Sun Valley'!H16</f>
        <v>Medium/Clay</v>
      </c>
      <c r="I16" s="57" t="str">
        <f>'Sun Valley'!I16</f>
        <v>Medium/Clay</v>
      </c>
      <c r="J16" s="57" t="str">
        <f>'Sun Valley'!J16</f>
        <v>Medium/Clay</v>
      </c>
      <c r="K16" s="57" t="str">
        <f>'Sun Valley'!K16</f>
        <v>Medium/Clay</v>
      </c>
      <c r="L16" s="57" t="str">
        <f>'Sun Valley'!L16</f>
        <v>Medium/Clay</v>
      </c>
      <c r="M16" s="57" t="str">
        <f>'Sun Valley'!M16</f>
        <v>Medium/Clay</v>
      </c>
      <c r="N16" s="57">
        <f>'Sun Valley'!N16</f>
        <v>0</v>
      </c>
      <c r="O16" s="57">
        <f>'Sun Valley'!O16</f>
        <v>0</v>
      </c>
      <c r="P16" s="57">
        <f>'Sun Valley'!P16</f>
        <v>0</v>
      </c>
      <c r="Q16" s="57">
        <f>'Sun Valley'!Q16</f>
        <v>0</v>
      </c>
      <c r="R16" s="57">
        <f>'Sun Valley'!R16</f>
        <v>0</v>
      </c>
      <c r="S16" s="57">
        <f>'Sun Valley'!S16</f>
        <v>0</v>
      </c>
      <c r="T16" s="57">
        <f>'Sun Valley'!T16</f>
        <v>0</v>
      </c>
      <c r="U16" s="57">
        <f>'Sun Valley'!U16</f>
        <v>0</v>
      </c>
      <c r="V16" s="57">
        <f>'Sun Valley'!V16</f>
        <v>0</v>
      </c>
    </row>
    <row r="17" spans="1:32" s="31" customFormat="1" x14ac:dyDescent="0.4">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68</v>
      </c>
      <c r="E17" s="42">
        <f t="shared" si="0"/>
        <v>68</v>
      </c>
      <c r="F17" s="42">
        <f t="shared" si="0"/>
        <v>68</v>
      </c>
      <c r="G17" s="42">
        <f t="shared" si="0"/>
        <v>68</v>
      </c>
      <c r="H17" s="42">
        <f t="shared" si="0"/>
        <v>56</v>
      </c>
      <c r="I17" s="42">
        <f t="shared" si="0"/>
        <v>68</v>
      </c>
      <c r="J17" s="42">
        <f t="shared" si="0"/>
        <v>68</v>
      </c>
      <c r="K17" s="42">
        <f t="shared" si="0"/>
        <v>51.599999999999994</v>
      </c>
      <c r="L17" s="42">
        <f t="shared" si="0"/>
        <v>68</v>
      </c>
      <c r="M17" s="42">
        <f t="shared" si="0"/>
        <v>68</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86" t="s">
        <v>23</v>
      </c>
      <c r="B18" s="86"/>
      <c r="C18" s="43">
        <f>$D27</f>
        <v>21.260479999999998</v>
      </c>
      <c r="D18" s="43">
        <f>$D28</f>
        <v>53.151199999999996</v>
      </c>
      <c r="E18" s="43">
        <f>$D29</f>
        <v>53.151199999999996</v>
      </c>
      <c r="F18" s="43">
        <f>$D30</f>
        <v>53.151199999999996</v>
      </c>
      <c r="G18" s="43">
        <f>$D31</f>
        <v>53.151199999999996</v>
      </c>
      <c r="H18" s="43">
        <f>$D32</f>
        <v>53.151199999999996</v>
      </c>
      <c r="I18" s="43">
        <f>$D33</f>
        <v>53.151199999999996</v>
      </c>
      <c r="J18" s="43">
        <f>$D34</f>
        <v>53.151199999999996</v>
      </c>
      <c r="K18" s="43">
        <f>$D35</f>
        <v>53.151199999999996</v>
      </c>
      <c r="L18" s="43">
        <f>$D36</f>
        <v>53.151199999999996</v>
      </c>
      <c r="M18" s="43">
        <f>$D37</f>
        <v>53.151199999999996</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86" t="s">
        <v>86</v>
      </c>
      <c r="B19" s="86"/>
      <c r="C19" s="43">
        <f>C18-C17</f>
        <v>-46.739519999999999</v>
      </c>
      <c r="D19" s="43">
        <f t="shared" ref="D19:V19" si="1">D18-D17</f>
        <v>-14.848800000000004</v>
      </c>
      <c r="E19" s="43">
        <f t="shared" si="1"/>
        <v>-14.848800000000004</v>
      </c>
      <c r="F19" s="43">
        <f t="shared" si="1"/>
        <v>-14.848800000000004</v>
      </c>
      <c r="G19" s="43">
        <f t="shared" si="1"/>
        <v>-14.848800000000004</v>
      </c>
      <c r="H19" s="43">
        <f t="shared" si="1"/>
        <v>-2.8488000000000042</v>
      </c>
      <c r="I19" s="43">
        <f t="shared" si="1"/>
        <v>-14.848800000000004</v>
      </c>
      <c r="J19" s="43">
        <f t="shared" si="1"/>
        <v>-14.848800000000004</v>
      </c>
      <c r="K19" s="43">
        <f t="shared" si="1"/>
        <v>1.5512000000000015</v>
      </c>
      <c r="L19" s="43">
        <f t="shared" si="1"/>
        <v>-14.848800000000004</v>
      </c>
      <c r="M19" s="43">
        <f t="shared" si="1"/>
        <v>-14.848800000000004</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INCREASE</v>
      </c>
      <c r="L20" s="44" t="str">
        <f>IF($B36="","",IF(L$19&gt;=0,"INCREASE","DECREASE"))</f>
        <v>DECREASE</v>
      </c>
      <c r="M20" s="44" t="str">
        <f>IF($B37="","",IF(M$19&gt;=0,"INCREASE","DECREASE"))</f>
        <v>DECREASE</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0.94</v>
      </c>
      <c r="C24" s="40">
        <v>0.04</v>
      </c>
      <c r="D24" s="40">
        <v>92.8</v>
      </c>
      <c r="E24" s="40">
        <v>814</v>
      </c>
      <c r="F24" s="40">
        <v>49.1</v>
      </c>
      <c r="G24" s="40">
        <v>2.0499999999999998</v>
      </c>
      <c r="H24" s="40">
        <v>0.86</v>
      </c>
      <c r="I24" s="40">
        <v>0.5</v>
      </c>
      <c r="J24" s="40">
        <v>0.01</v>
      </c>
      <c r="K24" s="1">
        <v>0.05</v>
      </c>
      <c r="L24" s="40">
        <v>0.2</v>
      </c>
      <c r="M24" s="40">
        <v>0.2</v>
      </c>
      <c r="N24" s="40"/>
      <c r="O24" s="40"/>
      <c r="P24" s="40">
        <v>350</v>
      </c>
      <c r="Q24" s="40">
        <v>72.5</v>
      </c>
      <c r="R24" s="40">
        <v>0.02</v>
      </c>
      <c r="S24" s="40">
        <v>0.5</v>
      </c>
      <c r="T24" s="40">
        <v>0.08</v>
      </c>
      <c r="U24" s="40">
        <v>10</v>
      </c>
      <c r="V24" s="40">
        <v>858</v>
      </c>
      <c r="W24" s="40">
        <v>0.54</v>
      </c>
    </row>
    <row r="25" spans="1:32" s="27" customFormat="1" ht="37.299999999999997" x14ac:dyDescent="0.4">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f>C8</f>
        <v>1</v>
      </c>
      <c r="B27" s="39">
        <v>100</v>
      </c>
      <c r="C27" s="3">
        <f>IF(C$23="%w/w SAR",((C$24*10)*$B27),IF(C$23="%w/w DM",(((C$24*10)*($B$24/100))*$B27),IF(C$23="kg/t SAR",(C$24*$B27),IF(C$23="kg/t DM",((C$24*($B$24/100))*$B27),IF(C$23="mg/kg SAR",((C$24*0.001)*$B27),IF(C$23="mg/kg DM",(((C$24*0.001)*($B$24/100))*$B27),0))))))</f>
        <v>40</v>
      </c>
      <c r="D27" s="3">
        <f>(IF(D$23="%w/w SAR",((D$24*10)*$B27),IF(D$23="%w/w DM",(((D$24*10)*($B$24/100))*$B27),IF(D$23="kg/t SAR",(D$24*$B27),IF(D$23="kg/t DM",((D$24*($B$24/100))*$B27),IF(D$23="mg/kg SAR",((D$24*0.001)*$B27),IF(D$23="mg/kg DM",(((D$24*0.001)*($B$24/100))*$B27),"0")))))))*2.291</f>
        <v>21.260479999999998</v>
      </c>
      <c r="E27" s="3">
        <f>(IF(E$23="%w/w SAR",((E$24*10)*$B27),IF(E$23="%w/w DM",(((E$24*10)*($B$24/100))*$B27),IF(E$23="kg/t SAR",(E$24*$B27),IF(E$23="kg/t DM",((E$24*($B$24/100))*$B27),IF(E$23="mg/kg SAR",((E$24*0.001)*$B27),IF(E$23="mg/kg DM",(((E$24*0.001)*($B$24/100))*$B27),"0")))))))*1.205</f>
        <v>98.087000000000018</v>
      </c>
      <c r="F27" s="3">
        <f>(IF(F$23="%w/w SAR",((F$24*10)*$B27),IF(F$23="%w/w DM",(((F$24*10)*($B$24/100))*$B27),IF(F$23="kg/t SAR",(F$24*$B27),IF(F$23="kg/t DM",((F$24*($B$24/100))*$B27),IF(F$23="mg/kg SAR",((F$24*0.001)*$B27),IF(F$23="mg/kg DM",(((F$24*0.001)*($B$24/100))*$B27),"0")))))))*1.658</f>
        <v>8.1407799999999995</v>
      </c>
      <c r="G27" s="3">
        <f t="shared" ref="G27:P42" si="2">IF(G$23="%w/w SAR",((G$24*10)*$B27),IF(G$23="%w/w DM",(((G$24*10)*($B$24/100))*$B27),IF(G$23="kg/t SAR",(G$24*$B27),IF(G$23="kg/t DM",((G$24*($B$24/100))*$B27),IF(G$23="mg/kg SAR",((G$24*0.001)*$B27),IF(G$23="mg/kg DM",(((G$24*0.001)*($B$24/100))*$B27),0))))))</f>
        <v>0.20499999999999996</v>
      </c>
      <c r="H27" s="3">
        <f t="shared" si="2"/>
        <v>8.5999999999999993E-2</v>
      </c>
      <c r="I27" s="3">
        <f t="shared" si="2"/>
        <v>0.05</v>
      </c>
      <c r="J27" s="3">
        <f t="shared" si="2"/>
        <v>1E-3</v>
      </c>
      <c r="K27" s="3">
        <f t="shared" si="2"/>
        <v>5.0000000000000001E-3</v>
      </c>
      <c r="L27" s="3">
        <f t="shared" si="2"/>
        <v>0.02</v>
      </c>
      <c r="M27" s="3">
        <f t="shared" si="2"/>
        <v>0.02</v>
      </c>
      <c r="N27" s="3">
        <f t="shared" si="2"/>
        <v>0</v>
      </c>
      <c r="O27" s="3">
        <f t="shared" si="2"/>
        <v>0</v>
      </c>
      <c r="P27" s="3">
        <f t="shared" si="2"/>
        <v>35</v>
      </c>
      <c r="Q27" s="3">
        <f>(IF(Q$23="%w/w SAR",((Q$24*10)*$B27),IF(Q$23="%w/w DM",(((Q$24*10)*($B$24/100))*$B27),IF(Q$23="kg/t SAR",(Q$24*$B27),IF(Q$23="kg/t DM",((Q$24*($B$24/100))*$B27),IF(Q$23="mg/kg SAR",((Q$24*0.001)*$B27),IF(Q$23="mg/kg DM",(((Q$24*0.001)*($B$24/100))*$B27),0)))))))*2.5</f>
        <v>18.124999999999996</v>
      </c>
      <c r="R27" s="3">
        <f>IF(R$23="%w/w SAR",((R$24*10)*$B27),IF(R$23="%w/w DM",(((R$24*10)*($B$24/100))*$B27),IF(R$23="kg/t SAR",(R$24*$B27),IF(R$23="kg/t DM",((R$24*($B$24/100))*$B27),IF(R$23="mg/kg SAR",((R$24*0.001)*$B27),IF(R$23="mg/kg DM",(((R$24*0.001)*($B$24/100))*$B27),0))))))</f>
        <v>2E-3</v>
      </c>
      <c r="S27" s="3">
        <f>IF(S$23="%w/w SAR",((S$24*10)*$B27),IF(S$23="%w/w DM",(((S$24*10)*($B$24/100))*$B27),IF(S$23="kg/t SAR",(S$24*$B27),IF(S$23="kg/t DM",((S$24*($B$24/100))*$B27),IF(S$23="mg/kg SAR",((S$24*0.001)*$B27),IF(S$23="mg/kg DM",(((S$24*0.001)*($B$24/100))*$B27),0))))))</f>
        <v>0.05</v>
      </c>
      <c r="T27" s="3">
        <f>IF(T$23="%w/w SAR",((T$24*10)*$B27),IF(T$23="%w/w DM",(((T$24*10)*($B$24/100))*$B27),IF(T$23="kg/t SAR",(T$24*$B27),IF(T$23="kg/t DM",((T$24*($B$24/100))*$B27),IF(T$23="mg/kg SAR",((T$24*0.001)*$B27),IF(T$23="mg/kg DM",(((T$24*0.001)*($B$24/100))*$B27),0))))))</f>
        <v>8.0000000000000002E-3</v>
      </c>
      <c r="U27" s="3">
        <f>IF(U$23="%w/w SAR",((U$24*10)*$B27),IF(U$23="%w/w DM",(((U$24*10)*($B$24/100))*$B27),IF(U$23="kg/t SAR",(U$24*$B27),IF(U$23="kg/t DM",((U$24*($B$24/100))*$B27),IF(U$23="mg/kg SAR",((U$24*0.001)*$B27),IF(U$23="mg/kg DM",(((U$24*0.001)*($B$24/100))*$B27),0))))))</f>
        <v>1</v>
      </c>
      <c r="V27" s="3" t="str">
        <f>IF($V$24="",0,IF($V$24&gt;5000,"NOT OK","OK"))</f>
        <v>OK</v>
      </c>
      <c r="W27" s="3" t="str">
        <f>IF($W$24="",0,IF($W$24&gt;4,"Not OK","OK"))</f>
        <v>OK</v>
      </c>
      <c r="AB27" s="16"/>
      <c r="AC27" s="16"/>
      <c r="AD27" s="16"/>
      <c r="AE27" s="16"/>
      <c r="AF27" s="16"/>
    </row>
    <row r="28" spans="1:32" s="20" customFormat="1" x14ac:dyDescent="0.4">
      <c r="A28" s="58">
        <f>D8</f>
        <v>2</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53.151199999999996</v>
      </c>
      <c r="E28" s="3">
        <f t="shared" ref="E28:E46" si="5">(IF(E$23="%w/w SAR",((E$24*10)*$B28),IF(E$23="%w/w DM",(((E$24*10)*($B$24/100))*$B28),IF(E$23="kg/t SAR",(E$24*$B28),IF(E$23="kg/t DM",((E$24*($B$24/100))*$B28),IF(E$23="mg/kg SAR",((E$24*0.001)*$B28),IF(E$23="mg/kg DM",(((E$24*0.001)*($B$24/100))*$B28),"0")))))))*1.205</f>
        <v>245.2175</v>
      </c>
      <c r="F28" s="3">
        <f t="shared" ref="F28:F46" si="6">(IF(F$23="%w/w SAR",((F$24*10)*$B28),IF(F$23="%w/w DM",(((F$24*10)*($B$24/100))*$B28),IF(F$23="kg/t SAR",(F$24*$B28),IF(F$23="kg/t DM",((F$24*($B$24/100))*$B28),IF(F$23="mg/kg SAR",((F$24*0.001)*$B28),IF(F$23="mg/kg DM",(((F$24*0.001)*($B$24/100))*$B28),"0")))))))*1.658</f>
        <v>20.351949999999999</v>
      </c>
      <c r="G28" s="3">
        <f t="shared" si="2"/>
        <v>0.51249999999999996</v>
      </c>
      <c r="H28" s="3">
        <f t="shared" si="2"/>
        <v>0.215</v>
      </c>
      <c r="I28" s="3">
        <f t="shared" si="2"/>
        <v>0.125</v>
      </c>
      <c r="J28" s="3">
        <f t="shared" si="2"/>
        <v>2.5000000000000001E-3</v>
      </c>
      <c r="K28" s="3">
        <f t="shared" si="2"/>
        <v>1.2500000000000001E-2</v>
      </c>
      <c r="L28" s="3">
        <f t="shared" si="2"/>
        <v>0.05</v>
      </c>
      <c r="M28" s="3">
        <f t="shared" si="2"/>
        <v>0.05</v>
      </c>
      <c r="N28" s="3">
        <f t="shared" si="2"/>
        <v>0</v>
      </c>
      <c r="O28" s="3">
        <f t="shared" si="2"/>
        <v>0</v>
      </c>
      <c r="P28" s="3">
        <f t="shared" si="2"/>
        <v>87.500000000000014</v>
      </c>
      <c r="Q28" s="3">
        <f t="shared" ref="Q28:Q46" si="7">(IF(Q$23="%w/w SAR",((Q$24*10)*$B28),IF(Q$23="%w/w DM",(((Q$24*10)*($B$24/100))*$B28),IF(Q$23="kg/t SAR",(Q$24*$B28),IF(Q$23="kg/t DM",((Q$24*($B$24/100))*$B28),IF(Q$23="mg/kg SAR",((Q$24*0.001)*$B28),IF(Q$23="mg/kg DM",(((Q$24*0.001)*($B$24/100))*$B28),0)))))))*2.5</f>
        <v>45.3125</v>
      </c>
      <c r="R28" s="3">
        <f t="shared" ref="R28:U46" si="8">IF(R$23="%w/w SAR",((R$24*10)*$B28),IF(R$23="%w/w DM",(((R$24*10)*($B$24/100))*$B28),IF(R$23="kg/t SAR",(R$24*$B28),IF(R$23="kg/t DM",((R$24*($B$24/100))*$B28),IF(R$23="mg/kg SAR",((R$24*0.001)*$B28),IF(R$23="mg/kg DM",(((R$24*0.001)*($B$24/100))*$B28),0))))))</f>
        <v>5.0000000000000001E-3</v>
      </c>
      <c r="S28" s="3">
        <f t="shared" si="8"/>
        <v>0.125</v>
      </c>
      <c r="T28" s="3">
        <f t="shared" si="8"/>
        <v>0.02</v>
      </c>
      <c r="U28" s="3">
        <f t="shared" si="8"/>
        <v>2.5</v>
      </c>
      <c r="V28" s="3" t="str">
        <f t="shared" ref="V28:V46" si="9">IF($V$24="",0,IF($V$24&gt;5000,"NOT OK","OK"))</f>
        <v>OK</v>
      </c>
      <c r="W28" s="3" t="str">
        <f t="shared" ref="W28:W46" si="10">IF($W$24="",0,IF($W$24&gt;4,"Not OK","OK"))</f>
        <v>OK</v>
      </c>
      <c r="AB28" s="16"/>
      <c r="AC28" s="16"/>
      <c r="AD28" s="16"/>
      <c r="AE28" s="16"/>
      <c r="AF28" s="16"/>
    </row>
    <row r="29" spans="1:32" s="20" customFormat="1" x14ac:dyDescent="0.4">
      <c r="A29" s="33">
        <f>E8</f>
        <v>3</v>
      </c>
      <c r="B29" s="39">
        <v>250</v>
      </c>
      <c r="C29" s="3">
        <f t="shared" si="3"/>
        <v>100</v>
      </c>
      <c r="D29" s="3">
        <f t="shared" si="4"/>
        <v>53.151199999999996</v>
      </c>
      <c r="E29" s="3">
        <f t="shared" si="5"/>
        <v>245.2175</v>
      </c>
      <c r="F29" s="3">
        <f t="shared" si="6"/>
        <v>20.351949999999999</v>
      </c>
      <c r="G29" s="3">
        <f t="shared" si="2"/>
        <v>0.51249999999999996</v>
      </c>
      <c r="H29" s="3">
        <f t="shared" si="2"/>
        <v>0.215</v>
      </c>
      <c r="I29" s="3">
        <f t="shared" si="2"/>
        <v>0.125</v>
      </c>
      <c r="J29" s="3">
        <f t="shared" si="2"/>
        <v>2.5000000000000001E-3</v>
      </c>
      <c r="K29" s="3">
        <f t="shared" si="2"/>
        <v>1.2500000000000001E-2</v>
      </c>
      <c r="L29" s="3">
        <f t="shared" si="2"/>
        <v>0.05</v>
      </c>
      <c r="M29" s="3">
        <f t="shared" si="2"/>
        <v>0.05</v>
      </c>
      <c r="N29" s="3">
        <f t="shared" si="2"/>
        <v>0</v>
      </c>
      <c r="O29" s="3">
        <f t="shared" si="2"/>
        <v>0</v>
      </c>
      <c r="P29" s="3">
        <f t="shared" si="2"/>
        <v>87.500000000000014</v>
      </c>
      <c r="Q29" s="3">
        <f t="shared" si="7"/>
        <v>45.3125</v>
      </c>
      <c r="R29" s="3">
        <f t="shared" si="8"/>
        <v>5.0000000000000001E-3</v>
      </c>
      <c r="S29" s="3">
        <f t="shared" si="8"/>
        <v>0.125</v>
      </c>
      <c r="T29" s="3">
        <f t="shared" si="8"/>
        <v>0.02</v>
      </c>
      <c r="U29" s="3">
        <f t="shared" si="8"/>
        <v>2.5</v>
      </c>
      <c r="V29" s="3" t="str">
        <f t="shared" si="9"/>
        <v>OK</v>
      </c>
      <c r="W29" s="3" t="str">
        <f t="shared" si="10"/>
        <v>OK</v>
      </c>
      <c r="AB29" s="16"/>
      <c r="AC29" s="16"/>
      <c r="AD29" s="16"/>
      <c r="AE29" s="16"/>
      <c r="AF29" s="16"/>
    </row>
    <row r="30" spans="1:32" s="20" customFormat="1" x14ac:dyDescent="0.4">
      <c r="A30" s="33">
        <f>F8</f>
        <v>5</v>
      </c>
      <c r="B30" s="39">
        <v>250</v>
      </c>
      <c r="C30" s="3">
        <f t="shared" si="3"/>
        <v>100</v>
      </c>
      <c r="D30" s="3">
        <f t="shared" si="4"/>
        <v>53.151199999999996</v>
      </c>
      <c r="E30" s="3">
        <f t="shared" si="5"/>
        <v>245.2175</v>
      </c>
      <c r="F30" s="3">
        <f t="shared" si="6"/>
        <v>20.351949999999999</v>
      </c>
      <c r="G30" s="3">
        <f t="shared" si="2"/>
        <v>0.51249999999999996</v>
      </c>
      <c r="H30" s="3">
        <f t="shared" si="2"/>
        <v>0.215</v>
      </c>
      <c r="I30" s="3">
        <f t="shared" si="2"/>
        <v>0.125</v>
      </c>
      <c r="J30" s="3">
        <f t="shared" si="2"/>
        <v>2.5000000000000001E-3</v>
      </c>
      <c r="K30" s="3">
        <f t="shared" si="2"/>
        <v>1.2500000000000001E-2</v>
      </c>
      <c r="L30" s="3">
        <f t="shared" si="2"/>
        <v>0.05</v>
      </c>
      <c r="M30" s="3">
        <f t="shared" si="2"/>
        <v>0.05</v>
      </c>
      <c r="N30" s="3">
        <f t="shared" si="2"/>
        <v>0</v>
      </c>
      <c r="O30" s="3">
        <f t="shared" si="2"/>
        <v>0</v>
      </c>
      <c r="P30" s="3">
        <f t="shared" si="2"/>
        <v>87.500000000000014</v>
      </c>
      <c r="Q30" s="3">
        <f t="shared" si="7"/>
        <v>45.3125</v>
      </c>
      <c r="R30" s="3">
        <f t="shared" si="8"/>
        <v>5.0000000000000001E-3</v>
      </c>
      <c r="S30" s="3">
        <f t="shared" si="8"/>
        <v>0.125</v>
      </c>
      <c r="T30" s="3">
        <f t="shared" si="8"/>
        <v>0.02</v>
      </c>
      <c r="U30" s="3">
        <f t="shared" si="8"/>
        <v>2.5</v>
      </c>
      <c r="V30" s="3" t="str">
        <f t="shared" si="9"/>
        <v>OK</v>
      </c>
      <c r="W30" s="3" t="str">
        <f t="shared" si="10"/>
        <v>OK</v>
      </c>
      <c r="AB30" s="16"/>
      <c r="AC30" s="16"/>
      <c r="AD30" s="16"/>
      <c r="AE30" s="16"/>
      <c r="AF30" s="16"/>
    </row>
    <row r="31" spans="1:32" s="20" customFormat="1" x14ac:dyDescent="0.4">
      <c r="A31" s="33">
        <f>G8</f>
        <v>6</v>
      </c>
      <c r="B31" s="39">
        <v>250</v>
      </c>
      <c r="C31" s="3">
        <f t="shared" si="3"/>
        <v>100</v>
      </c>
      <c r="D31" s="3">
        <f t="shared" si="4"/>
        <v>53.151199999999996</v>
      </c>
      <c r="E31" s="3">
        <f t="shared" si="5"/>
        <v>245.2175</v>
      </c>
      <c r="F31" s="3">
        <f t="shared" si="6"/>
        <v>20.351949999999999</v>
      </c>
      <c r="G31" s="3">
        <f t="shared" si="2"/>
        <v>0.51249999999999996</v>
      </c>
      <c r="H31" s="3">
        <f t="shared" si="2"/>
        <v>0.215</v>
      </c>
      <c r="I31" s="3">
        <f t="shared" si="2"/>
        <v>0.125</v>
      </c>
      <c r="J31" s="3">
        <f t="shared" si="2"/>
        <v>2.5000000000000001E-3</v>
      </c>
      <c r="K31" s="3">
        <f t="shared" si="2"/>
        <v>1.2500000000000001E-2</v>
      </c>
      <c r="L31" s="3">
        <f t="shared" si="2"/>
        <v>0.05</v>
      </c>
      <c r="M31" s="3">
        <f t="shared" si="2"/>
        <v>0.05</v>
      </c>
      <c r="N31" s="3">
        <f t="shared" si="2"/>
        <v>0</v>
      </c>
      <c r="O31" s="3">
        <f t="shared" si="2"/>
        <v>0</v>
      </c>
      <c r="P31" s="3">
        <f t="shared" si="2"/>
        <v>87.500000000000014</v>
      </c>
      <c r="Q31" s="3">
        <f t="shared" si="7"/>
        <v>45.3125</v>
      </c>
      <c r="R31" s="3">
        <f t="shared" si="8"/>
        <v>5.0000000000000001E-3</v>
      </c>
      <c r="S31" s="3">
        <f t="shared" si="8"/>
        <v>0.125</v>
      </c>
      <c r="T31" s="3">
        <f t="shared" si="8"/>
        <v>0.02</v>
      </c>
      <c r="U31" s="3">
        <f t="shared" si="8"/>
        <v>2.5</v>
      </c>
      <c r="V31" s="3" t="str">
        <f t="shared" si="9"/>
        <v>OK</v>
      </c>
      <c r="W31" s="3" t="str">
        <f t="shared" si="10"/>
        <v>OK</v>
      </c>
      <c r="AB31" s="16"/>
      <c r="AC31" s="16"/>
      <c r="AD31" s="16"/>
      <c r="AE31" s="16"/>
      <c r="AF31" s="16"/>
    </row>
    <row r="32" spans="1:32" s="20" customFormat="1" x14ac:dyDescent="0.4">
      <c r="A32" s="33">
        <f>H8</f>
        <v>7</v>
      </c>
      <c r="B32" s="39">
        <v>250</v>
      </c>
      <c r="C32" s="3">
        <f t="shared" si="3"/>
        <v>100</v>
      </c>
      <c r="D32" s="3">
        <f t="shared" si="4"/>
        <v>53.151199999999996</v>
      </c>
      <c r="E32" s="3">
        <f t="shared" si="5"/>
        <v>245.2175</v>
      </c>
      <c r="F32" s="3">
        <f t="shared" si="6"/>
        <v>20.351949999999999</v>
      </c>
      <c r="G32" s="3">
        <f t="shared" si="2"/>
        <v>0.51249999999999996</v>
      </c>
      <c r="H32" s="3">
        <f t="shared" si="2"/>
        <v>0.215</v>
      </c>
      <c r="I32" s="3">
        <f t="shared" si="2"/>
        <v>0.125</v>
      </c>
      <c r="J32" s="3">
        <f t="shared" si="2"/>
        <v>2.5000000000000001E-3</v>
      </c>
      <c r="K32" s="3">
        <f t="shared" si="2"/>
        <v>1.2500000000000001E-2</v>
      </c>
      <c r="L32" s="3">
        <f t="shared" si="2"/>
        <v>0.05</v>
      </c>
      <c r="M32" s="3">
        <f t="shared" si="2"/>
        <v>0.05</v>
      </c>
      <c r="N32" s="3">
        <f t="shared" si="2"/>
        <v>0</v>
      </c>
      <c r="O32" s="3">
        <f t="shared" si="2"/>
        <v>0</v>
      </c>
      <c r="P32" s="3">
        <f t="shared" si="2"/>
        <v>87.500000000000014</v>
      </c>
      <c r="Q32" s="3">
        <f t="shared" si="7"/>
        <v>45.3125</v>
      </c>
      <c r="R32" s="3">
        <f t="shared" si="8"/>
        <v>5.0000000000000001E-3</v>
      </c>
      <c r="S32" s="3">
        <f t="shared" si="8"/>
        <v>0.125</v>
      </c>
      <c r="T32" s="3">
        <f t="shared" si="8"/>
        <v>0.02</v>
      </c>
      <c r="U32" s="3">
        <f t="shared" si="8"/>
        <v>2.5</v>
      </c>
      <c r="V32" s="3" t="str">
        <f t="shared" si="9"/>
        <v>OK</v>
      </c>
      <c r="W32" s="3" t="str">
        <f t="shared" si="10"/>
        <v>OK</v>
      </c>
      <c r="AB32" s="16"/>
      <c r="AC32" s="16"/>
      <c r="AD32" s="16"/>
      <c r="AE32" s="16"/>
      <c r="AF32" s="16"/>
    </row>
    <row r="33" spans="1:32" s="20" customFormat="1" x14ac:dyDescent="0.4">
      <c r="A33" s="33">
        <f>I8</f>
        <v>8</v>
      </c>
      <c r="B33" s="39">
        <v>250</v>
      </c>
      <c r="C33" s="3">
        <f t="shared" si="3"/>
        <v>100</v>
      </c>
      <c r="D33" s="3">
        <f t="shared" si="4"/>
        <v>53.151199999999996</v>
      </c>
      <c r="E33" s="3">
        <f t="shared" si="5"/>
        <v>245.2175</v>
      </c>
      <c r="F33" s="3">
        <f t="shared" si="6"/>
        <v>20.351949999999999</v>
      </c>
      <c r="G33" s="3">
        <f t="shared" si="2"/>
        <v>0.51249999999999996</v>
      </c>
      <c r="H33" s="3">
        <f t="shared" si="2"/>
        <v>0.215</v>
      </c>
      <c r="I33" s="3">
        <f t="shared" si="2"/>
        <v>0.125</v>
      </c>
      <c r="J33" s="3">
        <f t="shared" si="2"/>
        <v>2.5000000000000001E-3</v>
      </c>
      <c r="K33" s="3">
        <f t="shared" si="2"/>
        <v>1.2500000000000001E-2</v>
      </c>
      <c r="L33" s="3">
        <f t="shared" si="2"/>
        <v>0.05</v>
      </c>
      <c r="M33" s="3">
        <f t="shared" si="2"/>
        <v>0.05</v>
      </c>
      <c r="N33" s="3">
        <f t="shared" si="2"/>
        <v>0</v>
      </c>
      <c r="O33" s="3">
        <f t="shared" si="2"/>
        <v>0</v>
      </c>
      <c r="P33" s="3">
        <f t="shared" si="2"/>
        <v>87.500000000000014</v>
      </c>
      <c r="Q33" s="3">
        <f t="shared" si="7"/>
        <v>45.3125</v>
      </c>
      <c r="R33" s="3">
        <f t="shared" si="8"/>
        <v>5.0000000000000001E-3</v>
      </c>
      <c r="S33" s="3">
        <f t="shared" si="8"/>
        <v>0.125</v>
      </c>
      <c r="T33" s="3">
        <f t="shared" si="8"/>
        <v>0.02</v>
      </c>
      <c r="U33" s="3">
        <f t="shared" si="8"/>
        <v>2.5</v>
      </c>
      <c r="V33" s="3" t="str">
        <f t="shared" si="9"/>
        <v>OK</v>
      </c>
      <c r="W33" s="3" t="str">
        <f t="shared" si="10"/>
        <v>OK</v>
      </c>
      <c r="AB33" s="16"/>
      <c r="AC33" s="16"/>
      <c r="AD33" s="16"/>
      <c r="AE33" s="16"/>
      <c r="AF33" s="16"/>
    </row>
    <row r="34" spans="1:32" s="20" customFormat="1" x14ac:dyDescent="0.4">
      <c r="A34" s="33">
        <f>J8</f>
        <v>9</v>
      </c>
      <c r="B34" s="39">
        <v>250</v>
      </c>
      <c r="C34" s="3">
        <f t="shared" si="3"/>
        <v>100</v>
      </c>
      <c r="D34" s="3">
        <f t="shared" si="4"/>
        <v>53.151199999999996</v>
      </c>
      <c r="E34" s="3">
        <f t="shared" si="5"/>
        <v>245.2175</v>
      </c>
      <c r="F34" s="3">
        <f t="shared" si="6"/>
        <v>20.351949999999999</v>
      </c>
      <c r="G34" s="3">
        <f t="shared" si="2"/>
        <v>0.51249999999999996</v>
      </c>
      <c r="H34" s="3">
        <f t="shared" si="2"/>
        <v>0.215</v>
      </c>
      <c r="I34" s="3">
        <f t="shared" si="2"/>
        <v>0.125</v>
      </c>
      <c r="J34" s="3">
        <f t="shared" si="2"/>
        <v>2.5000000000000001E-3</v>
      </c>
      <c r="K34" s="3">
        <f t="shared" si="2"/>
        <v>1.2500000000000001E-2</v>
      </c>
      <c r="L34" s="3">
        <f t="shared" si="2"/>
        <v>0.05</v>
      </c>
      <c r="M34" s="3">
        <f t="shared" si="2"/>
        <v>0.05</v>
      </c>
      <c r="N34" s="3">
        <f t="shared" si="2"/>
        <v>0</v>
      </c>
      <c r="O34" s="3">
        <f t="shared" si="2"/>
        <v>0</v>
      </c>
      <c r="P34" s="3">
        <f t="shared" si="2"/>
        <v>87.500000000000014</v>
      </c>
      <c r="Q34" s="3">
        <f t="shared" si="7"/>
        <v>45.3125</v>
      </c>
      <c r="R34" s="3">
        <f t="shared" si="8"/>
        <v>5.0000000000000001E-3</v>
      </c>
      <c r="S34" s="3">
        <f t="shared" si="8"/>
        <v>0.125</v>
      </c>
      <c r="T34" s="3">
        <f t="shared" si="8"/>
        <v>0.02</v>
      </c>
      <c r="U34" s="3">
        <f t="shared" si="8"/>
        <v>2.5</v>
      </c>
      <c r="V34" s="3" t="str">
        <f t="shared" si="9"/>
        <v>OK</v>
      </c>
      <c r="W34" s="3" t="str">
        <f t="shared" si="10"/>
        <v>OK</v>
      </c>
      <c r="AB34" s="16"/>
      <c r="AC34" s="16"/>
      <c r="AD34" s="16"/>
      <c r="AE34" s="16"/>
      <c r="AF34" s="16"/>
    </row>
    <row r="35" spans="1:32" s="20" customFormat="1" x14ac:dyDescent="0.4">
      <c r="A35" s="33">
        <f>K8</f>
        <v>10</v>
      </c>
      <c r="B35" s="39">
        <v>250</v>
      </c>
      <c r="C35" s="3">
        <f t="shared" si="3"/>
        <v>100</v>
      </c>
      <c r="D35" s="3">
        <f>(IF(D$23="%w/w SAR",((D$24*10)*$B35),IF(D$23="%w/w DM",(((D$24*10)*($B$24/100))*$B35),IF(D$23="kg/t SAR",(D$24*$B35),IF(D$23="kg/t DM",((D$24*($B$24/100))*$B35),IF(D$23="mg/kg SAR",((D$24*0.001)*$B35),IF(D$23="mg/kg DM",(((D$24*0.001)*($B$24/100))*$B35),"0")))))))*2.291</f>
        <v>53.151199999999996</v>
      </c>
      <c r="E35" s="3">
        <f t="shared" si="5"/>
        <v>245.2175</v>
      </c>
      <c r="F35" s="3">
        <f t="shared" si="6"/>
        <v>20.351949999999999</v>
      </c>
      <c r="G35" s="3">
        <f t="shared" si="2"/>
        <v>0.51249999999999996</v>
      </c>
      <c r="H35" s="3">
        <f t="shared" si="2"/>
        <v>0.215</v>
      </c>
      <c r="I35" s="3">
        <f t="shared" si="2"/>
        <v>0.125</v>
      </c>
      <c r="J35" s="3">
        <f t="shared" si="2"/>
        <v>2.5000000000000001E-3</v>
      </c>
      <c r="K35" s="3">
        <f t="shared" si="2"/>
        <v>1.2500000000000001E-2</v>
      </c>
      <c r="L35" s="3">
        <f t="shared" si="2"/>
        <v>0.05</v>
      </c>
      <c r="M35" s="3">
        <f t="shared" si="2"/>
        <v>0.05</v>
      </c>
      <c r="N35" s="3">
        <f t="shared" si="2"/>
        <v>0</v>
      </c>
      <c r="O35" s="3">
        <f t="shared" si="2"/>
        <v>0</v>
      </c>
      <c r="P35" s="3">
        <f t="shared" si="2"/>
        <v>87.500000000000014</v>
      </c>
      <c r="Q35" s="3">
        <f t="shared" si="7"/>
        <v>45.3125</v>
      </c>
      <c r="R35" s="3">
        <f t="shared" si="8"/>
        <v>5.0000000000000001E-3</v>
      </c>
      <c r="S35" s="3">
        <f t="shared" si="8"/>
        <v>0.125</v>
      </c>
      <c r="T35" s="3">
        <f t="shared" si="8"/>
        <v>0.02</v>
      </c>
      <c r="U35" s="3">
        <f t="shared" si="8"/>
        <v>2.5</v>
      </c>
      <c r="V35" s="3" t="str">
        <f t="shared" si="9"/>
        <v>OK</v>
      </c>
      <c r="W35" s="3" t="str">
        <f t="shared" si="10"/>
        <v>OK</v>
      </c>
      <c r="AB35" s="16"/>
      <c r="AC35" s="16"/>
      <c r="AD35" s="16"/>
      <c r="AE35" s="16"/>
      <c r="AF35" s="16"/>
    </row>
    <row r="36" spans="1:32" s="20" customFormat="1" x14ac:dyDescent="0.4">
      <c r="A36" s="33">
        <f>L8</f>
        <v>11</v>
      </c>
      <c r="B36" s="39">
        <v>250</v>
      </c>
      <c r="C36" s="3">
        <f t="shared" si="3"/>
        <v>100</v>
      </c>
      <c r="D36" s="3">
        <f t="shared" si="4"/>
        <v>53.151199999999996</v>
      </c>
      <c r="E36" s="3">
        <f t="shared" si="5"/>
        <v>245.2175</v>
      </c>
      <c r="F36" s="3">
        <f t="shared" si="6"/>
        <v>20.351949999999999</v>
      </c>
      <c r="G36" s="3">
        <f t="shared" si="2"/>
        <v>0.51249999999999996</v>
      </c>
      <c r="H36" s="3">
        <f t="shared" si="2"/>
        <v>0.215</v>
      </c>
      <c r="I36" s="3">
        <f t="shared" si="2"/>
        <v>0.125</v>
      </c>
      <c r="J36" s="3">
        <f t="shared" si="2"/>
        <v>2.5000000000000001E-3</v>
      </c>
      <c r="K36" s="3">
        <f t="shared" si="2"/>
        <v>1.2500000000000001E-2</v>
      </c>
      <c r="L36" s="3">
        <f t="shared" si="2"/>
        <v>0.05</v>
      </c>
      <c r="M36" s="3">
        <f t="shared" si="2"/>
        <v>0.05</v>
      </c>
      <c r="N36" s="3">
        <f t="shared" si="2"/>
        <v>0</v>
      </c>
      <c r="O36" s="3">
        <f t="shared" si="2"/>
        <v>0</v>
      </c>
      <c r="P36" s="3">
        <f t="shared" si="2"/>
        <v>87.500000000000014</v>
      </c>
      <c r="Q36" s="3">
        <f t="shared" si="7"/>
        <v>45.3125</v>
      </c>
      <c r="R36" s="3">
        <f t="shared" si="8"/>
        <v>5.0000000000000001E-3</v>
      </c>
      <c r="S36" s="3">
        <f t="shared" si="8"/>
        <v>0.125</v>
      </c>
      <c r="T36" s="3">
        <f t="shared" si="8"/>
        <v>0.02</v>
      </c>
      <c r="U36" s="3">
        <f t="shared" si="8"/>
        <v>2.5</v>
      </c>
      <c r="V36" s="3" t="str">
        <f t="shared" si="9"/>
        <v>OK</v>
      </c>
      <c r="W36" s="3" t="str">
        <f t="shared" si="10"/>
        <v>OK</v>
      </c>
      <c r="AB36" s="16"/>
      <c r="AC36" s="16"/>
      <c r="AD36" s="16"/>
      <c r="AE36" s="16"/>
      <c r="AF36" s="16"/>
    </row>
    <row r="37" spans="1:32" s="20" customFormat="1" x14ac:dyDescent="0.4">
      <c r="A37" s="33">
        <f>M8</f>
        <v>12</v>
      </c>
      <c r="B37" s="39">
        <v>250</v>
      </c>
      <c r="C37" s="3">
        <f t="shared" si="3"/>
        <v>100</v>
      </c>
      <c r="D37" s="3">
        <f t="shared" si="4"/>
        <v>53.151199999999996</v>
      </c>
      <c r="E37" s="3">
        <f t="shared" si="5"/>
        <v>245.2175</v>
      </c>
      <c r="F37" s="3">
        <f t="shared" si="6"/>
        <v>20.351949999999999</v>
      </c>
      <c r="G37" s="3">
        <f t="shared" si="2"/>
        <v>0.51249999999999996</v>
      </c>
      <c r="H37" s="3">
        <f t="shared" si="2"/>
        <v>0.215</v>
      </c>
      <c r="I37" s="3">
        <f t="shared" si="2"/>
        <v>0.125</v>
      </c>
      <c r="J37" s="3">
        <f t="shared" si="2"/>
        <v>2.5000000000000001E-3</v>
      </c>
      <c r="K37" s="3">
        <f t="shared" si="2"/>
        <v>1.2500000000000001E-2</v>
      </c>
      <c r="L37" s="3">
        <f t="shared" si="2"/>
        <v>0.05</v>
      </c>
      <c r="M37" s="3">
        <f t="shared" si="2"/>
        <v>0.05</v>
      </c>
      <c r="N37" s="3">
        <f t="shared" si="2"/>
        <v>0</v>
      </c>
      <c r="O37" s="3">
        <f t="shared" si="2"/>
        <v>0</v>
      </c>
      <c r="P37" s="3">
        <f t="shared" si="2"/>
        <v>87.500000000000014</v>
      </c>
      <c r="Q37" s="3">
        <f t="shared" si="7"/>
        <v>45.3125</v>
      </c>
      <c r="R37" s="3">
        <f t="shared" si="8"/>
        <v>5.0000000000000001E-3</v>
      </c>
      <c r="S37" s="3">
        <f t="shared" si="8"/>
        <v>0.125</v>
      </c>
      <c r="T37" s="3">
        <f t="shared" si="8"/>
        <v>0.02</v>
      </c>
      <c r="U37" s="3">
        <f t="shared" si="8"/>
        <v>2.5</v>
      </c>
      <c r="V37" s="3" t="str">
        <f t="shared" si="9"/>
        <v>OK</v>
      </c>
      <c r="W37" s="3" t="str">
        <f t="shared" si="10"/>
        <v>OK</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6" x14ac:dyDescent="0.4"/>
  <cols>
    <col min="14" max="14" width="9.69140625" bestFit="1" customWidth="1"/>
    <col min="20" max="20" width="10" bestFit="1" customWidth="1"/>
  </cols>
  <sheetData>
    <row r="1" spans="1:21" x14ac:dyDescent="0.4">
      <c r="A1" s="75" t="s">
        <v>105</v>
      </c>
    </row>
    <row r="2" spans="1:21" ht="38.15" x14ac:dyDescent="0.4">
      <c r="A2" s="101" t="s">
        <v>100</v>
      </c>
      <c r="B2" s="67" t="str">
        <f>'Sun Valley'!B25</f>
        <v>Application Rate</v>
      </c>
      <c r="C2" s="67" t="str">
        <f>'Sun Valley'!C25</f>
        <v>Nitrogen Addition</v>
      </c>
      <c r="D2" s="67" t="str">
        <f>'Sun Valley'!D25</f>
        <v>Phosphate Addition</v>
      </c>
      <c r="E2" s="67" t="str">
        <f>'Sun Valley'!E25</f>
        <v>Potash  Addition</v>
      </c>
      <c r="F2" s="67" t="str">
        <f>'Sun Valley'!F25</f>
        <v>Mg Oxide Addition</v>
      </c>
      <c r="G2" s="67" t="str">
        <f>'Sun Valley'!G25</f>
        <v>Copper Addition</v>
      </c>
      <c r="H2" s="67" t="str">
        <f>'Sun Valley'!H25</f>
        <v>Zinc Addition</v>
      </c>
      <c r="I2" s="67" t="str">
        <f>'Sun Valley'!I25</f>
        <v>Lead Addition</v>
      </c>
      <c r="J2" s="67" t="str">
        <f>'Sun Valley'!J25</f>
        <v>Cadmium Addition</v>
      </c>
      <c r="K2" s="67" t="str">
        <f>'Sun Valley'!K25</f>
        <v>Mercury Addition</v>
      </c>
      <c r="L2" s="67" t="str">
        <f>'Sun Valley'!L25</f>
        <v>Nickel Addition</v>
      </c>
      <c r="M2" s="67" t="str">
        <f>'Sun Valley'!M25</f>
        <v>Chromium Addition</v>
      </c>
      <c r="N2" s="67" t="str">
        <f>'Sun Valley'!N25</f>
        <v>Aluminium Addition</v>
      </c>
      <c r="O2" s="67" t="str">
        <f>'Sun Valley'!O25</f>
        <v>Iron Addition</v>
      </c>
      <c r="P2" s="67" t="str">
        <f>'Sun Valley'!P25</f>
        <v xml:space="preserve">Sodium Addition                 </v>
      </c>
      <c r="Q2" s="67" t="str">
        <f>'Sun Valley'!Q25</f>
        <v>SO3  Addition                             kg/ha</v>
      </c>
      <c r="R2" s="67" t="str">
        <f>'Sun Valley'!R25</f>
        <v xml:space="preserve">Selenium Addition </v>
      </c>
      <c r="S2" s="67" t="str">
        <f>'Sun Valley'!S25</f>
        <v xml:space="preserve">Arsenic  Addition  </v>
      </c>
      <c r="T2" s="67" t="str">
        <f>'Sun Valley'!T25</f>
        <v xml:space="preserve">Molybdenum Addition  </v>
      </c>
      <c r="U2" s="67" t="str">
        <f>'Sun Valley'!U25</f>
        <v xml:space="preserve">Fluoride Addition </v>
      </c>
    </row>
    <row r="3" spans="1:21" ht="25.75" x14ac:dyDescent="0.4">
      <c r="A3" s="101"/>
      <c r="B3" s="67" t="str">
        <f>'Sun Valley'!B26</f>
        <v>tonnes/ha</v>
      </c>
      <c r="C3" s="67" t="str">
        <f>'Sun Valley'!C26</f>
        <v>kg/ha</v>
      </c>
      <c r="D3" s="67" t="str">
        <f>'Sun Valley'!D26</f>
        <v>P2O5 
kg/ha</v>
      </c>
      <c r="E3" s="67" t="str">
        <f>'Sun Valley'!E26</f>
        <v>K2O 
kg/ha</v>
      </c>
      <c r="F3" s="67" t="str">
        <f>'Sun Valley'!F26</f>
        <v>MgO 
kg/ha</v>
      </c>
      <c r="G3" s="67" t="str">
        <f>'Sun Valley'!G26</f>
        <v>kg/ha</v>
      </c>
      <c r="H3" s="67" t="str">
        <f>'Sun Valley'!H26</f>
        <v>kg/ha</v>
      </c>
      <c r="I3" s="67" t="str">
        <f>'Sun Valley'!I26</f>
        <v>kg/ha</v>
      </c>
      <c r="J3" s="67" t="str">
        <f>'Sun Valley'!J26</f>
        <v>kg/ha</v>
      </c>
      <c r="K3" s="67" t="str">
        <f>'Sun Valley'!K26</f>
        <v>kg/ha</v>
      </c>
      <c r="L3" s="67" t="str">
        <f>'Sun Valley'!L26</f>
        <v>kg/ha</v>
      </c>
      <c r="M3" s="67" t="str">
        <f>'Sun Valley'!M26</f>
        <v>kg/ha</v>
      </c>
      <c r="N3" s="67" t="str">
        <f>'Sun Valley'!N26</f>
        <v>kg/ha</v>
      </c>
      <c r="O3" s="67" t="str">
        <f>'Sun Valley'!O26</f>
        <v>kg/ha</v>
      </c>
      <c r="P3" s="67" t="str">
        <f>'Sun Valley'!P26</f>
        <v>kg/ha</v>
      </c>
      <c r="Q3" s="67" t="str">
        <f>'Sun Valley'!Q26</f>
        <v>kg/ha</v>
      </c>
      <c r="R3" s="67" t="str">
        <f>'Sun Valley'!R26</f>
        <v>kg/ha</v>
      </c>
      <c r="S3" s="67" t="str">
        <f>'Sun Valley'!S26</f>
        <v>kg/ha</v>
      </c>
      <c r="T3" s="67" t="str">
        <f>'Sun Valley'!T26</f>
        <v>kg/ha</v>
      </c>
      <c r="U3" s="67" t="str">
        <f>'Sun Valley'!U26</f>
        <v>kg/ha</v>
      </c>
    </row>
    <row r="4" spans="1:21" x14ac:dyDescent="0.4">
      <c r="A4" s="60">
        <v>1</v>
      </c>
      <c r="B4" s="68">
        <f>'Sun Valley'!B27</f>
        <v>100</v>
      </c>
      <c r="C4" s="68">
        <f>'Sun Valley'!C27</f>
        <v>150</v>
      </c>
      <c r="D4" s="68">
        <f>'Sun Valley'!D27</f>
        <v>126.00500000000001</v>
      </c>
      <c r="E4" s="68">
        <f>'Sun Valley'!E27</f>
        <v>33.740000000000009</v>
      </c>
      <c r="F4" s="68">
        <f>'Sun Valley'!F27</f>
        <v>6.1345999999999989</v>
      </c>
      <c r="G4" s="68">
        <f>'Sun Valley'!G27</f>
        <v>0.13</v>
      </c>
      <c r="H4" s="68">
        <f>'Sun Valley'!H27</f>
        <v>0.38999999999999996</v>
      </c>
      <c r="I4" s="68">
        <f>'Sun Valley'!I27</f>
        <v>0.1</v>
      </c>
      <c r="J4" s="68">
        <f>'Sun Valley'!J27</f>
        <v>0.01</v>
      </c>
      <c r="K4" s="68">
        <f>'Sun Valley'!K27</f>
        <v>0</v>
      </c>
      <c r="L4" s="68">
        <f>'Sun Valley'!L27</f>
        <v>8.5999999999999993E-2</v>
      </c>
      <c r="M4" s="68">
        <f>'Sun Valley'!M27</f>
        <v>0.1</v>
      </c>
      <c r="N4" s="68">
        <f>'Sun Valley'!N27</f>
        <v>0</v>
      </c>
      <c r="O4" s="68">
        <f>'Sun Valley'!O27</f>
        <v>0</v>
      </c>
      <c r="P4" s="68">
        <f>'Sun Valley'!P27</f>
        <v>62</v>
      </c>
      <c r="Q4" s="68">
        <f>'Sun Valley'!Q27</f>
        <v>67.5</v>
      </c>
      <c r="R4" s="68">
        <f>'Sun Valley'!R27</f>
        <v>5.0000000000000001E-3</v>
      </c>
      <c r="S4" s="68">
        <f>'Sun Valley'!S27</f>
        <v>5.0000000000000001E-3</v>
      </c>
      <c r="T4" s="68">
        <f>'Sun Valley'!T27</f>
        <v>0.05</v>
      </c>
      <c r="U4" s="68">
        <f>'Sun Valley'!U27</f>
        <v>0.1</v>
      </c>
    </row>
    <row r="5" spans="1:21" x14ac:dyDescent="0.4">
      <c r="A5" s="60">
        <v>2</v>
      </c>
      <c r="B5" s="68">
        <f>Freemans!B27</f>
        <v>100</v>
      </c>
      <c r="C5" s="68">
        <f>Freemans!C27</f>
        <v>409.99999999999994</v>
      </c>
      <c r="D5" s="68">
        <f>Freemans!D27</f>
        <v>57.274999999999999</v>
      </c>
      <c r="E5" s="68">
        <f>Freemans!E27</f>
        <v>21.69</v>
      </c>
      <c r="F5" s="68">
        <f>Freemans!F27</f>
        <v>18.238</v>
      </c>
      <c r="G5" s="68">
        <f>Freemans!G27</f>
        <v>5.6000000000000008E-2</v>
      </c>
      <c r="H5" s="68">
        <f>Freemans!H27</f>
        <v>0.22999999999999998</v>
      </c>
      <c r="I5" s="68">
        <f>Freemans!I27</f>
        <v>0.1</v>
      </c>
      <c r="J5" s="68">
        <f>Freemans!J27</f>
        <v>0.01</v>
      </c>
      <c r="K5" s="68">
        <f>Freemans!K27</f>
        <v>0</v>
      </c>
      <c r="L5" s="68">
        <f>Freemans!L27</f>
        <v>2.2000000000000002E-2</v>
      </c>
      <c r="M5" s="68">
        <f>Freemans!M27</f>
        <v>0.1</v>
      </c>
      <c r="N5" s="68">
        <f>Freemans!N27</f>
        <v>0</v>
      </c>
      <c r="O5" s="68">
        <f>Freemans!O27</f>
        <v>0</v>
      </c>
      <c r="P5" s="68">
        <f>Freemans!P27</f>
        <v>34</v>
      </c>
      <c r="Q5" s="68">
        <f>Freemans!Q27</f>
        <v>50</v>
      </c>
      <c r="R5" s="68">
        <f>Freemans!R27</f>
        <v>5.0000000000000001E-3</v>
      </c>
      <c r="S5" s="68">
        <f>Freemans!S27</f>
        <v>5.0000000000000001E-3</v>
      </c>
      <c r="T5" s="68">
        <f>Freemans!T27</f>
        <v>0.05</v>
      </c>
      <c r="U5" s="68">
        <f>Freemans!U27</f>
        <v>0.1</v>
      </c>
    </row>
    <row r="6" spans="1:21" x14ac:dyDescent="0.4">
      <c r="A6" s="60">
        <v>3</v>
      </c>
      <c r="B6" s="68">
        <f>Unilever!B27</f>
        <v>100</v>
      </c>
      <c r="C6" s="68">
        <f>Unilever!C27</f>
        <v>130</v>
      </c>
      <c r="D6" s="68">
        <f>Unilever!D27</f>
        <v>144.333</v>
      </c>
      <c r="E6" s="68">
        <f>Unilever!E27</f>
        <v>49.405000000000001</v>
      </c>
      <c r="F6" s="68">
        <f>Unilever!F27</f>
        <v>23.212000000000003</v>
      </c>
      <c r="G6" s="68">
        <f>Unilever!G27</f>
        <v>0.1</v>
      </c>
      <c r="H6" s="68">
        <f>Unilever!H27</f>
        <v>0.12</v>
      </c>
      <c r="I6" s="68">
        <f>Unilever!I27</f>
        <v>0.1</v>
      </c>
      <c r="J6" s="68">
        <f>Unilever!J27</f>
        <v>0.01</v>
      </c>
      <c r="K6" s="68">
        <f>Unilever!K27</f>
        <v>0</v>
      </c>
      <c r="L6" s="68">
        <f>Unilever!L27</f>
        <v>0.1</v>
      </c>
      <c r="M6" s="68">
        <f>Unilever!M27</f>
        <v>0.1</v>
      </c>
      <c r="N6" s="68">
        <f>Unilever!N27</f>
        <v>0</v>
      </c>
      <c r="O6" s="68">
        <f>Unilever!O27</f>
        <v>0</v>
      </c>
      <c r="P6" s="68">
        <f>Unilever!P27</f>
        <v>7.2000000000000011</v>
      </c>
      <c r="Q6" s="68">
        <f>Unilever!Q27</f>
        <v>30</v>
      </c>
      <c r="R6" s="68">
        <f>Unilever!R27</f>
        <v>5.0000000000000001E-3</v>
      </c>
      <c r="S6" s="68">
        <f>Unilever!S27</f>
        <v>5.0000000000000001E-3</v>
      </c>
      <c r="T6" s="68">
        <f>Unilever!T27</f>
        <v>0.05</v>
      </c>
      <c r="U6" s="68">
        <f>Unilever!U27</f>
        <v>0.1</v>
      </c>
    </row>
    <row r="7" spans="1:21" x14ac:dyDescent="0.4">
      <c r="A7" s="60">
        <v>4</v>
      </c>
      <c r="B7" s="68">
        <f>'Penderyn (Welsh whisky)'!B27</f>
        <v>100</v>
      </c>
      <c r="C7" s="68">
        <f>'Penderyn (Welsh whisky)'!C27</f>
        <v>110.00000000000001</v>
      </c>
      <c r="D7" s="68">
        <f>'Penderyn (Welsh whisky)'!D27</f>
        <v>43.528999999999996</v>
      </c>
      <c r="E7" s="68">
        <f>'Penderyn (Welsh whisky)'!E27</f>
        <v>10.230450000000001</v>
      </c>
      <c r="F7" s="68">
        <f>'Penderyn (Welsh whisky)'!F27</f>
        <v>15.916799999999999</v>
      </c>
      <c r="G7" s="68">
        <f>'Penderyn (Welsh whisky)'!G27</f>
        <v>0.19800000000000001</v>
      </c>
      <c r="H7" s="68">
        <f>'Penderyn (Welsh whisky)'!H27</f>
        <v>0.59400000000000008</v>
      </c>
      <c r="I7" s="68">
        <f>'Penderyn (Welsh whisky)'!I27</f>
        <v>0.05</v>
      </c>
      <c r="J7" s="68">
        <f>'Penderyn (Welsh whisky)'!J27</f>
        <v>1E-3</v>
      </c>
      <c r="K7" s="68">
        <f>'Penderyn (Welsh whisky)'!K27</f>
        <v>5.0000000000000001E-3</v>
      </c>
      <c r="L7" s="68">
        <f>'Penderyn (Welsh whisky)'!L27</f>
        <v>4.9000000000000002E-2</v>
      </c>
      <c r="M7" s="68">
        <f>'Penderyn (Welsh whisky)'!M27</f>
        <v>7.4999999999999997E-2</v>
      </c>
      <c r="N7" s="68">
        <f>'Penderyn (Welsh whisky)'!N27</f>
        <v>0</v>
      </c>
      <c r="O7" s="68">
        <f>'Penderyn (Welsh whisky)'!O27</f>
        <v>0</v>
      </c>
      <c r="P7" s="68">
        <f>'Penderyn (Welsh whisky)'!P27</f>
        <v>69.2</v>
      </c>
      <c r="Q7" s="68">
        <f>'Penderyn (Welsh whisky)'!Q27</f>
        <v>71.75</v>
      </c>
      <c r="R7" s="68">
        <f>'Penderyn (Welsh whisky)'!R27</f>
        <v>2E-3</v>
      </c>
      <c r="S7" s="68">
        <f>'Penderyn (Welsh whisky)'!S27</f>
        <v>0.05</v>
      </c>
      <c r="T7" s="68">
        <f>'Penderyn (Welsh whisky)'!T27</f>
        <v>6.0000000000000001E-3</v>
      </c>
      <c r="U7" s="68">
        <f>'Penderyn (Welsh whisky)'!U27</f>
        <v>1</v>
      </c>
    </row>
    <row r="8" spans="1:21" x14ac:dyDescent="0.4">
      <c r="A8" s="60">
        <v>5</v>
      </c>
      <c r="B8" s="68">
        <f>Tulip!B27</f>
        <v>100</v>
      </c>
      <c r="C8" s="68">
        <f>Tulip!C27</f>
        <v>390.00000000000006</v>
      </c>
      <c r="D8" s="68">
        <f>Tulip!D27</f>
        <v>124.63040000000001</v>
      </c>
      <c r="E8" s="68">
        <f>Tulip!E27</f>
        <v>91.459500000000006</v>
      </c>
      <c r="F8" s="68">
        <f>Tulip!F27</f>
        <v>20.559200000000001</v>
      </c>
      <c r="G8" s="68">
        <f>Tulip!G27</f>
        <v>0.77300000000000013</v>
      </c>
      <c r="H8" s="68">
        <f>Tulip!H27</f>
        <v>2.11</v>
      </c>
      <c r="I8" s="68">
        <f>Tulip!I27</f>
        <v>6.8000000000000005E-2</v>
      </c>
      <c r="J8" s="68">
        <f>Tulip!J27</f>
        <v>1E-3</v>
      </c>
      <c r="K8" s="68">
        <f>Tulip!K27</f>
        <v>5.0000000000000001E-3</v>
      </c>
      <c r="L8" s="68">
        <f>Tulip!L27</f>
        <v>2.9000000000000001E-2</v>
      </c>
      <c r="M8" s="68">
        <f>Tulip!M27</f>
        <v>3.4999999999999996E-2</v>
      </c>
      <c r="N8" s="68">
        <f>Tulip!N27</f>
        <v>0</v>
      </c>
      <c r="O8" s="68">
        <f>Tulip!O27</f>
        <v>0</v>
      </c>
      <c r="P8" s="68">
        <f>Tulip!P27</f>
        <v>134.80000000000001</v>
      </c>
      <c r="Q8" s="68">
        <f>Tulip!Q27</f>
        <v>84.750000000000014</v>
      </c>
      <c r="R8" s="68">
        <f>Tulip!R27</f>
        <v>5.0000000000000001E-3</v>
      </c>
      <c r="S8" s="68">
        <f>Tulip!S27</f>
        <v>0.05</v>
      </c>
      <c r="T8" s="68">
        <f>Tulip!T27</f>
        <v>6.0000000000000001E-3</v>
      </c>
      <c r="U8" s="68">
        <f>Tulip!U27</f>
        <v>0</v>
      </c>
    </row>
    <row r="9" spans="1:21" x14ac:dyDescent="0.4">
      <c r="A9" s="60">
        <v>6</v>
      </c>
      <c r="B9" s="68">
        <f>Foyle!B27</f>
        <v>100</v>
      </c>
      <c r="C9" s="68">
        <f>Foyle!C27</f>
        <v>180</v>
      </c>
      <c r="D9" s="68">
        <f>Foyle!D27</f>
        <v>185.571</v>
      </c>
      <c r="E9" s="68">
        <f>Foyle!E27</f>
        <v>54.225000000000001</v>
      </c>
      <c r="F9" s="68">
        <f>Foyle!F27</f>
        <v>21.553999999999998</v>
      </c>
      <c r="G9" s="68">
        <f>Foyle!G27</f>
        <v>0.43</v>
      </c>
      <c r="H9" s="68">
        <f>Foyle!H27</f>
        <v>0.79</v>
      </c>
      <c r="I9" s="68">
        <f>Foyle!I27</f>
        <v>0.1</v>
      </c>
      <c r="J9" s="68">
        <f>Foyle!J27</f>
        <v>0.01</v>
      </c>
      <c r="K9" s="68">
        <f>Foyle!K27</f>
        <v>0</v>
      </c>
      <c r="L9" s="68">
        <f>Foyle!L27</f>
        <v>8.8000000000000009E-2</v>
      </c>
      <c r="M9" s="68">
        <f>Foyle!M27</f>
        <v>0.2</v>
      </c>
      <c r="N9" s="68">
        <f>Foyle!N27</f>
        <v>0</v>
      </c>
      <c r="O9" s="68">
        <f>Foyle!O27</f>
        <v>0</v>
      </c>
      <c r="P9" s="68">
        <f>Foyle!P27</f>
        <v>72</v>
      </c>
      <c r="Q9" s="68">
        <f>Foyle!Q27</f>
        <v>100</v>
      </c>
      <c r="R9" s="68">
        <f>Foyle!R27</f>
        <v>5.0000000000000001E-3</v>
      </c>
      <c r="S9" s="68">
        <f>Foyle!S27</f>
        <v>0.1</v>
      </c>
      <c r="T9" s="68">
        <f>Foyle!T27</f>
        <v>0.05</v>
      </c>
      <c r="U9" s="68">
        <f>Foyle!U27</f>
        <v>0.1</v>
      </c>
    </row>
    <row r="10" spans="1:21" x14ac:dyDescent="0.4">
      <c r="A10" s="60">
        <v>7</v>
      </c>
      <c r="B10" s="68">
        <f>'Wye Valley Brewery'!B27</f>
        <v>100</v>
      </c>
      <c r="C10" s="68">
        <f>'Wye Valley Brewery'!C27</f>
        <v>40</v>
      </c>
      <c r="D10" s="68">
        <f>'Wye Valley Brewery'!D27</f>
        <v>49.714699999999993</v>
      </c>
      <c r="E10" s="68">
        <f>'Wye Valley Brewery'!E27</f>
        <v>10.423250000000001</v>
      </c>
      <c r="F10" s="68">
        <f>'Wye Valley Brewery'!F27</f>
        <v>16.132339999999999</v>
      </c>
      <c r="G10" s="68">
        <f>'Wye Valley Brewery'!G27</f>
        <v>1.1599999999999999</v>
      </c>
      <c r="H10" s="68">
        <f>'Wye Valley Brewery'!H27</f>
        <v>1.2400000000000002</v>
      </c>
      <c r="I10" s="68">
        <f>'Wye Valley Brewery'!I27</f>
        <v>0.05</v>
      </c>
      <c r="J10" s="68">
        <f>'Wye Valley Brewery'!J27</f>
        <v>1E-3</v>
      </c>
      <c r="K10" s="68">
        <f>'Wye Valley Brewery'!K27</f>
        <v>5.0000000000000001E-3</v>
      </c>
      <c r="L10" s="68">
        <f>'Wye Valley Brewery'!L27</f>
        <v>0.24100000000000002</v>
      </c>
      <c r="M10" s="68">
        <f>'Wye Valley Brewery'!M27</f>
        <v>0.11299999999999999</v>
      </c>
      <c r="N10" s="68">
        <f>'Wye Valley Brewery'!N27</f>
        <v>0</v>
      </c>
      <c r="O10" s="68">
        <f>'Wye Valley Brewery'!O27</f>
        <v>0</v>
      </c>
      <c r="P10" s="68">
        <f>'Wye Valley Brewery'!P27</f>
        <v>68.100000000000009</v>
      </c>
      <c r="Q10" s="68">
        <f>'Wye Valley Brewery'!Q27</f>
        <v>77.25</v>
      </c>
      <c r="R10" s="68">
        <f>'Wye Valley Brewery'!R27</f>
        <v>2E-3</v>
      </c>
      <c r="S10" s="68">
        <f>'Wye Valley Brewery'!S27</f>
        <v>0.05</v>
      </c>
      <c r="T10" s="68">
        <f>'Wye Valley Brewery'!T27</f>
        <v>7.000000000000001E-3</v>
      </c>
      <c r="U10" s="68">
        <f>'Wye Valley Brewery'!U27</f>
        <v>1</v>
      </c>
    </row>
    <row r="11" spans="1:21" x14ac:dyDescent="0.4">
      <c r="A11" s="60">
        <v>8</v>
      </c>
      <c r="B11" s="68">
        <f>'Hay Frams'!B27</f>
        <v>100</v>
      </c>
      <c r="C11" s="68">
        <f>'Hay Frams'!C27</f>
        <v>33</v>
      </c>
      <c r="D11" s="68">
        <f>'Hay Frams'!D27</f>
        <v>16.266100000000002</v>
      </c>
      <c r="E11" s="68">
        <f>'Hay Frams'!E27</f>
        <v>5.7839999999999998</v>
      </c>
      <c r="F11" s="68">
        <f>'Hay Frams'!F27</f>
        <v>2.8186</v>
      </c>
      <c r="G11" s="68">
        <f>'Hay Frams'!G27</f>
        <v>0.1</v>
      </c>
      <c r="H11" s="68">
        <f>'Hay Frams'!H27</f>
        <v>0.1</v>
      </c>
      <c r="I11" s="68">
        <f>'Hay Frams'!I27</f>
        <v>0.1</v>
      </c>
      <c r="J11" s="68">
        <f>'Hay Frams'!J27</f>
        <v>0.01</v>
      </c>
      <c r="K11" s="68">
        <f>'Hay Frams'!K27</f>
        <v>0</v>
      </c>
      <c r="L11" s="68">
        <f>'Hay Frams'!L27</f>
        <v>0.1</v>
      </c>
      <c r="M11" s="68">
        <f>'Hay Frams'!M27</f>
        <v>0.1</v>
      </c>
      <c r="N11" s="68">
        <f>'Hay Frams'!N27</f>
        <v>0</v>
      </c>
      <c r="O11" s="68">
        <f>'Hay Frams'!O27</f>
        <v>0</v>
      </c>
      <c r="P11" s="68">
        <f>'Hay Frams'!P27</f>
        <v>9.1999999999999993</v>
      </c>
      <c r="Q11" s="68">
        <f>'Hay Frams'!Q27</f>
        <v>2.7499999999999996</v>
      </c>
      <c r="R11" s="68">
        <f>'Hay Frams'!R27</f>
        <v>5.0000000000000001E-3</v>
      </c>
      <c r="S11" s="68">
        <f>'Hay Frams'!S27</f>
        <v>0.1</v>
      </c>
      <c r="T11" s="68">
        <f>'Hay Frams'!T27</f>
        <v>0.05</v>
      </c>
      <c r="U11" s="68">
        <f>'Hay Frams'!U27</f>
        <v>0.1</v>
      </c>
    </row>
    <row r="12" spans="1:21" x14ac:dyDescent="0.4">
      <c r="A12" s="60">
        <v>9</v>
      </c>
      <c r="B12" s="68">
        <f>'Grosmont Lagoon'!B27</f>
        <v>100</v>
      </c>
      <c r="C12" s="68">
        <f>'Grosmont Lagoon'!C27</f>
        <v>280</v>
      </c>
      <c r="D12" s="68">
        <f>'Grosmont Lagoon'!D27</f>
        <v>41.238</v>
      </c>
      <c r="E12" s="68">
        <f>'Grosmont Lagoon'!E27</f>
        <v>46.995000000000005</v>
      </c>
      <c r="F12" s="68">
        <f>'Grosmont Lagoon'!F27</f>
        <v>7.9583999999999993</v>
      </c>
      <c r="G12" s="68">
        <f>'Grosmont Lagoon'!G27</f>
        <v>0.1</v>
      </c>
      <c r="H12" s="68">
        <f>'Grosmont Lagoon'!H27</f>
        <v>0.1</v>
      </c>
      <c r="I12" s="68">
        <f>'Grosmont Lagoon'!I27</f>
        <v>0.1</v>
      </c>
      <c r="J12" s="68">
        <f>'Grosmont Lagoon'!J27</f>
        <v>0.01</v>
      </c>
      <c r="K12" s="68">
        <f>'Grosmont Lagoon'!K27</f>
        <v>0</v>
      </c>
      <c r="L12" s="68">
        <f>'Grosmont Lagoon'!L27</f>
        <v>0.1</v>
      </c>
      <c r="M12" s="68">
        <f>'Grosmont Lagoon'!M27</f>
        <v>0.1</v>
      </c>
      <c r="N12" s="68">
        <f>'Grosmont Lagoon'!N27</f>
        <v>0</v>
      </c>
      <c r="O12" s="68">
        <f>'Grosmont Lagoon'!O27</f>
        <v>0</v>
      </c>
      <c r="P12" s="68">
        <f>'Grosmont Lagoon'!P27</f>
        <v>36</v>
      </c>
      <c r="Q12" s="68">
        <f>'Grosmont Lagoon'!Q27</f>
        <v>21</v>
      </c>
      <c r="R12" s="68">
        <f>'Grosmont Lagoon'!R27</f>
        <v>5.0000000000000001E-3</v>
      </c>
      <c r="S12" s="68">
        <f>'Grosmont Lagoon'!S27</f>
        <v>5.0000000000000001E-3</v>
      </c>
      <c r="T12" s="68">
        <f>'Grosmont Lagoon'!T27</f>
        <v>0.05</v>
      </c>
      <c r="U12" s="68">
        <f>'Grosmont Lagoon'!U27</f>
        <v>0.1</v>
      </c>
    </row>
    <row r="13" spans="1:21" x14ac:dyDescent="0.4">
      <c r="A13" s="60">
        <v>10</v>
      </c>
      <c r="B13" s="68">
        <f>Chase!B27</f>
        <v>100</v>
      </c>
      <c r="C13" s="68">
        <f>Chase!C27</f>
        <v>40</v>
      </c>
      <c r="D13" s="68">
        <f>Chase!D27</f>
        <v>21.260479999999998</v>
      </c>
      <c r="E13" s="68">
        <f>Chase!E27</f>
        <v>98.087000000000018</v>
      </c>
      <c r="F13" s="68">
        <f>Chase!F27</f>
        <v>8.1407799999999995</v>
      </c>
      <c r="G13" s="68">
        <f>Chase!G27</f>
        <v>0.20499999999999996</v>
      </c>
      <c r="H13" s="68">
        <f>Chase!H27</f>
        <v>8.5999999999999993E-2</v>
      </c>
      <c r="I13" s="68">
        <f>Chase!I27</f>
        <v>0.05</v>
      </c>
      <c r="J13" s="68">
        <f>Chase!J27</f>
        <v>1E-3</v>
      </c>
      <c r="K13" s="68">
        <f>Chase!K27</f>
        <v>5.0000000000000001E-3</v>
      </c>
      <c r="L13" s="68">
        <f>Chase!L27</f>
        <v>0.02</v>
      </c>
      <c r="M13" s="68">
        <f>Chase!M27</f>
        <v>0.02</v>
      </c>
      <c r="N13" s="68">
        <f>Chase!N27</f>
        <v>0</v>
      </c>
      <c r="O13" s="68">
        <f>Chase!O27</f>
        <v>0</v>
      </c>
      <c r="P13" s="68">
        <f>Chase!P27</f>
        <v>35</v>
      </c>
      <c r="Q13" s="68">
        <f>Chase!Q27</f>
        <v>18.124999999999996</v>
      </c>
      <c r="R13" s="68">
        <f>Chase!R27</f>
        <v>2E-3</v>
      </c>
      <c r="S13" s="68">
        <f>Chase!S27</f>
        <v>0.05</v>
      </c>
      <c r="T13" s="68">
        <f>Chase!T27</f>
        <v>8.0000000000000002E-3</v>
      </c>
      <c r="U13" s="68">
        <f>Chase!U27</f>
        <v>1</v>
      </c>
    </row>
    <row r="14" spans="1:21" s="74" customFormat="1" ht="15.45" x14ac:dyDescent="0.4">
      <c r="A14" s="64" t="s">
        <v>101</v>
      </c>
      <c r="B14" s="73">
        <f>SUM(B4:B13)</f>
        <v>1000</v>
      </c>
      <c r="C14" s="73">
        <f t="shared" ref="C14:U14" si="0">SUM(C4:C13)</f>
        <v>1763</v>
      </c>
      <c r="D14" s="73">
        <f t="shared" si="0"/>
        <v>809.8226800000001</v>
      </c>
      <c r="E14" s="73">
        <f t="shared" si="0"/>
        <v>422.03920000000005</v>
      </c>
      <c r="F14" s="73">
        <f t="shared" si="0"/>
        <v>140.66472000000002</v>
      </c>
      <c r="G14" s="73">
        <f t="shared" si="0"/>
        <v>3.2520000000000002</v>
      </c>
      <c r="H14" s="73">
        <f t="shared" si="0"/>
        <v>5.76</v>
      </c>
      <c r="I14" s="73">
        <f t="shared" si="0"/>
        <v>0.81800000000000006</v>
      </c>
      <c r="J14" s="73">
        <f t="shared" si="0"/>
        <v>6.4000000000000001E-2</v>
      </c>
      <c r="K14" s="73">
        <f t="shared" si="0"/>
        <v>0.02</v>
      </c>
      <c r="L14" s="73">
        <f t="shared" si="0"/>
        <v>0.83500000000000008</v>
      </c>
      <c r="M14" s="73">
        <f t="shared" si="0"/>
        <v>0.94300000000000006</v>
      </c>
      <c r="N14" s="73">
        <f t="shared" si="0"/>
        <v>0</v>
      </c>
      <c r="O14" s="73">
        <f t="shared" si="0"/>
        <v>0</v>
      </c>
      <c r="P14" s="73">
        <f t="shared" si="0"/>
        <v>527.5</v>
      </c>
      <c r="Q14" s="73">
        <f t="shared" si="0"/>
        <v>523.125</v>
      </c>
      <c r="R14" s="73">
        <f t="shared" si="0"/>
        <v>4.1000000000000002E-2</v>
      </c>
      <c r="S14" s="73">
        <f t="shared" si="0"/>
        <v>0.42</v>
      </c>
      <c r="T14" s="73">
        <f t="shared" si="0"/>
        <v>0.32700000000000001</v>
      </c>
      <c r="U14" s="73">
        <f t="shared" si="0"/>
        <v>3.6000000000000005</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election activeCell="I46" sqref="I46"/>
    </sheetView>
  </sheetViews>
  <sheetFormatPr defaultRowHeight="14.6" x14ac:dyDescent="0.4"/>
  <cols>
    <col min="14" max="14" width="9.69140625" bestFit="1" customWidth="1"/>
    <col min="20" max="20" width="10" bestFit="1" customWidth="1"/>
  </cols>
  <sheetData>
    <row r="1" spans="1:21" x14ac:dyDescent="0.4">
      <c r="A1" t="s">
        <v>102</v>
      </c>
    </row>
    <row r="2" spans="1:21" ht="38.15" x14ac:dyDescent="0.4">
      <c r="A2" s="101" t="s">
        <v>100</v>
      </c>
      <c r="B2" s="67" t="str">
        <f>'Sun Valley'!B25</f>
        <v>Application Rate</v>
      </c>
      <c r="C2" s="67" t="str">
        <f>'Sun Valley'!C25</f>
        <v>Nitrogen Addition</v>
      </c>
      <c r="D2" s="67" t="str">
        <f>'Sun Valley'!D25</f>
        <v>Phosphate Addition</v>
      </c>
      <c r="E2" s="67" t="str">
        <f>'Sun Valley'!E25</f>
        <v>Potash  Addition</v>
      </c>
      <c r="F2" s="67" t="str">
        <f>'Sun Valley'!F25</f>
        <v>Mg Oxide Addition</v>
      </c>
      <c r="G2" s="67" t="str">
        <f>'Sun Valley'!G25</f>
        <v>Copper Addition</v>
      </c>
      <c r="H2" s="67" t="str">
        <f>'Sun Valley'!H25</f>
        <v>Zinc Addition</v>
      </c>
      <c r="I2" s="67" t="str">
        <f>'Sun Valley'!I25</f>
        <v>Lead Addition</v>
      </c>
      <c r="J2" s="67" t="str">
        <f>'Sun Valley'!J25</f>
        <v>Cadmium Addition</v>
      </c>
      <c r="K2" s="67" t="str">
        <f>'Sun Valley'!K25</f>
        <v>Mercury Addition</v>
      </c>
      <c r="L2" s="67" t="str">
        <f>'Sun Valley'!L25</f>
        <v>Nickel Addition</v>
      </c>
      <c r="M2" s="67" t="str">
        <f>'Sun Valley'!M25</f>
        <v>Chromium Addition</v>
      </c>
      <c r="N2" s="67" t="str">
        <f>'Sun Valley'!N25</f>
        <v>Aluminium Addition</v>
      </c>
      <c r="O2" s="67" t="str">
        <f>'Sun Valley'!O25</f>
        <v>Iron Addition</v>
      </c>
      <c r="P2" s="67" t="str">
        <f>'Sun Valley'!P25</f>
        <v xml:space="preserve">Sodium Addition                 </v>
      </c>
      <c r="Q2" s="67" t="str">
        <f>'Sun Valley'!Q25</f>
        <v>SO3  Addition                             kg/ha</v>
      </c>
      <c r="R2" s="67" t="str">
        <f>'Sun Valley'!R25</f>
        <v xml:space="preserve">Selenium Addition </v>
      </c>
      <c r="S2" s="67" t="str">
        <f>'Sun Valley'!S25</f>
        <v xml:space="preserve">Arsenic  Addition  </v>
      </c>
      <c r="T2" s="67" t="str">
        <f>'Sun Valley'!T25</f>
        <v xml:space="preserve">Molybdenum Addition  </v>
      </c>
      <c r="U2" s="67" t="str">
        <f>'Sun Valley'!U25</f>
        <v xml:space="preserve">Fluoride Addition </v>
      </c>
    </row>
    <row r="3" spans="1:21" ht="25.75" x14ac:dyDescent="0.4">
      <c r="A3" s="101"/>
      <c r="B3" s="67" t="str">
        <f>'Sun Valley'!B26</f>
        <v>tonnes/ha</v>
      </c>
      <c r="C3" s="67" t="str">
        <f>'Sun Valley'!C26</f>
        <v>kg/ha</v>
      </c>
      <c r="D3" s="67" t="str">
        <f>'Sun Valley'!D26</f>
        <v>P2O5 
kg/ha</v>
      </c>
      <c r="E3" s="67" t="str">
        <f>'Sun Valley'!E26</f>
        <v>K2O 
kg/ha</v>
      </c>
      <c r="F3" s="67" t="str">
        <f>'Sun Valley'!F26</f>
        <v>MgO 
kg/ha</v>
      </c>
      <c r="G3" s="67" t="str">
        <f>'Sun Valley'!G26</f>
        <v>kg/ha</v>
      </c>
      <c r="H3" s="67" t="str">
        <f>'Sun Valley'!H26</f>
        <v>kg/ha</v>
      </c>
      <c r="I3" s="67" t="str">
        <f>'Sun Valley'!I26</f>
        <v>kg/ha</v>
      </c>
      <c r="J3" s="67" t="str">
        <f>'Sun Valley'!J26</f>
        <v>kg/ha</v>
      </c>
      <c r="K3" s="67" t="str">
        <f>'Sun Valley'!K26</f>
        <v>kg/ha</v>
      </c>
      <c r="L3" s="67" t="str">
        <f>'Sun Valley'!L26</f>
        <v>kg/ha</v>
      </c>
      <c r="M3" s="67" t="str">
        <f>'Sun Valley'!M26</f>
        <v>kg/ha</v>
      </c>
      <c r="N3" s="67" t="str">
        <f>'Sun Valley'!N26</f>
        <v>kg/ha</v>
      </c>
      <c r="O3" s="67" t="str">
        <f>'Sun Valley'!O26</f>
        <v>kg/ha</v>
      </c>
      <c r="P3" s="67" t="str">
        <f>'Sun Valley'!P26</f>
        <v>kg/ha</v>
      </c>
      <c r="Q3" s="67" t="str">
        <f>'Sun Valley'!Q26</f>
        <v>kg/ha</v>
      </c>
      <c r="R3" s="67" t="str">
        <f>'Sun Valley'!R26</f>
        <v>kg/ha</v>
      </c>
      <c r="S3" s="67" t="str">
        <f>'Sun Valley'!S26</f>
        <v>kg/ha</v>
      </c>
      <c r="T3" s="67" t="str">
        <f>'Sun Valley'!T26</f>
        <v>kg/ha</v>
      </c>
      <c r="U3" s="67" t="str">
        <f>'Sun Valley'!U26</f>
        <v>kg/ha</v>
      </c>
    </row>
    <row r="4" spans="1:21" x14ac:dyDescent="0.4">
      <c r="A4" s="60">
        <v>1</v>
      </c>
      <c r="B4" s="68">
        <f>'Sun Valley'!B27</f>
        <v>100</v>
      </c>
      <c r="C4" s="68">
        <f>'Sun Valley'!C27</f>
        <v>150</v>
      </c>
      <c r="D4" s="68">
        <f>'Sun Valley'!D27</f>
        <v>126.00500000000001</v>
      </c>
      <c r="E4" s="68">
        <f>'Sun Valley'!E27</f>
        <v>33.740000000000009</v>
      </c>
      <c r="F4" s="68">
        <f>'Sun Valley'!F27</f>
        <v>6.1345999999999989</v>
      </c>
      <c r="G4" s="68">
        <f>'Sun Valley'!G27</f>
        <v>0.13</v>
      </c>
      <c r="H4" s="68">
        <f>'Sun Valley'!H27</f>
        <v>0.38999999999999996</v>
      </c>
      <c r="I4" s="68">
        <f>'Sun Valley'!I27</f>
        <v>0.1</v>
      </c>
      <c r="J4" s="68">
        <f>'Sun Valley'!J27</f>
        <v>0.01</v>
      </c>
      <c r="K4" s="68">
        <f>'Sun Valley'!K27</f>
        <v>0</v>
      </c>
      <c r="L4" s="68">
        <f>'Sun Valley'!L27</f>
        <v>8.5999999999999993E-2</v>
      </c>
      <c r="M4" s="68">
        <f>'Sun Valley'!M27</f>
        <v>0.1</v>
      </c>
      <c r="N4" s="68">
        <f>'Sun Valley'!N27</f>
        <v>0</v>
      </c>
      <c r="O4" s="68">
        <f>'Sun Valley'!O27</f>
        <v>0</v>
      </c>
      <c r="P4" s="68">
        <f>'Sun Valley'!P27</f>
        <v>62</v>
      </c>
      <c r="Q4" s="68">
        <f>'Sun Valley'!Q27</f>
        <v>67.5</v>
      </c>
      <c r="R4" s="68">
        <f>'Sun Valley'!R27</f>
        <v>5.0000000000000001E-3</v>
      </c>
      <c r="S4" s="68">
        <f>'Sun Valley'!S27</f>
        <v>5.0000000000000001E-3</v>
      </c>
      <c r="T4" s="68">
        <f>'Sun Valley'!T27</f>
        <v>0.05</v>
      </c>
      <c r="U4" s="68">
        <f>'Sun Valley'!U27</f>
        <v>0.1</v>
      </c>
    </row>
    <row r="5" spans="1:21" x14ac:dyDescent="0.4">
      <c r="A5" s="60">
        <v>2</v>
      </c>
      <c r="B5" s="68">
        <f>Freemans!B27</f>
        <v>100</v>
      </c>
      <c r="C5" s="68">
        <f>Freemans!C27</f>
        <v>409.99999999999994</v>
      </c>
      <c r="D5" s="68">
        <f>Freemans!D27</f>
        <v>57.274999999999999</v>
      </c>
      <c r="E5" s="68">
        <f>Freemans!E27</f>
        <v>21.69</v>
      </c>
      <c r="F5" s="68">
        <f>Freemans!F27</f>
        <v>18.238</v>
      </c>
      <c r="G5" s="68">
        <f>Freemans!G27</f>
        <v>5.6000000000000008E-2</v>
      </c>
      <c r="H5" s="68">
        <f>Freemans!H27</f>
        <v>0.22999999999999998</v>
      </c>
      <c r="I5" s="68">
        <f>Freemans!I27</f>
        <v>0.1</v>
      </c>
      <c r="J5" s="68">
        <f>Freemans!J27</f>
        <v>0.01</v>
      </c>
      <c r="K5" s="68">
        <f>Freemans!K27</f>
        <v>0</v>
      </c>
      <c r="L5" s="68">
        <f>Freemans!L27</f>
        <v>2.2000000000000002E-2</v>
      </c>
      <c r="M5" s="68">
        <f>Freemans!M27</f>
        <v>0.1</v>
      </c>
      <c r="N5" s="68">
        <f>Freemans!N27</f>
        <v>0</v>
      </c>
      <c r="O5" s="68">
        <f>Freemans!O27</f>
        <v>0</v>
      </c>
      <c r="P5" s="68">
        <f>Freemans!P27</f>
        <v>34</v>
      </c>
      <c r="Q5" s="68">
        <f>Freemans!Q27</f>
        <v>50</v>
      </c>
      <c r="R5" s="68">
        <f>Freemans!R27</f>
        <v>5.0000000000000001E-3</v>
      </c>
      <c r="S5" s="68">
        <f>Freemans!S27</f>
        <v>5.0000000000000001E-3</v>
      </c>
      <c r="T5" s="68">
        <f>Freemans!T27</f>
        <v>0.05</v>
      </c>
      <c r="U5" s="68">
        <f>Freemans!U27</f>
        <v>0.1</v>
      </c>
    </row>
    <row r="6" spans="1:21" x14ac:dyDescent="0.4">
      <c r="A6" s="60">
        <v>3</v>
      </c>
      <c r="B6" s="68">
        <f>Unilever!B27</f>
        <v>100</v>
      </c>
      <c r="C6" s="68">
        <f>Unilever!C27</f>
        <v>130</v>
      </c>
      <c r="D6" s="68">
        <f>Unilever!D27</f>
        <v>144.333</v>
      </c>
      <c r="E6" s="68">
        <f>Unilever!E27</f>
        <v>49.405000000000001</v>
      </c>
      <c r="F6" s="68">
        <f>Unilever!F27</f>
        <v>23.212000000000003</v>
      </c>
      <c r="G6" s="68">
        <f>Unilever!G27</f>
        <v>0.1</v>
      </c>
      <c r="H6" s="68">
        <f>Unilever!H27</f>
        <v>0.12</v>
      </c>
      <c r="I6" s="68">
        <f>Unilever!I27</f>
        <v>0.1</v>
      </c>
      <c r="J6" s="68">
        <f>Unilever!J27</f>
        <v>0.01</v>
      </c>
      <c r="K6" s="68">
        <f>Unilever!K27</f>
        <v>0</v>
      </c>
      <c r="L6" s="68">
        <f>Unilever!L27</f>
        <v>0.1</v>
      </c>
      <c r="M6" s="68">
        <f>Unilever!M27</f>
        <v>0.1</v>
      </c>
      <c r="N6" s="68">
        <f>Unilever!N27</f>
        <v>0</v>
      </c>
      <c r="O6" s="68">
        <f>Unilever!O27</f>
        <v>0</v>
      </c>
      <c r="P6" s="68">
        <f>Unilever!P27</f>
        <v>7.2000000000000011</v>
      </c>
      <c r="Q6" s="68">
        <f>Unilever!Q27</f>
        <v>30</v>
      </c>
      <c r="R6" s="68">
        <f>Unilever!R27</f>
        <v>5.0000000000000001E-3</v>
      </c>
      <c r="S6" s="68">
        <f>Unilever!S27</f>
        <v>5.0000000000000001E-3</v>
      </c>
      <c r="T6" s="68">
        <f>Unilever!T27</f>
        <v>0.05</v>
      </c>
      <c r="U6" s="68">
        <f>Unilever!U27</f>
        <v>0.1</v>
      </c>
    </row>
    <row r="7" spans="1:21" x14ac:dyDescent="0.4">
      <c r="A7" s="60">
        <v>4</v>
      </c>
      <c r="B7" s="68">
        <f>'Penderyn (Welsh whisky)'!B27</f>
        <v>100</v>
      </c>
      <c r="C7" s="68">
        <f>'Penderyn (Welsh whisky)'!C27</f>
        <v>110.00000000000001</v>
      </c>
      <c r="D7" s="68">
        <f>'Penderyn (Welsh whisky)'!D27</f>
        <v>43.528999999999996</v>
      </c>
      <c r="E7" s="68">
        <f>'Penderyn (Welsh whisky)'!E27</f>
        <v>10.230450000000001</v>
      </c>
      <c r="F7" s="68">
        <f>'Penderyn (Welsh whisky)'!F27</f>
        <v>15.916799999999999</v>
      </c>
      <c r="G7" s="68">
        <f>'Penderyn (Welsh whisky)'!G27</f>
        <v>0.19800000000000001</v>
      </c>
      <c r="H7" s="68">
        <f>'Penderyn (Welsh whisky)'!H27</f>
        <v>0.59400000000000008</v>
      </c>
      <c r="I7" s="68">
        <f>'Penderyn (Welsh whisky)'!I27</f>
        <v>0.05</v>
      </c>
      <c r="J7" s="68">
        <f>'Penderyn (Welsh whisky)'!J27</f>
        <v>1E-3</v>
      </c>
      <c r="K7" s="68">
        <f>'Penderyn (Welsh whisky)'!K27</f>
        <v>5.0000000000000001E-3</v>
      </c>
      <c r="L7" s="68">
        <f>'Penderyn (Welsh whisky)'!L27</f>
        <v>4.9000000000000002E-2</v>
      </c>
      <c r="M7" s="68">
        <f>'Penderyn (Welsh whisky)'!M27</f>
        <v>7.4999999999999997E-2</v>
      </c>
      <c r="N7" s="68">
        <f>'Penderyn (Welsh whisky)'!N27</f>
        <v>0</v>
      </c>
      <c r="O7" s="68">
        <f>'Penderyn (Welsh whisky)'!O27</f>
        <v>0</v>
      </c>
      <c r="P7" s="68">
        <f>'Penderyn (Welsh whisky)'!P27</f>
        <v>69.2</v>
      </c>
      <c r="Q7" s="68">
        <f>'Penderyn (Welsh whisky)'!Q27</f>
        <v>71.75</v>
      </c>
      <c r="R7" s="68">
        <f>'Penderyn (Welsh whisky)'!R27</f>
        <v>2E-3</v>
      </c>
      <c r="S7" s="68">
        <f>'Penderyn (Welsh whisky)'!S27</f>
        <v>0.05</v>
      </c>
      <c r="T7" s="68">
        <f>'Penderyn (Welsh whisky)'!T27</f>
        <v>6.0000000000000001E-3</v>
      </c>
      <c r="U7" s="68">
        <f>'Penderyn (Welsh whisky)'!U27</f>
        <v>1</v>
      </c>
    </row>
    <row r="8" spans="1:21" x14ac:dyDescent="0.4">
      <c r="A8" s="60">
        <v>5</v>
      </c>
      <c r="B8" s="68">
        <f>Tulip!B27</f>
        <v>100</v>
      </c>
      <c r="C8" s="68">
        <f>Tulip!C27</f>
        <v>390.00000000000006</v>
      </c>
      <c r="D8" s="68">
        <f>Tulip!D27</f>
        <v>124.63040000000001</v>
      </c>
      <c r="E8" s="68">
        <f>Tulip!E27</f>
        <v>91.459500000000006</v>
      </c>
      <c r="F8" s="68">
        <f>Tulip!F27</f>
        <v>20.559200000000001</v>
      </c>
      <c r="G8" s="68">
        <f>Tulip!G27</f>
        <v>0.77300000000000013</v>
      </c>
      <c r="H8" s="68">
        <f>Tulip!H27</f>
        <v>2.11</v>
      </c>
      <c r="I8" s="68">
        <f>Tulip!I27</f>
        <v>6.8000000000000005E-2</v>
      </c>
      <c r="J8" s="68">
        <f>Tulip!J27</f>
        <v>1E-3</v>
      </c>
      <c r="K8" s="68">
        <f>Tulip!K27</f>
        <v>5.0000000000000001E-3</v>
      </c>
      <c r="L8" s="68">
        <f>Tulip!L27</f>
        <v>2.9000000000000001E-2</v>
      </c>
      <c r="M8" s="68">
        <f>Tulip!M27</f>
        <v>3.4999999999999996E-2</v>
      </c>
      <c r="N8" s="68">
        <f>Tulip!N27</f>
        <v>0</v>
      </c>
      <c r="O8" s="68">
        <f>Tulip!O27</f>
        <v>0</v>
      </c>
      <c r="P8" s="68">
        <f>Tulip!P27</f>
        <v>134.80000000000001</v>
      </c>
      <c r="Q8" s="68">
        <f>Tulip!Q27</f>
        <v>84.750000000000014</v>
      </c>
      <c r="R8" s="68">
        <f>Tulip!R27</f>
        <v>5.0000000000000001E-3</v>
      </c>
      <c r="S8" s="68">
        <f>Tulip!S27</f>
        <v>0.05</v>
      </c>
      <c r="T8" s="68">
        <f>Tulip!T27</f>
        <v>6.0000000000000001E-3</v>
      </c>
      <c r="U8" s="68">
        <f>Tulip!U27</f>
        <v>0</v>
      </c>
    </row>
    <row r="9" spans="1:21" x14ac:dyDescent="0.4">
      <c r="A9" s="60">
        <v>6</v>
      </c>
      <c r="B9" s="68">
        <f>Foyle!B27</f>
        <v>100</v>
      </c>
      <c r="C9" s="68">
        <f>Foyle!C27</f>
        <v>180</v>
      </c>
      <c r="D9" s="68">
        <f>Foyle!D27</f>
        <v>185.571</v>
      </c>
      <c r="E9" s="68">
        <f>Foyle!E27</f>
        <v>54.225000000000001</v>
      </c>
      <c r="F9" s="68">
        <f>Foyle!F27</f>
        <v>21.553999999999998</v>
      </c>
      <c r="G9" s="68">
        <f>Foyle!G27</f>
        <v>0.43</v>
      </c>
      <c r="H9" s="68">
        <f>Foyle!H27</f>
        <v>0.79</v>
      </c>
      <c r="I9" s="68">
        <f>Foyle!I27</f>
        <v>0.1</v>
      </c>
      <c r="J9" s="68">
        <f>Foyle!J27</f>
        <v>0.01</v>
      </c>
      <c r="K9" s="68">
        <f>Foyle!K27</f>
        <v>0</v>
      </c>
      <c r="L9" s="68">
        <f>Foyle!L27</f>
        <v>8.8000000000000009E-2</v>
      </c>
      <c r="M9" s="68">
        <f>Foyle!M27</f>
        <v>0.2</v>
      </c>
      <c r="N9" s="68">
        <f>Foyle!N27</f>
        <v>0</v>
      </c>
      <c r="O9" s="68">
        <f>Foyle!O27</f>
        <v>0</v>
      </c>
      <c r="P9" s="68">
        <f>Foyle!P27</f>
        <v>72</v>
      </c>
      <c r="Q9" s="68">
        <f>Foyle!Q27</f>
        <v>100</v>
      </c>
      <c r="R9" s="68">
        <f>Foyle!R27</f>
        <v>5.0000000000000001E-3</v>
      </c>
      <c r="S9" s="68">
        <f>Foyle!S27</f>
        <v>0.1</v>
      </c>
      <c r="T9" s="68">
        <f>Foyle!T27</f>
        <v>0.05</v>
      </c>
      <c r="U9" s="68">
        <f>Foyle!U27</f>
        <v>0.1</v>
      </c>
    </row>
    <row r="10" spans="1:21" x14ac:dyDescent="0.4">
      <c r="A10" s="60">
        <v>7</v>
      </c>
      <c r="B10" s="68">
        <f>'Wye Valley Brewery'!B27</f>
        <v>100</v>
      </c>
      <c r="C10" s="68">
        <f>'Wye Valley Brewery'!C27</f>
        <v>40</v>
      </c>
      <c r="D10" s="68">
        <f>'Wye Valley Brewery'!D27</f>
        <v>49.714699999999993</v>
      </c>
      <c r="E10" s="68">
        <f>'Wye Valley Brewery'!E27</f>
        <v>10.423250000000001</v>
      </c>
      <c r="F10" s="68">
        <f>'Wye Valley Brewery'!F27</f>
        <v>16.132339999999999</v>
      </c>
      <c r="G10" s="68">
        <f>'Wye Valley Brewery'!G27</f>
        <v>1.1599999999999999</v>
      </c>
      <c r="H10" s="68">
        <f>'Wye Valley Brewery'!H27</f>
        <v>1.2400000000000002</v>
      </c>
      <c r="I10" s="68">
        <f>'Wye Valley Brewery'!I27</f>
        <v>0.05</v>
      </c>
      <c r="J10" s="68">
        <f>'Wye Valley Brewery'!J27</f>
        <v>1E-3</v>
      </c>
      <c r="K10" s="68">
        <f>'Wye Valley Brewery'!K27</f>
        <v>5.0000000000000001E-3</v>
      </c>
      <c r="L10" s="68">
        <f>'Wye Valley Brewery'!L27</f>
        <v>0.24100000000000002</v>
      </c>
      <c r="M10" s="68">
        <f>'Wye Valley Brewery'!M27</f>
        <v>0.11299999999999999</v>
      </c>
      <c r="N10" s="68">
        <f>'Wye Valley Brewery'!N27</f>
        <v>0</v>
      </c>
      <c r="O10" s="68">
        <f>'Wye Valley Brewery'!O27</f>
        <v>0</v>
      </c>
      <c r="P10" s="68">
        <f>'Wye Valley Brewery'!P27</f>
        <v>68.100000000000009</v>
      </c>
      <c r="Q10" s="68">
        <f>'Wye Valley Brewery'!Q27</f>
        <v>77.25</v>
      </c>
      <c r="R10" s="68">
        <f>'Wye Valley Brewery'!R27</f>
        <v>2E-3</v>
      </c>
      <c r="S10" s="68">
        <f>'Wye Valley Brewery'!S27</f>
        <v>0.05</v>
      </c>
      <c r="T10" s="68">
        <f>'Wye Valley Brewery'!T27</f>
        <v>7.000000000000001E-3</v>
      </c>
      <c r="U10" s="68">
        <f>'Wye Valley Brewery'!U27</f>
        <v>1</v>
      </c>
    </row>
    <row r="11" spans="1:21" x14ac:dyDescent="0.4">
      <c r="A11" s="60">
        <v>8</v>
      </c>
      <c r="B11" s="68">
        <f>'Hay Frams'!B27</f>
        <v>100</v>
      </c>
      <c r="C11" s="68">
        <f>'Hay Frams'!C27</f>
        <v>33</v>
      </c>
      <c r="D11" s="68">
        <f>'Hay Frams'!D27</f>
        <v>16.266100000000002</v>
      </c>
      <c r="E11" s="68">
        <f>'Hay Frams'!E27</f>
        <v>5.7839999999999998</v>
      </c>
      <c r="F11" s="68">
        <f>'Hay Frams'!F27</f>
        <v>2.8186</v>
      </c>
      <c r="G11" s="68">
        <f>'Hay Frams'!G27</f>
        <v>0.1</v>
      </c>
      <c r="H11" s="68">
        <f>'Hay Frams'!H27</f>
        <v>0.1</v>
      </c>
      <c r="I11" s="68">
        <f>'Hay Frams'!I27</f>
        <v>0.1</v>
      </c>
      <c r="J11" s="68">
        <f>'Hay Frams'!J27</f>
        <v>0.01</v>
      </c>
      <c r="K11" s="68">
        <f>'Hay Frams'!K27</f>
        <v>0</v>
      </c>
      <c r="L11" s="68">
        <f>'Hay Frams'!L27</f>
        <v>0.1</v>
      </c>
      <c r="M11" s="68">
        <f>'Hay Frams'!M27</f>
        <v>0.1</v>
      </c>
      <c r="N11" s="68">
        <f>'Hay Frams'!N27</f>
        <v>0</v>
      </c>
      <c r="O11" s="68">
        <f>'Hay Frams'!O27</f>
        <v>0</v>
      </c>
      <c r="P11" s="68">
        <f>'Hay Frams'!P27</f>
        <v>9.1999999999999993</v>
      </c>
      <c r="Q11" s="68">
        <f>'Hay Frams'!Q27</f>
        <v>2.7499999999999996</v>
      </c>
      <c r="R11" s="68">
        <f>'Hay Frams'!R27</f>
        <v>5.0000000000000001E-3</v>
      </c>
      <c r="S11" s="68">
        <f>'Hay Frams'!S27</f>
        <v>0.1</v>
      </c>
      <c r="T11" s="68">
        <f>'Hay Frams'!T27</f>
        <v>0.05</v>
      </c>
      <c r="U11" s="68">
        <f>'Hay Frams'!U27</f>
        <v>0.1</v>
      </c>
    </row>
    <row r="12" spans="1:21" x14ac:dyDescent="0.4">
      <c r="A12" s="60">
        <v>9</v>
      </c>
      <c r="B12" s="68">
        <f>'Grosmont Lagoon'!B27</f>
        <v>100</v>
      </c>
      <c r="C12" s="68">
        <f>'Grosmont Lagoon'!C27</f>
        <v>280</v>
      </c>
      <c r="D12" s="68">
        <f>'Grosmont Lagoon'!D27</f>
        <v>41.238</v>
      </c>
      <c r="E12" s="68">
        <f>'Grosmont Lagoon'!E27</f>
        <v>46.995000000000005</v>
      </c>
      <c r="F12" s="68">
        <f>'Grosmont Lagoon'!F27</f>
        <v>7.9583999999999993</v>
      </c>
      <c r="G12" s="68">
        <f>'Grosmont Lagoon'!G27</f>
        <v>0.1</v>
      </c>
      <c r="H12" s="68">
        <f>'Grosmont Lagoon'!H27</f>
        <v>0.1</v>
      </c>
      <c r="I12" s="68">
        <f>'Grosmont Lagoon'!I27</f>
        <v>0.1</v>
      </c>
      <c r="J12" s="68">
        <f>'Grosmont Lagoon'!J27</f>
        <v>0.01</v>
      </c>
      <c r="K12" s="68">
        <f>'Grosmont Lagoon'!K27</f>
        <v>0</v>
      </c>
      <c r="L12" s="68">
        <f>'Grosmont Lagoon'!L27</f>
        <v>0.1</v>
      </c>
      <c r="M12" s="68">
        <f>'Grosmont Lagoon'!M27</f>
        <v>0.1</v>
      </c>
      <c r="N12" s="68">
        <f>'Grosmont Lagoon'!N27</f>
        <v>0</v>
      </c>
      <c r="O12" s="68">
        <f>'Grosmont Lagoon'!O27</f>
        <v>0</v>
      </c>
      <c r="P12" s="68">
        <f>'Grosmont Lagoon'!P27</f>
        <v>36</v>
      </c>
      <c r="Q12" s="68">
        <f>'Grosmont Lagoon'!Q27</f>
        <v>21</v>
      </c>
      <c r="R12" s="68">
        <f>'Grosmont Lagoon'!R27</f>
        <v>5.0000000000000001E-3</v>
      </c>
      <c r="S12" s="68">
        <f>'Grosmont Lagoon'!S27</f>
        <v>5.0000000000000001E-3</v>
      </c>
      <c r="T12" s="68">
        <f>'Grosmont Lagoon'!T27</f>
        <v>0.05</v>
      </c>
      <c r="U12" s="68">
        <f>'Grosmont Lagoon'!U27</f>
        <v>0.1</v>
      </c>
    </row>
    <row r="13" spans="1:21" x14ac:dyDescent="0.4">
      <c r="A13" s="60">
        <v>10</v>
      </c>
      <c r="B13" s="68">
        <f>Chase!B27</f>
        <v>100</v>
      </c>
      <c r="C13" s="68">
        <f>Chase!C27</f>
        <v>40</v>
      </c>
      <c r="D13" s="68">
        <f>Chase!D27</f>
        <v>21.260479999999998</v>
      </c>
      <c r="E13" s="68">
        <f>Chase!E27</f>
        <v>98.087000000000018</v>
      </c>
      <c r="F13" s="68">
        <f>Chase!F27</f>
        <v>8.1407799999999995</v>
      </c>
      <c r="G13" s="68">
        <f>Chase!G27</f>
        <v>0.20499999999999996</v>
      </c>
      <c r="H13" s="68">
        <f>Chase!H27</f>
        <v>8.5999999999999993E-2</v>
      </c>
      <c r="I13" s="68">
        <f>Chase!I27</f>
        <v>0.05</v>
      </c>
      <c r="J13" s="68">
        <f>Chase!J27</f>
        <v>1E-3</v>
      </c>
      <c r="K13" s="68">
        <f>Chase!K27</f>
        <v>5.0000000000000001E-3</v>
      </c>
      <c r="L13" s="68">
        <f>Chase!L27</f>
        <v>0.02</v>
      </c>
      <c r="M13" s="68">
        <f>Chase!M27</f>
        <v>0.02</v>
      </c>
      <c r="N13" s="68">
        <f>Chase!N27</f>
        <v>0</v>
      </c>
      <c r="O13" s="68">
        <f>Chase!O27</f>
        <v>0</v>
      </c>
      <c r="P13" s="68">
        <f>Chase!P27</f>
        <v>35</v>
      </c>
      <c r="Q13" s="68">
        <f>Chase!Q27</f>
        <v>18.124999999999996</v>
      </c>
      <c r="R13" s="68">
        <f>Chase!R27</f>
        <v>2E-3</v>
      </c>
      <c r="S13" s="68">
        <f>Chase!S27</f>
        <v>0.05</v>
      </c>
      <c r="T13" s="68">
        <f>Chase!T27</f>
        <v>8.0000000000000002E-3</v>
      </c>
      <c r="U13" s="68">
        <f>Chase!U27</f>
        <v>1</v>
      </c>
    </row>
    <row r="14" spans="1:21" x14ac:dyDescent="0.4">
      <c r="A14" s="61"/>
      <c r="B14" s="65"/>
      <c r="C14" s="65"/>
      <c r="D14" s="65"/>
      <c r="E14" s="65"/>
      <c r="F14" s="65"/>
      <c r="G14" s="65"/>
      <c r="H14" s="65"/>
      <c r="I14" s="65"/>
      <c r="J14" s="65"/>
      <c r="K14" s="65"/>
      <c r="L14" s="65"/>
      <c r="M14" s="65"/>
      <c r="N14" s="65"/>
      <c r="O14" s="65"/>
      <c r="P14" s="65"/>
      <c r="Q14" s="65"/>
      <c r="R14" s="65"/>
      <c r="S14" s="65"/>
      <c r="T14" s="65"/>
      <c r="U14" s="65"/>
    </row>
    <row r="15" spans="1:21" x14ac:dyDescent="0.4">
      <c r="A15" s="66" t="s">
        <v>103</v>
      </c>
      <c r="B15" s="65"/>
      <c r="C15" s="65"/>
      <c r="D15" s="65"/>
      <c r="E15" s="65"/>
      <c r="F15" s="65"/>
      <c r="G15" s="65"/>
      <c r="H15" s="65"/>
      <c r="I15" s="65"/>
      <c r="J15" s="65"/>
      <c r="K15" s="65"/>
      <c r="L15" s="65"/>
      <c r="M15" s="65"/>
      <c r="N15" s="65"/>
      <c r="O15" s="65"/>
      <c r="P15" s="65"/>
      <c r="Q15" s="65"/>
      <c r="R15" s="65"/>
      <c r="S15" s="65"/>
      <c r="T15" s="65"/>
      <c r="U15" s="65"/>
    </row>
    <row r="16" spans="1:21" ht="38.15" x14ac:dyDescent="0.4">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4">
      <c r="A17" s="60">
        <v>1</v>
      </c>
      <c r="B17" s="76">
        <v>0.08</v>
      </c>
      <c r="C17" s="77">
        <f>B17</f>
        <v>0.08</v>
      </c>
      <c r="D17" s="77">
        <f t="shared" ref="D17:U26" si="1">C17</f>
        <v>0.08</v>
      </c>
      <c r="E17" s="77">
        <f t="shared" si="1"/>
        <v>0.08</v>
      </c>
      <c r="F17" s="77">
        <f t="shared" si="1"/>
        <v>0.08</v>
      </c>
      <c r="G17" s="77">
        <f t="shared" si="1"/>
        <v>0.08</v>
      </c>
      <c r="H17" s="77">
        <f t="shared" si="1"/>
        <v>0.08</v>
      </c>
      <c r="I17" s="77">
        <f t="shared" si="1"/>
        <v>0.08</v>
      </c>
      <c r="J17" s="77">
        <f t="shared" si="1"/>
        <v>0.08</v>
      </c>
      <c r="K17" s="77">
        <f t="shared" si="1"/>
        <v>0.08</v>
      </c>
      <c r="L17" s="77">
        <f t="shared" si="1"/>
        <v>0.08</v>
      </c>
      <c r="M17" s="77">
        <f t="shared" si="1"/>
        <v>0.08</v>
      </c>
      <c r="N17" s="77">
        <f t="shared" si="1"/>
        <v>0.08</v>
      </c>
      <c r="O17" s="77">
        <f t="shared" si="1"/>
        <v>0.08</v>
      </c>
      <c r="P17" s="77">
        <f t="shared" si="1"/>
        <v>0.08</v>
      </c>
      <c r="Q17" s="77">
        <f t="shared" si="1"/>
        <v>0.08</v>
      </c>
      <c r="R17" s="77">
        <f t="shared" si="1"/>
        <v>0.08</v>
      </c>
      <c r="S17" s="77">
        <f t="shared" si="1"/>
        <v>0.08</v>
      </c>
      <c r="T17" s="77">
        <f t="shared" si="1"/>
        <v>0.08</v>
      </c>
      <c r="U17" s="77">
        <f t="shared" si="1"/>
        <v>0.08</v>
      </c>
    </row>
    <row r="18" spans="1:21" x14ac:dyDescent="0.4">
      <c r="A18" s="60">
        <v>2</v>
      </c>
      <c r="B18" s="76">
        <v>0.03</v>
      </c>
      <c r="C18" s="77">
        <f t="shared" ref="C18:R26" si="2">B18</f>
        <v>0.03</v>
      </c>
      <c r="D18" s="77">
        <f t="shared" si="2"/>
        <v>0.03</v>
      </c>
      <c r="E18" s="77">
        <f t="shared" si="2"/>
        <v>0.03</v>
      </c>
      <c r="F18" s="77">
        <f t="shared" si="2"/>
        <v>0.03</v>
      </c>
      <c r="G18" s="77">
        <f t="shared" si="2"/>
        <v>0.03</v>
      </c>
      <c r="H18" s="77">
        <f t="shared" si="2"/>
        <v>0.03</v>
      </c>
      <c r="I18" s="77">
        <f t="shared" si="2"/>
        <v>0.03</v>
      </c>
      <c r="J18" s="77">
        <f t="shared" si="2"/>
        <v>0.03</v>
      </c>
      <c r="K18" s="77">
        <f t="shared" si="2"/>
        <v>0.03</v>
      </c>
      <c r="L18" s="77">
        <f t="shared" si="2"/>
        <v>0.03</v>
      </c>
      <c r="M18" s="77">
        <f t="shared" si="2"/>
        <v>0.03</v>
      </c>
      <c r="N18" s="77">
        <f t="shared" si="2"/>
        <v>0.03</v>
      </c>
      <c r="O18" s="77">
        <f t="shared" si="2"/>
        <v>0.03</v>
      </c>
      <c r="P18" s="77">
        <f t="shared" si="2"/>
        <v>0.03</v>
      </c>
      <c r="Q18" s="77">
        <f t="shared" si="2"/>
        <v>0.03</v>
      </c>
      <c r="R18" s="77">
        <f t="shared" si="2"/>
        <v>0.03</v>
      </c>
      <c r="S18" s="77">
        <f t="shared" si="1"/>
        <v>0.03</v>
      </c>
      <c r="T18" s="77">
        <f t="shared" si="1"/>
        <v>0.03</v>
      </c>
      <c r="U18" s="77">
        <f t="shared" si="1"/>
        <v>0.03</v>
      </c>
    </row>
    <row r="19" spans="1:21" x14ac:dyDescent="0.4">
      <c r="A19" s="60">
        <v>3</v>
      </c>
      <c r="B19" s="76">
        <v>0.05</v>
      </c>
      <c r="C19" s="77">
        <f t="shared" si="2"/>
        <v>0.05</v>
      </c>
      <c r="D19" s="77">
        <f t="shared" si="1"/>
        <v>0.05</v>
      </c>
      <c r="E19" s="77">
        <f t="shared" si="1"/>
        <v>0.05</v>
      </c>
      <c r="F19" s="77">
        <f t="shared" si="1"/>
        <v>0.05</v>
      </c>
      <c r="G19" s="77">
        <f t="shared" si="1"/>
        <v>0.05</v>
      </c>
      <c r="H19" s="77">
        <f t="shared" si="1"/>
        <v>0.05</v>
      </c>
      <c r="I19" s="77">
        <f t="shared" si="1"/>
        <v>0.05</v>
      </c>
      <c r="J19" s="77">
        <f t="shared" si="1"/>
        <v>0.05</v>
      </c>
      <c r="K19" s="77">
        <f t="shared" si="1"/>
        <v>0.05</v>
      </c>
      <c r="L19" s="77">
        <f t="shared" si="1"/>
        <v>0.05</v>
      </c>
      <c r="M19" s="77">
        <f t="shared" si="1"/>
        <v>0.05</v>
      </c>
      <c r="N19" s="77">
        <f t="shared" si="1"/>
        <v>0.05</v>
      </c>
      <c r="O19" s="77">
        <f t="shared" si="1"/>
        <v>0.05</v>
      </c>
      <c r="P19" s="77">
        <f t="shared" si="1"/>
        <v>0.05</v>
      </c>
      <c r="Q19" s="77">
        <f t="shared" si="1"/>
        <v>0.05</v>
      </c>
      <c r="R19" s="77">
        <f t="shared" si="1"/>
        <v>0.05</v>
      </c>
      <c r="S19" s="77">
        <f t="shared" si="1"/>
        <v>0.05</v>
      </c>
      <c r="T19" s="77">
        <f t="shared" si="1"/>
        <v>0.05</v>
      </c>
      <c r="U19" s="77">
        <f t="shared" si="1"/>
        <v>0.05</v>
      </c>
    </row>
    <row r="20" spans="1:21" x14ac:dyDescent="0.4">
      <c r="A20" s="60">
        <v>4</v>
      </c>
      <c r="B20" s="76">
        <v>0.12</v>
      </c>
      <c r="C20" s="77">
        <f t="shared" si="2"/>
        <v>0.12</v>
      </c>
      <c r="D20" s="77">
        <f t="shared" si="1"/>
        <v>0.12</v>
      </c>
      <c r="E20" s="77">
        <f t="shared" si="1"/>
        <v>0.12</v>
      </c>
      <c r="F20" s="77">
        <f t="shared" si="1"/>
        <v>0.12</v>
      </c>
      <c r="G20" s="77">
        <f t="shared" si="1"/>
        <v>0.12</v>
      </c>
      <c r="H20" s="77">
        <f t="shared" si="1"/>
        <v>0.12</v>
      </c>
      <c r="I20" s="77">
        <f t="shared" si="1"/>
        <v>0.12</v>
      </c>
      <c r="J20" s="77">
        <f t="shared" si="1"/>
        <v>0.12</v>
      </c>
      <c r="K20" s="77">
        <f t="shared" si="1"/>
        <v>0.12</v>
      </c>
      <c r="L20" s="77">
        <f t="shared" si="1"/>
        <v>0.12</v>
      </c>
      <c r="M20" s="77">
        <f t="shared" si="1"/>
        <v>0.12</v>
      </c>
      <c r="N20" s="77">
        <f t="shared" si="1"/>
        <v>0.12</v>
      </c>
      <c r="O20" s="77">
        <f t="shared" si="1"/>
        <v>0.12</v>
      </c>
      <c r="P20" s="77">
        <f t="shared" si="1"/>
        <v>0.12</v>
      </c>
      <c r="Q20" s="77">
        <f t="shared" si="1"/>
        <v>0.12</v>
      </c>
      <c r="R20" s="77">
        <f t="shared" si="1"/>
        <v>0.12</v>
      </c>
      <c r="S20" s="77">
        <f t="shared" si="1"/>
        <v>0.12</v>
      </c>
      <c r="T20" s="77">
        <f t="shared" si="1"/>
        <v>0.12</v>
      </c>
      <c r="U20" s="77">
        <f t="shared" si="1"/>
        <v>0.12</v>
      </c>
    </row>
    <row r="21" spans="1:21" x14ac:dyDescent="0.4">
      <c r="A21" s="60">
        <v>5</v>
      </c>
      <c r="B21" s="76">
        <v>0.02</v>
      </c>
      <c r="C21" s="77">
        <f t="shared" si="2"/>
        <v>0.02</v>
      </c>
      <c r="D21" s="77">
        <f t="shared" si="1"/>
        <v>0.02</v>
      </c>
      <c r="E21" s="77">
        <f t="shared" si="1"/>
        <v>0.02</v>
      </c>
      <c r="F21" s="77">
        <f t="shared" si="1"/>
        <v>0.02</v>
      </c>
      <c r="G21" s="77">
        <f t="shared" si="1"/>
        <v>0.02</v>
      </c>
      <c r="H21" s="77">
        <f t="shared" si="1"/>
        <v>0.02</v>
      </c>
      <c r="I21" s="77">
        <f t="shared" si="1"/>
        <v>0.02</v>
      </c>
      <c r="J21" s="77">
        <f t="shared" si="1"/>
        <v>0.02</v>
      </c>
      <c r="K21" s="77">
        <f t="shared" si="1"/>
        <v>0.02</v>
      </c>
      <c r="L21" s="77">
        <f t="shared" si="1"/>
        <v>0.02</v>
      </c>
      <c r="M21" s="77">
        <f t="shared" si="1"/>
        <v>0.02</v>
      </c>
      <c r="N21" s="77">
        <f t="shared" si="1"/>
        <v>0.02</v>
      </c>
      <c r="O21" s="77">
        <f t="shared" si="1"/>
        <v>0.02</v>
      </c>
      <c r="P21" s="77">
        <f t="shared" si="1"/>
        <v>0.02</v>
      </c>
      <c r="Q21" s="77">
        <f t="shared" si="1"/>
        <v>0.02</v>
      </c>
      <c r="R21" s="77">
        <f t="shared" si="1"/>
        <v>0.02</v>
      </c>
      <c r="S21" s="77">
        <f t="shared" si="1"/>
        <v>0.02</v>
      </c>
      <c r="T21" s="77">
        <f t="shared" si="1"/>
        <v>0.02</v>
      </c>
      <c r="U21" s="77">
        <f t="shared" si="1"/>
        <v>0.02</v>
      </c>
    </row>
    <row r="22" spans="1:21" x14ac:dyDescent="0.4">
      <c r="A22" s="60">
        <v>6</v>
      </c>
      <c r="B22" s="76">
        <v>0.05</v>
      </c>
      <c r="C22" s="77">
        <f t="shared" si="2"/>
        <v>0.05</v>
      </c>
      <c r="D22" s="77">
        <f t="shared" si="1"/>
        <v>0.05</v>
      </c>
      <c r="E22" s="77">
        <f t="shared" si="1"/>
        <v>0.05</v>
      </c>
      <c r="F22" s="77">
        <f t="shared" si="1"/>
        <v>0.05</v>
      </c>
      <c r="G22" s="77">
        <f t="shared" si="1"/>
        <v>0.05</v>
      </c>
      <c r="H22" s="77">
        <f t="shared" si="1"/>
        <v>0.05</v>
      </c>
      <c r="I22" s="77">
        <f t="shared" si="1"/>
        <v>0.05</v>
      </c>
      <c r="J22" s="77">
        <f t="shared" si="1"/>
        <v>0.05</v>
      </c>
      <c r="K22" s="77">
        <f t="shared" si="1"/>
        <v>0.05</v>
      </c>
      <c r="L22" s="77">
        <f t="shared" si="1"/>
        <v>0.05</v>
      </c>
      <c r="M22" s="77">
        <f t="shared" si="1"/>
        <v>0.05</v>
      </c>
      <c r="N22" s="77">
        <f t="shared" si="1"/>
        <v>0.05</v>
      </c>
      <c r="O22" s="77">
        <f t="shared" si="1"/>
        <v>0.05</v>
      </c>
      <c r="P22" s="77">
        <f t="shared" si="1"/>
        <v>0.05</v>
      </c>
      <c r="Q22" s="77">
        <f t="shared" si="1"/>
        <v>0.05</v>
      </c>
      <c r="R22" s="77">
        <f t="shared" si="1"/>
        <v>0.05</v>
      </c>
      <c r="S22" s="77">
        <f t="shared" si="1"/>
        <v>0.05</v>
      </c>
      <c r="T22" s="77">
        <f t="shared" si="1"/>
        <v>0.05</v>
      </c>
      <c r="U22" s="77">
        <f t="shared" si="1"/>
        <v>0.05</v>
      </c>
    </row>
    <row r="23" spans="1:21" x14ac:dyDescent="0.4">
      <c r="A23" s="60">
        <v>7</v>
      </c>
      <c r="B23" s="76">
        <v>0.2</v>
      </c>
      <c r="C23" s="77">
        <f t="shared" si="2"/>
        <v>0.2</v>
      </c>
      <c r="D23" s="77">
        <f t="shared" si="1"/>
        <v>0.2</v>
      </c>
      <c r="E23" s="77">
        <f t="shared" si="1"/>
        <v>0.2</v>
      </c>
      <c r="F23" s="77">
        <f t="shared" si="1"/>
        <v>0.2</v>
      </c>
      <c r="G23" s="77">
        <f t="shared" si="1"/>
        <v>0.2</v>
      </c>
      <c r="H23" s="77">
        <f t="shared" si="1"/>
        <v>0.2</v>
      </c>
      <c r="I23" s="77">
        <f t="shared" si="1"/>
        <v>0.2</v>
      </c>
      <c r="J23" s="77">
        <f t="shared" si="1"/>
        <v>0.2</v>
      </c>
      <c r="K23" s="77">
        <f t="shared" si="1"/>
        <v>0.2</v>
      </c>
      <c r="L23" s="77">
        <f t="shared" si="1"/>
        <v>0.2</v>
      </c>
      <c r="M23" s="77">
        <f t="shared" si="1"/>
        <v>0.2</v>
      </c>
      <c r="N23" s="77">
        <f t="shared" si="1"/>
        <v>0.2</v>
      </c>
      <c r="O23" s="77">
        <f t="shared" si="1"/>
        <v>0.2</v>
      </c>
      <c r="P23" s="77">
        <f t="shared" si="1"/>
        <v>0.2</v>
      </c>
      <c r="Q23" s="77">
        <f t="shared" si="1"/>
        <v>0.2</v>
      </c>
      <c r="R23" s="77">
        <f t="shared" si="1"/>
        <v>0.2</v>
      </c>
      <c r="S23" s="77">
        <f t="shared" si="1"/>
        <v>0.2</v>
      </c>
      <c r="T23" s="77">
        <f t="shared" si="1"/>
        <v>0.2</v>
      </c>
      <c r="U23" s="77">
        <f t="shared" si="1"/>
        <v>0.2</v>
      </c>
    </row>
    <row r="24" spans="1:21" x14ac:dyDescent="0.4">
      <c r="A24" s="60">
        <v>8</v>
      </c>
      <c r="B24" s="76">
        <v>0.2</v>
      </c>
      <c r="C24" s="77">
        <f t="shared" si="2"/>
        <v>0.2</v>
      </c>
      <c r="D24" s="77">
        <f t="shared" si="1"/>
        <v>0.2</v>
      </c>
      <c r="E24" s="77">
        <f t="shared" si="1"/>
        <v>0.2</v>
      </c>
      <c r="F24" s="77">
        <f t="shared" si="1"/>
        <v>0.2</v>
      </c>
      <c r="G24" s="77">
        <f t="shared" si="1"/>
        <v>0.2</v>
      </c>
      <c r="H24" s="77">
        <f t="shared" si="1"/>
        <v>0.2</v>
      </c>
      <c r="I24" s="77">
        <f t="shared" si="1"/>
        <v>0.2</v>
      </c>
      <c r="J24" s="77">
        <f t="shared" si="1"/>
        <v>0.2</v>
      </c>
      <c r="K24" s="77">
        <f t="shared" si="1"/>
        <v>0.2</v>
      </c>
      <c r="L24" s="77">
        <f t="shared" si="1"/>
        <v>0.2</v>
      </c>
      <c r="M24" s="77">
        <f t="shared" si="1"/>
        <v>0.2</v>
      </c>
      <c r="N24" s="77">
        <f t="shared" si="1"/>
        <v>0.2</v>
      </c>
      <c r="O24" s="77">
        <f t="shared" si="1"/>
        <v>0.2</v>
      </c>
      <c r="P24" s="77">
        <f t="shared" si="1"/>
        <v>0.2</v>
      </c>
      <c r="Q24" s="77">
        <f t="shared" si="1"/>
        <v>0.2</v>
      </c>
      <c r="R24" s="77">
        <f t="shared" si="1"/>
        <v>0.2</v>
      </c>
      <c r="S24" s="77">
        <f t="shared" si="1"/>
        <v>0.2</v>
      </c>
      <c r="T24" s="77">
        <f t="shared" si="1"/>
        <v>0.2</v>
      </c>
      <c r="U24" s="77">
        <f t="shared" si="1"/>
        <v>0.2</v>
      </c>
    </row>
    <row r="25" spans="1:21" x14ac:dyDescent="0.4">
      <c r="A25" s="60">
        <v>9</v>
      </c>
      <c r="B25" s="76">
        <v>0.05</v>
      </c>
      <c r="C25" s="77">
        <f t="shared" si="2"/>
        <v>0.05</v>
      </c>
      <c r="D25" s="77">
        <f t="shared" si="1"/>
        <v>0.05</v>
      </c>
      <c r="E25" s="77">
        <f t="shared" si="1"/>
        <v>0.05</v>
      </c>
      <c r="F25" s="77">
        <f t="shared" si="1"/>
        <v>0.05</v>
      </c>
      <c r="G25" s="77">
        <f t="shared" si="1"/>
        <v>0.05</v>
      </c>
      <c r="H25" s="77">
        <f t="shared" si="1"/>
        <v>0.05</v>
      </c>
      <c r="I25" s="77">
        <f t="shared" si="1"/>
        <v>0.05</v>
      </c>
      <c r="J25" s="77">
        <f t="shared" si="1"/>
        <v>0.05</v>
      </c>
      <c r="K25" s="77">
        <f t="shared" si="1"/>
        <v>0.05</v>
      </c>
      <c r="L25" s="77">
        <f t="shared" si="1"/>
        <v>0.05</v>
      </c>
      <c r="M25" s="77">
        <f t="shared" si="1"/>
        <v>0.05</v>
      </c>
      <c r="N25" s="77">
        <f t="shared" si="1"/>
        <v>0.05</v>
      </c>
      <c r="O25" s="77">
        <f t="shared" si="1"/>
        <v>0.05</v>
      </c>
      <c r="P25" s="77">
        <f t="shared" si="1"/>
        <v>0.05</v>
      </c>
      <c r="Q25" s="77">
        <f t="shared" si="1"/>
        <v>0.05</v>
      </c>
      <c r="R25" s="77">
        <f t="shared" si="1"/>
        <v>0.05</v>
      </c>
      <c r="S25" s="77">
        <f t="shared" si="1"/>
        <v>0.05</v>
      </c>
      <c r="T25" s="77">
        <f t="shared" si="1"/>
        <v>0.05</v>
      </c>
      <c r="U25" s="77">
        <f t="shared" si="1"/>
        <v>0.05</v>
      </c>
    </row>
    <row r="26" spans="1:21" x14ac:dyDescent="0.4">
      <c r="A26" s="60">
        <v>10</v>
      </c>
      <c r="B26" s="76">
        <v>0.2</v>
      </c>
      <c r="C26" s="77">
        <f t="shared" si="2"/>
        <v>0.2</v>
      </c>
      <c r="D26" s="77">
        <f t="shared" si="1"/>
        <v>0.2</v>
      </c>
      <c r="E26" s="77">
        <f t="shared" si="1"/>
        <v>0.2</v>
      </c>
      <c r="F26" s="77">
        <f t="shared" si="1"/>
        <v>0.2</v>
      </c>
      <c r="G26" s="77">
        <f t="shared" si="1"/>
        <v>0.2</v>
      </c>
      <c r="H26" s="77">
        <f t="shared" si="1"/>
        <v>0.2</v>
      </c>
      <c r="I26" s="77">
        <f t="shared" si="1"/>
        <v>0.2</v>
      </c>
      <c r="J26" s="77">
        <f t="shared" si="1"/>
        <v>0.2</v>
      </c>
      <c r="K26" s="77">
        <f t="shared" si="1"/>
        <v>0.2</v>
      </c>
      <c r="L26" s="77">
        <f t="shared" si="1"/>
        <v>0.2</v>
      </c>
      <c r="M26" s="77">
        <f t="shared" si="1"/>
        <v>0.2</v>
      </c>
      <c r="N26" s="77">
        <f t="shared" si="1"/>
        <v>0.2</v>
      </c>
      <c r="O26" s="77">
        <f t="shared" si="1"/>
        <v>0.2</v>
      </c>
      <c r="P26" s="77">
        <f t="shared" si="1"/>
        <v>0.2</v>
      </c>
      <c r="Q26" s="77">
        <f t="shared" si="1"/>
        <v>0.2</v>
      </c>
      <c r="R26" s="77">
        <f t="shared" si="1"/>
        <v>0.2</v>
      </c>
      <c r="S26" s="77">
        <f t="shared" si="1"/>
        <v>0.2</v>
      </c>
      <c r="T26" s="77">
        <f t="shared" si="1"/>
        <v>0.2</v>
      </c>
      <c r="U26" s="77">
        <f t="shared" si="1"/>
        <v>0.2</v>
      </c>
    </row>
    <row r="27" spans="1:21" x14ac:dyDescent="0.4">
      <c r="A27" s="61"/>
      <c r="B27" s="65"/>
      <c r="C27" s="65"/>
      <c r="D27" s="65"/>
      <c r="E27" s="65"/>
      <c r="F27" s="65"/>
      <c r="G27" s="65"/>
      <c r="H27" s="65"/>
      <c r="I27" s="65"/>
      <c r="J27" s="65"/>
      <c r="K27" s="65"/>
      <c r="L27" s="65"/>
      <c r="M27" s="65"/>
      <c r="N27" s="65"/>
      <c r="O27" s="65"/>
      <c r="P27" s="65"/>
      <c r="Q27" s="65"/>
      <c r="R27" s="65"/>
      <c r="S27" s="65"/>
      <c r="T27" s="65"/>
      <c r="U27" s="65"/>
    </row>
    <row r="28" spans="1:21" x14ac:dyDescent="0.4">
      <c r="A28" s="59" t="s">
        <v>104</v>
      </c>
      <c r="B28" s="59"/>
      <c r="C28" s="59"/>
      <c r="D28" s="59"/>
      <c r="E28" s="59"/>
      <c r="F28" s="59"/>
      <c r="G28" s="59"/>
      <c r="H28" s="59"/>
      <c r="I28" s="59"/>
      <c r="J28" s="59"/>
      <c r="K28" s="59"/>
      <c r="L28" s="59"/>
      <c r="M28" s="59"/>
    </row>
    <row r="29" spans="1:21" ht="38.15" x14ac:dyDescent="0.4">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5.75" x14ac:dyDescent="0.4">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4">
      <c r="A31" s="62">
        <v>1</v>
      </c>
      <c r="B31" s="71"/>
      <c r="C31" s="62">
        <f>C4*C17</f>
        <v>12</v>
      </c>
      <c r="D31" s="62">
        <f t="shared" ref="D31:U40" si="5">D4*D17</f>
        <v>10.080400000000001</v>
      </c>
      <c r="E31" s="62">
        <f t="shared" si="5"/>
        <v>2.6992000000000007</v>
      </c>
      <c r="F31" s="62">
        <f t="shared" si="5"/>
        <v>0.49076799999999993</v>
      </c>
      <c r="G31" s="62">
        <f t="shared" si="5"/>
        <v>1.0400000000000001E-2</v>
      </c>
      <c r="H31" s="62">
        <f t="shared" si="5"/>
        <v>3.1199999999999999E-2</v>
      </c>
      <c r="I31" s="62">
        <f t="shared" si="5"/>
        <v>8.0000000000000002E-3</v>
      </c>
      <c r="J31" s="62">
        <f t="shared" si="5"/>
        <v>8.0000000000000004E-4</v>
      </c>
      <c r="K31" s="62">
        <f t="shared" si="5"/>
        <v>0</v>
      </c>
      <c r="L31" s="62">
        <f t="shared" si="5"/>
        <v>6.8799999999999998E-3</v>
      </c>
      <c r="M31" s="62">
        <f t="shared" si="5"/>
        <v>8.0000000000000002E-3</v>
      </c>
      <c r="N31" s="62">
        <f t="shared" si="5"/>
        <v>0</v>
      </c>
      <c r="O31" s="62">
        <f t="shared" si="5"/>
        <v>0</v>
      </c>
      <c r="P31" s="62">
        <f t="shared" si="5"/>
        <v>4.96</v>
      </c>
      <c r="Q31" s="62">
        <f t="shared" si="5"/>
        <v>5.4</v>
      </c>
      <c r="R31" s="62">
        <f t="shared" si="5"/>
        <v>4.0000000000000002E-4</v>
      </c>
      <c r="S31" s="62">
        <f t="shared" si="5"/>
        <v>4.0000000000000002E-4</v>
      </c>
      <c r="T31" s="62">
        <f t="shared" si="5"/>
        <v>4.0000000000000001E-3</v>
      </c>
      <c r="U31" s="62">
        <f t="shared" si="5"/>
        <v>8.0000000000000002E-3</v>
      </c>
    </row>
    <row r="32" spans="1:21" x14ac:dyDescent="0.4">
      <c r="A32" s="62">
        <v>2</v>
      </c>
      <c r="B32" s="71"/>
      <c r="C32" s="62">
        <f t="shared" ref="C32:R40" si="6">C5*C18</f>
        <v>12.299999999999997</v>
      </c>
      <c r="D32" s="62">
        <f t="shared" si="6"/>
        <v>1.7182499999999998</v>
      </c>
      <c r="E32" s="62">
        <f t="shared" si="6"/>
        <v>0.65070000000000006</v>
      </c>
      <c r="F32" s="62">
        <f t="shared" si="6"/>
        <v>0.54713999999999996</v>
      </c>
      <c r="G32" s="62">
        <f t="shared" si="6"/>
        <v>1.6800000000000003E-3</v>
      </c>
      <c r="H32" s="62">
        <f t="shared" si="6"/>
        <v>6.899999999999999E-3</v>
      </c>
      <c r="I32" s="62">
        <f t="shared" si="6"/>
        <v>3.0000000000000001E-3</v>
      </c>
      <c r="J32" s="62">
        <f t="shared" si="6"/>
        <v>2.9999999999999997E-4</v>
      </c>
      <c r="K32" s="62">
        <f t="shared" si="6"/>
        <v>0</v>
      </c>
      <c r="L32" s="62">
        <f t="shared" si="6"/>
        <v>6.6E-4</v>
      </c>
      <c r="M32" s="62">
        <f t="shared" si="6"/>
        <v>3.0000000000000001E-3</v>
      </c>
      <c r="N32" s="62">
        <f t="shared" si="6"/>
        <v>0</v>
      </c>
      <c r="O32" s="62">
        <f t="shared" si="6"/>
        <v>0</v>
      </c>
      <c r="P32" s="62">
        <f t="shared" si="6"/>
        <v>1.02</v>
      </c>
      <c r="Q32" s="62">
        <f t="shared" si="6"/>
        <v>1.5</v>
      </c>
      <c r="R32" s="62">
        <f t="shared" si="6"/>
        <v>1.4999999999999999E-4</v>
      </c>
      <c r="S32" s="62">
        <f t="shared" si="5"/>
        <v>1.4999999999999999E-4</v>
      </c>
      <c r="T32" s="62">
        <f t="shared" si="5"/>
        <v>1.5E-3</v>
      </c>
      <c r="U32" s="62">
        <f t="shared" si="5"/>
        <v>3.0000000000000001E-3</v>
      </c>
    </row>
    <row r="33" spans="1:21" x14ac:dyDescent="0.4">
      <c r="A33" s="62">
        <v>3</v>
      </c>
      <c r="B33" s="71"/>
      <c r="C33" s="62">
        <f t="shared" si="6"/>
        <v>6.5</v>
      </c>
      <c r="D33" s="62">
        <f t="shared" si="5"/>
        <v>7.2166500000000005</v>
      </c>
      <c r="E33" s="62">
        <f t="shared" si="5"/>
        <v>2.4702500000000001</v>
      </c>
      <c r="F33" s="62">
        <f t="shared" si="5"/>
        <v>1.1606000000000003</v>
      </c>
      <c r="G33" s="62">
        <f t="shared" si="5"/>
        <v>5.000000000000001E-3</v>
      </c>
      <c r="H33" s="62">
        <f t="shared" si="5"/>
        <v>6.0000000000000001E-3</v>
      </c>
      <c r="I33" s="62">
        <f t="shared" si="5"/>
        <v>5.000000000000001E-3</v>
      </c>
      <c r="J33" s="62">
        <f t="shared" si="5"/>
        <v>5.0000000000000001E-4</v>
      </c>
      <c r="K33" s="62">
        <f t="shared" si="5"/>
        <v>0</v>
      </c>
      <c r="L33" s="62">
        <f t="shared" si="5"/>
        <v>5.000000000000001E-3</v>
      </c>
      <c r="M33" s="62">
        <f t="shared" si="5"/>
        <v>5.000000000000001E-3</v>
      </c>
      <c r="N33" s="62">
        <f t="shared" si="5"/>
        <v>0</v>
      </c>
      <c r="O33" s="62">
        <f t="shared" si="5"/>
        <v>0</v>
      </c>
      <c r="P33" s="62">
        <f t="shared" si="5"/>
        <v>0.3600000000000001</v>
      </c>
      <c r="Q33" s="62">
        <f t="shared" si="5"/>
        <v>1.5</v>
      </c>
      <c r="R33" s="62">
        <f t="shared" si="5"/>
        <v>2.5000000000000001E-4</v>
      </c>
      <c r="S33" s="62">
        <f t="shared" si="5"/>
        <v>2.5000000000000001E-4</v>
      </c>
      <c r="T33" s="62">
        <f t="shared" si="5"/>
        <v>2.5000000000000005E-3</v>
      </c>
      <c r="U33" s="62">
        <f t="shared" si="5"/>
        <v>5.000000000000001E-3</v>
      </c>
    </row>
    <row r="34" spans="1:21" x14ac:dyDescent="0.4">
      <c r="A34" s="62">
        <v>4</v>
      </c>
      <c r="B34" s="71"/>
      <c r="C34" s="62">
        <f t="shared" si="6"/>
        <v>13.200000000000001</v>
      </c>
      <c r="D34" s="62">
        <f t="shared" si="5"/>
        <v>5.2234799999999995</v>
      </c>
      <c r="E34" s="62">
        <f t="shared" si="5"/>
        <v>1.227654</v>
      </c>
      <c r="F34" s="62">
        <f t="shared" si="5"/>
        <v>1.9100159999999997</v>
      </c>
      <c r="G34" s="62">
        <f t="shared" si="5"/>
        <v>2.376E-2</v>
      </c>
      <c r="H34" s="62">
        <f t="shared" si="5"/>
        <v>7.128000000000001E-2</v>
      </c>
      <c r="I34" s="62">
        <f t="shared" si="5"/>
        <v>6.0000000000000001E-3</v>
      </c>
      <c r="J34" s="62">
        <f t="shared" si="5"/>
        <v>1.2E-4</v>
      </c>
      <c r="K34" s="62">
        <f t="shared" si="5"/>
        <v>5.9999999999999995E-4</v>
      </c>
      <c r="L34" s="62">
        <f t="shared" si="5"/>
        <v>5.8799999999999998E-3</v>
      </c>
      <c r="M34" s="62">
        <f t="shared" si="5"/>
        <v>8.9999999999999993E-3</v>
      </c>
      <c r="N34" s="62">
        <f t="shared" si="5"/>
        <v>0</v>
      </c>
      <c r="O34" s="62">
        <f t="shared" si="5"/>
        <v>0</v>
      </c>
      <c r="P34" s="62">
        <f t="shared" si="5"/>
        <v>8.3040000000000003</v>
      </c>
      <c r="Q34" s="62">
        <f t="shared" si="5"/>
        <v>8.61</v>
      </c>
      <c r="R34" s="62">
        <f t="shared" si="5"/>
        <v>2.4000000000000001E-4</v>
      </c>
      <c r="S34" s="62">
        <f t="shared" si="5"/>
        <v>6.0000000000000001E-3</v>
      </c>
      <c r="T34" s="62">
        <f t="shared" si="5"/>
        <v>7.1999999999999994E-4</v>
      </c>
      <c r="U34" s="62">
        <f t="shared" si="5"/>
        <v>0.12</v>
      </c>
    </row>
    <row r="35" spans="1:21" x14ac:dyDescent="0.4">
      <c r="A35" s="62">
        <v>5</v>
      </c>
      <c r="B35" s="71"/>
      <c r="C35" s="62">
        <f t="shared" si="6"/>
        <v>7.8000000000000016</v>
      </c>
      <c r="D35" s="62">
        <f t="shared" si="5"/>
        <v>2.4926080000000002</v>
      </c>
      <c r="E35" s="62">
        <f t="shared" si="5"/>
        <v>1.8291900000000001</v>
      </c>
      <c r="F35" s="62">
        <f t="shared" si="5"/>
        <v>0.41118399999999999</v>
      </c>
      <c r="G35" s="62">
        <f t="shared" si="5"/>
        <v>1.5460000000000003E-2</v>
      </c>
      <c r="H35" s="62">
        <f t="shared" si="5"/>
        <v>4.2200000000000001E-2</v>
      </c>
      <c r="I35" s="62">
        <f t="shared" si="5"/>
        <v>1.3600000000000001E-3</v>
      </c>
      <c r="J35" s="62">
        <f t="shared" si="5"/>
        <v>2.0000000000000002E-5</v>
      </c>
      <c r="K35" s="62">
        <f t="shared" si="5"/>
        <v>1E-4</v>
      </c>
      <c r="L35" s="62">
        <f t="shared" si="5"/>
        <v>5.8E-4</v>
      </c>
      <c r="M35" s="62">
        <f t="shared" si="5"/>
        <v>6.9999999999999999E-4</v>
      </c>
      <c r="N35" s="62">
        <f t="shared" si="5"/>
        <v>0</v>
      </c>
      <c r="O35" s="62">
        <f t="shared" si="5"/>
        <v>0</v>
      </c>
      <c r="P35" s="62">
        <f t="shared" si="5"/>
        <v>2.6960000000000002</v>
      </c>
      <c r="Q35" s="62">
        <f t="shared" si="5"/>
        <v>1.6950000000000003</v>
      </c>
      <c r="R35" s="62">
        <f t="shared" si="5"/>
        <v>1E-4</v>
      </c>
      <c r="S35" s="62">
        <f t="shared" si="5"/>
        <v>1E-3</v>
      </c>
      <c r="T35" s="62">
        <f t="shared" si="5"/>
        <v>1.2E-4</v>
      </c>
      <c r="U35" s="62">
        <f t="shared" si="5"/>
        <v>0</v>
      </c>
    </row>
    <row r="36" spans="1:21" x14ac:dyDescent="0.4">
      <c r="A36" s="62">
        <v>6</v>
      </c>
      <c r="B36" s="71"/>
      <c r="C36" s="62">
        <f t="shared" si="6"/>
        <v>9</v>
      </c>
      <c r="D36" s="62">
        <f t="shared" si="5"/>
        <v>9.278550000000001</v>
      </c>
      <c r="E36" s="62">
        <f t="shared" si="5"/>
        <v>2.7112500000000002</v>
      </c>
      <c r="F36" s="62">
        <f t="shared" si="5"/>
        <v>1.0776999999999999</v>
      </c>
      <c r="G36" s="62">
        <f t="shared" si="5"/>
        <v>2.1500000000000002E-2</v>
      </c>
      <c r="H36" s="62">
        <f t="shared" si="5"/>
        <v>3.9500000000000007E-2</v>
      </c>
      <c r="I36" s="62">
        <f t="shared" si="5"/>
        <v>5.000000000000001E-3</v>
      </c>
      <c r="J36" s="62">
        <f t="shared" si="5"/>
        <v>5.0000000000000001E-4</v>
      </c>
      <c r="K36" s="62">
        <f t="shared" si="5"/>
        <v>0</v>
      </c>
      <c r="L36" s="62">
        <f t="shared" si="5"/>
        <v>4.4000000000000003E-3</v>
      </c>
      <c r="M36" s="62">
        <f t="shared" si="5"/>
        <v>1.0000000000000002E-2</v>
      </c>
      <c r="N36" s="62">
        <f t="shared" si="5"/>
        <v>0</v>
      </c>
      <c r="O36" s="62">
        <f t="shared" si="5"/>
        <v>0</v>
      </c>
      <c r="P36" s="62">
        <f t="shared" si="5"/>
        <v>3.6</v>
      </c>
      <c r="Q36" s="62">
        <f t="shared" si="5"/>
        <v>5</v>
      </c>
      <c r="R36" s="62">
        <f t="shared" si="5"/>
        <v>2.5000000000000001E-4</v>
      </c>
      <c r="S36" s="62">
        <f t="shared" si="5"/>
        <v>5.000000000000001E-3</v>
      </c>
      <c r="T36" s="62">
        <f t="shared" si="5"/>
        <v>2.5000000000000005E-3</v>
      </c>
      <c r="U36" s="62">
        <f t="shared" si="5"/>
        <v>5.000000000000001E-3</v>
      </c>
    </row>
    <row r="37" spans="1:21" x14ac:dyDescent="0.4">
      <c r="A37" s="62">
        <v>7</v>
      </c>
      <c r="B37" s="71"/>
      <c r="C37" s="62">
        <f t="shared" si="6"/>
        <v>8</v>
      </c>
      <c r="D37" s="62">
        <f t="shared" si="5"/>
        <v>9.9429400000000001</v>
      </c>
      <c r="E37" s="62">
        <f t="shared" si="5"/>
        <v>2.0846500000000003</v>
      </c>
      <c r="F37" s="62">
        <f t="shared" si="5"/>
        <v>3.2264680000000001</v>
      </c>
      <c r="G37" s="62">
        <f t="shared" si="5"/>
        <v>0.23199999999999998</v>
      </c>
      <c r="H37" s="62">
        <f t="shared" si="5"/>
        <v>0.24800000000000005</v>
      </c>
      <c r="I37" s="62">
        <f t="shared" si="5"/>
        <v>1.0000000000000002E-2</v>
      </c>
      <c r="J37" s="62">
        <f t="shared" si="5"/>
        <v>2.0000000000000001E-4</v>
      </c>
      <c r="K37" s="62">
        <f t="shared" si="5"/>
        <v>1E-3</v>
      </c>
      <c r="L37" s="62">
        <f t="shared" si="5"/>
        <v>4.8200000000000007E-2</v>
      </c>
      <c r="M37" s="62">
        <f t="shared" si="5"/>
        <v>2.2599999999999999E-2</v>
      </c>
      <c r="N37" s="62">
        <f t="shared" si="5"/>
        <v>0</v>
      </c>
      <c r="O37" s="62">
        <f t="shared" si="5"/>
        <v>0</v>
      </c>
      <c r="P37" s="62">
        <f t="shared" si="5"/>
        <v>13.620000000000003</v>
      </c>
      <c r="Q37" s="62">
        <f t="shared" si="5"/>
        <v>15.450000000000001</v>
      </c>
      <c r="R37" s="62">
        <f t="shared" si="5"/>
        <v>4.0000000000000002E-4</v>
      </c>
      <c r="S37" s="62">
        <f t="shared" si="5"/>
        <v>1.0000000000000002E-2</v>
      </c>
      <c r="T37" s="62">
        <f t="shared" si="5"/>
        <v>1.4000000000000002E-3</v>
      </c>
      <c r="U37" s="62">
        <f t="shared" si="5"/>
        <v>0.2</v>
      </c>
    </row>
    <row r="38" spans="1:21" x14ac:dyDescent="0.4">
      <c r="A38" s="62">
        <v>8</v>
      </c>
      <c r="B38" s="71"/>
      <c r="C38" s="62">
        <f t="shared" si="6"/>
        <v>6.6000000000000005</v>
      </c>
      <c r="D38" s="62">
        <f t="shared" si="5"/>
        <v>3.2532200000000007</v>
      </c>
      <c r="E38" s="62">
        <f t="shared" si="5"/>
        <v>1.1568000000000001</v>
      </c>
      <c r="F38" s="62">
        <f t="shared" si="5"/>
        <v>0.56372</v>
      </c>
      <c r="G38" s="62">
        <f t="shared" si="5"/>
        <v>2.0000000000000004E-2</v>
      </c>
      <c r="H38" s="62">
        <f t="shared" si="5"/>
        <v>2.0000000000000004E-2</v>
      </c>
      <c r="I38" s="62">
        <f t="shared" si="5"/>
        <v>2.0000000000000004E-2</v>
      </c>
      <c r="J38" s="62">
        <f t="shared" si="5"/>
        <v>2E-3</v>
      </c>
      <c r="K38" s="62">
        <f t="shared" si="5"/>
        <v>0</v>
      </c>
      <c r="L38" s="62">
        <f t="shared" si="5"/>
        <v>2.0000000000000004E-2</v>
      </c>
      <c r="M38" s="62">
        <f t="shared" si="5"/>
        <v>2.0000000000000004E-2</v>
      </c>
      <c r="N38" s="62">
        <f t="shared" si="5"/>
        <v>0</v>
      </c>
      <c r="O38" s="62">
        <f t="shared" si="5"/>
        <v>0</v>
      </c>
      <c r="P38" s="62">
        <f t="shared" si="5"/>
        <v>1.8399999999999999</v>
      </c>
      <c r="Q38" s="62">
        <f t="shared" si="5"/>
        <v>0.54999999999999993</v>
      </c>
      <c r="R38" s="62">
        <f t="shared" si="5"/>
        <v>1E-3</v>
      </c>
      <c r="S38" s="62">
        <f t="shared" si="5"/>
        <v>2.0000000000000004E-2</v>
      </c>
      <c r="T38" s="62">
        <f t="shared" si="5"/>
        <v>1.0000000000000002E-2</v>
      </c>
      <c r="U38" s="62">
        <f t="shared" si="5"/>
        <v>2.0000000000000004E-2</v>
      </c>
    </row>
    <row r="39" spans="1:21" x14ac:dyDescent="0.4">
      <c r="A39" s="62">
        <v>9</v>
      </c>
      <c r="B39" s="71"/>
      <c r="C39" s="62">
        <f t="shared" si="6"/>
        <v>14</v>
      </c>
      <c r="D39" s="62">
        <f t="shared" si="5"/>
        <v>2.0619000000000001</v>
      </c>
      <c r="E39" s="62">
        <f t="shared" si="5"/>
        <v>2.3497500000000002</v>
      </c>
      <c r="F39" s="62">
        <f t="shared" si="5"/>
        <v>0.39792</v>
      </c>
      <c r="G39" s="62">
        <f t="shared" si="5"/>
        <v>5.000000000000001E-3</v>
      </c>
      <c r="H39" s="62">
        <f t="shared" si="5"/>
        <v>5.000000000000001E-3</v>
      </c>
      <c r="I39" s="62">
        <f t="shared" si="5"/>
        <v>5.000000000000001E-3</v>
      </c>
      <c r="J39" s="62">
        <f t="shared" si="5"/>
        <v>5.0000000000000001E-4</v>
      </c>
      <c r="K39" s="62">
        <f t="shared" si="5"/>
        <v>0</v>
      </c>
      <c r="L39" s="62">
        <f t="shared" si="5"/>
        <v>5.000000000000001E-3</v>
      </c>
      <c r="M39" s="62">
        <f t="shared" si="5"/>
        <v>5.000000000000001E-3</v>
      </c>
      <c r="N39" s="62">
        <f t="shared" si="5"/>
        <v>0</v>
      </c>
      <c r="O39" s="62">
        <f t="shared" si="5"/>
        <v>0</v>
      </c>
      <c r="P39" s="62">
        <f t="shared" si="5"/>
        <v>1.8</v>
      </c>
      <c r="Q39" s="62">
        <f t="shared" si="5"/>
        <v>1.05</v>
      </c>
      <c r="R39" s="62">
        <f t="shared" si="5"/>
        <v>2.5000000000000001E-4</v>
      </c>
      <c r="S39" s="62">
        <f t="shared" si="5"/>
        <v>2.5000000000000001E-4</v>
      </c>
      <c r="T39" s="62">
        <f t="shared" si="5"/>
        <v>2.5000000000000005E-3</v>
      </c>
      <c r="U39" s="62">
        <f t="shared" si="5"/>
        <v>5.000000000000001E-3</v>
      </c>
    </row>
    <row r="40" spans="1:21" x14ac:dyDescent="0.4">
      <c r="A40" s="62">
        <v>10</v>
      </c>
      <c r="B40" s="71"/>
      <c r="C40" s="62">
        <f t="shared" si="6"/>
        <v>8</v>
      </c>
      <c r="D40" s="62">
        <f t="shared" si="5"/>
        <v>4.2520959999999999</v>
      </c>
      <c r="E40" s="62">
        <f t="shared" si="5"/>
        <v>19.617400000000004</v>
      </c>
      <c r="F40" s="62">
        <f t="shared" si="5"/>
        <v>1.6281559999999999</v>
      </c>
      <c r="G40" s="62">
        <f t="shared" si="5"/>
        <v>4.0999999999999995E-2</v>
      </c>
      <c r="H40" s="62">
        <f t="shared" si="5"/>
        <v>1.72E-2</v>
      </c>
      <c r="I40" s="62">
        <f t="shared" si="5"/>
        <v>1.0000000000000002E-2</v>
      </c>
      <c r="J40" s="62">
        <f t="shared" si="5"/>
        <v>2.0000000000000001E-4</v>
      </c>
      <c r="K40" s="62">
        <f t="shared" si="5"/>
        <v>1E-3</v>
      </c>
      <c r="L40" s="62">
        <f t="shared" si="5"/>
        <v>4.0000000000000001E-3</v>
      </c>
      <c r="M40" s="62">
        <f t="shared" si="5"/>
        <v>4.0000000000000001E-3</v>
      </c>
      <c r="N40" s="62">
        <f t="shared" si="5"/>
        <v>0</v>
      </c>
      <c r="O40" s="62">
        <f t="shared" si="5"/>
        <v>0</v>
      </c>
      <c r="P40" s="62">
        <f t="shared" si="5"/>
        <v>7</v>
      </c>
      <c r="Q40" s="62">
        <f t="shared" si="5"/>
        <v>3.6249999999999996</v>
      </c>
      <c r="R40" s="62">
        <f t="shared" si="5"/>
        <v>4.0000000000000002E-4</v>
      </c>
      <c r="S40" s="62">
        <f t="shared" si="5"/>
        <v>1.0000000000000002E-2</v>
      </c>
      <c r="T40" s="62">
        <f t="shared" si="5"/>
        <v>1.6000000000000001E-3</v>
      </c>
      <c r="U40" s="62">
        <f t="shared" si="5"/>
        <v>0.2</v>
      </c>
    </row>
    <row r="41" spans="1:21" ht="15.45" x14ac:dyDescent="0.4">
      <c r="A41" s="102" t="s">
        <v>101</v>
      </c>
      <c r="B41" s="102"/>
      <c r="C41" s="63">
        <f>SUM(C31:C40)</f>
        <v>97.4</v>
      </c>
      <c r="D41" s="63">
        <f t="shared" ref="D41:U41" si="7">SUM(D31:D40)</f>
        <v>55.520094</v>
      </c>
      <c r="E41" s="63">
        <f t="shared" si="7"/>
        <v>36.796844000000007</v>
      </c>
      <c r="F41" s="63">
        <f t="shared" si="7"/>
        <v>11.413672</v>
      </c>
      <c r="G41" s="63">
        <f t="shared" si="7"/>
        <v>0.37579999999999997</v>
      </c>
      <c r="H41" s="63">
        <f t="shared" si="7"/>
        <v>0.48728000000000005</v>
      </c>
      <c r="I41" s="63">
        <f t="shared" si="7"/>
        <v>7.3360000000000009E-2</v>
      </c>
      <c r="J41" s="63">
        <f t="shared" si="7"/>
        <v>5.1399999999999996E-3</v>
      </c>
      <c r="K41" s="63">
        <f t="shared" si="7"/>
        <v>2.7000000000000001E-3</v>
      </c>
      <c r="L41" s="63">
        <f t="shared" si="7"/>
        <v>0.10060000000000002</v>
      </c>
      <c r="M41" s="63">
        <f t="shared" si="7"/>
        <v>8.7300000000000016E-2</v>
      </c>
      <c r="N41" s="63">
        <f t="shared" si="7"/>
        <v>0</v>
      </c>
      <c r="O41" s="63">
        <f t="shared" si="7"/>
        <v>0</v>
      </c>
      <c r="P41" s="63">
        <f t="shared" si="7"/>
        <v>45.2</v>
      </c>
      <c r="Q41" s="63">
        <f t="shared" si="7"/>
        <v>44.379999999999995</v>
      </c>
      <c r="R41" s="63">
        <f t="shared" si="7"/>
        <v>3.4400000000000003E-3</v>
      </c>
      <c r="S41" s="63">
        <f t="shared" si="7"/>
        <v>5.3050000000000007E-2</v>
      </c>
      <c r="T41" s="63">
        <f t="shared" si="7"/>
        <v>2.6840000000000006E-2</v>
      </c>
      <c r="U41" s="63">
        <f t="shared" si="7"/>
        <v>0.56600000000000006</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The Mine Site, South Witham, Lincolnshire, NG33 5QN</Addressee>
    <Process_x0020_Type xmlns="859f7ad6-93f6-4205-b62b-a17f28acbbac"/>
    <License_x002f_Activity_x0020_Type xmlns="859f7ad6-93f6-4205-b62b-a17f28acbbac" xsi:nil="true"/>
    <Surrendered_x002f_Expired xmlns="859f7ad6-93f6-4205-b62b-a17f28acbbac" xsi:nil="true"/>
    <Document_x0020_Date xmlns="859f7ad6-93f6-4205-b62b-a17f28acbbac">2019-03-11T00:00:00+00:00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Whites Recycling Ltd</Customer_x0020_Name>
    <Surrendered_x002f_Expired_x0020_Date xmlns="859f7ad6-93f6-4205-b62b-a17f28acbbac" xsi:nil="true"/>
  </documentManagement>
</p:propertie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381" ma:contentTypeDescription="Permitting &amp; Compliance Word Document" ma:contentTypeScope="" ma:versionID="42b4c47a324d209c1eefd1cb4427a68c">
  <xsd:schema xmlns:xsd="http://www.w3.org/2001/XMLSchema" xmlns:xs="http://www.w3.org/2001/XMLSchema" xmlns:p="http://schemas.microsoft.com/office/2006/metadata/properties" xmlns:ns2="859f7ad6-93f6-4205-b62b-a17f28acbbac" xmlns:ns4="dfa7b5af-bd1f-4e1a-a117-ad96be72b59f" xmlns:ns5="6e121689-de5b-41b9-a751-bfeda7fa2b07" targetNamespace="http://schemas.microsoft.com/office/2006/metadata/properties" ma:root="true" ma:fieldsID="fc10c6783ee6a360f5a84251d5d5040c" ns2:_="" ns4:_="" ns5:_="">
    <xsd:import namespace="859f7ad6-93f6-4205-b62b-a17f28acbbac"/>
    <xsd:import namespace="dfa7b5af-bd1f-4e1a-a117-ad96be72b59f"/>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dfa7b5af-bd1f-4e1a-a117-ad96be72b59f"/>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859f7ad6-93f6-4205-b62b-a17f28acbbac"/>
    <ds:schemaRef ds:uri="http://purl.org/dc/terms/"/>
    <ds:schemaRef ds:uri="6e121689-de5b-41b9-a751-bfeda7fa2b07"/>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9AE90DEC-D147-45E9-BBB2-2137F618C870}">
  <ds:schemaRefs>
    <ds:schemaRef ds:uri="Microsoft.SharePoint.Taxonomy.ContentTypeSync"/>
  </ds:schemaRefs>
</ds:datastoreItem>
</file>

<file path=customXml/itemProps3.xml><?xml version="1.0" encoding="utf-8"?>
<ds:datastoreItem xmlns:ds="http://schemas.openxmlformats.org/officeDocument/2006/customXml" ds:itemID="{8B628ABC-E767-4B7C-84E5-74C5CF94D475}"/>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652DA997-0DD9-4345-9D18-3590DFC24F4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Sun Valley</vt:lpstr>
      <vt:lpstr>Freemans</vt:lpstr>
      <vt:lpstr>Unilever</vt:lpstr>
      <vt:lpstr>Penderyn (Welsh whisky)</vt:lpstr>
      <vt:lpstr>Tulip</vt:lpstr>
      <vt:lpstr>Foyle</vt:lpstr>
      <vt:lpstr>Wye Valley Brewery</vt:lpstr>
      <vt:lpstr>Hay Frams</vt:lpstr>
      <vt:lpstr>Grosmont Lagoon</vt:lpstr>
      <vt:lpstr>Chase</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Rohini Sawant</dc:creator>
  <cp:lastModifiedBy>Rohini.Sawant</cp:lastModifiedBy>
  <dcterms:created xsi:type="dcterms:W3CDTF">2016-09-26T10:07:59Z</dcterms:created>
  <dcterms:modified xsi:type="dcterms:W3CDTF">2019-03-13T13:15:48Z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8156fa37-0d9e-4d6c-92eb-ba10814a4f77</vt:lpwstr>
  </property>
  <property fmtid="{D5CDD505-2E9C-101B-9397-08002B2CF9AE}" pid="4" name="_dlc_DocId">
    <vt:lpwstr>REGU-415-12123</vt:lpwstr>
  </property>
  <property fmtid="{D5CDD505-2E9C-101B-9397-08002B2CF9AE}" pid="5" name="_dlc_DocIdUrl">
    <vt:lpwstr>https://cyfoethnaturiolcymru.sharepoint.com/teams/Regulatory/Permitting/_layouts/15/DocIdRedir.aspx?ID=REGU-415-12123, REGU-415-12123</vt:lpwstr>
  </property>
  <property fmtid="{D5CDD505-2E9C-101B-9397-08002B2CF9AE}" pid="6" name="AuthorIds_UIVersion_1024">
    <vt:lpwstr>1647</vt:lpwstr>
  </property>
</Properties>
</file>